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nulinemanufacturing-my.sharepoint.com/personal/e_lackey_nuline_com/Documents/Documents/Project Data Analysis Tool/GF12/"/>
    </mc:Choice>
  </mc:AlternateContent>
  <xr:revisionPtr revIDLastSave="434" documentId="13_ncr:1_{5A0B7B0E-4ADA-43DD-92E3-05DE1DFF7F75}" xr6:coauthVersionLast="47" xr6:coauthVersionMax="47" xr10:uidLastSave="{BD123B1F-0403-4ECB-9BFF-8A3B2A362F02}"/>
  <bookViews>
    <workbookView xWindow="-120" yWindow="-120" windowWidth="29040" windowHeight="15840" xr2:uid="{00000000-000D-0000-FFFF-FFFF00000000}"/>
  </bookViews>
  <sheets>
    <sheet name="Updated" sheetId="6" r:id="rId1"/>
    <sheet name="Bosch" sheetId="4" r:id="rId2"/>
    <sheet name="Omron" sheetId="2" r:id="rId3"/>
    <sheet name="Beckhoff" sheetId="3" r:id="rId4"/>
    <sheet name="Old Quote" sheetId="5" r:id="rId5"/>
    <sheet name="Original" sheetId="1" r:id="rId6"/>
  </sheets>
  <externalReferences>
    <externalReference r:id="rId7"/>
  </externalReferences>
  <definedNames>
    <definedName name="_xlnm.Print_Area" localSheetId="5">Original!$A$2:$G$342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82" i="6" l="1"/>
  <c r="C282" i="6"/>
  <c r="I283" i="6"/>
  <c r="G13" i="6"/>
  <c r="H283" i="6"/>
  <c r="G283" i="6"/>
  <c r="F283" i="6"/>
  <c r="G325" i="6"/>
  <c r="G322" i="6"/>
  <c r="G319" i="6"/>
  <c r="F318" i="6"/>
  <c r="F317" i="6"/>
  <c r="F316" i="6"/>
  <c r="G312" i="6"/>
  <c r="H311" i="6"/>
  <c r="F310" i="6"/>
  <c r="G306" i="6"/>
  <c r="H305" i="6"/>
  <c r="G302" i="6"/>
  <c r="F301" i="6"/>
  <c r="F300" i="6"/>
  <c r="F285" i="6"/>
  <c r="F286" i="6"/>
  <c r="G287" i="6"/>
  <c r="G290" i="6"/>
  <c r="H291" i="6"/>
  <c r="F295" i="6"/>
  <c r="G296" i="6"/>
  <c r="E292" i="6"/>
  <c r="E293" i="6"/>
  <c r="E295" i="6"/>
  <c r="E296" i="6"/>
  <c r="E297" i="6"/>
  <c r="E298" i="6"/>
  <c r="E300" i="6"/>
  <c r="E301" i="6"/>
  <c r="E302" i="6"/>
  <c r="E303" i="6"/>
  <c r="E304" i="6"/>
  <c r="E305" i="6"/>
  <c r="E306" i="6"/>
  <c r="E307" i="6"/>
  <c r="E308" i="6"/>
  <c r="E310" i="6"/>
  <c r="E311" i="6"/>
  <c r="E312" i="6"/>
  <c r="E313" i="6"/>
  <c r="E314" i="6"/>
  <c r="E316" i="6"/>
  <c r="E317" i="6"/>
  <c r="E318" i="6"/>
  <c r="E319" i="6"/>
  <c r="E320" i="6"/>
  <c r="E321" i="6"/>
  <c r="E322" i="6"/>
  <c r="E323" i="6"/>
  <c r="E324" i="6"/>
  <c r="E325" i="6"/>
  <c r="E326" i="6"/>
  <c r="E327" i="6"/>
  <c r="E286" i="6"/>
  <c r="E287" i="6"/>
  <c r="G282" i="6"/>
  <c r="E288" i="6"/>
  <c r="E289" i="6"/>
  <c r="E290" i="6"/>
  <c r="E291" i="6"/>
  <c r="H282" i="6"/>
  <c r="E285" i="6"/>
  <c r="F282" i="6"/>
  <c r="K10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5" i="6"/>
  <c r="A4" i="6"/>
  <c r="E4" i="6"/>
  <c r="B282" i="6"/>
  <c r="F18" i="6"/>
  <c r="D106" i="6"/>
  <c r="E106" i="6"/>
  <c r="D241" i="6"/>
  <c r="E241" i="6"/>
  <c r="A4" i="4"/>
  <c r="A5" i="4"/>
  <c r="A6" i="4"/>
  <c r="A7" i="4"/>
  <c r="A8" i="4"/>
  <c r="A9" i="4"/>
  <c r="A10" i="4"/>
  <c r="A11" i="4"/>
  <c r="A12" i="4"/>
  <c r="A13" i="4"/>
  <c r="A14" i="4"/>
  <c r="A15" i="4"/>
  <c r="A3" i="4"/>
  <c r="E116" i="6"/>
  <c r="E115" i="6"/>
  <c r="E114" i="6"/>
  <c r="E113" i="6"/>
  <c r="E112" i="6"/>
  <c r="E259" i="6"/>
  <c r="E258" i="6"/>
  <c r="E257" i="6"/>
  <c r="E200" i="6"/>
  <c r="E199" i="6"/>
  <c r="E198" i="6"/>
  <c r="D181" i="6"/>
  <c r="E181" i="6"/>
  <c r="E197" i="6"/>
  <c r="E196" i="6"/>
  <c r="E272" i="6"/>
  <c r="E271" i="6"/>
  <c r="E270" i="6"/>
  <c r="E269" i="6"/>
  <c r="E268" i="6"/>
  <c r="E267" i="6"/>
  <c r="E266" i="6"/>
  <c r="E265" i="6"/>
  <c r="E256" i="6"/>
  <c r="E264" i="6"/>
  <c r="E263" i="6"/>
  <c r="E252" i="6"/>
  <c r="E262" i="6"/>
  <c r="E261" i="6"/>
  <c r="E260" i="6"/>
  <c r="E248" i="6"/>
  <c r="E247" i="6"/>
  <c r="E246" i="6"/>
  <c r="E245" i="6"/>
  <c r="E244" i="6"/>
  <c r="E255" i="6"/>
  <c r="E254" i="6"/>
  <c r="E253" i="6"/>
  <c r="E251" i="6"/>
  <c r="E250" i="6"/>
  <c r="E249" i="6"/>
  <c r="D243" i="6"/>
  <c r="D242" i="6"/>
  <c r="E242" i="6"/>
  <c r="D240" i="6"/>
  <c r="E240" i="6"/>
  <c r="D239" i="6"/>
  <c r="E239" i="6"/>
  <c r="D238" i="6"/>
  <c r="E238" i="6"/>
  <c r="D237" i="6"/>
  <c r="E237" i="6"/>
  <c r="D236" i="6"/>
  <c r="E236" i="6"/>
  <c r="D235" i="6"/>
  <c r="E235" i="6"/>
  <c r="D234" i="6"/>
  <c r="E234" i="6"/>
  <c r="D233" i="6"/>
  <c r="E233" i="6"/>
  <c r="E230" i="6"/>
  <c r="E229" i="6"/>
  <c r="E228" i="6"/>
  <c r="E227" i="6"/>
  <c r="E226" i="6"/>
  <c r="E225" i="6"/>
  <c r="E224" i="6"/>
  <c r="E223" i="6"/>
  <c r="E222" i="6"/>
  <c r="E221" i="6"/>
  <c r="E220" i="6"/>
  <c r="E219" i="6"/>
  <c r="E218" i="6"/>
  <c r="E217" i="6"/>
  <c r="E216" i="6"/>
  <c r="E215" i="6"/>
  <c r="E214" i="6"/>
  <c r="E213" i="6"/>
  <c r="E212" i="6"/>
  <c r="E211" i="6"/>
  <c r="E210" i="6"/>
  <c r="E209" i="6"/>
  <c r="E208" i="6"/>
  <c r="E207" i="6"/>
  <c r="E206" i="6"/>
  <c r="D205" i="6"/>
  <c r="E205" i="6"/>
  <c r="D204" i="6"/>
  <c r="E204" i="6"/>
  <c r="D203" i="6"/>
  <c r="E203" i="6"/>
  <c r="E195" i="6"/>
  <c r="E194" i="6"/>
  <c r="E193" i="6"/>
  <c r="E192" i="6"/>
  <c r="E191" i="6"/>
  <c r="E190" i="6"/>
  <c r="E189" i="6"/>
  <c r="E188" i="6"/>
  <c r="E187" i="6"/>
  <c r="E186" i="6"/>
  <c r="E185" i="6"/>
  <c r="E184" i="6"/>
  <c r="E183" i="6"/>
  <c r="E182" i="6"/>
  <c r="D180" i="6"/>
  <c r="E180" i="6"/>
  <c r="D179" i="6"/>
  <c r="E179" i="6"/>
  <c r="D178" i="6"/>
  <c r="E178" i="6"/>
  <c r="D177" i="6"/>
  <c r="D176" i="6"/>
  <c r="D175" i="6"/>
  <c r="E172" i="6"/>
  <c r="E171" i="6"/>
  <c r="E170" i="6"/>
  <c r="D146" i="6"/>
  <c r="E146" i="6"/>
  <c r="E169" i="6"/>
  <c r="E168" i="6"/>
  <c r="E167" i="6"/>
  <c r="E166" i="6"/>
  <c r="E165" i="6"/>
  <c r="E164" i="6"/>
  <c r="E163" i="6"/>
  <c r="E162" i="6"/>
  <c r="E161" i="6"/>
  <c r="E160" i="6"/>
  <c r="E159" i="6"/>
  <c r="E158" i="6"/>
  <c r="E157" i="6"/>
  <c r="E156" i="6"/>
  <c r="E155" i="6"/>
  <c r="E151" i="6"/>
  <c r="E150" i="6"/>
  <c r="E149" i="6"/>
  <c r="E148" i="6"/>
  <c r="E147" i="6"/>
  <c r="E154" i="6"/>
  <c r="E153" i="6"/>
  <c r="E152" i="6"/>
  <c r="D145" i="6"/>
  <c r="D144" i="6"/>
  <c r="D143" i="6"/>
  <c r="E143" i="6"/>
  <c r="D142" i="6"/>
  <c r="D141" i="6"/>
  <c r="E141" i="6"/>
  <c r="D140" i="6"/>
  <c r="E140" i="6"/>
  <c r="D139" i="6"/>
  <c r="E139" i="6"/>
  <c r="E136" i="6"/>
  <c r="E135" i="6"/>
  <c r="E134" i="6"/>
  <c r="E133" i="6"/>
  <c r="E132" i="6"/>
  <c r="E131" i="6"/>
  <c r="E130" i="6"/>
  <c r="E129" i="6"/>
  <c r="E128" i="6"/>
  <c r="E127" i="6"/>
  <c r="E126" i="6"/>
  <c r="E125" i="6"/>
  <c r="E124" i="6"/>
  <c r="E123" i="6"/>
  <c r="E122" i="6"/>
  <c r="E121" i="6"/>
  <c r="E120" i="6"/>
  <c r="E119" i="6"/>
  <c r="E118" i="6"/>
  <c r="E117" i="6"/>
  <c r="E111" i="6"/>
  <c r="E110" i="6"/>
  <c r="E109" i="6"/>
  <c r="E108" i="6"/>
  <c r="E107" i="6"/>
  <c r="D105" i="6"/>
  <c r="E105" i="6"/>
  <c r="D104" i="6"/>
  <c r="D103" i="6"/>
  <c r="D102" i="6"/>
  <c r="E102" i="6"/>
  <c r="D101" i="6"/>
  <c r="E101" i="6"/>
  <c r="D100" i="6"/>
  <c r="D99" i="6"/>
  <c r="E96" i="6"/>
  <c r="E95" i="6"/>
  <c r="E94" i="6"/>
  <c r="E93" i="6"/>
  <c r="E92" i="6"/>
  <c r="E91" i="6"/>
  <c r="E90" i="6"/>
  <c r="E89" i="6"/>
  <c r="E88" i="6"/>
  <c r="E87" i="6"/>
  <c r="E86" i="6"/>
  <c r="E85" i="6"/>
  <c r="E84" i="6"/>
  <c r="E83" i="6"/>
  <c r="E82" i="6"/>
  <c r="E81" i="6"/>
  <c r="E80" i="6"/>
  <c r="E79" i="6"/>
  <c r="E78" i="6"/>
  <c r="E77" i="6"/>
  <c r="E76" i="6"/>
  <c r="E75" i="6"/>
  <c r="E74" i="6"/>
  <c r="E73" i="6"/>
  <c r="E72" i="6"/>
  <c r="E71" i="6"/>
  <c r="E68" i="6"/>
  <c r="E66" i="6"/>
  <c r="E65" i="6"/>
  <c r="E61" i="6"/>
  <c r="E60" i="6"/>
  <c r="E59" i="6"/>
  <c r="E58" i="6"/>
  <c r="E57" i="6"/>
  <c r="E64" i="6"/>
  <c r="E63" i="6"/>
  <c r="E62" i="6"/>
  <c r="E70" i="6"/>
  <c r="E69" i="6"/>
  <c r="E67" i="6"/>
  <c r="D56" i="6"/>
  <c r="D55" i="6"/>
  <c r="D54" i="6"/>
  <c r="E54" i="6"/>
  <c r="D53" i="6"/>
  <c r="E53" i="6"/>
  <c r="D52" i="6"/>
  <c r="E52" i="6"/>
  <c r="D51" i="6"/>
  <c r="D50" i="6"/>
  <c r="D49" i="6"/>
  <c r="E49" i="6"/>
  <c r="D48" i="6"/>
  <c r="D47" i="6"/>
  <c r="E47" i="6"/>
  <c r="E44" i="6"/>
  <c r="E43" i="6"/>
  <c r="E42" i="6"/>
  <c r="E41" i="6"/>
  <c r="E40" i="6"/>
  <c r="E39" i="6"/>
  <c r="E38" i="6"/>
  <c r="E37" i="6"/>
  <c r="E34" i="6"/>
  <c r="E33" i="6"/>
  <c r="E32" i="6"/>
  <c r="E31" i="6"/>
  <c r="E30" i="6"/>
  <c r="E29" i="6"/>
  <c r="E28" i="6"/>
  <c r="D27" i="6"/>
  <c r="E27" i="6"/>
  <c r="D26" i="6"/>
  <c r="E26" i="6"/>
  <c r="D25" i="6"/>
  <c r="E25" i="6"/>
  <c r="D24" i="6"/>
  <c r="E24" i="6"/>
  <c r="D23" i="6"/>
  <c r="E23" i="6"/>
  <c r="N10" i="6"/>
  <c r="N7" i="6"/>
  <c r="N6" i="6"/>
  <c r="N5" i="6"/>
  <c r="N4" i="6"/>
  <c r="A1" i="6"/>
  <c r="Q171" i="5"/>
  <c r="Q173" i="5"/>
  <c r="Q174" i="5"/>
  <c r="U174" i="5"/>
  <c r="Q175" i="5"/>
  <c r="T5" i="5"/>
  <c r="T6" i="5"/>
  <c r="T7" i="5"/>
  <c r="T8" i="5"/>
  <c r="T9" i="5"/>
  <c r="T10" i="5"/>
  <c r="T11" i="5"/>
  <c r="T12" i="5"/>
  <c r="T13" i="5"/>
  <c r="T4" i="5"/>
  <c r="R5" i="5"/>
  <c r="R6" i="5"/>
  <c r="R7" i="5"/>
  <c r="R8" i="5"/>
  <c r="R9" i="5"/>
  <c r="R10" i="5"/>
  <c r="R11" i="5"/>
  <c r="R12" i="5"/>
  <c r="R13" i="5"/>
  <c r="R14" i="5"/>
  <c r="R4" i="5"/>
  <c r="L4" i="5"/>
  <c r="J5" i="5"/>
  <c r="J6" i="5"/>
  <c r="J7" i="5"/>
  <c r="J8" i="5"/>
  <c r="J9" i="5"/>
  <c r="J10" i="5"/>
  <c r="J11" i="5"/>
  <c r="J12" i="5"/>
  <c r="J13" i="5"/>
  <c r="J14" i="5"/>
  <c r="J4" i="5"/>
  <c r="T263" i="5"/>
  <c r="Q263" i="5"/>
  <c r="L263" i="5"/>
  <c r="I263" i="5"/>
  <c r="D263" i="5"/>
  <c r="E263" i="5"/>
  <c r="T259" i="5"/>
  <c r="Q259" i="5"/>
  <c r="L259" i="5"/>
  <c r="M259" i="5"/>
  <c r="I259" i="5"/>
  <c r="D259" i="5"/>
  <c r="E259" i="5"/>
  <c r="T202" i="5"/>
  <c r="L202" i="5"/>
  <c r="I202" i="5"/>
  <c r="D202" i="5"/>
  <c r="E202" i="5"/>
  <c r="T198" i="5"/>
  <c r="L198" i="5"/>
  <c r="I198" i="5"/>
  <c r="D198" i="5"/>
  <c r="E198" i="5"/>
  <c r="Q266" i="5"/>
  <c r="U266" i="5"/>
  <c r="I266" i="5"/>
  <c r="M266" i="5"/>
  <c r="D266" i="5"/>
  <c r="E266" i="5"/>
  <c r="Q265" i="5"/>
  <c r="U265" i="5"/>
  <c r="I265" i="5"/>
  <c r="M265" i="5"/>
  <c r="D265" i="5"/>
  <c r="E265" i="5"/>
  <c r="Q264" i="5"/>
  <c r="U264" i="5"/>
  <c r="I264" i="5"/>
  <c r="M264" i="5"/>
  <c r="D264" i="5"/>
  <c r="E264" i="5"/>
  <c r="T262" i="5"/>
  <c r="S262" i="5"/>
  <c r="R262" i="5"/>
  <c r="Q262" i="5"/>
  <c r="L262" i="5"/>
  <c r="K262" i="5"/>
  <c r="J262" i="5"/>
  <c r="I262" i="5"/>
  <c r="E262" i="5"/>
  <c r="T261" i="5"/>
  <c r="S261" i="5"/>
  <c r="R261" i="5"/>
  <c r="Q261" i="5"/>
  <c r="L261" i="5"/>
  <c r="K261" i="5"/>
  <c r="J261" i="5"/>
  <c r="I261" i="5"/>
  <c r="E261" i="5"/>
  <c r="Q260" i="5"/>
  <c r="U260" i="5"/>
  <c r="I260" i="5"/>
  <c r="M260" i="5"/>
  <c r="D260" i="5"/>
  <c r="E260" i="5"/>
  <c r="T258" i="5"/>
  <c r="S258" i="5"/>
  <c r="R258" i="5"/>
  <c r="Q258" i="5"/>
  <c r="L258" i="5"/>
  <c r="K258" i="5"/>
  <c r="J258" i="5"/>
  <c r="I258" i="5"/>
  <c r="M258" i="5"/>
  <c r="E258" i="5"/>
  <c r="T257" i="5"/>
  <c r="S257" i="5"/>
  <c r="R257" i="5"/>
  <c r="Q257" i="5"/>
  <c r="L257" i="5"/>
  <c r="K257" i="5"/>
  <c r="J257" i="5"/>
  <c r="I257" i="5"/>
  <c r="E257" i="5"/>
  <c r="U199" i="5"/>
  <c r="I199" i="5"/>
  <c r="M199" i="5"/>
  <c r="D199" i="5"/>
  <c r="E199" i="5"/>
  <c r="U205" i="5"/>
  <c r="I205" i="5"/>
  <c r="M205" i="5"/>
  <c r="D205" i="5"/>
  <c r="E205" i="5"/>
  <c r="U204" i="5"/>
  <c r="I204" i="5"/>
  <c r="M204" i="5"/>
  <c r="D204" i="5"/>
  <c r="E204" i="5"/>
  <c r="U203" i="5"/>
  <c r="I203" i="5"/>
  <c r="M203" i="5"/>
  <c r="D203" i="5"/>
  <c r="E203" i="5"/>
  <c r="T200" i="5"/>
  <c r="S200" i="5"/>
  <c r="R200" i="5"/>
  <c r="L200" i="5"/>
  <c r="K200" i="5"/>
  <c r="J200" i="5"/>
  <c r="I200" i="5"/>
  <c r="E200" i="5"/>
  <c r="T197" i="5"/>
  <c r="S197" i="5"/>
  <c r="R197" i="5"/>
  <c r="L197" i="5"/>
  <c r="K197" i="5"/>
  <c r="J197" i="5"/>
  <c r="I197" i="5"/>
  <c r="E197" i="5"/>
  <c r="T196" i="5"/>
  <c r="S196" i="5"/>
  <c r="R196" i="5"/>
  <c r="L196" i="5"/>
  <c r="K196" i="5"/>
  <c r="J196" i="5"/>
  <c r="I196" i="5"/>
  <c r="E196" i="5"/>
  <c r="T201" i="5"/>
  <c r="S201" i="5"/>
  <c r="R201" i="5"/>
  <c r="L201" i="5"/>
  <c r="K201" i="5"/>
  <c r="J201" i="5"/>
  <c r="I201" i="5"/>
  <c r="E201" i="5"/>
  <c r="U195" i="5"/>
  <c r="I195" i="5"/>
  <c r="M195" i="5"/>
  <c r="E195" i="5"/>
  <c r="Q6" i="5"/>
  <c r="U6" i="5"/>
  <c r="Q7" i="5"/>
  <c r="U7" i="5"/>
  <c r="Q8" i="5"/>
  <c r="U8" i="5"/>
  <c r="Q9" i="5"/>
  <c r="U9" i="5"/>
  <c r="Q10" i="5"/>
  <c r="U10" i="5"/>
  <c r="Q11" i="5"/>
  <c r="U11" i="5"/>
  <c r="Q12" i="5"/>
  <c r="Q13" i="5"/>
  <c r="U13" i="5"/>
  <c r="Q14" i="5"/>
  <c r="Q5" i="5"/>
  <c r="U5" i="5"/>
  <c r="I358" i="5"/>
  <c r="I359" i="5"/>
  <c r="I360" i="5"/>
  <c r="Q324" i="5"/>
  <c r="U324" i="5"/>
  <c r="Q325" i="5"/>
  <c r="U325" i="5"/>
  <c r="Q326" i="5"/>
  <c r="U326" i="5"/>
  <c r="Q327" i="5"/>
  <c r="U327" i="5"/>
  <c r="Q328" i="5"/>
  <c r="U328" i="5"/>
  <c r="Q329" i="5"/>
  <c r="U329" i="5"/>
  <c r="Q330" i="5"/>
  <c r="U330" i="5"/>
  <c r="Q331" i="5"/>
  <c r="U331" i="5"/>
  <c r="Q332" i="5"/>
  <c r="U332" i="5"/>
  <c r="Q333" i="5"/>
  <c r="U333" i="5"/>
  <c r="Q334" i="5"/>
  <c r="Q335" i="5"/>
  <c r="Q336" i="5"/>
  <c r="Q337" i="5"/>
  <c r="U337" i="5"/>
  <c r="Q338" i="5"/>
  <c r="U338" i="5"/>
  <c r="Q339" i="5"/>
  <c r="U339" i="5"/>
  <c r="Q340" i="5"/>
  <c r="U340" i="5"/>
  <c r="Q341" i="5"/>
  <c r="U341" i="5"/>
  <c r="Q342" i="5"/>
  <c r="U342" i="5"/>
  <c r="Q343" i="5"/>
  <c r="U343" i="5"/>
  <c r="Q344" i="5"/>
  <c r="U344" i="5"/>
  <c r="Q345" i="5"/>
  <c r="U345" i="5"/>
  <c r="Q346" i="5"/>
  <c r="U346" i="5"/>
  <c r="Q347" i="5"/>
  <c r="U347" i="5"/>
  <c r="Q348" i="5"/>
  <c r="U348" i="5"/>
  <c r="Q349" i="5"/>
  <c r="U349" i="5"/>
  <c r="Q350" i="5"/>
  <c r="U350" i="5"/>
  <c r="Q351" i="5"/>
  <c r="U351" i="5"/>
  <c r="Q352" i="5"/>
  <c r="U352" i="5"/>
  <c r="Q353" i="5"/>
  <c r="U353" i="5"/>
  <c r="Q354" i="5"/>
  <c r="U354" i="5"/>
  <c r="Q355" i="5"/>
  <c r="U355" i="5"/>
  <c r="Q356" i="5"/>
  <c r="U356" i="5"/>
  <c r="Q357" i="5"/>
  <c r="U357" i="5"/>
  <c r="Q358" i="5"/>
  <c r="U358" i="5"/>
  <c r="Q359" i="5"/>
  <c r="U359" i="5"/>
  <c r="Q360" i="5"/>
  <c r="Q313" i="5"/>
  <c r="Q314" i="5"/>
  <c r="Q315" i="5"/>
  <c r="Q316" i="5"/>
  <c r="Q317" i="5"/>
  <c r="Q318" i="5"/>
  <c r="Q319" i="5"/>
  <c r="Q320" i="5"/>
  <c r="Q321" i="5"/>
  <c r="Q322" i="5"/>
  <c r="Q312" i="5"/>
  <c r="I324" i="5"/>
  <c r="M324" i="5"/>
  <c r="I325" i="5"/>
  <c r="M325" i="5"/>
  <c r="I326" i="5"/>
  <c r="M326" i="5"/>
  <c r="I327" i="5"/>
  <c r="M327" i="5"/>
  <c r="I328" i="5"/>
  <c r="M328" i="5"/>
  <c r="I329" i="5"/>
  <c r="M329" i="5"/>
  <c r="I330" i="5"/>
  <c r="M330" i="5"/>
  <c r="I331" i="5"/>
  <c r="M331" i="5"/>
  <c r="I332" i="5"/>
  <c r="M332" i="5"/>
  <c r="I333" i="5"/>
  <c r="M333" i="5"/>
  <c r="I334" i="5"/>
  <c r="I335" i="5"/>
  <c r="I336" i="5"/>
  <c r="I337" i="5"/>
  <c r="M337" i="5"/>
  <c r="I338" i="5"/>
  <c r="M338" i="5"/>
  <c r="I339" i="5"/>
  <c r="M339" i="5"/>
  <c r="I340" i="5"/>
  <c r="M340" i="5"/>
  <c r="I341" i="5"/>
  <c r="M341" i="5"/>
  <c r="I342" i="5"/>
  <c r="M342" i="5"/>
  <c r="I343" i="5"/>
  <c r="M343" i="5"/>
  <c r="I344" i="5"/>
  <c r="M344" i="5"/>
  <c r="I345" i="5"/>
  <c r="M345" i="5"/>
  <c r="I346" i="5"/>
  <c r="M346" i="5"/>
  <c r="I347" i="5"/>
  <c r="M347" i="5"/>
  <c r="I348" i="5"/>
  <c r="M348" i="5"/>
  <c r="I349" i="5"/>
  <c r="M349" i="5"/>
  <c r="I350" i="5"/>
  <c r="M350" i="5"/>
  <c r="I351" i="5"/>
  <c r="M351" i="5"/>
  <c r="I352" i="5"/>
  <c r="M352" i="5"/>
  <c r="I353" i="5"/>
  <c r="M353" i="5"/>
  <c r="I354" i="5"/>
  <c r="M354" i="5"/>
  <c r="I355" i="5"/>
  <c r="M355" i="5"/>
  <c r="I356" i="5"/>
  <c r="M356" i="5"/>
  <c r="I357" i="5"/>
  <c r="M357" i="5"/>
  <c r="I313" i="5"/>
  <c r="I314" i="5"/>
  <c r="I315" i="5"/>
  <c r="I316" i="5"/>
  <c r="I317" i="5"/>
  <c r="I318" i="5"/>
  <c r="I319" i="5"/>
  <c r="I312" i="5"/>
  <c r="I309" i="5"/>
  <c r="Q309" i="5"/>
  <c r="U309" i="5"/>
  <c r="Q307" i="5"/>
  <c r="Q308" i="5"/>
  <c r="I307" i="5"/>
  <c r="I308" i="5"/>
  <c r="Q306" i="5"/>
  <c r="I306" i="5"/>
  <c r="Q277" i="5"/>
  <c r="U277" i="5"/>
  <c r="Q278" i="5"/>
  <c r="U278" i="5"/>
  <c r="Q279" i="5"/>
  <c r="U279" i="5"/>
  <c r="Q280" i="5"/>
  <c r="U280" i="5"/>
  <c r="Q281" i="5"/>
  <c r="U281" i="5"/>
  <c r="Q282" i="5"/>
  <c r="U282" i="5"/>
  <c r="Q283" i="5"/>
  <c r="U283" i="5"/>
  <c r="Q284" i="5"/>
  <c r="U284" i="5"/>
  <c r="Q285" i="5"/>
  <c r="U285" i="5"/>
  <c r="Q286" i="5"/>
  <c r="U286" i="5"/>
  <c r="Q287" i="5"/>
  <c r="U287" i="5"/>
  <c r="Q288" i="5"/>
  <c r="U288" i="5"/>
  <c r="Q289" i="5"/>
  <c r="U289" i="5"/>
  <c r="Q290" i="5"/>
  <c r="U290" i="5"/>
  <c r="Q291" i="5"/>
  <c r="U291" i="5"/>
  <c r="Q292" i="5"/>
  <c r="U292" i="5"/>
  <c r="Q293" i="5"/>
  <c r="U293" i="5"/>
  <c r="Q294" i="5"/>
  <c r="U294" i="5"/>
  <c r="Q295" i="5"/>
  <c r="U295" i="5"/>
  <c r="Q296" i="5"/>
  <c r="U296" i="5"/>
  <c r="Q297" i="5"/>
  <c r="U297" i="5"/>
  <c r="Q298" i="5"/>
  <c r="U298" i="5"/>
  <c r="Q299" i="5"/>
  <c r="U299" i="5"/>
  <c r="Q300" i="5"/>
  <c r="U300" i="5"/>
  <c r="Q301" i="5"/>
  <c r="U301" i="5"/>
  <c r="Q302" i="5"/>
  <c r="U302" i="5"/>
  <c r="Q303" i="5"/>
  <c r="U303" i="5"/>
  <c r="I277" i="5"/>
  <c r="M277" i="5"/>
  <c r="I278" i="5"/>
  <c r="M278" i="5"/>
  <c r="I279" i="5"/>
  <c r="M279" i="5"/>
  <c r="I280" i="5"/>
  <c r="M280" i="5"/>
  <c r="I281" i="5"/>
  <c r="M281" i="5"/>
  <c r="I282" i="5"/>
  <c r="M282" i="5"/>
  <c r="I283" i="5"/>
  <c r="M283" i="5"/>
  <c r="I284" i="5"/>
  <c r="M284" i="5"/>
  <c r="I285" i="5"/>
  <c r="M285" i="5"/>
  <c r="I286" i="5"/>
  <c r="M286" i="5"/>
  <c r="I287" i="5"/>
  <c r="M287" i="5"/>
  <c r="I288" i="5"/>
  <c r="M288" i="5"/>
  <c r="I289" i="5"/>
  <c r="M289" i="5"/>
  <c r="I290" i="5"/>
  <c r="M290" i="5"/>
  <c r="I291" i="5"/>
  <c r="M291" i="5"/>
  <c r="I292" i="5"/>
  <c r="M292" i="5"/>
  <c r="I293" i="5"/>
  <c r="M293" i="5"/>
  <c r="I294" i="5"/>
  <c r="M294" i="5"/>
  <c r="I295" i="5"/>
  <c r="M295" i="5"/>
  <c r="I296" i="5"/>
  <c r="M296" i="5"/>
  <c r="I297" i="5"/>
  <c r="M297" i="5"/>
  <c r="I298" i="5"/>
  <c r="M298" i="5"/>
  <c r="I299" i="5"/>
  <c r="M299" i="5"/>
  <c r="I300" i="5"/>
  <c r="M300" i="5"/>
  <c r="I301" i="5"/>
  <c r="M301" i="5"/>
  <c r="I302" i="5"/>
  <c r="M302" i="5"/>
  <c r="I303" i="5"/>
  <c r="M303" i="5"/>
  <c r="Q270" i="5"/>
  <c r="Q271" i="5"/>
  <c r="Q272" i="5"/>
  <c r="Q273" i="5"/>
  <c r="Q274" i="5"/>
  <c r="Q275" i="5"/>
  <c r="Q269" i="5"/>
  <c r="I270" i="5"/>
  <c r="I271" i="5"/>
  <c r="I272" i="5"/>
  <c r="I273" i="5"/>
  <c r="I274" i="5"/>
  <c r="I269" i="5"/>
  <c r="Q241" i="5"/>
  <c r="U241" i="5"/>
  <c r="Q242" i="5"/>
  <c r="U242" i="5"/>
  <c r="Q243" i="5"/>
  <c r="U243" i="5"/>
  <c r="Q244" i="5"/>
  <c r="U244" i="5"/>
  <c r="Q245" i="5"/>
  <c r="U245" i="5"/>
  <c r="Q246" i="5"/>
  <c r="U246" i="5"/>
  <c r="Q247" i="5"/>
  <c r="U247" i="5"/>
  <c r="Q248" i="5"/>
  <c r="U248" i="5"/>
  <c r="Q249" i="5"/>
  <c r="U249" i="5"/>
  <c r="Q250" i="5"/>
  <c r="U250" i="5"/>
  <c r="Q251" i="5"/>
  <c r="U251" i="5"/>
  <c r="Q252" i="5"/>
  <c r="U252" i="5"/>
  <c r="Q256" i="5"/>
  <c r="U256" i="5"/>
  <c r="Q253" i="5"/>
  <c r="U253" i="5"/>
  <c r="Q254" i="5"/>
  <c r="U254" i="5"/>
  <c r="Q255" i="5"/>
  <c r="U255" i="5"/>
  <c r="Q235" i="5"/>
  <c r="Q236" i="5"/>
  <c r="Q237" i="5"/>
  <c r="Q238" i="5"/>
  <c r="Q239" i="5"/>
  <c r="I241" i="5"/>
  <c r="M241" i="5"/>
  <c r="I242" i="5"/>
  <c r="M242" i="5"/>
  <c r="I243" i="5"/>
  <c r="M243" i="5"/>
  <c r="I244" i="5"/>
  <c r="M244" i="5"/>
  <c r="I245" i="5"/>
  <c r="M245" i="5"/>
  <c r="I246" i="5"/>
  <c r="M246" i="5"/>
  <c r="I247" i="5"/>
  <c r="M247" i="5"/>
  <c r="I248" i="5"/>
  <c r="M248" i="5"/>
  <c r="I249" i="5"/>
  <c r="M249" i="5"/>
  <c r="I250" i="5"/>
  <c r="M250" i="5"/>
  <c r="I251" i="5"/>
  <c r="M251" i="5"/>
  <c r="I252" i="5"/>
  <c r="M252" i="5"/>
  <c r="I256" i="5"/>
  <c r="M256" i="5"/>
  <c r="I253" i="5"/>
  <c r="M253" i="5"/>
  <c r="I254" i="5"/>
  <c r="M254" i="5"/>
  <c r="I255" i="5"/>
  <c r="M255" i="5"/>
  <c r="I235" i="5"/>
  <c r="I236" i="5"/>
  <c r="I237" i="5"/>
  <c r="I238" i="5"/>
  <c r="I239" i="5"/>
  <c r="I240" i="5"/>
  <c r="M240" i="5"/>
  <c r="Q234" i="5"/>
  <c r="I234" i="5"/>
  <c r="I215" i="5"/>
  <c r="M215" i="5"/>
  <c r="I216" i="5"/>
  <c r="M216" i="5"/>
  <c r="I217" i="5"/>
  <c r="M217" i="5"/>
  <c r="I218" i="5"/>
  <c r="M218" i="5"/>
  <c r="I219" i="5"/>
  <c r="M219" i="5"/>
  <c r="I220" i="5"/>
  <c r="M220" i="5"/>
  <c r="I221" i="5"/>
  <c r="M221" i="5"/>
  <c r="I222" i="5"/>
  <c r="M222" i="5"/>
  <c r="I223" i="5"/>
  <c r="M223" i="5"/>
  <c r="I224" i="5"/>
  <c r="M224" i="5"/>
  <c r="I225" i="5"/>
  <c r="M225" i="5"/>
  <c r="I226" i="5"/>
  <c r="M226" i="5"/>
  <c r="I227" i="5"/>
  <c r="M227" i="5"/>
  <c r="I228" i="5"/>
  <c r="M228" i="5"/>
  <c r="I229" i="5"/>
  <c r="M229" i="5"/>
  <c r="I230" i="5"/>
  <c r="M230" i="5"/>
  <c r="I231" i="5"/>
  <c r="M231" i="5"/>
  <c r="Q215" i="5"/>
  <c r="U215" i="5"/>
  <c r="Q216" i="5"/>
  <c r="U216" i="5"/>
  <c r="Q217" i="5"/>
  <c r="U217" i="5"/>
  <c r="Q218" i="5"/>
  <c r="U218" i="5"/>
  <c r="Q219" i="5"/>
  <c r="U219" i="5"/>
  <c r="Q220" i="5"/>
  <c r="U220" i="5"/>
  <c r="Q221" i="5"/>
  <c r="U221" i="5"/>
  <c r="Q222" i="5"/>
  <c r="U222" i="5"/>
  <c r="Q223" i="5"/>
  <c r="U223" i="5"/>
  <c r="Q224" i="5"/>
  <c r="U224" i="5"/>
  <c r="Q225" i="5"/>
  <c r="U225" i="5"/>
  <c r="Q226" i="5"/>
  <c r="U226" i="5"/>
  <c r="Q227" i="5"/>
  <c r="U227" i="5"/>
  <c r="Q228" i="5"/>
  <c r="U228" i="5"/>
  <c r="Q229" i="5"/>
  <c r="U229" i="5"/>
  <c r="Q230" i="5"/>
  <c r="U230" i="5"/>
  <c r="Q231" i="5"/>
  <c r="U231" i="5"/>
  <c r="Q209" i="5"/>
  <c r="Q210" i="5"/>
  <c r="Q211" i="5"/>
  <c r="Q212" i="5"/>
  <c r="Q213" i="5"/>
  <c r="I209" i="5"/>
  <c r="I210" i="5"/>
  <c r="I211" i="5"/>
  <c r="I212" i="5"/>
  <c r="I213" i="5"/>
  <c r="Q208" i="5"/>
  <c r="I208" i="5"/>
  <c r="U175" i="5"/>
  <c r="Q176" i="5"/>
  <c r="U176" i="5"/>
  <c r="Q177" i="5"/>
  <c r="U177" i="5"/>
  <c r="Q178" i="5"/>
  <c r="U178" i="5"/>
  <c r="Q179" i="5"/>
  <c r="U179" i="5"/>
  <c r="Q180" i="5"/>
  <c r="U180" i="5"/>
  <c r="Q181" i="5"/>
  <c r="U181" i="5"/>
  <c r="Q182" i="5"/>
  <c r="U182" i="5"/>
  <c r="Q183" i="5"/>
  <c r="U183" i="5"/>
  <c r="Q184" i="5"/>
  <c r="U184" i="5"/>
  <c r="Q185" i="5"/>
  <c r="U185" i="5"/>
  <c r="Q186" i="5"/>
  <c r="U186" i="5"/>
  <c r="Q187" i="5"/>
  <c r="U187" i="5"/>
  <c r="Q188" i="5"/>
  <c r="U188" i="5"/>
  <c r="Q189" i="5"/>
  <c r="U189" i="5"/>
  <c r="Q190" i="5"/>
  <c r="U190" i="5"/>
  <c r="Q191" i="5"/>
  <c r="U191" i="5"/>
  <c r="Q192" i="5"/>
  <c r="U192" i="5"/>
  <c r="Q193" i="5"/>
  <c r="U193" i="5"/>
  <c r="Q194" i="5"/>
  <c r="U194" i="5"/>
  <c r="I174" i="5"/>
  <c r="M174" i="5"/>
  <c r="I175" i="5"/>
  <c r="M175" i="5"/>
  <c r="I176" i="5"/>
  <c r="M176" i="5"/>
  <c r="I177" i="5"/>
  <c r="M177" i="5"/>
  <c r="I178" i="5"/>
  <c r="M178" i="5"/>
  <c r="I179" i="5"/>
  <c r="M179" i="5"/>
  <c r="I180" i="5"/>
  <c r="M180" i="5"/>
  <c r="I181" i="5"/>
  <c r="M181" i="5"/>
  <c r="I182" i="5"/>
  <c r="M182" i="5"/>
  <c r="I183" i="5"/>
  <c r="M183" i="5"/>
  <c r="I184" i="5"/>
  <c r="M184" i="5"/>
  <c r="I185" i="5"/>
  <c r="M185" i="5"/>
  <c r="I186" i="5"/>
  <c r="M186" i="5"/>
  <c r="I187" i="5"/>
  <c r="M187" i="5"/>
  <c r="I188" i="5"/>
  <c r="M188" i="5"/>
  <c r="I189" i="5"/>
  <c r="M189" i="5"/>
  <c r="I190" i="5"/>
  <c r="M190" i="5"/>
  <c r="I191" i="5"/>
  <c r="M191" i="5"/>
  <c r="I192" i="5"/>
  <c r="M192" i="5"/>
  <c r="I193" i="5"/>
  <c r="M193" i="5"/>
  <c r="I194" i="5"/>
  <c r="M194" i="5"/>
  <c r="Q166" i="5"/>
  <c r="Q167" i="5"/>
  <c r="Q168" i="5"/>
  <c r="Q169" i="5"/>
  <c r="Q170" i="5"/>
  <c r="Q172" i="5"/>
  <c r="Q165" i="5"/>
  <c r="I166" i="5"/>
  <c r="I167" i="5"/>
  <c r="I168" i="5"/>
  <c r="I169" i="5"/>
  <c r="I170" i="5"/>
  <c r="I171" i="5"/>
  <c r="I165" i="5"/>
  <c r="I139" i="5"/>
  <c r="M139" i="5"/>
  <c r="I140" i="5"/>
  <c r="M140" i="5"/>
  <c r="I141" i="5"/>
  <c r="M141" i="5"/>
  <c r="I142" i="5"/>
  <c r="M142" i="5"/>
  <c r="I143" i="5"/>
  <c r="M143" i="5"/>
  <c r="I144" i="5"/>
  <c r="M144" i="5"/>
  <c r="I145" i="5"/>
  <c r="M145" i="5"/>
  <c r="I146" i="5"/>
  <c r="M146" i="5"/>
  <c r="I147" i="5"/>
  <c r="M147" i="5"/>
  <c r="I148" i="5"/>
  <c r="M148" i="5"/>
  <c r="I149" i="5"/>
  <c r="M149" i="5"/>
  <c r="I150" i="5"/>
  <c r="M150" i="5"/>
  <c r="I151" i="5"/>
  <c r="M151" i="5"/>
  <c r="I152" i="5"/>
  <c r="M152" i="5"/>
  <c r="I153" i="5"/>
  <c r="M153" i="5"/>
  <c r="I154" i="5"/>
  <c r="M154" i="5"/>
  <c r="I155" i="5"/>
  <c r="M155" i="5"/>
  <c r="I156" i="5"/>
  <c r="M156" i="5"/>
  <c r="I157" i="5"/>
  <c r="M157" i="5"/>
  <c r="I158" i="5"/>
  <c r="M158" i="5"/>
  <c r="I159" i="5"/>
  <c r="M159" i="5"/>
  <c r="I160" i="5"/>
  <c r="M160" i="5"/>
  <c r="I161" i="5"/>
  <c r="M161" i="5"/>
  <c r="I162" i="5"/>
  <c r="M162" i="5"/>
  <c r="Q139" i="5"/>
  <c r="U139" i="5"/>
  <c r="Q140" i="5"/>
  <c r="U140" i="5"/>
  <c r="Q141" i="5"/>
  <c r="U141" i="5"/>
  <c r="Q142" i="5"/>
  <c r="U142" i="5"/>
  <c r="Q143" i="5"/>
  <c r="U143" i="5"/>
  <c r="Q144" i="5"/>
  <c r="U144" i="5"/>
  <c r="Q145" i="5"/>
  <c r="U145" i="5"/>
  <c r="Q146" i="5"/>
  <c r="U146" i="5"/>
  <c r="Q147" i="5"/>
  <c r="U147" i="5"/>
  <c r="Q148" i="5"/>
  <c r="U148" i="5"/>
  <c r="Q149" i="5"/>
  <c r="U149" i="5"/>
  <c r="Q150" i="5"/>
  <c r="U150" i="5"/>
  <c r="Q151" i="5"/>
  <c r="U151" i="5"/>
  <c r="Q152" i="5"/>
  <c r="U152" i="5"/>
  <c r="Q153" i="5"/>
  <c r="U153" i="5"/>
  <c r="Q154" i="5"/>
  <c r="U154" i="5"/>
  <c r="Q155" i="5"/>
  <c r="U155" i="5"/>
  <c r="Q156" i="5"/>
  <c r="U156" i="5"/>
  <c r="Q157" i="5"/>
  <c r="U157" i="5"/>
  <c r="Q158" i="5"/>
  <c r="U158" i="5"/>
  <c r="Q159" i="5"/>
  <c r="U159" i="5"/>
  <c r="Q160" i="5"/>
  <c r="U160" i="5"/>
  <c r="Q161" i="5"/>
  <c r="U161" i="5"/>
  <c r="Q162" i="5"/>
  <c r="U162" i="5"/>
  <c r="Q132" i="5"/>
  <c r="Q133" i="5"/>
  <c r="Q134" i="5"/>
  <c r="Q135" i="5"/>
  <c r="Q136" i="5"/>
  <c r="Q137" i="5"/>
  <c r="Q131" i="5"/>
  <c r="I132" i="5"/>
  <c r="I133" i="5"/>
  <c r="I134" i="5"/>
  <c r="I135" i="5"/>
  <c r="I136" i="5"/>
  <c r="I137" i="5"/>
  <c r="I131" i="5"/>
  <c r="I30" i="5"/>
  <c r="M30" i="5"/>
  <c r="I31" i="5"/>
  <c r="M31" i="5"/>
  <c r="I32" i="5"/>
  <c r="M32" i="5"/>
  <c r="I33" i="5"/>
  <c r="M33" i="5"/>
  <c r="I34" i="5"/>
  <c r="M34" i="5"/>
  <c r="I35" i="5"/>
  <c r="M35" i="5"/>
  <c r="Q30" i="5"/>
  <c r="U30" i="5"/>
  <c r="Q31" i="5"/>
  <c r="U31" i="5"/>
  <c r="Q32" i="5"/>
  <c r="U32" i="5"/>
  <c r="Q33" i="5"/>
  <c r="U33" i="5"/>
  <c r="Q34" i="5"/>
  <c r="U34" i="5"/>
  <c r="Q35" i="5"/>
  <c r="U35" i="5"/>
  <c r="Q39" i="5"/>
  <c r="U39" i="5"/>
  <c r="Q40" i="5"/>
  <c r="U40" i="5"/>
  <c r="Q41" i="5"/>
  <c r="U41" i="5"/>
  <c r="Q42" i="5"/>
  <c r="U42" i="5"/>
  <c r="Q43" i="5"/>
  <c r="U43" i="5"/>
  <c r="Q44" i="5"/>
  <c r="U44" i="5"/>
  <c r="Q45" i="5"/>
  <c r="U45" i="5"/>
  <c r="I39" i="5"/>
  <c r="M39" i="5"/>
  <c r="I40" i="5"/>
  <c r="I41" i="5"/>
  <c r="M41" i="5"/>
  <c r="I42" i="5"/>
  <c r="M42" i="5"/>
  <c r="I43" i="5"/>
  <c r="M43" i="5"/>
  <c r="I44" i="5"/>
  <c r="M44" i="5"/>
  <c r="I45" i="5"/>
  <c r="M45" i="5"/>
  <c r="Q90" i="5"/>
  <c r="U90" i="5"/>
  <c r="Q91" i="5"/>
  <c r="U91" i="5"/>
  <c r="Q92" i="5"/>
  <c r="U92" i="5"/>
  <c r="Q93" i="5"/>
  <c r="U93" i="5"/>
  <c r="Q94" i="5"/>
  <c r="U94" i="5"/>
  <c r="Q95" i="5"/>
  <c r="U95" i="5"/>
  <c r="Q96" i="5"/>
  <c r="U96" i="5"/>
  <c r="Q97" i="5"/>
  <c r="U97" i="5"/>
  <c r="Q98" i="5"/>
  <c r="U98" i="5"/>
  <c r="Q99" i="5"/>
  <c r="U99" i="5"/>
  <c r="Q100" i="5"/>
  <c r="U100" i="5"/>
  <c r="Q101" i="5"/>
  <c r="U101" i="5"/>
  <c r="Q102" i="5"/>
  <c r="U102" i="5"/>
  <c r="Q103" i="5"/>
  <c r="U103" i="5"/>
  <c r="Q104" i="5"/>
  <c r="U104" i="5"/>
  <c r="Q105" i="5"/>
  <c r="U105" i="5"/>
  <c r="Q106" i="5"/>
  <c r="U106" i="5"/>
  <c r="Q107" i="5"/>
  <c r="U107" i="5"/>
  <c r="Q108" i="5"/>
  <c r="U108" i="5"/>
  <c r="Q109" i="5"/>
  <c r="U109" i="5"/>
  <c r="Q110" i="5"/>
  <c r="U110" i="5"/>
  <c r="Q111" i="5"/>
  <c r="U111" i="5"/>
  <c r="Q112" i="5"/>
  <c r="U112" i="5"/>
  <c r="Q113" i="5"/>
  <c r="U113" i="5"/>
  <c r="Q114" i="5"/>
  <c r="U114" i="5"/>
  <c r="Q115" i="5"/>
  <c r="U115" i="5"/>
  <c r="Q116" i="5"/>
  <c r="U116" i="5"/>
  <c r="Q117" i="5"/>
  <c r="U117" i="5"/>
  <c r="Q118" i="5"/>
  <c r="U118" i="5"/>
  <c r="Q119" i="5"/>
  <c r="U119" i="5"/>
  <c r="Q120" i="5"/>
  <c r="U120" i="5"/>
  <c r="Q121" i="5"/>
  <c r="U121" i="5"/>
  <c r="Q122" i="5"/>
  <c r="U122" i="5"/>
  <c r="Q123" i="5"/>
  <c r="U123" i="5"/>
  <c r="Q124" i="5"/>
  <c r="U124" i="5"/>
  <c r="Q125" i="5"/>
  <c r="U125" i="5"/>
  <c r="Q126" i="5"/>
  <c r="U126" i="5"/>
  <c r="Q127" i="5"/>
  <c r="U127" i="5"/>
  <c r="Q128" i="5"/>
  <c r="U128" i="5"/>
  <c r="I90" i="5"/>
  <c r="M90" i="5"/>
  <c r="I91" i="5"/>
  <c r="M91" i="5"/>
  <c r="I92" i="5"/>
  <c r="M92" i="5"/>
  <c r="I93" i="5"/>
  <c r="M93" i="5"/>
  <c r="I94" i="5"/>
  <c r="M94" i="5"/>
  <c r="I95" i="5"/>
  <c r="M95" i="5"/>
  <c r="I96" i="5"/>
  <c r="M96" i="5"/>
  <c r="I97" i="5"/>
  <c r="M97" i="5"/>
  <c r="I98" i="5"/>
  <c r="M98" i="5"/>
  <c r="I99" i="5"/>
  <c r="M99" i="5"/>
  <c r="I100" i="5"/>
  <c r="M100" i="5"/>
  <c r="I101" i="5"/>
  <c r="M101" i="5"/>
  <c r="I102" i="5"/>
  <c r="M102" i="5"/>
  <c r="I103" i="5"/>
  <c r="M103" i="5"/>
  <c r="I104" i="5"/>
  <c r="M104" i="5"/>
  <c r="I105" i="5"/>
  <c r="M105" i="5"/>
  <c r="I106" i="5"/>
  <c r="M106" i="5"/>
  <c r="I107" i="5"/>
  <c r="M107" i="5"/>
  <c r="I108" i="5"/>
  <c r="M108" i="5"/>
  <c r="I109" i="5"/>
  <c r="M109" i="5"/>
  <c r="I110" i="5"/>
  <c r="M110" i="5"/>
  <c r="I111" i="5"/>
  <c r="M111" i="5"/>
  <c r="I112" i="5"/>
  <c r="M112" i="5"/>
  <c r="I113" i="5"/>
  <c r="M113" i="5"/>
  <c r="I114" i="5"/>
  <c r="M114" i="5"/>
  <c r="I115" i="5"/>
  <c r="M115" i="5"/>
  <c r="I116" i="5"/>
  <c r="M116" i="5"/>
  <c r="I117" i="5"/>
  <c r="M117" i="5"/>
  <c r="I118" i="5"/>
  <c r="M118" i="5"/>
  <c r="I119" i="5"/>
  <c r="M119" i="5"/>
  <c r="I120" i="5"/>
  <c r="M120" i="5"/>
  <c r="I121" i="5"/>
  <c r="M121" i="5"/>
  <c r="I122" i="5"/>
  <c r="M122" i="5"/>
  <c r="I123" i="5"/>
  <c r="M123" i="5"/>
  <c r="I124" i="5"/>
  <c r="M124" i="5"/>
  <c r="I125" i="5"/>
  <c r="M125" i="5"/>
  <c r="I126" i="5"/>
  <c r="M126" i="5"/>
  <c r="I127" i="5"/>
  <c r="M127" i="5"/>
  <c r="I128" i="5"/>
  <c r="M128" i="5"/>
  <c r="Q85" i="5"/>
  <c r="Q86" i="5"/>
  <c r="Q87" i="5"/>
  <c r="Q88" i="5"/>
  <c r="Q78" i="5"/>
  <c r="Q79" i="5"/>
  <c r="Q80" i="5"/>
  <c r="Q81" i="5"/>
  <c r="Q82" i="5"/>
  <c r="Q83" i="5"/>
  <c r="Q84" i="5"/>
  <c r="Q77" i="5"/>
  <c r="I78" i="5"/>
  <c r="I79" i="5"/>
  <c r="I80" i="5"/>
  <c r="I81" i="5"/>
  <c r="I82" i="5"/>
  <c r="I83" i="5"/>
  <c r="I84" i="5"/>
  <c r="I77" i="5"/>
  <c r="Q49" i="5"/>
  <c r="Q50" i="5"/>
  <c r="Q51" i="5"/>
  <c r="Q52" i="5"/>
  <c r="Q53" i="5"/>
  <c r="Q54" i="5"/>
  <c r="Q48" i="5"/>
  <c r="I49" i="5"/>
  <c r="I50" i="5"/>
  <c r="I51" i="5"/>
  <c r="I52" i="5"/>
  <c r="I53" i="5"/>
  <c r="I54" i="5"/>
  <c r="I48" i="5"/>
  <c r="Q89" i="5"/>
  <c r="U89" i="5"/>
  <c r="I89" i="5"/>
  <c r="M89" i="5"/>
  <c r="A28" i="2"/>
  <c r="D28" i="2"/>
  <c r="A27" i="2"/>
  <c r="D27" i="2"/>
  <c r="A26" i="2"/>
  <c r="D26" i="2"/>
  <c r="A25" i="2"/>
  <c r="D25" i="2"/>
  <c r="A24" i="2"/>
  <c r="D24" i="2"/>
  <c r="A23" i="2"/>
  <c r="D23" i="2"/>
  <c r="A22" i="2"/>
  <c r="D22" i="2"/>
  <c r="A18" i="2"/>
  <c r="D18" i="2"/>
  <c r="A17" i="2"/>
  <c r="D17" i="2"/>
  <c r="A16" i="2"/>
  <c r="D16" i="2"/>
  <c r="A15" i="2"/>
  <c r="D15" i="2"/>
  <c r="A14" i="2"/>
  <c r="D14" i="2"/>
  <c r="A13" i="2"/>
  <c r="D13" i="2"/>
  <c r="A12" i="2"/>
  <c r="D12" i="2"/>
  <c r="A11" i="2"/>
  <c r="D11" i="2"/>
  <c r="A10" i="2"/>
  <c r="D10" i="2"/>
  <c r="A9" i="2"/>
  <c r="D9" i="2"/>
  <c r="A8" i="2"/>
  <c r="D8" i="2"/>
  <c r="A7" i="2"/>
  <c r="D7" i="2"/>
  <c r="A6" i="2"/>
  <c r="D6" i="2"/>
  <c r="A5" i="2"/>
  <c r="D5" i="2"/>
  <c r="A4" i="2"/>
  <c r="D4" i="2"/>
  <c r="A3" i="2"/>
  <c r="D3" i="2"/>
  <c r="T321" i="5"/>
  <c r="T320" i="5"/>
  <c r="T319" i="5"/>
  <c r="T318" i="5"/>
  <c r="T317" i="5"/>
  <c r="T316" i="5"/>
  <c r="T315" i="5"/>
  <c r="T314" i="5"/>
  <c r="T313" i="5"/>
  <c r="T312" i="5"/>
  <c r="T308" i="5"/>
  <c r="T307" i="5"/>
  <c r="T306" i="5"/>
  <c r="T274" i="5"/>
  <c r="T273" i="5"/>
  <c r="T272" i="5"/>
  <c r="T271" i="5"/>
  <c r="T270" i="5"/>
  <c r="T269" i="5"/>
  <c r="T239" i="5"/>
  <c r="T238" i="5"/>
  <c r="T237" i="5"/>
  <c r="T236" i="5"/>
  <c r="T235" i="5"/>
  <c r="T234" i="5"/>
  <c r="T213" i="5"/>
  <c r="T212" i="5"/>
  <c r="T211" i="5"/>
  <c r="T210" i="5"/>
  <c r="T209" i="5"/>
  <c r="T208" i="5"/>
  <c r="T171" i="5"/>
  <c r="T170" i="5"/>
  <c r="T169" i="5"/>
  <c r="T168" i="5"/>
  <c r="T167" i="5"/>
  <c r="T166" i="5"/>
  <c r="T165" i="5"/>
  <c r="T137" i="5"/>
  <c r="T136" i="5"/>
  <c r="T135" i="5"/>
  <c r="T134" i="5"/>
  <c r="T133" i="5"/>
  <c r="T132" i="5"/>
  <c r="T131" i="5"/>
  <c r="T86" i="5"/>
  <c r="T85" i="5"/>
  <c r="T84" i="5"/>
  <c r="T83" i="5"/>
  <c r="T82" i="5"/>
  <c r="T81" i="5"/>
  <c r="T80" i="5"/>
  <c r="T79" i="5"/>
  <c r="T78" i="5"/>
  <c r="T77" i="5"/>
  <c r="T53" i="5"/>
  <c r="T52" i="5"/>
  <c r="T51" i="5"/>
  <c r="T50" i="5"/>
  <c r="T49" i="5"/>
  <c r="T48" i="5"/>
  <c r="T27" i="5"/>
  <c r="U27" i="5"/>
  <c r="T26" i="5"/>
  <c r="U26" i="5"/>
  <c r="T25" i="5"/>
  <c r="U25" i="5"/>
  <c r="T24" i="5"/>
  <c r="U24" i="5"/>
  <c r="T17" i="5"/>
  <c r="U17" i="5"/>
  <c r="L322" i="5"/>
  <c r="M322" i="5"/>
  <c r="L321" i="5"/>
  <c r="M321" i="5"/>
  <c r="L320" i="5"/>
  <c r="M320" i="5"/>
  <c r="L319" i="5"/>
  <c r="L318" i="5"/>
  <c r="L317" i="5"/>
  <c r="L316" i="5"/>
  <c r="L315" i="5"/>
  <c r="L314" i="5"/>
  <c r="L313" i="5"/>
  <c r="L312" i="5"/>
  <c r="L308" i="5"/>
  <c r="L307" i="5"/>
  <c r="L306" i="5"/>
  <c r="M306" i="5"/>
  <c r="L275" i="5"/>
  <c r="M275" i="5"/>
  <c r="L274" i="5"/>
  <c r="L273" i="5"/>
  <c r="L272" i="5"/>
  <c r="L271" i="5"/>
  <c r="L270" i="5"/>
  <c r="L269" i="5"/>
  <c r="L239" i="5"/>
  <c r="L238" i="5"/>
  <c r="L237" i="5"/>
  <c r="L236" i="5"/>
  <c r="L235" i="5"/>
  <c r="L234" i="5"/>
  <c r="L213" i="5"/>
  <c r="L212" i="5"/>
  <c r="L211" i="5"/>
  <c r="L210" i="5"/>
  <c r="L209" i="5"/>
  <c r="L208" i="5"/>
  <c r="L172" i="5"/>
  <c r="M172" i="5"/>
  <c r="L171" i="5"/>
  <c r="L170" i="5"/>
  <c r="L169" i="5"/>
  <c r="L168" i="5"/>
  <c r="L167" i="5"/>
  <c r="L166" i="5"/>
  <c r="L165" i="5"/>
  <c r="L137" i="5"/>
  <c r="L136" i="5"/>
  <c r="L135" i="5"/>
  <c r="L134" i="5"/>
  <c r="L133" i="5"/>
  <c r="L132" i="5"/>
  <c r="L131" i="5"/>
  <c r="L88" i="5"/>
  <c r="M88" i="5"/>
  <c r="L87" i="5"/>
  <c r="M87" i="5"/>
  <c r="L86" i="5"/>
  <c r="M86" i="5"/>
  <c r="L85" i="5"/>
  <c r="M85" i="5"/>
  <c r="L84" i="5"/>
  <c r="L83" i="5"/>
  <c r="L82" i="5"/>
  <c r="L81" i="5"/>
  <c r="L80" i="5"/>
  <c r="L79" i="5"/>
  <c r="L78" i="5"/>
  <c r="L77" i="5"/>
  <c r="L54" i="5"/>
  <c r="L53" i="5"/>
  <c r="L52" i="5"/>
  <c r="L51" i="5"/>
  <c r="L50" i="5"/>
  <c r="L49" i="5"/>
  <c r="L48" i="5"/>
  <c r="L28" i="5"/>
  <c r="M28" i="5"/>
  <c r="L27" i="5"/>
  <c r="L26" i="5"/>
  <c r="M26" i="5"/>
  <c r="L25" i="5"/>
  <c r="L24" i="5"/>
  <c r="L23" i="5"/>
  <c r="L21" i="5"/>
  <c r="M21" i="5"/>
  <c r="L20" i="5"/>
  <c r="M20" i="5"/>
  <c r="L19" i="5"/>
  <c r="M19" i="5"/>
  <c r="L18" i="5"/>
  <c r="M18" i="5"/>
  <c r="L17" i="5"/>
  <c r="D328" i="5"/>
  <c r="E328" i="5"/>
  <c r="D327" i="5"/>
  <c r="E327" i="5"/>
  <c r="D326" i="5"/>
  <c r="E326" i="5"/>
  <c r="D325" i="5"/>
  <c r="E325" i="5"/>
  <c r="D324" i="5"/>
  <c r="E324" i="5"/>
  <c r="D323" i="5"/>
  <c r="E323" i="5"/>
  <c r="D321" i="5"/>
  <c r="E321" i="5"/>
  <c r="D320" i="5"/>
  <c r="E320" i="5"/>
  <c r="D319" i="5"/>
  <c r="E319" i="5"/>
  <c r="D318" i="5"/>
  <c r="E318" i="5"/>
  <c r="D317" i="5"/>
  <c r="E317" i="5"/>
  <c r="D316" i="5"/>
  <c r="E316" i="5"/>
  <c r="D315" i="5"/>
  <c r="E315" i="5"/>
  <c r="D314" i="5"/>
  <c r="E314" i="5"/>
  <c r="D313" i="5"/>
  <c r="E313" i="5"/>
  <c r="D312" i="5"/>
  <c r="E312" i="5"/>
  <c r="D308" i="5"/>
  <c r="E308" i="5"/>
  <c r="D307" i="5"/>
  <c r="E307" i="5"/>
  <c r="D306" i="5"/>
  <c r="E306" i="5"/>
  <c r="D278" i="5"/>
  <c r="E278" i="5"/>
  <c r="D277" i="5"/>
  <c r="E277" i="5"/>
  <c r="D276" i="5"/>
  <c r="E276" i="5"/>
  <c r="D274" i="5"/>
  <c r="E274" i="5"/>
  <c r="D273" i="5"/>
  <c r="E273" i="5"/>
  <c r="D272" i="5"/>
  <c r="E272" i="5"/>
  <c r="D271" i="5"/>
  <c r="E271" i="5"/>
  <c r="D270" i="5"/>
  <c r="E270" i="5"/>
  <c r="D269" i="5"/>
  <c r="E269" i="5"/>
  <c r="D239" i="5"/>
  <c r="E239" i="5"/>
  <c r="D238" i="5"/>
  <c r="E238" i="5"/>
  <c r="D237" i="5"/>
  <c r="E237" i="5"/>
  <c r="D236" i="5"/>
  <c r="E236" i="5"/>
  <c r="D235" i="5"/>
  <c r="E235" i="5"/>
  <c r="D234" i="5"/>
  <c r="E234" i="5"/>
  <c r="D213" i="5"/>
  <c r="E213" i="5"/>
  <c r="D212" i="5"/>
  <c r="E212" i="5"/>
  <c r="D211" i="5"/>
  <c r="E211" i="5"/>
  <c r="D210" i="5"/>
  <c r="E210" i="5"/>
  <c r="D209" i="5"/>
  <c r="E209" i="5"/>
  <c r="D208" i="5"/>
  <c r="E208" i="5"/>
  <c r="D175" i="5"/>
  <c r="E175" i="5"/>
  <c r="D174" i="5"/>
  <c r="E174" i="5"/>
  <c r="D173" i="5"/>
  <c r="E173" i="5"/>
  <c r="D171" i="5"/>
  <c r="E171" i="5"/>
  <c r="D170" i="5"/>
  <c r="E170" i="5"/>
  <c r="D169" i="5"/>
  <c r="E169" i="5"/>
  <c r="D168" i="5"/>
  <c r="E168" i="5"/>
  <c r="D167" i="5"/>
  <c r="E167" i="5"/>
  <c r="D166" i="5"/>
  <c r="E166" i="5"/>
  <c r="D165" i="5"/>
  <c r="E165" i="5"/>
  <c r="D137" i="5"/>
  <c r="E137" i="5"/>
  <c r="D136" i="5"/>
  <c r="E136" i="5"/>
  <c r="D135" i="5"/>
  <c r="E135" i="5"/>
  <c r="D134" i="5"/>
  <c r="E134" i="5"/>
  <c r="D133" i="5"/>
  <c r="E133" i="5"/>
  <c r="D132" i="5"/>
  <c r="E132" i="5"/>
  <c r="D131" i="5"/>
  <c r="E131" i="5"/>
  <c r="D94" i="5"/>
  <c r="E94" i="5"/>
  <c r="D93" i="5"/>
  <c r="E93" i="5"/>
  <c r="D92" i="5"/>
  <c r="E92" i="5"/>
  <c r="D91" i="5"/>
  <c r="E91" i="5"/>
  <c r="D90" i="5"/>
  <c r="E90" i="5"/>
  <c r="D89" i="5"/>
  <c r="E89" i="5"/>
  <c r="D86" i="5"/>
  <c r="E86" i="5"/>
  <c r="D85" i="5"/>
  <c r="E85" i="5"/>
  <c r="D84" i="5"/>
  <c r="E84" i="5"/>
  <c r="D83" i="5"/>
  <c r="E83" i="5"/>
  <c r="D82" i="5"/>
  <c r="E82" i="5"/>
  <c r="D81" i="5"/>
  <c r="E81" i="5"/>
  <c r="D80" i="5"/>
  <c r="E80" i="5"/>
  <c r="D79" i="5"/>
  <c r="E79" i="5"/>
  <c r="D78" i="5"/>
  <c r="E78" i="5"/>
  <c r="D77" i="5"/>
  <c r="E77" i="5"/>
  <c r="D57" i="5"/>
  <c r="E57" i="5"/>
  <c r="D56" i="5"/>
  <c r="E56" i="5"/>
  <c r="D55" i="5"/>
  <c r="E55" i="5"/>
  <c r="D53" i="5"/>
  <c r="E53" i="5"/>
  <c r="D52" i="5"/>
  <c r="E52" i="5"/>
  <c r="D51" i="5"/>
  <c r="E51" i="5"/>
  <c r="D50" i="5"/>
  <c r="E50" i="5"/>
  <c r="D49" i="5"/>
  <c r="E49" i="5"/>
  <c r="D48" i="5"/>
  <c r="E48" i="5"/>
  <c r="D27" i="5"/>
  <c r="E27" i="5"/>
  <c r="D26" i="5"/>
  <c r="E26" i="5"/>
  <c r="D25" i="5"/>
  <c r="E25" i="5"/>
  <c r="D24" i="5"/>
  <c r="E24" i="5"/>
  <c r="D23" i="5"/>
  <c r="E23" i="5"/>
  <c r="D22" i="5"/>
  <c r="E22" i="5"/>
  <c r="D17" i="5"/>
  <c r="E17" i="5"/>
  <c r="L359" i="5"/>
  <c r="E359" i="5"/>
  <c r="L358" i="5"/>
  <c r="E358" i="5"/>
  <c r="E357" i="5"/>
  <c r="E356" i="5"/>
  <c r="E355" i="5"/>
  <c r="E354" i="5"/>
  <c r="E353" i="5"/>
  <c r="E352" i="5"/>
  <c r="E351" i="5"/>
  <c r="E350" i="5"/>
  <c r="E349" i="5"/>
  <c r="E348" i="5"/>
  <c r="E347" i="5"/>
  <c r="E346" i="5"/>
  <c r="E345" i="5"/>
  <c r="E344" i="5"/>
  <c r="E343" i="5"/>
  <c r="E342" i="5"/>
  <c r="E341" i="5"/>
  <c r="E340" i="5"/>
  <c r="E339" i="5"/>
  <c r="E338" i="5"/>
  <c r="E337" i="5"/>
  <c r="T336" i="5"/>
  <c r="L336" i="5"/>
  <c r="M336" i="5" s="1"/>
  <c r="O16" i="5" s="1"/>
  <c r="D336" i="5"/>
  <c r="E336" i="5" s="1"/>
  <c r="T335" i="5"/>
  <c r="U335" i="5" s="1"/>
  <c r="L335" i="5"/>
  <c r="D335" i="5"/>
  <c r="E335" i="5" s="1"/>
  <c r="T334" i="5"/>
  <c r="L334" i="5"/>
  <c r="D334" i="5"/>
  <c r="E334" i="5"/>
  <c r="E333" i="5"/>
  <c r="E332" i="5"/>
  <c r="E331" i="5"/>
  <c r="E330" i="5"/>
  <c r="E329" i="5"/>
  <c r="Q323" i="5"/>
  <c r="U323" i="5"/>
  <c r="I323" i="5"/>
  <c r="M323" i="5"/>
  <c r="J316" i="5"/>
  <c r="J315" i="5"/>
  <c r="J314" i="5"/>
  <c r="J313" i="5"/>
  <c r="J312" i="5"/>
  <c r="L309" i="5"/>
  <c r="E309" i="5"/>
  <c r="J308" i="5"/>
  <c r="J307" i="5"/>
  <c r="J306" i="5"/>
  <c r="E303" i="5"/>
  <c r="E302" i="5"/>
  <c r="E301" i="5"/>
  <c r="E300" i="5"/>
  <c r="E299" i="5"/>
  <c r="E298" i="5"/>
  <c r="E297" i="5"/>
  <c r="E296" i="5"/>
  <c r="E295" i="5"/>
  <c r="E294" i="5"/>
  <c r="E293" i="5"/>
  <c r="E292" i="5"/>
  <c r="E291" i="5"/>
  <c r="E290" i="5"/>
  <c r="E289" i="5"/>
  <c r="E288" i="5"/>
  <c r="E287" i="5"/>
  <c r="E286" i="5"/>
  <c r="E285" i="5"/>
  <c r="E284" i="5"/>
  <c r="E283" i="5"/>
  <c r="E282" i="5"/>
  <c r="E281" i="5"/>
  <c r="E280" i="5"/>
  <c r="E279" i="5"/>
  <c r="Q276" i="5"/>
  <c r="U276" i="5"/>
  <c r="I276" i="5"/>
  <c r="M276" i="5"/>
  <c r="J274" i="5"/>
  <c r="J273" i="5"/>
  <c r="J272" i="5"/>
  <c r="J271" i="5"/>
  <c r="J270" i="5"/>
  <c r="J269" i="5"/>
  <c r="E255" i="5"/>
  <c r="E254" i="5"/>
  <c r="E253" i="5"/>
  <c r="E256" i="5"/>
  <c r="E252" i="5"/>
  <c r="E251" i="5"/>
  <c r="E250" i="5"/>
  <c r="E249" i="5"/>
  <c r="E248" i="5"/>
  <c r="E247" i="5"/>
  <c r="E246" i="5"/>
  <c r="E245" i="5"/>
  <c r="E244" i="5"/>
  <c r="E243" i="5"/>
  <c r="E242" i="5"/>
  <c r="E241" i="5"/>
  <c r="Q240" i="5"/>
  <c r="U240" i="5"/>
  <c r="E240" i="5"/>
  <c r="J238" i="5"/>
  <c r="J237" i="5"/>
  <c r="J236" i="5"/>
  <c r="J235" i="5"/>
  <c r="J234" i="5"/>
  <c r="E231" i="5"/>
  <c r="E230" i="5"/>
  <c r="E229" i="5"/>
  <c r="E228" i="5"/>
  <c r="E227" i="5"/>
  <c r="E226" i="5"/>
  <c r="E225" i="5"/>
  <c r="E224" i="5"/>
  <c r="E223" i="5"/>
  <c r="E222" i="5"/>
  <c r="E221" i="5"/>
  <c r="E220" i="5"/>
  <c r="E219" i="5"/>
  <c r="E218" i="5"/>
  <c r="E217" i="5"/>
  <c r="E216" i="5"/>
  <c r="E215" i="5"/>
  <c r="Q214" i="5"/>
  <c r="U214" i="5"/>
  <c r="I214" i="5"/>
  <c r="M214" i="5"/>
  <c r="E214" i="5"/>
  <c r="J212" i="5"/>
  <c r="J211" i="5"/>
  <c r="J210" i="5"/>
  <c r="J209" i="5"/>
  <c r="J208" i="5"/>
  <c r="E194" i="5"/>
  <c r="E193" i="5"/>
  <c r="E192" i="5"/>
  <c r="E191" i="5"/>
  <c r="E190" i="5"/>
  <c r="E189" i="5"/>
  <c r="E188" i="5"/>
  <c r="E187" i="5"/>
  <c r="E186" i="5"/>
  <c r="E185" i="5"/>
  <c r="E184" i="5"/>
  <c r="E183" i="5"/>
  <c r="E182" i="5"/>
  <c r="E181" i="5"/>
  <c r="E180" i="5"/>
  <c r="E179" i="5"/>
  <c r="E178" i="5"/>
  <c r="E177" i="5"/>
  <c r="E176" i="5"/>
  <c r="U173" i="5"/>
  <c r="I173" i="5"/>
  <c r="M173" i="5"/>
  <c r="J169" i="5"/>
  <c r="J168" i="5"/>
  <c r="J167" i="5"/>
  <c r="J166" i="5"/>
  <c r="J165" i="5"/>
  <c r="E162" i="5"/>
  <c r="E161" i="5"/>
  <c r="E160" i="5"/>
  <c r="E159" i="5"/>
  <c r="E158" i="5"/>
  <c r="E157" i="5"/>
  <c r="E156" i="5"/>
  <c r="E155" i="5"/>
  <c r="E154" i="5"/>
  <c r="E153" i="5"/>
  <c r="E152" i="5"/>
  <c r="E151" i="5"/>
  <c r="E150" i="5"/>
  <c r="E149" i="5"/>
  <c r="E148" i="5"/>
  <c r="E147" i="5"/>
  <c r="E146" i="5"/>
  <c r="E145" i="5"/>
  <c r="E144" i="5"/>
  <c r="E143" i="5"/>
  <c r="E142" i="5"/>
  <c r="E141" i="5"/>
  <c r="E140" i="5"/>
  <c r="E139" i="5"/>
  <c r="Q138" i="5"/>
  <c r="U138" i="5"/>
  <c r="I138" i="5"/>
  <c r="M138" i="5"/>
  <c r="E138" i="5"/>
  <c r="J135" i="5"/>
  <c r="J134" i="5"/>
  <c r="J133" i="5"/>
  <c r="J132" i="5"/>
  <c r="J131" i="5"/>
  <c r="E128" i="5"/>
  <c r="E127" i="5"/>
  <c r="E126" i="5"/>
  <c r="E125" i="5"/>
  <c r="E124" i="5"/>
  <c r="E123" i="5"/>
  <c r="E122" i="5"/>
  <c r="E121" i="5"/>
  <c r="E120" i="5"/>
  <c r="E119" i="5"/>
  <c r="E118" i="5"/>
  <c r="E117" i="5"/>
  <c r="E116" i="5"/>
  <c r="E115" i="5"/>
  <c r="E114" i="5"/>
  <c r="E113" i="5"/>
  <c r="E112" i="5"/>
  <c r="E111" i="5"/>
  <c r="E110" i="5"/>
  <c r="E109" i="5"/>
  <c r="E108" i="5"/>
  <c r="E107" i="5"/>
  <c r="E106" i="5"/>
  <c r="E105" i="5"/>
  <c r="E104" i="5"/>
  <c r="E103" i="5"/>
  <c r="E102" i="5"/>
  <c r="E101" i="5"/>
  <c r="E100" i="5"/>
  <c r="E99" i="5"/>
  <c r="E98" i="5"/>
  <c r="E97" i="5"/>
  <c r="E96" i="5"/>
  <c r="E95" i="5"/>
  <c r="J81" i="5"/>
  <c r="J80" i="5"/>
  <c r="J79" i="5"/>
  <c r="J78" i="5"/>
  <c r="J77" i="5"/>
  <c r="J76" i="5"/>
  <c r="Q74" i="5"/>
  <c r="U74" i="5"/>
  <c r="I74" i="5"/>
  <c r="M74" i="5"/>
  <c r="E74" i="5"/>
  <c r="Q73" i="5"/>
  <c r="U73" i="5"/>
  <c r="I73" i="5"/>
  <c r="M73" i="5"/>
  <c r="E73" i="5"/>
  <c r="Q72" i="5"/>
  <c r="U72" i="5"/>
  <c r="I72" i="5"/>
  <c r="M72" i="5"/>
  <c r="E72" i="5"/>
  <c r="Q71" i="5"/>
  <c r="U71" i="5"/>
  <c r="I71" i="5"/>
  <c r="M71" i="5"/>
  <c r="E71" i="5"/>
  <c r="Q70" i="5"/>
  <c r="U70" i="5"/>
  <c r="I70" i="5"/>
  <c r="M70" i="5"/>
  <c r="E70" i="5"/>
  <c r="Q69" i="5"/>
  <c r="U69" i="5"/>
  <c r="I69" i="5"/>
  <c r="M69" i="5"/>
  <c r="E69" i="5"/>
  <c r="Q68" i="5"/>
  <c r="U68" i="5"/>
  <c r="I68" i="5"/>
  <c r="M68" i="5"/>
  <c r="E68" i="5"/>
  <c r="Q67" i="5"/>
  <c r="U67" i="5"/>
  <c r="I67" i="5"/>
  <c r="M67" i="5"/>
  <c r="E67" i="5"/>
  <c r="Q66" i="5"/>
  <c r="U66" i="5"/>
  <c r="I66" i="5"/>
  <c r="M66" i="5"/>
  <c r="E66" i="5"/>
  <c r="Q65" i="5"/>
  <c r="U65" i="5"/>
  <c r="I65" i="5"/>
  <c r="M65" i="5"/>
  <c r="E65" i="5"/>
  <c r="Q64" i="5"/>
  <c r="U64" i="5"/>
  <c r="I64" i="5"/>
  <c r="M64" i="5"/>
  <c r="E64" i="5"/>
  <c r="Q63" i="5"/>
  <c r="U63" i="5"/>
  <c r="I63" i="5"/>
  <c r="M63" i="5"/>
  <c r="E63" i="5"/>
  <c r="Q62" i="5"/>
  <c r="U62" i="5"/>
  <c r="I62" i="5"/>
  <c r="M62" i="5"/>
  <c r="E62" i="5"/>
  <c r="Q61" i="5"/>
  <c r="U61" i="5"/>
  <c r="I61" i="5"/>
  <c r="M61" i="5"/>
  <c r="E61" i="5"/>
  <c r="Q60" i="5"/>
  <c r="U60" i="5"/>
  <c r="I60" i="5"/>
  <c r="M60" i="5"/>
  <c r="E60" i="5"/>
  <c r="Q59" i="5"/>
  <c r="U59" i="5"/>
  <c r="I59" i="5"/>
  <c r="M59" i="5"/>
  <c r="E59" i="5"/>
  <c r="Q58" i="5"/>
  <c r="U58" i="5"/>
  <c r="I58" i="5"/>
  <c r="M58" i="5"/>
  <c r="E58" i="5"/>
  <c r="Q57" i="5"/>
  <c r="U57" i="5"/>
  <c r="I57" i="5"/>
  <c r="M57" i="5"/>
  <c r="Q56" i="5"/>
  <c r="U56" i="5"/>
  <c r="I56" i="5"/>
  <c r="M56" i="5"/>
  <c r="Q55" i="5"/>
  <c r="U55" i="5"/>
  <c r="I55" i="5"/>
  <c r="M55" i="5"/>
  <c r="J52" i="5"/>
  <c r="J51" i="5"/>
  <c r="J50" i="5"/>
  <c r="J49" i="5"/>
  <c r="J48" i="5"/>
  <c r="J47" i="5"/>
  <c r="E45" i="5"/>
  <c r="E44" i="5"/>
  <c r="E43" i="5"/>
  <c r="E42" i="5"/>
  <c r="E41" i="5"/>
  <c r="M40" i="5"/>
  <c r="E40" i="5"/>
  <c r="E39" i="5"/>
  <c r="Q38" i="5"/>
  <c r="U38" i="5"/>
  <c r="I38" i="5"/>
  <c r="M38" i="5"/>
  <c r="E38" i="5"/>
  <c r="E35" i="5"/>
  <c r="E34" i="5"/>
  <c r="E33" i="5"/>
  <c r="E32" i="5"/>
  <c r="E31" i="5"/>
  <c r="E30" i="5"/>
  <c r="Q29" i="5"/>
  <c r="U29" i="5"/>
  <c r="I29" i="5"/>
  <c r="M29" i="5"/>
  <c r="E29" i="5"/>
  <c r="U28" i="5"/>
  <c r="E28" i="5"/>
  <c r="I27" i="5"/>
  <c r="I25" i="5"/>
  <c r="I24" i="5"/>
  <c r="I23" i="5"/>
  <c r="I17" i="5"/>
  <c r="I14" i="5"/>
  <c r="L13" i="5"/>
  <c r="I13" i="5"/>
  <c r="E13" i="5"/>
  <c r="L12" i="5"/>
  <c r="I12" i="5"/>
  <c r="E12" i="5"/>
  <c r="L11" i="5"/>
  <c r="I11" i="5"/>
  <c r="E11" i="5"/>
  <c r="AA10" i="5"/>
  <c r="AD10" i="5"/>
  <c r="L10" i="5"/>
  <c r="I10" i="5"/>
  <c r="E10" i="5"/>
  <c r="L9" i="5"/>
  <c r="I9" i="5"/>
  <c r="E9" i="5"/>
  <c r="L8" i="5"/>
  <c r="I8" i="5"/>
  <c r="E8" i="5"/>
  <c r="AD7" i="5"/>
  <c r="L7" i="5"/>
  <c r="I7" i="5"/>
  <c r="E7" i="5"/>
  <c r="AD6" i="5"/>
  <c r="L6" i="5"/>
  <c r="I6" i="5"/>
  <c r="E6" i="5"/>
  <c r="AD5" i="5"/>
  <c r="L5" i="5"/>
  <c r="I5" i="5"/>
  <c r="E5" i="5"/>
  <c r="AD4" i="5"/>
  <c r="A4" i="5"/>
  <c r="E4" i="5"/>
  <c r="G19" i="5"/>
  <c r="Q1" i="5"/>
  <c r="A1" i="5"/>
  <c r="C15" i="4"/>
  <c r="C12" i="4"/>
  <c r="C11" i="4"/>
  <c r="F44" i="6"/>
  <c r="N8" i="6"/>
  <c r="E48" i="6"/>
  <c r="E56" i="6"/>
  <c r="E104" i="6"/>
  <c r="E177" i="6"/>
  <c r="E243" i="6"/>
  <c r="F272" i="6"/>
  <c r="E142" i="6"/>
  <c r="E175" i="6"/>
  <c r="E176" i="6"/>
  <c r="E51" i="6"/>
  <c r="E55" i="6"/>
  <c r="E103" i="6"/>
  <c r="E145" i="6"/>
  <c r="E99" i="6"/>
  <c r="F34" i="6"/>
  <c r="F230" i="6"/>
  <c r="E144" i="6"/>
  <c r="E100" i="6"/>
  <c r="E50" i="6"/>
  <c r="U12" i="5"/>
  <c r="M202" i="5"/>
  <c r="U202" i="5"/>
  <c r="M263" i="5"/>
  <c r="U263" i="5"/>
  <c r="U259" i="5"/>
  <c r="U210" i="5"/>
  <c r="U316" i="5"/>
  <c r="U213" i="5"/>
  <c r="M198" i="5"/>
  <c r="U198" i="5"/>
  <c r="M262" i="5"/>
  <c r="U137" i="5"/>
  <c r="M213" i="5"/>
  <c r="F267" i="5"/>
  <c r="M81" i="5"/>
  <c r="M131" i="5"/>
  <c r="U134" i="5"/>
  <c r="U257" i="5"/>
  <c r="U258" i="5"/>
  <c r="M261" i="5"/>
  <c r="M272" i="5"/>
  <c r="U239" i="5"/>
  <c r="U262" i="5"/>
  <c r="U261" i="5"/>
  <c r="M257" i="5"/>
  <c r="M78" i="5"/>
  <c r="M274" i="5"/>
  <c r="M314" i="5"/>
  <c r="M167" i="5"/>
  <c r="M136" i="5"/>
  <c r="U50" i="5"/>
  <c r="M319" i="5"/>
  <c r="M166" i="5"/>
  <c r="M270" i="5"/>
  <c r="M308" i="5"/>
  <c r="M53" i="5"/>
  <c r="U211" i="5"/>
  <c r="U166" i="5"/>
  <c r="M54" i="5"/>
  <c r="M271" i="5"/>
  <c r="U131" i="5"/>
  <c r="U238" i="5"/>
  <c r="M170" i="5"/>
  <c r="U270" i="5"/>
  <c r="U81" i="5"/>
  <c r="U306" i="5"/>
  <c r="U52" i="5"/>
  <c r="U170" i="5"/>
  <c r="M236" i="5"/>
  <c r="U135" i="5"/>
  <c r="U234" i="5"/>
  <c r="U273" i="5"/>
  <c r="U78" i="5"/>
  <c r="U79" i="5"/>
  <c r="U319" i="5"/>
  <c r="M335" i="5"/>
  <c r="M135" i="5"/>
  <c r="U49" i="5"/>
  <c r="U167" i="5"/>
  <c r="U82" i="5"/>
  <c r="U85" i="5"/>
  <c r="U132" i="5"/>
  <c r="M82" i="5"/>
  <c r="M269" i="5"/>
  <c r="U307" i="5"/>
  <c r="U336" i="5"/>
  <c r="M234" i="5"/>
  <c r="M315" i="5"/>
  <c r="M209" i="5"/>
  <c r="M237" i="5"/>
  <c r="U53" i="5"/>
  <c r="U171" i="5"/>
  <c r="U274" i="5"/>
  <c r="U77" i="5"/>
  <c r="M134" i="5"/>
  <c r="M200" i="5"/>
  <c r="U197" i="5"/>
  <c r="M197" i="5"/>
  <c r="M318" i="5"/>
  <c r="M212" i="5"/>
  <c r="M201" i="5"/>
  <c r="U237" i="5"/>
  <c r="M77" i="5"/>
  <c r="U312" i="5"/>
  <c r="U200" i="5"/>
  <c r="U209" i="5"/>
  <c r="U133" i="5"/>
  <c r="D4" i="4"/>
  <c r="D10" i="4"/>
  <c r="A14" i="3"/>
  <c r="D14" i="3"/>
  <c r="M196" i="5"/>
  <c r="U196" i="5"/>
  <c r="U315" i="5"/>
  <c r="A25" i="3"/>
  <c r="D25" i="3"/>
  <c r="U201" i="5"/>
  <c r="D3" i="4"/>
  <c r="D11" i="4"/>
  <c r="D14" i="4"/>
  <c r="U136" i="5"/>
  <c r="D6" i="4"/>
  <c r="M133" i="5"/>
  <c r="M211" i="5"/>
  <c r="M239" i="5"/>
  <c r="U236" i="5"/>
  <c r="U269" i="5"/>
  <c r="U314" i="5"/>
  <c r="A24" i="3"/>
  <c r="D24" i="3"/>
  <c r="A3" i="3"/>
  <c r="D3" i="3"/>
  <c r="D12" i="4"/>
  <c r="A11" i="3"/>
  <c r="D11" i="3"/>
  <c r="U313" i="5"/>
  <c r="M24" i="5"/>
  <c r="M317" i="5"/>
  <c r="U84" i="5"/>
  <c r="A19" i="3"/>
  <c r="D19" i="3"/>
  <c r="M359" i="5"/>
  <c r="M307" i="5"/>
  <c r="A20" i="3"/>
  <c r="D20" i="3"/>
  <c r="A23" i="3"/>
  <c r="D23" i="3"/>
  <c r="U165" i="5"/>
  <c r="A21" i="3"/>
  <c r="D21" i="3"/>
  <c r="D8" i="4"/>
  <c r="A6" i="3"/>
  <c r="D6" i="3"/>
  <c r="M84" i="5"/>
  <c r="A22" i="3"/>
  <c r="D22" i="3"/>
  <c r="U48" i="5"/>
  <c r="M25" i="5"/>
  <c r="M132" i="5"/>
  <c r="A12" i="3"/>
  <c r="D12" i="3"/>
  <c r="M7" i="5"/>
  <c r="U86" i="5"/>
  <c r="M52" i="5"/>
  <c r="U80" i="5"/>
  <c r="A5" i="3"/>
  <c r="D5" i="3"/>
  <c r="M208" i="5"/>
  <c r="A16" i="3"/>
  <c r="D16" i="3"/>
  <c r="M273" i="5"/>
  <c r="U272" i="5"/>
  <c r="M313" i="5"/>
  <c r="M168" i="5"/>
  <c r="U317" i="5"/>
  <c r="M10" i="5"/>
  <c r="U321" i="5"/>
  <c r="M12" i="5"/>
  <c r="U169" i="5"/>
  <c r="U208" i="5"/>
  <c r="M309" i="5"/>
  <c r="M334" i="5"/>
  <c r="M8" i="5"/>
  <c r="U334" i="5"/>
  <c r="V360" i="5" s="1"/>
  <c r="M27" i="5"/>
  <c r="M169" i="5"/>
  <c r="M312" i="5"/>
  <c r="U318" i="5"/>
  <c r="A18" i="3"/>
  <c r="D18" i="3"/>
  <c r="A4" i="3"/>
  <c r="D4" i="3"/>
  <c r="M48" i="5"/>
  <c r="M83" i="5"/>
  <c r="D9" i="4"/>
  <c r="M210" i="5"/>
  <c r="M238" i="5"/>
  <c r="U235" i="5"/>
  <c r="U308" i="5"/>
  <c r="M358" i="5"/>
  <c r="M11" i="5"/>
  <c r="M13" i="5"/>
  <c r="M79" i="5"/>
  <c r="M235" i="5"/>
  <c r="U168" i="5"/>
  <c r="U212" i="5"/>
  <c r="U271" i="5"/>
  <c r="U51" i="5"/>
  <c r="A7" i="3"/>
  <c r="D7" i="3"/>
  <c r="G20" i="5"/>
  <c r="M23" i="5"/>
  <c r="M80" i="5"/>
  <c r="M165" i="5"/>
  <c r="M316" i="5"/>
  <c r="A8" i="3"/>
  <c r="D8" i="3"/>
  <c r="I4" i="5"/>
  <c r="M4" i="5"/>
  <c r="D5" i="4"/>
  <c r="D13" i="4"/>
  <c r="A9" i="3"/>
  <c r="D9" i="3"/>
  <c r="Q4" i="5"/>
  <c r="U4" i="5"/>
  <c r="W19" i="5"/>
  <c r="U83" i="5"/>
  <c r="A10" i="3"/>
  <c r="D10" i="3"/>
  <c r="AD8" i="5"/>
  <c r="W20" i="5"/>
  <c r="F46" i="5"/>
  <c r="M17" i="5"/>
  <c r="D7" i="4"/>
  <c r="M5" i="5"/>
  <c r="A13" i="3"/>
  <c r="D13" i="3"/>
  <c r="M171" i="5"/>
  <c r="A15" i="3"/>
  <c r="D15" i="3"/>
  <c r="G18" i="5"/>
  <c r="W18" i="5"/>
  <c r="M9" i="5"/>
  <c r="M6" i="5"/>
  <c r="D15" i="4"/>
  <c r="U320" i="5"/>
  <c r="M137" i="5"/>
  <c r="V46" i="5"/>
  <c r="A17" i="3"/>
  <c r="D17" i="3"/>
  <c r="M50" i="5"/>
  <c r="M49" i="5"/>
  <c r="D29" i="2"/>
  <c r="F310" i="5"/>
  <c r="F206" i="5"/>
  <c r="F75" i="5"/>
  <c r="N46" i="5"/>
  <c r="V36" i="5"/>
  <c r="F36" i="5"/>
  <c r="M51" i="5"/>
  <c r="F129" i="5"/>
  <c r="F304" i="5"/>
  <c r="F163" i="5"/>
  <c r="F232" i="5"/>
  <c r="D19" i="2"/>
  <c r="F172" i="6"/>
  <c r="F200" i="6"/>
  <c r="F96" i="6"/>
  <c r="F136" i="6"/>
  <c r="N310" i="5"/>
  <c r="V310" i="5"/>
  <c r="N267" i="5"/>
  <c r="V267" i="5"/>
  <c r="N304" i="5"/>
  <c r="V163" i="5"/>
  <c r="N232" i="5"/>
  <c r="V206" i="5"/>
  <c r="V232" i="5"/>
  <c r="V304" i="5"/>
  <c r="N36" i="5"/>
  <c r="V129" i="5"/>
  <c r="N163" i="5"/>
  <c r="O18" i="5"/>
  <c r="N129" i="5"/>
  <c r="O20" i="5"/>
  <c r="N206" i="5"/>
  <c r="V75" i="5"/>
  <c r="D16" i="4"/>
  <c r="D26" i="3"/>
  <c r="N75" i="5"/>
  <c r="O19" i="5"/>
  <c r="F274" i="6"/>
  <c r="D20" i="6"/>
  <c r="E20" i="6"/>
  <c r="E275" i="6"/>
  <c r="E278" i="6"/>
  <c r="G11" i="6"/>
  <c r="H11" i="6"/>
  <c r="G9" i="6"/>
  <c r="H9" i="6"/>
  <c r="G8" i="6"/>
  <c r="H8" i="6"/>
  <c r="G7" i="6"/>
  <c r="H7" i="6"/>
  <c r="G6" i="6"/>
  <c r="H6" i="6"/>
  <c r="G5" i="6"/>
  <c r="H5" i="6"/>
  <c r="G4" i="6"/>
  <c r="H4" i="6"/>
  <c r="G12" i="6"/>
  <c r="H12" i="6"/>
  <c r="G10" i="6"/>
  <c r="H10" i="6"/>
  <c r="G14" i="6"/>
  <c r="H14" i="6"/>
  <c r="H13" i="6"/>
  <c r="R240" i="1"/>
  <c r="D240" i="1"/>
  <c r="R239" i="1"/>
  <c r="D239" i="1"/>
  <c r="R238" i="1"/>
  <c r="D238" i="1"/>
  <c r="R237" i="1"/>
  <c r="D237" i="1"/>
  <c r="R236" i="1"/>
  <c r="D236" i="1"/>
  <c r="R235" i="1"/>
  <c r="D235" i="1"/>
  <c r="R234" i="1"/>
  <c r="D234" i="1"/>
  <c r="R233" i="1"/>
  <c r="D233" i="1"/>
  <c r="R203" i="1"/>
  <c r="R202" i="1"/>
  <c r="R201" i="1"/>
  <c r="R200" i="1"/>
  <c r="R199" i="1"/>
  <c r="R198" i="1"/>
  <c r="R197" i="1"/>
  <c r="R196" i="1"/>
  <c r="D203" i="1"/>
  <c r="D202" i="1"/>
  <c r="D201" i="1"/>
  <c r="D200" i="1"/>
  <c r="D199" i="1"/>
  <c r="D198" i="1"/>
  <c r="D197" i="1"/>
  <c r="D196" i="1"/>
  <c r="R259" i="1"/>
  <c r="D259" i="1"/>
  <c r="R144" i="1"/>
  <c r="D144" i="1"/>
  <c r="R318" i="1"/>
  <c r="D318" i="1"/>
  <c r="R317" i="1"/>
  <c r="D317" i="1"/>
  <c r="R316" i="1"/>
  <c r="D316" i="1"/>
  <c r="R83" i="1"/>
  <c r="D83" i="1"/>
  <c r="R82" i="1"/>
  <c r="D82" i="1"/>
  <c r="R81" i="1"/>
  <c r="D81" i="1"/>
  <c r="R295" i="1"/>
  <c r="D295" i="1"/>
  <c r="R256" i="1"/>
  <c r="D256" i="1"/>
  <c r="R219" i="1"/>
  <c r="D219" i="1"/>
  <c r="R180" i="1"/>
  <c r="D180" i="1"/>
  <c r="R133" i="1"/>
  <c r="D133" i="1"/>
  <c r="R98" i="1"/>
  <c r="D98" i="1"/>
  <c r="R296" i="1"/>
  <c r="D296" i="1"/>
  <c r="R257" i="1"/>
  <c r="D257" i="1"/>
  <c r="R220" i="1"/>
  <c r="D220" i="1"/>
  <c r="R181" i="1"/>
  <c r="D181" i="1"/>
  <c r="R134" i="1"/>
  <c r="D134" i="1"/>
  <c r="R99" i="1"/>
  <c r="D99" i="1"/>
  <c r="R64" i="1"/>
  <c r="D64" i="1"/>
  <c r="R299" i="1"/>
  <c r="D299" i="1"/>
  <c r="R263" i="1"/>
  <c r="D263" i="1"/>
  <c r="R223" i="1"/>
  <c r="D223" i="1"/>
  <c r="R184" i="1"/>
  <c r="D184" i="1"/>
  <c r="R148" i="1"/>
  <c r="D148" i="1"/>
  <c r="R103" i="1"/>
  <c r="D103" i="1"/>
  <c r="R104" i="1"/>
  <c r="D104" i="1"/>
  <c r="R102" i="1"/>
  <c r="D102" i="1"/>
  <c r="R63" i="1"/>
  <c r="D63" i="1"/>
  <c r="R19" i="1"/>
  <c r="D19" i="1"/>
  <c r="R321" i="1"/>
  <c r="R320" i="1"/>
  <c r="R319" i="1"/>
  <c r="R315" i="1"/>
  <c r="R314" i="1"/>
  <c r="R313" i="1"/>
  <c r="R312" i="1"/>
  <c r="R311" i="1"/>
  <c r="R310" i="1"/>
  <c r="R309" i="1"/>
  <c r="R308" i="1"/>
  <c r="R307" i="1"/>
  <c r="R306" i="1"/>
  <c r="R303" i="1"/>
  <c r="R302" i="1"/>
  <c r="R301" i="1"/>
  <c r="R300" i="1"/>
  <c r="R298" i="1"/>
  <c r="R297" i="1"/>
  <c r="R294" i="1"/>
  <c r="R293" i="1"/>
  <c r="R292" i="1"/>
  <c r="R291" i="1"/>
  <c r="R290" i="1"/>
  <c r="R289" i="1"/>
  <c r="R288" i="1"/>
  <c r="R287" i="1"/>
  <c r="R286" i="1"/>
  <c r="R285" i="1"/>
  <c r="R284" i="1"/>
  <c r="R283" i="1"/>
  <c r="R280" i="1"/>
  <c r="R279" i="1"/>
  <c r="R278" i="1"/>
  <c r="R277" i="1"/>
  <c r="R276" i="1"/>
  <c r="R275" i="1"/>
  <c r="R274" i="1"/>
  <c r="R273" i="1"/>
  <c r="R272" i="1"/>
  <c r="R271" i="1"/>
  <c r="R270" i="1"/>
  <c r="R269" i="1"/>
  <c r="R268" i="1"/>
  <c r="R267" i="1"/>
  <c r="R266" i="1"/>
  <c r="R265" i="1"/>
  <c r="R264" i="1"/>
  <c r="R262" i="1"/>
  <c r="R261" i="1"/>
  <c r="R260" i="1"/>
  <c r="R258" i="1"/>
  <c r="R255" i="1"/>
  <c r="R254" i="1"/>
  <c r="R253" i="1"/>
  <c r="R252" i="1"/>
  <c r="R251" i="1"/>
  <c r="R250" i="1"/>
  <c r="R249" i="1"/>
  <c r="R248" i="1"/>
  <c r="R247" i="1"/>
  <c r="R246" i="1"/>
  <c r="R245" i="1"/>
  <c r="R244" i="1"/>
  <c r="R241" i="1"/>
  <c r="R231" i="1"/>
  <c r="R230" i="1"/>
  <c r="R232" i="1"/>
  <c r="R229" i="1"/>
  <c r="R228" i="1"/>
  <c r="R227" i="1"/>
  <c r="R226" i="1"/>
  <c r="R225" i="1"/>
  <c r="R224" i="1"/>
  <c r="R222" i="1"/>
  <c r="R221" i="1"/>
  <c r="R218" i="1"/>
  <c r="R217" i="1"/>
  <c r="R216" i="1"/>
  <c r="R215" i="1"/>
  <c r="R214" i="1"/>
  <c r="R213" i="1"/>
  <c r="R212" i="1"/>
  <c r="R211" i="1"/>
  <c r="R210" i="1"/>
  <c r="R209" i="1"/>
  <c r="R208" i="1"/>
  <c r="R207" i="1"/>
  <c r="R204" i="1"/>
  <c r="R194" i="1"/>
  <c r="R193" i="1"/>
  <c r="R195" i="1"/>
  <c r="R192" i="1"/>
  <c r="R191" i="1"/>
  <c r="R190" i="1"/>
  <c r="R189" i="1"/>
  <c r="R188" i="1"/>
  <c r="R187" i="1"/>
  <c r="R186" i="1"/>
  <c r="R185" i="1"/>
  <c r="R183" i="1"/>
  <c r="R182" i="1"/>
  <c r="R179" i="1"/>
  <c r="R178" i="1"/>
  <c r="R177" i="1"/>
  <c r="R176" i="1"/>
  <c r="R175" i="1"/>
  <c r="R174" i="1"/>
  <c r="R173" i="1"/>
  <c r="R172" i="1"/>
  <c r="R171" i="1"/>
  <c r="R170" i="1"/>
  <c r="R169" i="1"/>
  <c r="R168" i="1"/>
  <c r="R165" i="1"/>
  <c r="R164" i="1"/>
  <c r="R163" i="1"/>
  <c r="R162" i="1"/>
  <c r="R161" i="1"/>
  <c r="R160" i="1"/>
  <c r="R159" i="1"/>
  <c r="R158" i="1"/>
  <c r="R157" i="1"/>
  <c r="R156" i="1"/>
  <c r="R155" i="1"/>
  <c r="R154" i="1"/>
  <c r="R153" i="1"/>
  <c r="R152" i="1"/>
  <c r="R151" i="1"/>
  <c r="R150" i="1"/>
  <c r="R149" i="1"/>
  <c r="R147" i="1"/>
  <c r="R146" i="1"/>
  <c r="R145" i="1"/>
  <c r="R143" i="1"/>
  <c r="R142" i="1"/>
  <c r="R141" i="1"/>
  <c r="R140" i="1"/>
  <c r="R139" i="1"/>
  <c r="R138" i="1"/>
  <c r="R137" i="1"/>
  <c r="R136" i="1"/>
  <c r="R135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1" i="1"/>
  <c r="R100" i="1"/>
  <c r="R97" i="1"/>
  <c r="R96" i="1"/>
  <c r="R95" i="1"/>
  <c r="R94" i="1"/>
  <c r="R93" i="1"/>
  <c r="R92" i="1"/>
  <c r="R91" i="1"/>
  <c r="R90" i="1"/>
  <c r="R89" i="1"/>
  <c r="R88" i="1"/>
  <c r="R87" i="1"/>
  <c r="R86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2" i="1"/>
  <c r="R61" i="1"/>
  <c r="R60" i="1"/>
  <c r="R59" i="1"/>
  <c r="R58" i="1"/>
  <c r="R57" i="1"/>
  <c r="R56" i="1"/>
  <c r="R55" i="1"/>
  <c r="R54" i="1"/>
  <c r="R53" i="1"/>
  <c r="R52" i="1"/>
  <c r="R49" i="1"/>
  <c r="R48" i="1"/>
  <c r="R47" i="1"/>
  <c r="R46" i="1"/>
  <c r="R45" i="1"/>
  <c r="R44" i="1"/>
  <c r="R43" i="1"/>
  <c r="R42" i="1"/>
  <c r="R41" i="1"/>
  <c r="R40" i="1"/>
  <c r="R305" i="1"/>
  <c r="R304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8" i="1"/>
  <c r="R17" i="1"/>
  <c r="R13" i="1"/>
  <c r="R12" i="1"/>
  <c r="R11" i="1"/>
  <c r="R10" i="1"/>
  <c r="R9" i="1"/>
  <c r="R8" i="1"/>
  <c r="R7" i="1"/>
  <c r="R6" i="1"/>
  <c r="R5" i="1"/>
  <c r="O4" i="1"/>
  <c r="R4" i="1"/>
  <c r="O1" i="1"/>
  <c r="D87" i="1"/>
  <c r="S38" i="1"/>
  <c r="S281" i="1"/>
  <c r="S242" i="1"/>
  <c r="S50" i="1"/>
  <c r="S166" i="1"/>
  <c r="S119" i="1"/>
  <c r="S205" i="1"/>
  <c r="S84" i="1"/>
  <c r="S322" i="1"/>
  <c r="Q14" i="1"/>
  <c r="R14" i="1"/>
  <c r="R323" i="1"/>
  <c r="D321" i="1"/>
  <c r="D320" i="1"/>
  <c r="D319" i="1"/>
  <c r="D315" i="1"/>
  <c r="D314" i="1"/>
  <c r="D313" i="1"/>
  <c r="D312" i="1"/>
  <c r="D311" i="1"/>
  <c r="D310" i="1"/>
  <c r="D309" i="1"/>
  <c r="D308" i="1"/>
  <c r="D307" i="1"/>
  <c r="D306" i="1"/>
  <c r="D303" i="1"/>
  <c r="D302" i="1"/>
  <c r="D301" i="1"/>
  <c r="D300" i="1"/>
  <c r="D298" i="1"/>
  <c r="D297" i="1"/>
  <c r="D294" i="1"/>
  <c r="D293" i="1"/>
  <c r="D292" i="1"/>
  <c r="D291" i="1"/>
  <c r="D290" i="1"/>
  <c r="D289" i="1"/>
  <c r="D284" i="1"/>
  <c r="D288" i="1"/>
  <c r="D287" i="1"/>
  <c r="D286" i="1"/>
  <c r="D285" i="1"/>
  <c r="D283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2" i="1"/>
  <c r="D261" i="1"/>
  <c r="D260" i="1"/>
  <c r="D258" i="1"/>
  <c r="D255" i="1"/>
  <c r="D254" i="1"/>
  <c r="D253" i="1"/>
  <c r="D252" i="1"/>
  <c r="D251" i="1"/>
  <c r="D250" i="1"/>
  <c r="D245" i="1"/>
  <c r="D249" i="1"/>
  <c r="D248" i="1"/>
  <c r="D247" i="1"/>
  <c r="D246" i="1"/>
  <c r="D244" i="1"/>
  <c r="D241" i="1"/>
  <c r="D231" i="1"/>
  <c r="D230" i="1"/>
  <c r="D232" i="1"/>
  <c r="D229" i="1"/>
  <c r="D228" i="1"/>
  <c r="D227" i="1"/>
  <c r="D226" i="1"/>
  <c r="D225" i="1"/>
  <c r="D224" i="1"/>
  <c r="D222" i="1"/>
  <c r="D221" i="1"/>
  <c r="D218" i="1"/>
  <c r="D217" i="1"/>
  <c r="D216" i="1"/>
  <c r="D215" i="1"/>
  <c r="D214" i="1"/>
  <c r="D213" i="1"/>
  <c r="D208" i="1"/>
  <c r="D212" i="1"/>
  <c r="D211" i="1"/>
  <c r="D210" i="1"/>
  <c r="D209" i="1"/>
  <c r="D207" i="1"/>
  <c r="D204" i="1"/>
  <c r="D194" i="1"/>
  <c r="D193" i="1"/>
  <c r="D195" i="1"/>
  <c r="D192" i="1"/>
  <c r="D191" i="1"/>
  <c r="D190" i="1"/>
  <c r="D189" i="1"/>
  <c r="D188" i="1"/>
  <c r="D187" i="1"/>
  <c r="D186" i="1"/>
  <c r="D185" i="1"/>
  <c r="D183" i="1"/>
  <c r="D182" i="1"/>
  <c r="D179" i="1"/>
  <c r="D178" i="1"/>
  <c r="D177" i="1"/>
  <c r="D176" i="1"/>
  <c r="D175" i="1"/>
  <c r="D174" i="1"/>
  <c r="D169" i="1"/>
  <c r="D173" i="1"/>
  <c r="D172" i="1"/>
  <c r="D171" i="1"/>
  <c r="D170" i="1"/>
  <c r="D168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7" i="1"/>
  <c r="D146" i="1"/>
  <c r="D145" i="1"/>
  <c r="D143" i="1"/>
  <c r="D142" i="1"/>
  <c r="D141" i="1"/>
  <c r="D140" i="1"/>
  <c r="D139" i="1"/>
  <c r="D138" i="1"/>
  <c r="D137" i="1"/>
  <c r="D136" i="1"/>
  <c r="D135" i="1"/>
  <c r="D132" i="1"/>
  <c r="D131" i="1"/>
  <c r="D130" i="1"/>
  <c r="D129" i="1"/>
  <c r="D128" i="1"/>
  <c r="D127" i="1"/>
  <c r="D122" i="1"/>
  <c r="D126" i="1"/>
  <c r="D125" i="1"/>
  <c r="D124" i="1"/>
  <c r="D123" i="1"/>
  <c r="D121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1" i="1"/>
  <c r="D100" i="1"/>
  <c r="D97" i="1"/>
  <c r="D96" i="1"/>
  <c r="D95" i="1"/>
  <c r="D94" i="1"/>
  <c r="D93" i="1"/>
  <c r="D92" i="1"/>
  <c r="D91" i="1"/>
  <c r="D90" i="1"/>
  <c r="D89" i="1"/>
  <c r="D88" i="1"/>
  <c r="D86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2" i="1"/>
  <c r="D61" i="1"/>
  <c r="D60" i="1"/>
  <c r="D59" i="1"/>
  <c r="D58" i="1"/>
  <c r="D53" i="1"/>
  <c r="D57" i="1"/>
  <c r="D56" i="1"/>
  <c r="D55" i="1"/>
  <c r="D54" i="1"/>
  <c r="D52" i="1"/>
  <c r="D49" i="1"/>
  <c r="D48" i="1"/>
  <c r="D47" i="1"/>
  <c r="D46" i="1"/>
  <c r="D45" i="1"/>
  <c r="D44" i="1"/>
  <c r="D43" i="1"/>
  <c r="D42" i="1"/>
  <c r="D41" i="1"/>
  <c r="D40" i="1"/>
  <c r="D305" i="1"/>
  <c r="D304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8" i="1"/>
  <c r="D17" i="1"/>
  <c r="E38" i="1"/>
  <c r="R326" i="1"/>
  <c r="T11" i="1"/>
  <c r="U11" i="1"/>
  <c r="T8" i="1"/>
  <c r="U8" i="1"/>
  <c r="T5" i="1"/>
  <c r="U5" i="1"/>
  <c r="T13" i="1"/>
  <c r="U13" i="1"/>
  <c r="T10" i="1"/>
  <c r="U10" i="1"/>
  <c r="T9" i="1"/>
  <c r="U9" i="1"/>
  <c r="T7" i="1"/>
  <c r="U7" i="1"/>
  <c r="T4" i="1"/>
  <c r="U4" i="1"/>
  <c r="T14" i="1"/>
  <c r="U14" i="1"/>
  <c r="T12" i="1"/>
  <c r="U12" i="1"/>
  <c r="T6" i="1"/>
  <c r="U6" i="1"/>
  <c r="C14" i="1"/>
  <c r="E322" i="1"/>
  <c r="E84" i="1"/>
  <c r="E119" i="1"/>
  <c r="E166" i="1"/>
  <c r="E205" i="1"/>
  <c r="E50" i="1"/>
  <c r="E242" i="1"/>
  <c r="E281" i="1"/>
  <c r="J10" i="1"/>
  <c r="M10" i="1"/>
  <c r="D13" i="1"/>
  <c r="D12" i="1"/>
  <c r="D11" i="1"/>
  <c r="D10" i="1"/>
  <c r="D9" i="1"/>
  <c r="D8" i="1"/>
  <c r="D7" i="1"/>
  <c r="D6" i="1"/>
  <c r="D5" i="1"/>
  <c r="A4" i="1"/>
  <c r="D4" i="1"/>
  <c r="M7" i="1"/>
  <c r="M6" i="1"/>
  <c r="M5" i="1"/>
  <c r="M4" i="1"/>
  <c r="M8" i="1"/>
  <c r="A1" i="1"/>
  <c r="D14" i="1"/>
  <c r="D323" i="1"/>
  <c r="T323" i="1"/>
  <c r="F5" i="1"/>
  <c r="G5" i="1"/>
  <c r="D326" i="1"/>
  <c r="F13" i="1"/>
  <c r="G13" i="1"/>
  <c r="F10" i="1"/>
  <c r="G10" i="1"/>
  <c r="F8" i="1"/>
  <c r="G8" i="1"/>
  <c r="F6" i="1"/>
  <c r="G6" i="1"/>
  <c r="F9" i="1"/>
  <c r="G9" i="1"/>
  <c r="F11" i="1"/>
  <c r="G11" i="1"/>
  <c r="F14" i="1"/>
  <c r="G14" i="1"/>
  <c r="F7" i="1"/>
  <c r="G7" i="1"/>
  <c r="F12" i="1"/>
  <c r="G12" i="1"/>
  <c r="F4" i="1"/>
  <c r="G4" i="1"/>
  <c r="L14" i="5" l="1"/>
  <c r="M14" i="5" s="1"/>
  <c r="O17" i="5" s="1"/>
  <c r="O21" i="5" s="1"/>
  <c r="W16" i="5"/>
  <c r="D14" i="5"/>
  <c r="F360" i="5"/>
  <c r="G16" i="5"/>
  <c r="N360" i="5"/>
  <c r="M361" i="5" l="1"/>
  <c r="O6" i="5" s="1"/>
  <c r="P6" i="5" s="1"/>
  <c r="E14" i="5"/>
  <c r="T14" i="5"/>
  <c r="U14" i="5" s="1"/>
  <c r="O14" i="5" l="1"/>
  <c r="P14" i="5" s="1"/>
  <c r="O11" i="5"/>
  <c r="P11" i="5" s="1"/>
  <c r="M364" i="5"/>
  <c r="O9" i="5"/>
  <c r="P9" i="5" s="1"/>
  <c r="O4" i="5"/>
  <c r="P4" i="5" s="1"/>
  <c r="O10" i="5"/>
  <c r="P10" i="5" s="1"/>
  <c r="O8" i="5"/>
  <c r="P8" i="5" s="1"/>
  <c r="O13" i="5"/>
  <c r="P13" i="5" s="1"/>
  <c r="O12" i="5"/>
  <c r="P12" i="5" s="1"/>
  <c r="O7" i="5"/>
  <c r="P7" i="5" s="1"/>
  <c r="O5" i="5"/>
  <c r="P5" i="5" s="1"/>
  <c r="W17" i="5"/>
  <c r="W21" i="5" s="1"/>
  <c r="U361" i="5"/>
  <c r="G17" i="5"/>
  <c r="G21" i="5" s="1"/>
  <c r="E361" i="5"/>
  <c r="W6" i="5" l="1"/>
  <c r="X6" i="5" s="1"/>
  <c r="W8" i="5"/>
  <c r="X8" i="5" s="1"/>
  <c r="W11" i="5"/>
  <c r="X11" i="5" s="1"/>
  <c r="W10" i="5"/>
  <c r="X10" i="5" s="1"/>
  <c r="W5" i="5"/>
  <c r="X5" i="5" s="1"/>
  <c r="W14" i="5"/>
  <c r="X14" i="5" s="1"/>
  <c r="U364" i="5"/>
  <c r="W9" i="5"/>
  <c r="X9" i="5" s="1"/>
  <c r="W12" i="5"/>
  <c r="X12" i="5" s="1"/>
  <c r="W13" i="5"/>
  <c r="X13" i="5" s="1"/>
  <c r="W7" i="5"/>
  <c r="X7" i="5" s="1"/>
  <c r="W4" i="5"/>
  <c r="X4" i="5" s="1"/>
  <c r="G7" i="5"/>
  <c r="H7" i="5" s="1"/>
  <c r="G9" i="5"/>
  <c r="H9" i="5" s="1"/>
  <c r="G11" i="5"/>
  <c r="G4" i="5"/>
  <c r="H4" i="5" s="1"/>
  <c r="G6" i="5"/>
  <c r="H6" i="5" s="1"/>
  <c r="E364" i="5"/>
  <c r="G14" i="5"/>
  <c r="H14" i="5" s="1"/>
  <c r="G8" i="5"/>
  <c r="H8" i="5" s="1"/>
  <c r="G10" i="5"/>
  <c r="H10" i="5" s="1"/>
  <c r="M367" i="5"/>
  <c r="G12" i="5"/>
  <c r="H12" i="5" s="1"/>
  <c r="G13" i="5"/>
  <c r="H13" i="5" s="1"/>
  <c r="G5" i="5"/>
  <c r="H5" i="5" s="1"/>
  <c r="H11" i="5" l="1"/>
  <c r="AB18" i="5"/>
</calcChain>
</file>

<file path=xl/sharedStrings.xml><?xml version="1.0" encoding="utf-8"?>
<sst xmlns="http://schemas.openxmlformats.org/spreadsheetml/2006/main" count="2345" uniqueCount="336">
  <si>
    <t>RP12 - 2-Up Pouch Machine (Bosch/Exor)</t>
  </si>
  <si>
    <t>Qty</t>
  </si>
  <si>
    <t>Description</t>
  </si>
  <si>
    <t>Item Number</t>
  </si>
  <si>
    <t>Price Ea</t>
  </si>
  <si>
    <t>Price Total</t>
  </si>
  <si>
    <t>Margin</t>
  </si>
  <si>
    <t>Sale Price</t>
  </si>
  <si>
    <t>Profit</t>
  </si>
  <si>
    <t>Item</t>
  </si>
  <si>
    <t>People</t>
  </si>
  <si>
    <t>Cost</t>
  </si>
  <si>
    <t>Total</t>
  </si>
  <si>
    <t>NuLine Overhead</t>
  </si>
  <si>
    <t>Per Dium</t>
  </si>
  <si>
    <t>NuLine Engineering Labor</t>
  </si>
  <si>
    <t>Air Fare</t>
  </si>
  <si>
    <t>NuLine Drafting Labor</t>
  </si>
  <si>
    <t>Hotel</t>
  </si>
  <si>
    <t>NuLine BOM Labor</t>
  </si>
  <si>
    <t>Car Rental</t>
  </si>
  <si>
    <t>NuLine Procurement Labor</t>
  </si>
  <si>
    <t>NuLine Shop Assembly Labor</t>
  </si>
  <si>
    <t>NuLine Machining Labor</t>
  </si>
  <si>
    <t>Install Hrs</t>
  </si>
  <si>
    <t>CE Certification</t>
  </si>
  <si>
    <t>Contract Electrical Engineering Labor (CRAVE)</t>
  </si>
  <si>
    <t>Contract Safety Audit Labor (CRAVE)</t>
  </si>
  <si>
    <t>Contract User Manual Writing Labor (CRAVE)</t>
  </si>
  <si>
    <t>Contract Local Programming Labor (CRAVE)</t>
  </si>
  <si>
    <t>Contract Field Programming Labor (CRAVE)</t>
  </si>
  <si>
    <t>Contract Local Programming Labor (AAP)</t>
  </si>
  <si>
    <t>Contract Field Programming Labor (AAP)</t>
  </si>
  <si>
    <t>Freight, 4% of total parts received</t>
  </si>
  <si>
    <t>Main Controls</t>
  </si>
  <si>
    <t>PLC</t>
  </si>
  <si>
    <t>XM2200.01-01-31-31-301-NN-111NNNN PLC</t>
  </si>
  <si>
    <t>Digital Inputs, 16pt</t>
  </si>
  <si>
    <t xml:space="preserve">S20-DI-16/1 </t>
  </si>
  <si>
    <t>Digital Outputs, 16pt</t>
  </si>
  <si>
    <t>S20-DO-16/1</t>
  </si>
  <si>
    <t>Safety Inputs, 4pt</t>
  </si>
  <si>
    <t>S20-SSDI-8/4</t>
  </si>
  <si>
    <t>Safety Outputs, 4pt</t>
  </si>
  <si>
    <t>Controls Enclosure</t>
  </si>
  <si>
    <t>Power Supply</t>
  </si>
  <si>
    <t>Ethernet Switch</t>
  </si>
  <si>
    <t>Tosibox Lock 500</t>
  </si>
  <si>
    <t>Disconnect</t>
  </si>
  <si>
    <t>Fan and Filter</t>
  </si>
  <si>
    <t>Misc Components</t>
  </si>
  <si>
    <t>Main Frame</t>
  </si>
  <si>
    <t>Framing</t>
  </si>
  <si>
    <t>Guarding</t>
  </si>
  <si>
    <t>bearing rails (station movement)</t>
  </si>
  <si>
    <t>Static control</t>
  </si>
  <si>
    <t>air piping</t>
  </si>
  <si>
    <t>wire way</t>
  </si>
  <si>
    <t>covers</t>
  </si>
  <si>
    <t>Unwind/Punch Station</t>
  </si>
  <si>
    <t>FieldBus Coupler</t>
  </si>
  <si>
    <t>S20-S3-BK+</t>
  </si>
  <si>
    <t>Analog Inp, 4pt</t>
  </si>
  <si>
    <t xml:space="preserve">S20-AI-4-I </t>
  </si>
  <si>
    <t>Analog Outputs, 4pt</t>
  </si>
  <si>
    <t xml:space="preserve">S20-AO-4 </t>
  </si>
  <si>
    <t>HMI</t>
  </si>
  <si>
    <t>MT8050iE</t>
  </si>
  <si>
    <t>Unwind Servo Drive, 1.5kW, 1ch</t>
  </si>
  <si>
    <t>HCS01.1E-W0018-A-03-B-ET-EC-NN-L3-NN-FW</t>
  </si>
  <si>
    <t>Nip Servo Drive, 5.5kW, 1ch</t>
  </si>
  <si>
    <t>HCS01.1E-W0054-A-03-B-ET-EC-NN-L3-NN-FW</t>
  </si>
  <si>
    <t>Nip servo motor (5kW)</t>
  </si>
  <si>
    <t>Nip Power cable</t>
  </si>
  <si>
    <t>Nip Feedback cable</t>
  </si>
  <si>
    <t>Nip Roll Assemblies (Solid)</t>
  </si>
  <si>
    <t>Spare solid nip</t>
  </si>
  <si>
    <t>Unwind servo motor (1.5kW)</t>
  </si>
  <si>
    <t>Unwind Gearboxes</t>
  </si>
  <si>
    <t>Unwind Power cable</t>
  </si>
  <si>
    <t>Unwind Feedback cable</t>
  </si>
  <si>
    <t>Safety Chucks-Idle</t>
  </si>
  <si>
    <t>Safety Chucks-Driven</t>
  </si>
  <si>
    <t>Safety Shafts</t>
  </si>
  <si>
    <t>Edge Guide Actuators</t>
  </si>
  <si>
    <t>Edge Guide Eyes</t>
  </si>
  <si>
    <t>4 Roll Assembly - SK10.201.00.A</t>
  </si>
  <si>
    <t>Single Roll Assembly - SK10.202.00.A</t>
  </si>
  <si>
    <t>Dancer Assembly - SK10.203.00.A</t>
  </si>
  <si>
    <t>Tension Cylinder Assembly - SK10.206.00.A (With ITV)</t>
  </si>
  <si>
    <t>Main Frame Assembly - SK10.207.00.A</t>
  </si>
  <si>
    <t>Unwind Roll Assemblies - SK10.205.00.A</t>
  </si>
  <si>
    <t>Side Plates</t>
  </si>
  <si>
    <t>Compensator Assemblies</t>
  </si>
  <si>
    <t>Bearing Blocks (station movement)</t>
  </si>
  <si>
    <t>Cross Members</t>
  </si>
  <si>
    <t>Bearing Rails (Y Carraige movement)</t>
  </si>
  <si>
    <t>Bearing Blocks (Y Carraige movement)</t>
  </si>
  <si>
    <t>ACME Screws</t>
  </si>
  <si>
    <t>ACME belt assembly</t>
  </si>
  <si>
    <t>Punch Female Plate Assembly</t>
  </si>
  <si>
    <t>Clamp Plate Assemblies (Plate + Cylinders)</t>
  </si>
  <si>
    <t>Punch Cylinders</t>
  </si>
  <si>
    <t>Punch cylinder mount</t>
  </si>
  <si>
    <t>Punches</t>
  </si>
  <si>
    <t>vacuum collection unit</t>
  </si>
  <si>
    <t>Spout Station</t>
  </si>
  <si>
    <t>Temp Control, 4pt</t>
  </si>
  <si>
    <t xml:space="preserve">S20-AI-4-RTD </t>
  </si>
  <si>
    <t>Nip Roll Assemblies (upper segmented)</t>
  </si>
  <si>
    <t>Expanding upper Shaft</t>
  </si>
  <si>
    <t>Spout Bowl Feeders</t>
  </si>
  <si>
    <t>Tap Diverter Assy</t>
  </si>
  <si>
    <t>Sensors and cable</t>
  </si>
  <si>
    <t>Solenoids</t>
  </si>
  <si>
    <t>Lower Frame</t>
  </si>
  <si>
    <t>Spout centering cylinders and mounts</t>
  </si>
  <si>
    <t>Web holdown cylinders and mounts</t>
  </si>
  <si>
    <t>spout seal cylinders and mounts</t>
  </si>
  <si>
    <t>spout present sensors</t>
  </si>
  <si>
    <t>Spout lift assembly</t>
  </si>
  <si>
    <t>ITV regulators</t>
  </si>
  <si>
    <t>Seal dies</t>
  </si>
  <si>
    <t>toe roller assembly</t>
  </si>
  <si>
    <t>Side Seal Station</t>
  </si>
  <si>
    <t>Seal Servo Drive, 5.5kW, 1ch</t>
  </si>
  <si>
    <t>Bearing Rails (Carraige movement)</t>
  </si>
  <si>
    <t>Bearing Blocks (Carraige movement)</t>
  </si>
  <si>
    <t>Die assemblies</t>
  </si>
  <si>
    <t>Seal Crank assemblies</t>
  </si>
  <si>
    <t>Seal Gear boxes</t>
  </si>
  <si>
    <t>Seal servo motor (5kW)</t>
  </si>
  <si>
    <t>Seal Power cable</t>
  </si>
  <si>
    <t>Seal Feedback cable</t>
  </si>
  <si>
    <t>Cross Seal Station</t>
  </si>
  <si>
    <t>chilling clamp assy</t>
  </si>
  <si>
    <t>platen assembly</t>
  </si>
  <si>
    <t>Tap Bowl Feeders</t>
  </si>
  <si>
    <t>Tap centering cylinders and mounts</t>
  </si>
  <si>
    <t>Tap insert cylinders and mounts</t>
  </si>
  <si>
    <t>Tap present sensors</t>
  </si>
  <si>
    <t>Spout clamp assembly</t>
  </si>
  <si>
    <t>Delivery/Cutoff Station</t>
  </si>
  <si>
    <t>MT8121XE3</t>
  </si>
  <si>
    <t>Delivery Servo Drive, 5.5kW, 1ch</t>
  </si>
  <si>
    <t>Knife Servo Drive, 1.5kW, 1ch</t>
  </si>
  <si>
    <t>Knife servo motor (1.5kW)</t>
  </si>
  <si>
    <t>Knife Power cable</t>
  </si>
  <si>
    <t>Knife Feedback cable</t>
  </si>
  <si>
    <t>Knife linear actuator</t>
  </si>
  <si>
    <t>Delivery servo motor (1.5kW)</t>
  </si>
  <si>
    <t>Delivery Power cable</t>
  </si>
  <si>
    <t>Delivery Feedback cable</t>
  </si>
  <si>
    <t>Spare segmented nip set</t>
  </si>
  <si>
    <t>actuator mounts</t>
  </si>
  <si>
    <t>knife</t>
  </si>
  <si>
    <t>conveyor</t>
  </si>
  <si>
    <t>conveyor frame and legs</t>
  </si>
  <si>
    <t>hold down assembly</t>
  </si>
  <si>
    <t>down web slitter</t>
  </si>
  <si>
    <t>Anvil shingle mode assy</t>
  </si>
  <si>
    <t>Total Cost</t>
  </si>
  <si>
    <t>Total Servo / Servo Drive / Gearbox Budget Cost</t>
  </si>
  <si>
    <t>Breakeven Cost on servo/drives/gearboxes</t>
  </si>
  <si>
    <t>Drives</t>
  </si>
  <si>
    <t>Motors</t>
  </si>
  <si>
    <t>Gearboxes</t>
  </si>
  <si>
    <t>Cables</t>
  </si>
  <si>
    <t>Bosch BOM</t>
  </si>
  <si>
    <t>Model</t>
  </si>
  <si>
    <t>TTL Cost</t>
  </si>
  <si>
    <t>HCS01.1E-W0005-A-03-B-ET-EC-NN-L3-NN-FW</t>
  </si>
  <si>
    <t>Special Omron BOM</t>
  </si>
  <si>
    <t>NA5-12W101B (12")</t>
  </si>
  <si>
    <t>NA5-7W001B (7")</t>
  </si>
  <si>
    <t>NJ501-1300 (16 axes motion)</t>
  </si>
  <si>
    <t>NX-AD3203 (12-BIT, 4..20mA)</t>
  </si>
  <si>
    <t>NX-DA3203 (12-BIT, 4..20mA)</t>
  </si>
  <si>
    <t>NX-ECC201</t>
  </si>
  <si>
    <t>NX-ID5442</t>
  </si>
  <si>
    <t>NX-OD5256</t>
  </si>
  <si>
    <t>NX-SID400 (4 channel)</t>
  </si>
  <si>
    <t>NX-SID800 (8 channel)</t>
  </si>
  <si>
    <t>NX-SL3300</t>
  </si>
  <si>
    <t>NX-SOD400 (4 channel)</t>
  </si>
  <si>
    <t>NX-TS3101 (4-channel)</t>
  </si>
  <si>
    <t>R88D-1SN06F-ECT</t>
  </si>
  <si>
    <t>R88D-1SN15F-ECT</t>
  </si>
  <si>
    <t>R88D-1SN55F-ECT</t>
  </si>
  <si>
    <t>R88M1L75030CS2</t>
  </si>
  <si>
    <t>R88M1L1K530CS2</t>
  </si>
  <si>
    <t>R88M1L5K530CS2</t>
  </si>
  <si>
    <t>R88ACR1B005NF</t>
  </si>
  <si>
    <t>R88ACR1B005VFA</t>
  </si>
  <si>
    <t>R88ACA1C005SF</t>
  </si>
  <si>
    <t>R88ACA1H005SFA</t>
  </si>
  <si>
    <t>Beckhoff BOM</t>
  </si>
  <si>
    <t>AX5106-0000-0202 (1-channel drive, 5kW)</t>
  </si>
  <si>
    <t>AX5203-0000-0202 (2-channel drive, 5kW TTL)</t>
  </si>
  <si>
    <t>AX5206-0000-0202 (2-channel drive, 10kW TTL)</t>
  </si>
  <si>
    <t>AX5805-0000 (drive safety card)</t>
  </si>
  <si>
    <t>CX2900-0038 (40GB Flash Card)</t>
  </si>
  <si>
    <t>CX5140-0155</t>
  </si>
  <si>
    <t>EK1100</t>
  </si>
  <si>
    <t>EL1819</t>
  </si>
  <si>
    <t>EL1904</t>
  </si>
  <si>
    <t>EL1918 (8 channel input w/sPLC)</t>
  </si>
  <si>
    <t>EL2819</t>
  </si>
  <si>
    <t>EL2904</t>
  </si>
  <si>
    <t>EL3054 (12-bit, 4..20mA)</t>
  </si>
  <si>
    <t>EL3314</t>
  </si>
  <si>
    <t>EL4024 (12-bit, 4..20mA)</t>
  </si>
  <si>
    <t>EL7221-9014 (compact drive w/STO, 400W)</t>
  </si>
  <si>
    <t>EL6070-0033 (License-Key)</t>
  </si>
  <si>
    <t>TC1250-0050 (TC3 license)</t>
  </si>
  <si>
    <t>TF4110-0050 (Temp Controller License)</t>
  </si>
  <si>
    <t>TF5000-0050 (PTP servo motion license)</t>
  </si>
  <si>
    <t>ZB8610 (fan module)</t>
  </si>
  <si>
    <t>GF12 - 2-Up Pouch Machine (Omron)</t>
  </si>
  <si>
    <t>GF12 - 2-Up Pouch Machine (Beckhoff/Weintek)</t>
  </si>
  <si>
    <t>RP12 - 2-Up Pouch Machine (Bosch/Weintek)</t>
  </si>
  <si>
    <t>Contract Electrical Engineering Labor</t>
  </si>
  <si>
    <t>Contract Safety Audit Labor</t>
  </si>
  <si>
    <t>Contract User Manual Labor</t>
  </si>
  <si>
    <t>Contract Programming Labor</t>
  </si>
  <si>
    <t>Contract Field Programming Labor</t>
  </si>
  <si>
    <t>Freight, 3% of total parts received</t>
  </si>
  <si>
    <t>Parts</t>
  </si>
  <si>
    <t>Freight</t>
  </si>
  <si>
    <t>Direct Labor</t>
  </si>
  <si>
    <t>40GB Flash Card</t>
  </si>
  <si>
    <t>Overhead</t>
  </si>
  <si>
    <t>TC3 license</t>
  </si>
  <si>
    <t>Contract Labor</t>
  </si>
  <si>
    <t>Temp Controller License</t>
  </si>
  <si>
    <t>PTP servo motion license</t>
  </si>
  <si>
    <t>Safety Controller</t>
  </si>
  <si>
    <t>License Key</t>
  </si>
  <si>
    <t>Trim slit and winders</t>
  </si>
  <si>
    <t>Rear Unwind</t>
  </si>
  <si>
    <t>Servo Drive, 1.5kW, 1ch</t>
  </si>
  <si>
    <t>Servo Drive, 5kW, 2ch</t>
  </si>
  <si>
    <t>Drive Safety Card</t>
  </si>
  <si>
    <t>Power cable</t>
  </si>
  <si>
    <t>Feedback cable</t>
  </si>
  <si>
    <t>Forward Unwind/Punch Station</t>
  </si>
  <si>
    <t>Servo Drive, 5.5kW, 1ch</t>
  </si>
  <si>
    <t>Servo Drive, 10kW, 2ch</t>
  </si>
  <si>
    <t>Servo Drive, 5kW, 1ch</t>
  </si>
  <si>
    <t>Pneumatic Actuator Assy</t>
  </si>
  <si>
    <t>lower crank assemblies</t>
  </si>
  <si>
    <t>lower gear boxes</t>
  </si>
  <si>
    <t>Lower servo motor (5kW)</t>
  </si>
  <si>
    <t>upper rack &amp; pinon assemblies</t>
  </si>
  <si>
    <t>upper gear boxes</t>
  </si>
  <si>
    <t>Upper servo motor (5kW)</t>
  </si>
  <si>
    <t>Delta Seal Station</t>
  </si>
  <si>
    <t>Pneumatic Seal Assembly</t>
  </si>
  <si>
    <t>Tap Station</t>
  </si>
  <si>
    <t>Rotary Servo, 400w</t>
  </si>
  <si>
    <t>Linear Servo, 400w</t>
  </si>
  <si>
    <t>Fan Module</t>
  </si>
  <si>
    <t>Tap servo motor (400w)</t>
  </si>
  <si>
    <t>Internal Perf/Cut Station</t>
  </si>
  <si>
    <t>RP17</t>
  </si>
  <si>
    <t>knife servo motor (1.5kW)</t>
  </si>
  <si>
    <t>Delivery AC Drive (750w)</t>
  </si>
  <si>
    <t>EtherCAT Module</t>
  </si>
  <si>
    <t>AC Drive Display</t>
  </si>
  <si>
    <t xml:space="preserve">knife servo cable </t>
  </si>
  <si>
    <t>conveyor AC motor (750W)</t>
  </si>
  <si>
    <t>Trim Rewinders</t>
  </si>
  <si>
    <t>Web tamper</t>
  </si>
  <si>
    <t>Printer Mount</t>
  </si>
  <si>
    <t>End of machine large screen TV</t>
  </si>
  <si>
    <t>GF12 - 2-Up Bag Machine - Sick Safety</t>
  </si>
  <si>
    <t>GF12 - 2-Up Bag Machine - Bosch Safety</t>
  </si>
  <si>
    <t>Electrical Engineering Labor</t>
  </si>
  <si>
    <t>Safety Audit Labor</t>
  </si>
  <si>
    <t>User Manual Labor</t>
  </si>
  <si>
    <t>Programming Labor</t>
  </si>
  <si>
    <t>Field Programming Labor</t>
  </si>
  <si>
    <t>Shop Assembly Labor</t>
  </si>
  <si>
    <t>Machining Labor</t>
  </si>
  <si>
    <t>Engineering Labor</t>
  </si>
  <si>
    <t>Freight, 2.2% of total parts received</t>
  </si>
  <si>
    <t>Safety Expansion Card</t>
  </si>
  <si>
    <t>ProfiNet Expansion Card</t>
  </si>
  <si>
    <t>Analog I/O, 2in 2out</t>
  </si>
  <si>
    <t>E/IP Switch</t>
  </si>
  <si>
    <t>Safety PLC, Sick FX3-CPU130002</t>
  </si>
  <si>
    <t>Safety E/IP, Sick FX0-GENT00000</t>
  </si>
  <si>
    <t>Safety I/O, Sick FX3-XTDI80002</t>
  </si>
  <si>
    <t>Safety I/O, Sick FX3-XTIO84002</t>
  </si>
  <si>
    <t>Nip Servo Drives (5kW)</t>
  </si>
  <si>
    <t>Nip servo motors (5kW)</t>
  </si>
  <si>
    <t>Nip servo  cables</t>
  </si>
  <si>
    <t>Main Unwind</t>
  </si>
  <si>
    <t>Remote I/O Enclosure</t>
  </si>
  <si>
    <t>Safety Inputs</t>
  </si>
  <si>
    <t>Safety Outputs</t>
  </si>
  <si>
    <t>Servo Drive</t>
  </si>
  <si>
    <t>Servo Motors</t>
  </si>
  <si>
    <t>Punch Station</t>
  </si>
  <si>
    <t>upDATED</t>
  </si>
  <si>
    <t>Sensors and Cables</t>
  </si>
  <si>
    <t>Solenoid Field Bus Adaptor</t>
  </si>
  <si>
    <t>Spout Orient Drive</t>
  </si>
  <si>
    <t>Spout Orient Servo Motor</t>
  </si>
  <si>
    <t>Spout Orient Cables</t>
  </si>
  <si>
    <t>Spout Translate Drive</t>
  </si>
  <si>
    <t>Spout Translate Servo Motor</t>
  </si>
  <si>
    <t>Spout Translate Cables</t>
  </si>
  <si>
    <t>Spout Liner Actuators</t>
  </si>
  <si>
    <t>Spout Orient Assemblies</t>
  </si>
  <si>
    <t>Spout Vibratory Feeders</t>
  </si>
  <si>
    <t>Spout Hoppmann Feeders</t>
  </si>
  <si>
    <t>Spout Diverter Assy</t>
  </si>
  <si>
    <t>lower servo motors</t>
  </si>
  <si>
    <t>upper servo motors</t>
  </si>
  <si>
    <t>Servo Drives</t>
  </si>
  <si>
    <t xml:space="preserve">servo cables </t>
  </si>
  <si>
    <t>Tap Vibratory Feeders</t>
  </si>
  <si>
    <t>Tap Hoppmann Feeders</t>
  </si>
  <si>
    <t>Knife Servo Drive (1.5kW)</t>
  </si>
  <si>
    <t>Delivery AC Drive (750W)</t>
  </si>
  <si>
    <t xml:space="preserve">knife servo cables </t>
  </si>
  <si>
    <t>Reject diverter</t>
  </si>
  <si>
    <t>Main Frame (.100)</t>
  </si>
  <si>
    <t>Main Controls (.001)</t>
  </si>
  <si>
    <t>Unwind/Punch Station (.200, .002)</t>
  </si>
  <si>
    <t>Spout Station (.300, .003, .007)</t>
  </si>
  <si>
    <t>Side Seal Station (.400, .004)</t>
  </si>
  <si>
    <t>Cross Seal Station (.500, .005)</t>
  </si>
  <si>
    <t>Cap Station (.600, .006, .008)</t>
  </si>
  <si>
    <t>Delivery/Cutoff Station (.800, .700, .009)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</si>
</sst>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164" formatCode="&quot;$&quot;#,##0.00"/>
    <numFmt numFmtId="165" formatCode="&quot;$&quot;#,##0.0000"/>
    <numFmt numFmtId="166" formatCode="&quot;$&quot;#,##0.000"/>
    <numFmt numFmtId="167" formatCode="0.0%"/>
  </numFmts>
  <fonts count="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44" fontId="6" fillId="0" borderId="0" applyFont="0" applyFill="0" applyBorder="0" applyAlignment="0" applyProtection="0"/>
  </cellStyleXfs>
  <cellXfs count="8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64" fontId="1" fillId="0" borderId="0" xfId="0" applyNumberFormat="1" applyFont="1"/>
    <xf numFmtId="164" fontId="0" fillId="0" borderId="0" xfId="0" applyNumberFormat="1"/>
    <xf numFmtId="0" fontId="0" fillId="0" borderId="0" xfId="0" applyAlignment="1">
      <alignment horizontal="center"/>
    </xf>
    <xf numFmtId="164" fontId="2" fillId="0" borderId="1" xfId="0" applyNumberFormat="1" applyFont="1" applyBorder="1" applyAlignment="1">
      <alignment horizontal="center"/>
    </xf>
    <xf numFmtId="164" fontId="1" fillId="0" borderId="1" xfId="0" applyNumberFormat="1" applyFont="1" applyBorder="1"/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5" xfId="0" applyFont="1" applyBorder="1"/>
    <xf numFmtId="164" fontId="1" fillId="0" borderId="6" xfId="0" applyNumberFormat="1" applyFont="1" applyBorder="1"/>
    <xf numFmtId="0" fontId="1" fillId="0" borderId="7" xfId="0" applyFont="1" applyBorder="1"/>
    <xf numFmtId="0" fontId="1" fillId="0" borderId="8" xfId="0" applyFont="1" applyBorder="1"/>
    <xf numFmtId="0" fontId="5" fillId="0" borderId="0" xfId="0" applyFont="1"/>
    <xf numFmtId="0" fontId="5" fillId="0" borderId="5" xfId="0" applyFont="1" applyBorder="1"/>
    <xf numFmtId="164" fontId="5" fillId="0" borderId="6" xfId="0" applyNumberFormat="1" applyFont="1" applyBorder="1"/>
    <xf numFmtId="0" fontId="5" fillId="0" borderId="0" xfId="0" applyFont="1" applyAlignment="1">
      <alignment horizontal="center"/>
    </xf>
    <xf numFmtId="164" fontId="5" fillId="0" borderId="0" xfId="0" applyNumberFormat="1" applyFont="1"/>
    <xf numFmtId="166" fontId="1" fillId="0" borderId="0" xfId="0" applyNumberFormat="1" applyFont="1"/>
    <xf numFmtId="0" fontId="1" fillId="0" borderId="2" xfId="0" applyFont="1" applyBorder="1"/>
    <xf numFmtId="164" fontId="1" fillId="0" borderId="4" xfId="0" applyNumberFormat="1" applyFont="1" applyBorder="1"/>
    <xf numFmtId="0" fontId="1" fillId="0" borderId="9" xfId="0" applyFont="1" applyBorder="1"/>
    <xf numFmtId="10" fontId="1" fillId="0" borderId="10" xfId="0" applyNumberFormat="1" applyFont="1" applyBorder="1"/>
    <xf numFmtId="165" fontId="1" fillId="0" borderId="0" xfId="0" applyNumberFormat="1" applyFont="1"/>
    <xf numFmtId="165" fontId="5" fillId="0" borderId="0" xfId="0" applyNumberFormat="1" applyFont="1"/>
    <xf numFmtId="165" fontId="1" fillId="0" borderId="2" xfId="0" applyNumberFormat="1" applyFont="1" applyBorder="1" applyAlignment="1">
      <alignment horizontal="center"/>
    </xf>
    <xf numFmtId="167" fontId="1" fillId="0" borderId="5" xfId="0" applyNumberFormat="1" applyFont="1" applyBorder="1" applyAlignment="1">
      <alignment horizontal="center"/>
    </xf>
    <xf numFmtId="167" fontId="5" fillId="0" borderId="7" xfId="0" applyNumberFormat="1" applyFont="1" applyBorder="1" applyAlignment="1">
      <alignment horizontal="center"/>
    </xf>
    <xf numFmtId="164" fontId="1" fillId="0" borderId="8" xfId="0" applyNumberFormat="1" applyFont="1" applyBorder="1"/>
    <xf numFmtId="164" fontId="1" fillId="0" borderId="11" xfId="0" applyNumberFormat="1" applyFont="1" applyBorder="1"/>
    <xf numFmtId="0" fontId="6" fillId="0" borderId="0" xfId="0" applyFont="1"/>
    <xf numFmtId="0" fontId="2" fillId="0" borderId="0" xfId="0" applyFont="1"/>
    <xf numFmtId="167" fontId="1" fillId="2" borderId="5" xfId="0" applyNumberFormat="1" applyFont="1" applyFill="1" applyBorder="1" applyAlignment="1">
      <alignment horizontal="center"/>
    </xf>
    <xf numFmtId="164" fontId="1" fillId="2" borderId="0" xfId="0" applyNumberFormat="1" applyFont="1" applyFill="1"/>
    <xf numFmtId="164" fontId="1" fillId="2" borderId="6" xfId="0" applyNumberFormat="1" applyFont="1" applyFill="1" applyBorder="1"/>
    <xf numFmtId="0" fontId="1" fillId="3" borderId="5" xfId="0" applyFont="1" applyFill="1" applyBorder="1"/>
    <xf numFmtId="0" fontId="1" fillId="3" borderId="0" xfId="0" applyFont="1" applyFill="1"/>
    <xf numFmtId="165" fontId="1" fillId="3" borderId="0" xfId="0" applyNumberFormat="1" applyFont="1" applyFill="1"/>
    <xf numFmtId="164" fontId="1" fillId="3" borderId="6" xfId="0" applyNumberFormat="1" applyFont="1" applyFill="1" applyBorder="1"/>
    <xf numFmtId="0" fontId="5" fillId="3" borderId="5" xfId="0" applyFont="1" applyFill="1" applyBorder="1"/>
    <xf numFmtId="0" fontId="1" fillId="3" borderId="0" xfId="0" applyFont="1" applyFill="1" applyAlignment="1">
      <alignment horizontal="center"/>
    </xf>
    <xf numFmtId="164" fontId="1" fillId="3" borderId="0" xfId="0" applyNumberFormat="1" applyFont="1" applyFill="1"/>
    <xf numFmtId="0" fontId="5" fillId="3" borderId="0" xfId="0" applyFont="1" applyFill="1"/>
    <xf numFmtId="165" fontId="5" fillId="3" borderId="0" xfId="0" applyNumberFormat="1" applyFont="1" applyFill="1"/>
    <xf numFmtId="0" fontId="0" fillId="3" borderId="0" xfId="0" applyFill="1" applyAlignment="1">
      <alignment horizontal="center"/>
    </xf>
    <xf numFmtId="0" fontId="0" fillId="3" borderId="0" xfId="0" applyFill="1"/>
    <xf numFmtId="4" fontId="1" fillId="0" borderId="0" xfId="0" applyNumberFormat="1" applyFont="1"/>
    <xf numFmtId="0" fontId="1" fillId="0" borderId="12" xfId="0" applyFont="1" applyBorder="1" applyAlignment="1">
      <alignment horizontal="center"/>
    </xf>
    <xf numFmtId="0" fontId="1" fillId="0" borderId="12" xfId="0" applyFont="1" applyBorder="1"/>
    <xf numFmtId="4" fontId="1" fillId="0" borderId="12" xfId="0" applyNumberFormat="1" applyFont="1" applyBorder="1"/>
    <xf numFmtId="0" fontId="8" fillId="0" borderId="0" xfId="0" applyFont="1" applyAlignment="1">
      <alignment horizontal="center"/>
    </xf>
    <xf numFmtId="0" fontId="8" fillId="0" borderId="0" xfId="0" applyFont="1"/>
    <xf numFmtId="164" fontId="8" fillId="0" borderId="0" xfId="0" applyNumberFormat="1" applyFont="1"/>
    <xf numFmtId="0" fontId="1" fillId="4" borderId="5" xfId="0" applyFont="1" applyFill="1" applyBorder="1"/>
    <xf numFmtId="0" fontId="1" fillId="4" borderId="0" xfId="0" applyFont="1" applyFill="1"/>
    <xf numFmtId="165" fontId="1" fillId="4" borderId="0" xfId="0" applyNumberFormat="1" applyFont="1" applyFill="1"/>
    <xf numFmtId="164" fontId="1" fillId="4" borderId="6" xfId="0" applyNumberFormat="1" applyFont="1" applyFill="1" applyBorder="1"/>
    <xf numFmtId="0" fontId="5" fillId="4" borderId="5" xfId="0" applyFont="1" applyFill="1" applyBorder="1"/>
    <xf numFmtId="0" fontId="5" fillId="4" borderId="0" xfId="0" applyFont="1" applyFill="1"/>
    <xf numFmtId="165" fontId="5" fillId="4" borderId="0" xfId="0" applyNumberFormat="1" applyFont="1" applyFill="1"/>
    <xf numFmtId="0" fontId="1" fillId="4" borderId="13" xfId="0" applyFont="1" applyFill="1" applyBorder="1"/>
    <xf numFmtId="0" fontId="1" fillId="4" borderId="14" xfId="0" applyFont="1" applyFill="1" applyBorder="1"/>
    <xf numFmtId="0" fontId="1" fillId="4" borderId="15" xfId="0" applyFont="1" applyFill="1" applyBorder="1"/>
    <xf numFmtId="0" fontId="1" fillId="4" borderId="1" xfId="0" applyFont="1" applyFill="1" applyBorder="1"/>
    <xf numFmtId="44" fontId="1" fillId="0" borderId="0" xfId="1" applyFont="1"/>
    <xf numFmtId="0" fontId="2" fillId="0" borderId="16" xfId="0" applyFont="1" applyBorder="1"/>
    <xf numFmtId="0" fontId="1" fillId="0" borderId="17" xfId="0" applyFont="1" applyBorder="1"/>
    <xf numFmtId="0" fontId="2" fillId="0" borderId="17" xfId="0" applyFont="1" applyBorder="1"/>
    <xf numFmtId="44" fontId="2" fillId="0" borderId="18" xfId="0" applyNumberFormat="1" applyFont="1" applyBorder="1"/>
    <xf numFmtId="44" fontId="2" fillId="0" borderId="0" xfId="1" applyFont="1" applyBorder="1"/>
    <xf numFmtId="44" fontId="1" fillId="0" borderId="19" xfId="0" applyNumberFormat="1" applyFont="1" applyBorder="1"/>
    <xf numFmtId="0" fontId="2" fillId="0" borderId="12" xfId="1" applyNumberFormat="1" applyFont="1" applyBorder="1"/>
    <xf numFmtId="44" fontId="2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8" fillId="0" borderId="0" xfId="0" applyFont="1"/>
    <xf numFmtId="0" fontId="1" fillId="0" borderId="0" xfId="0" applyFont="1" applyAlignment="1">
      <alignment horizontal="center"/>
    </xf>
    <xf numFmtId="0" fontId="3" fillId="0" borderId="8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0" fillId="0" borderId="0" xfId="0"/>
    <xf numFmtId="44" fontId="1" fillId="0" borderId="0" xfId="0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Projects\Rapak\RP48%20-%202-Up%20Pouch%20Machine\Documents\RP48%20-%202-Up%20Pouch%20Machine%20Quote%2007-13-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Quote"/>
      <sheetName val="Omron"/>
      <sheetName val="Beckhoff"/>
      <sheetName val="Bosch"/>
      <sheetName val="Main"/>
    </sheetNames>
    <sheetDataSet>
      <sheetData sheetId="0"/>
      <sheetData sheetId="1"/>
      <sheetData sheetId="2"/>
      <sheetData sheetId="3"/>
      <sheetData sheetId="4">
        <row r="80">
          <cell r="F80">
            <v>299.22669999999999</v>
          </cell>
          <cell r="N80">
            <v>299.22669999999999</v>
          </cell>
        </row>
        <row r="81">
          <cell r="F81">
            <v>261.33330000000001</v>
          </cell>
          <cell r="N81">
            <v>261.33330000000001</v>
          </cell>
        </row>
        <row r="82">
          <cell r="F82">
            <v>98</v>
          </cell>
          <cell r="N82">
            <v>98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4BB2B9-777A-4BF6-A6F3-5812A5D1E064}">
  <dimension ref="A1:V327"/>
  <sheetViews>
    <sheetView tabSelected="1" topLeftCell="A9" workbookViewId="0">
      <selection activeCell="B34" sqref="B34"/>
    </sheetView>
  </sheetViews>
  <sheetFormatPr defaultColWidth="9.140625" defaultRowHeight="12.75" x14ac:dyDescent="0.2"/>
  <cols>
    <col min="1" max="1" width="5.7109375" style="1" customWidth="1"/>
    <col min="2" max="2" width="44" style="1" bestFit="1" customWidth="1"/>
    <col min="3" max="3" width="37" style="1" bestFit="1" customWidth="1"/>
    <col min="4" max="4" width="11.85546875" style="1" bestFit="1" customWidth="1"/>
    <col min="5" max="5" width="10.5703125" style="1" customWidth="1"/>
    <col min="6" max="6" width="12.5703125" style="1" bestFit="1" customWidth="1"/>
    <col min="7" max="7" width="12.42578125" style="1" bestFit="1" customWidth="1"/>
    <col min="8" max="8" width="15.140625" style="1" customWidth="1"/>
    <col min="9" max="9" width="14.42578125" style="2" customWidth="1"/>
    <col min="10" max="10" width="11" style="1" bestFit="1" customWidth="1"/>
    <col min="11" max="11" width="4.85546875" style="1" customWidth="1"/>
    <col min="12" max="12" width="10.85546875" style="1" bestFit="1" customWidth="1"/>
    <col min="13" max="13" width="9.140625" style="1"/>
    <col min="14" max="14" width="9.85546875" style="1" bestFit="1" customWidth="1"/>
    <col min="15" max="16" width="11.7109375" style="2" customWidth="1"/>
    <col min="17" max="17" width="8.5703125" style="2" customWidth="1"/>
    <col min="18" max="18" width="11.7109375" style="1" bestFit="1" customWidth="1"/>
    <col min="19" max="19" width="13.42578125" style="1" bestFit="1" customWidth="1"/>
    <col min="20" max="20" width="10.85546875" style="1" bestFit="1" customWidth="1"/>
    <col min="21" max="22" width="10.5703125" style="1" customWidth="1"/>
    <col min="23" max="16384" width="9.140625" style="1"/>
  </cols>
  <sheetData>
    <row r="1" spans="1:22" x14ac:dyDescent="0.2">
      <c r="A1" s="1" t="str">
        <f ca="1">CELL("filename")</f>
        <v>https://nulinemanufacturing-my.sharepoint.com/personal/e_lackey_nuline_com/Documents/Documents/Project Data Analysis Tool/GF12/[GF12 - 2-Up Bag Machine Quote 09-03-2020 copy.xlsx]Updated</v>
      </c>
    </row>
    <row r="2" spans="1:22" s="53" customFormat="1" ht="19.5" thickBot="1" x14ac:dyDescent="0.35">
      <c r="A2" s="75" t="s">
        <v>0</v>
      </c>
      <c r="B2" s="76"/>
      <c r="C2" s="76"/>
      <c r="D2" s="76"/>
      <c r="E2" s="76"/>
      <c r="F2" s="77"/>
      <c r="G2" s="77"/>
      <c r="H2" s="77"/>
      <c r="I2" s="52"/>
      <c r="O2" s="52"/>
      <c r="P2" s="52"/>
      <c r="Q2" s="52"/>
      <c r="U2" s="54"/>
      <c r="V2" s="54"/>
    </row>
    <row r="3" spans="1:22" ht="12" customHeight="1" x14ac:dyDescent="0.2">
      <c r="A3" s="8" t="s">
        <v>1</v>
      </c>
      <c r="B3" s="10" t="s">
        <v>2</v>
      </c>
      <c r="C3" s="10" t="s">
        <v>3</v>
      </c>
      <c r="D3" s="10" t="s">
        <v>4</v>
      </c>
      <c r="E3" s="9" t="s">
        <v>5</v>
      </c>
      <c r="F3" s="27" t="s">
        <v>6</v>
      </c>
      <c r="G3" s="10" t="s">
        <v>7</v>
      </c>
      <c r="H3" s="9" t="s">
        <v>8</v>
      </c>
      <c r="J3" s="1" t="s">
        <v>9</v>
      </c>
      <c r="K3" s="1" t="s">
        <v>1</v>
      </c>
      <c r="L3" s="1" t="s">
        <v>10</v>
      </c>
      <c r="M3" s="1" t="s">
        <v>11</v>
      </c>
      <c r="N3" s="1" t="s">
        <v>12</v>
      </c>
      <c r="U3" s="3"/>
      <c r="V3" s="3"/>
    </row>
    <row r="4" spans="1:22" ht="12" customHeight="1" x14ac:dyDescent="0.2">
      <c r="A4" s="11">
        <f>SUM(A5:A10)</f>
        <v>1320</v>
      </c>
      <c r="B4" s="1" t="s">
        <v>13</v>
      </c>
      <c r="D4" s="3">
        <v>25</v>
      </c>
      <c r="E4" s="12">
        <f>A4*D4</f>
        <v>33000</v>
      </c>
      <c r="F4" s="28">
        <v>0.5</v>
      </c>
      <c r="G4" s="3">
        <f>E275/(1-F4)</f>
        <v>1356173.9816320001</v>
      </c>
      <c r="H4" s="12">
        <f>G4-E275</f>
        <v>678086.99081600003</v>
      </c>
      <c r="J4" s="1" t="s">
        <v>14</v>
      </c>
      <c r="K4" s="1">
        <v>7</v>
      </c>
      <c r="L4" s="1">
        <v>3</v>
      </c>
      <c r="M4" s="3">
        <v>75</v>
      </c>
      <c r="N4" s="3">
        <f>K4*L4*M4</f>
        <v>1575</v>
      </c>
      <c r="U4" s="3"/>
      <c r="V4" s="3"/>
    </row>
    <row r="5" spans="1:22" ht="12" customHeight="1" x14ac:dyDescent="0.2">
      <c r="A5" s="11">
        <v>640</v>
      </c>
      <c r="B5" s="1" t="s">
        <v>15</v>
      </c>
      <c r="D5" s="3">
        <v>45</v>
      </c>
      <c r="E5" s="12">
        <f>A5*D5</f>
        <v>28800</v>
      </c>
      <c r="F5" s="28">
        <v>0.45</v>
      </c>
      <c r="G5" s="3">
        <f>E275/(1-F5)</f>
        <v>1232885.4378472727</v>
      </c>
      <c r="H5" s="12">
        <f>G5-E275</f>
        <v>554798.44703127269</v>
      </c>
      <c r="J5" s="1" t="s">
        <v>16</v>
      </c>
      <c r="K5" s="1">
        <v>1</v>
      </c>
      <c r="L5" s="1">
        <v>3</v>
      </c>
      <c r="M5" s="3">
        <v>500</v>
      </c>
      <c r="N5" s="3">
        <f>K5*L5*M5</f>
        <v>1500</v>
      </c>
      <c r="U5" s="3"/>
      <c r="V5" s="3"/>
    </row>
    <row r="6" spans="1:22" ht="12" customHeight="1" x14ac:dyDescent="0.2">
      <c r="A6" s="11">
        <v>80</v>
      </c>
      <c r="B6" s="1" t="s">
        <v>17</v>
      </c>
      <c r="D6" s="3">
        <v>45</v>
      </c>
      <c r="E6" s="12">
        <f t="shared" ref="E6:E20" si="0">A6*D6</f>
        <v>3600</v>
      </c>
      <c r="F6" s="28">
        <v>0.4</v>
      </c>
      <c r="G6" s="3">
        <f>E275/(1-F6)</f>
        <v>1130144.9846933335</v>
      </c>
      <c r="H6" s="12">
        <f>G6-E275</f>
        <v>452057.99387733347</v>
      </c>
      <c r="J6" s="1" t="s">
        <v>18</v>
      </c>
      <c r="K6" s="1">
        <v>7</v>
      </c>
      <c r="L6" s="1">
        <v>3</v>
      </c>
      <c r="M6" s="3">
        <v>150</v>
      </c>
      <c r="N6" s="3">
        <f>K6*L6*M6</f>
        <v>3150</v>
      </c>
      <c r="U6" s="3"/>
      <c r="V6" s="3"/>
    </row>
    <row r="7" spans="1:22" ht="12" customHeight="1" x14ac:dyDescent="0.2">
      <c r="A7" s="11">
        <v>80</v>
      </c>
      <c r="B7" s="1" t="s">
        <v>19</v>
      </c>
      <c r="D7" s="3">
        <v>45</v>
      </c>
      <c r="E7" s="12">
        <f t="shared" si="0"/>
        <v>3600</v>
      </c>
      <c r="F7" s="28">
        <v>0.35</v>
      </c>
      <c r="G7" s="3">
        <f>E275/(1-F7)</f>
        <v>1043210.7551015385</v>
      </c>
      <c r="H7" s="12">
        <f>G7-E275</f>
        <v>365123.76428553846</v>
      </c>
      <c r="J7" s="1" t="s">
        <v>20</v>
      </c>
      <c r="K7" s="1">
        <v>1</v>
      </c>
      <c r="L7" s="1">
        <v>1</v>
      </c>
      <c r="M7" s="3">
        <v>500</v>
      </c>
      <c r="N7" s="3">
        <f>K7*L7*M7</f>
        <v>500</v>
      </c>
      <c r="U7" s="3"/>
      <c r="V7" s="3"/>
    </row>
    <row r="8" spans="1:22" ht="12" customHeight="1" x14ac:dyDescent="0.2">
      <c r="A8" s="11">
        <v>40</v>
      </c>
      <c r="B8" s="1" t="s">
        <v>21</v>
      </c>
      <c r="D8" s="3">
        <v>30</v>
      </c>
      <c r="E8" s="12">
        <f t="shared" si="0"/>
        <v>1200</v>
      </c>
      <c r="F8" s="28">
        <v>0.33339999999999997</v>
      </c>
      <c r="G8" s="3">
        <f>E275/(1-F8)</f>
        <v>1017232.2094449444</v>
      </c>
      <c r="H8" s="12">
        <f>G8-E275</f>
        <v>339145.21862894436</v>
      </c>
      <c r="M8" s="3"/>
      <c r="N8" s="3">
        <f>SUM(N4:N7)</f>
        <v>6725</v>
      </c>
      <c r="U8" s="3"/>
      <c r="V8" s="3"/>
    </row>
    <row r="9" spans="1:22" ht="12" customHeight="1" x14ac:dyDescent="0.2">
      <c r="A9" s="11">
        <v>480</v>
      </c>
      <c r="B9" s="1" t="s">
        <v>22</v>
      </c>
      <c r="D9" s="3">
        <v>45</v>
      </c>
      <c r="E9" s="12">
        <f t="shared" si="0"/>
        <v>21600</v>
      </c>
      <c r="F9" s="28">
        <v>0.3</v>
      </c>
      <c r="G9" s="3">
        <f>E275/(1-F9)</f>
        <v>968695.70116571442</v>
      </c>
      <c r="H9" s="12">
        <f>G9-E275</f>
        <v>290608.71034971438</v>
      </c>
      <c r="M9" s="3"/>
      <c r="N9" s="3"/>
      <c r="U9" s="3"/>
      <c r="V9" s="3"/>
    </row>
    <row r="10" spans="1:22" ht="12" customHeight="1" x14ac:dyDescent="0.2">
      <c r="A10" s="11">
        <v>0</v>
      </c>
      <c r="B10" s="1" t="s">
        <v>23</v>
      </c>
      <c r="D10" s="3">
        <v>45</v>
      </c>
      <c r="E10" s="12">
        <f t="shared" si="0"/>
        <v>0</v>
      </c>
      <c r="F10" s="28">
        <v>0.25</v>
      </c>
      <c r="G10" s="3">
        <f>E275/(1-F10)</f>
        <v>904115.98775466671</v>
      </c>
      <c r="H10" s="12">
        <f>G10-E275</f>
        <v>226028.99693866668</v>
      </c>
      <c r="J10" s="1" t="s">
        <v>24</v>
      </c>
      <c r="K10" s="1">
        <f>K4*8*L4</f>
        <v>168</v>
      </c>
      <c r="M10" s="3">
        <v>140</v>
      </c>
      <c r="N10" s="3">
        <f>K10*M10</f>
        <v>23520</v>
      </c>
      <c r="U10" s="3"/>
      <c r="V10" s="3"/>
    </row>
    <row r="11" spans="1:22" ht="12" customHeight="1" x14ac:dyDescent="0.2">
      <c r="A11" s="11">
        <v>0</v>
      </c>
      <c r="B11" s="1" t="s">
        <v>25</v>
      </c>
      <c r="D11" s="3">
        <v>50000</v>
      </c>
      <c r="E11" s="12">
        <f t="shared" si="0"/>
        <v>0</v>
      </c>
      <c r="F11" s="28">
        <v>0.2</v>
      </c>
      <c r="G11" s="3">
        <f>E275/(1-F11)</f>
        <v>847608.73852000001</v>
      </c>
      <c r="H11" s="12">
        <f>G11-E275</f>
        <v>169521.74770399998</v>
      </c>
      <c r="M11" s="3"/>
      <c r="N11" s="3"/>
      <c r="U11" s="3"/>
      <c r="V11" s="3"/>
    </row>
    <row r="12" spans="1:22" ht="12" customHeight="1" x14ac:dyDescent="0.2">
      <c r="A12" s="11">
        <v>160</v>
      </c>
      <c r="B12" s="1" t="s">
        <v>26</v>
      </c>
      <c r="D12" s="3">
        <v>120</v>
      </c>
      <c r="E12" s="12">
        <f t="shared" si="0"/>
        <v>19200</v>
      </c>
      <c r="F12" s="28">
        <v>0.18</v>
      </c>
      <c r="G12" s="3">
        <f>E275/(1-F12)</f>
        <v>826935.35465365846</v>
      </c>
      <c r="H12" s="12">
        <f>G12-E275</f>
        <v>148848.36383765843</v>
      </c>
      <c r="M12" s="3"/>
      <c r="N12" s="3"/>
      <c r="U12" s="3"/>
      <c r="V12" s="3"/>
    </row>
    <row r="13" spans="1:22" s="15" customFormat="1" ht="12" customHeight="1" x14ac:dyDescent="0.2">
      <c r="A13" s="11">
        <v>0</v>
      </c>
      <c r="B13" s="1" t="s">
        <v>27</v>
      </c>
      <c r="C13" s="1"/>
      <c r="D13" s="3">
        <v>120</v>
      </c>
      <c r="E13" s="12">
        <f t="shared" si="0"/>
        <v>0</v>
      </c>
      <c r="F13" s="34">
        <v>0.15</v>
      </c>
      <c r="G13" s="35">
        <f>E275/(1-F13)</f>
        <v>797749.40096000012</v>
      </c>
      <c r="H13" s="36">
        <f>G13-E275</f>
        <v>119662.41014400008</v>
      </c>
      <c r="I13" s="18"/>
      <c r="M13" s="19"/>
      <c r="N13" s="19"/>
      <c r="O13" s="18"/>
      <c r="P13" s="18"/>
      <c r="Q13" s="18"/>
      <c r="U13" s="19"/>
      <c r="V13" s="19"/>
    </row>
    <row r="14" spans="1:22" s="15" customFormat="1" ht="12" customHeight="1" thickBot="1" x14ac:dyDescent="0.25">
      <c r="A14" s="11">
        <v>20</v>
      </c>
      <c r="B14" s="1" t="s">
        <v>28</v>
      </c>
      <c r="C14" s="1"/>
      <c r="D14" s="3">
        <v>120</v>
      </c>
      <c r="E14" s="12">
        <f t="shared" si="0"/>
        <v>2400</v>
      </c>
      <c r="F14" s="29">
        <v>0.1</v>
      </c>
      <c r="G14" s="30">
        <f>E275/(1-F14)</f>
        <v>753429.98979555559</v>
      </c>
      <c r="H14" s="31">
        <f>G14-E275</f>
        <v>75342.998979555559</v>
      </c>
      <c r="I14" s="18"/>
      <c r="M14" s="19"/>
      <c r="N14" s="19"/>
      <c r="O14" s="18"/>
      <c r="P14" s="18"/>
      <c r="Q14" s="18"/>
      <c r="U14" s="19"/>
      <c r="V14" s="19"/>
    </row>
    <row r="15" spans="1:22" s="15" customFormat="1" ht="12" customHeight="1" x14ac:dyDescent="0.2">
      <c r="A15" s="11">
        <v>0</v>
      </c>
      <c r="B15" s="1" t="s">
        <v>29</v>
      </c>
      <c r="D15" s="3">
        <v>120</v>
      </c>
      <c r="E15" s="12">
        <f t="shared" si="0"/>
        <v>0</v>
      </c>
      <c r="I15" s="18"/>
      <c r="M15" s="19"/>
      <c r="N15" s="19"/>
      <c r="O15" s="18"/>
      <c r="P15" s="18"/>
      <c r="Q15" s="18"/>
      <c r="U15" s="19"/>
      <c r="V15" s="19"/>
    </row>
    <row r="16" spans="1:22" ht="12" customHeight="1" x14ac:dyDescent="0.2">
      <c r="A16" s="16">
        <v>0</v>
      </c>
      <c r="B16" s="1" t="s">
        <v>30</v>
      </c>
      <c r="C16" s="33"/>
      <c r="D16" s="3">
        <v>120</v>
      </c>
      <c r="E16" s="12">
        <f t="shared" si="0"/>
        <v>0</v>
      </c>
      <c r="G16" s="19"/>
      <c r="H16" s="15"/>
      <c r="I16" s="15"/>
      <c r="L16" s="3"/>
      <c r="N16" s="3"/>
      <c r="O16" s="3"/>
      <c r="P16" s="1"/>
      <c r="Q16" s="1"/>
      <c r="S16" s="3"/>
      <c r="T16" s="3"/>
    </row>
    <row r="17" spans="1:20" ht="12" customHeight="1" x14ac:dyDescent="0.2">
      <c r="A17" s="16">
        <v>80</v>
      </c>
      <c r="B17" s="1" t="s">
        <v>31</v>
      </c>
      <c r="C17" s="33"/>
      <c r="D17" s="3">
        <v>130</v>
      </c>
      <c r="E17" s="12">
        <f t="shared" si="0"/>
        <v>10400</v>
      </c>
      <c r="G17" s="19"/>
      <c r="H17" s="19"/>
      <c r="I17" s="15"/>
      <c r="L17" s="3"/>
      <c r="N17" s="3"/>
      <c r="O17" s="3"/>
      <c r="P17" s="1"/>
      <c r="Q17" s="1"/>
      <c r="S17" s="3"/>
      <c r="T17" s="3"/>
    </row>
    <row r="18" spans="1:20" ht="12" customHeight="1" x14ac:dyDescent="0.2">
      <c r="A18" s="11">
        <v>0</v>
      </c>
      <c r="B18" s="1" t="s">
        <v>32</v>
      </c>
      <c r="C18" s="33"/>
      <c r="D18" s="3">
        <v>130</v>
      </c>
      <c r="E18" s="12">
        <f t="shared" si="0"/>
        <v>0</v>
      </c>
      <c r="F18" s="3">
        <f>SUM(E4:E18)</f>
        <v>123800</v>
      </c>
      <c r="G18" s="19"/>
      <c r="H18" s="15"/>
      <c r="I18" s="15"/>
      <c r="L18" s="3"/>
      <c r="N18" s="3"/>
      <c r="O18" s="3"/>
      <c r="P18" s="1"/>
      <c r="Q18" s="1"/>
      <c r="S18" s="3"/>
      <c r="T18" s="3"/>
    </row>
    <row r="19" spans="1:20" ht="12" customHeight="1" x14ac:dyDescent="0.2">
      <c r="A19" s="16"/>
      <c r="B19" s="15"/>
      <c r="C19" s="33"/>
      <c r="D19" s="26"/>
      <c r="E19" s="17"/>
      <c r="G19" s="19"/>
      <c r="H19" s="15"/>
      <c r="I19" s="15"/>
      <c r="L19" s="3"/>
      <c r="N19" s="3"/>
      <c r="O19" s="3"/>
      <c r="P19" s="1"/>
      <c r="Q19" s="1"/>
      <c r="S19" s="3"/>
      <c r="T19" s="3"/>
    </row>
    <row r="20" spans="1:20" ht="12" customHeight="1" x14ac:dyDescent="0.2">
      <c r="A20" s="11">
        <v>1</v>
      </c>
      <c r="B20" s="1" t="s">
        <v>33</v>
      </c>
      <c r="C20" s="33"/>
      <c r="D20" s="20">
        <f>F274*0.04</f>
        <v>21318.730416000002</v>
      </c>
      <c r="E20" s="12">
        <f t="shared" si="0"/>
        <v>21318.730416000002</v>
      </c>
      <c r="G20" s="19"/>
      <c r="H20" s="15"/>
      <c r="I20" s="15"/>
      <c r="L20" s="3"/>
      <c r="N20" s="3"/>
      <c r="O20" s="3"/>
      <c r="P20" s="1"/>
      <c r="Q20" s="1"/>
      <c r="S20" s="3"/>
      <c r="T20" s="3"/>
    </row>
    <row r="21" spans="1:20" ht="12" customHeight="1" x14ac:dyDescent="0.2">
      <c r="A21" s="16"/>
      <c r="B21" s="15"/>
      <c r="C21" s="33"/>
      <c r="D21" s="26"/>
      <c r="E21" s="17"/>
      <c r="G21" s="19"/>
      <c r="H21" s="15"/>
      <c r="I21" s="15"/>
      <c r="L21" s="3"/>
      <c r="N21" s="3"/>
      <c r="O21" s="3"/>
      <c r="P21" s="1"/>
      <c r="Q21" s="1"/>
      <c r="S21" s="3"/>
      <c r="T21" s="3"/>
    </row>
    <row r="22" spans="1:20" ht="12" customHeight="1" x14ac:dyDescent="0.2">
      <c r="A22" s="11"/>
      <c r="B22" s="33" t="s">
        <v>329</v>
      </c>
      <c r="C22" s="33"/>
      <c r="D22" s="25"/>
      <c r="E22" s="12"/>
      <c r="G22" s="19"/>
      <c r="H22" s="15"/>
      <c r="I22" s="15"/>
      <c r="L22" s="3"/>
      <c r="N22" s="3"/>
      <c r="O22" s="3"/>
      <c r="P22" s="1"/>
      <c r="Q22" s="1"/>
      <c r="S22" s="3"/>
      <c r="T22" s="3"/>
    </row>
    <row r="23" spans="1:20" ht="12" customHeight="1" x14ac:dyDescent="0.2">
      <c r="A23" s="55">
        <v>1</v>
      </c>
      <c r="B23" s="56" t="s">
        <v>35</v>
      </c>
      <c r="C23" s="56" t="s">
        <v>36</v>
      </c>
      <c r="D23" s="57">
        <f>VLOOKUP(C23,Bosch!B:C,2,FALSE)</f>
        <v>2900.2285999999999</v>
      </c>
      <c r="E23" s="58">
        <f t="shared" ref="E23" si="1">D23*A23</f>
        <v>2900.2285999999999</v>
      </c>
      <c r="G23" s="20"/>
      <c r="I23" s="1"/>
      <c r="L23" s="3"/>
      <c r="O23" s="1"/>
      <c r="P23" s="1"/>
      <c r="Q23" s="1"/>
      <c r="S23" s="20"/>
      <c r="T23" s="3"/>
    </row>
    <row r="24" spans="1:20" ht="12" customHeight="1" x14ac:dyDescent="0.2">
      <c r="A24" s="55">
        <v>1</v>
      </c>
      <c r="B24" s="56" t="s">
        <v>37</v>
      </c>
      <c r="C24" s="56" t="s">
        <v>38</v>
      </c>
      <c r="D24" s="57">
        <f>VLOOKUP(C24,Bosch!B:C,2,FALSE)</f>
        <v>168.28569999999999</v>
      </c>
      <c r="E24" s="58">
        <f t="shared" ref="E24:E27" si="2">D24*A24</f>
        <v>168.28569999999999</v>
      </c>
      <c r="I24" s="1"/>
      <c r="O24" s="1"/>
      <c r="P24" s="1"/>
      <c r="Q24" s="1"/>
    </row>
    <row r="25" spans="1:20" ht="12" customHeight="1" x14ac:dyDescent="0.2">
      <c r="A25" s="55">
        <v>1</v>
      </c>
      <c r="B25" s="56" t="s">
        <v>39</v>
      </c>
      <c r="C25" s="56" t="s">
        <v>40</v>
      </c>
      <c r="D25" s="57">
        <f>VLOOKUP(C25,Bosch!B:C,2,FALSE)</f>
        <v>208.1429</v>
      </c>
      <c r="E25" s="58">
        <f t="shared" si="2"/>
        <v>208.1429</v>
      </c>
      <c r="I25" s="1"/>
      <c r="O25" s="1"/>
      <c r="P25" s="1"/>
      <c r="Q25" s="1"/>
    </row>
    <row r="26" spans="1:20" ht="12" customHeight="1" x14ac:dyDescent="0.2">
      <c r="A26" s="55">
        <v>4</v>
      </c>
      <c r="B26" s="56" t="s">
        <v>41</v>
      </c>
      <c r="C26" s="56" t="s">
        <v>42</v>
      </c>
      <c r="D26" s="57">
        <f>VLOOKUP(C26,Bosch!B:C,2,FALSE)</f>
        <v>443.45710000000003</v>
      </c>
      <c r="E26" s="58">
        <f t="shared" si="2"/>
        <v>1773.8284000000001</v>
      </c>
      <c r="I26" s="1"/>
      <c r="O26" s="1"/>
      <c r="P26" s="1"/>
      <c r="Q26" s="1"/>
    </row>
    <row r="27" spans="1:20" ht="12" customHeight="1" x14ac:dyDescent="0.2">
      <c r="A27" s="55">
        <v>2</v>
      </c>
      <c r="B27" s="56" t="s">
        <v>43</v>
      </c>
      <c r="C27" s="56" t="s">
        <v>42</v>
      </c>
      <c r="D27" s="57">
        <f>VLOOKUP(C27,Bosch!B:C,2,FALSE)</f>
        <v>443.45710000000003</v>
      </c>
      <c r="E27" s="58">
        <f t="shared" si="2"/>
        <v>886.91420000000005</v>
      </c>
      <c r="I27" s="1"/>
      <c r="O27" s="1"/>
      <c r="P27" s="1"/>
      <c r="Q27" s="1"/>
    </row>
    <row r="28" spans="1:20" ht="12" customHeight="1" x14ac:dyDescent="0.2">
      <c r="A28" s="11">
        <v>1</v>
      </c>
      <c r="B28" s="1" t="s">
        <v>44</v>
      </c>
      <c r="D28" s="25">
        <v>3500</v>
      </c>
      <c r="E28" s="12">
        <f>D28*A28</f>
        <v>3500</v>
      </c>
      <c r="I28" s="1"/>
      <c r="O28" s="1"/>
      <c r="P28" s="1"/>
      <c r="Q28" s="1"/>
      <c r="S28" s="3"/>
      <c r="T28" s="3"/>
    </row>
    <row r="29" spans="1:20" ht="12" customHeight="1" x14ac:dyDescent="0.2">
      <c r="A29" s="11">
        <v>1</v>
      </c>
      <c r="B29" s="1" t="s">
        <v>45</v>
      </c>
      <c r="D29" s="25">
        <v>250</v>
      </c>
      <c r="E29" s="12">
        <f t="shared" ref="E29:E34" si="3">D29*A29</f>
        <v>250</v>
      </c>
      <c r="I29" s="1"/>
      <c r="O29" s="1"/>
      <c r="P29" s="1"/>
      <c r="Q29" s="1"/>
    </row>
    <row r="30" spans="1:20" ht="12" customHeight="1" x14ac:dyDescent="0.2">
      <c r="A30" s="11">
        <v>1</v>
      </c>
      <c r="B30" s="1" t="s">
        <v>46</v>
      </c>
      <c r="D30" s="25">
        <v>200</v>
      </c>
      <c r="E30" s="12">
        <f t="shared" si="3"/>
        <v>200</v>
      </c>
      <c r="I30" s="1"/>
      <c r="O30" s="1"/>
      <c r="P30" s="1"/>
      <c r="Q30" s="1"/>
    </row>
    <row r="31" spans="1:20" ht="12" customHeight="1" x14ac:dyDescent="0.2">
      <c r="A31" s="11">
        <v>1</v>
      </c>
      <c r="B31" s="1" t="s">
        <v>47</v>
      </c>
      <c r="D31" s="25">
        <v>1000</v>
      </c>
      <c r="E31" s="12">
        <f t="shared" si="3"/>
        <v>1000</v>
      </c>
      <c r="I31" s="1"/>
      <c r="O31" s="1"/>
      <c r="P31" s="1"/>
      <c r="Q31" s="1"/>
    </row>
    <row r="32" spans="1:20" ht="12" customHeight="1" x14ac:dyDescent="0.2">
      <c r="A32" s="11">
        <v>1</v>
      </c>
      <c r="B32" s="1" t="s">
        <v>48</v>
      </c>
      <c r="D32" s="25">
        <v>300</v>
      </c>
      <c r="E32" s="12">
        <f t="shared" si="3"/>
        <v>300</v>
      </c>
      <c r="I32" s="1"/>
      <c r="O32" s="1"/>
      <c r="P32" s="1"/>
      <c r="Q32" s="1"/>
    </row>
    <row r="33" spans="1:17" ht="12" customHeight="1" x14ac:dyDescent="0.2">
      <c r="A33" s="11">
        <v>1</v>
      </c>
      <c r="B33" s="1" t="s">
        <v>49</v>
      </c>
      <c r="D33" s="25">
        <v>350</v>
      </c>
      <c r="E33" s="12">
        <f t="shared" si="3"/>
        <v>350</v>
      </c>
      <c r="I33" s="1"/>
      <c r="O33" s="1"/>
      <c r="P33" s="1"/>
      <c r="Q33" s="1"/>
    </row>
    <row r="34" spans="1:17" ht="12" customHeight="1" x14ac:dyDescent="0.2">
      <c r="A34" s="11">
        <v>1</v>
      </c>
      <c r="B34" s="1" t="s">
        <v>50</v>
      </c>
      <c r="D34" s="25">
        <v>1000</v>
      </c>
      <c r="E34" s="12">
        <f t="shared" si="3"/>
        <v>1000</v>
      </c>
      <c r="F34" s="3">
        <f>SUM(E23:E34)</f>
        <v>12537.399799999999</v>
      </c>
      <c r="I34" s="1"/>
      <c r="O34" s="1"/>
      <c r="P34" s="1"/>
      <c r="Q34" s="1"/>
    </row>
    <row r="35" spans="1:17" ht="12" customHeight="1" x14ac:dyDescent="0.2">
      <c r="A35" s="11"/>
      <c r="D35" s="25"/>
      <c r="E35" s="12"/>
      <c r="F35" s="3"/>
      <c r="I35" s="1"/>
      <c r="O35" s="1"/>
      <c r="P35" s="1"/>
      <c r="Q35" s="1"/>
    </row>
    <row r="36" spans="1:17" ht="12" customHeight="1" x14ac:dyDescent="0.2">
      <c r="A36" s="11"/>
      <c r="B36" s="33" t="s">
        <v>328</v>
      </c>
      <c r="C36" s="33"/>
      <c r="D36" s="25"/>
      <c r="E36" s="12"/>
      <c r="I36" s="1"/>
      <c r="O36" s="1"/>
      <c r="P36" s="1"/>
      <c r="Q36" s="1"/>
    </row>
    <row r="37" spans="1:17" ht="12" customHeight="1" x14ac:dyDescent="0.2">
      <c r="A37" s="11">
        <v>1</v>
      </c>
      <c r="B37" s="1" t="s">
        <v>52</v>
      </c>
      <c r="D37" s="25">
        <v>10000</v>
      </c>
      <c r="E37" s="12">
        <f t="shared" ref="E37:E38" si="4">D37*A37</f>
        <v>10000</v>
      </c>
      <c r="I37" s="1"/>
      <c r="O37" s="1"/>
      <c r="P37" s="1"/>
      <c r="Q37" s="1"/>
    </row>
    <row r="38" spans="1:17" ht="12" customHeight="1" x14ac:dyDescent="0.2">
      <c r="A38" s="11">
        <v>1</v>
      </c>
      <c r="B38" s="1" t="s">
        <v>53</v>
      </c>
      <c r="D38" s="25">
        <v>7500</v>
      </c>
      <c r="E38" s="12">
        <f t="shared" si="4"/>
        <v>7500</v>
      </c>
      <c r="I38" s="1"/>
      <c r="O38" s="1"/>
      <c r="P38" s="1"/>
      <c r="Q38" s="1"/>
    </row>
    <row r="39" spans="1:17" ht="12" customHeight="1" x14ac:dyDescent="0.2">
      <c r="A39" s="11">
        <v>1</v>
      </c>
      <c r="B39" s="1" t="s">
        <v>54</v>
      </c>
      <c r="D39" s="25">
        <v>3500</v>
      </c>
      <c r="E39" s="12">
        <f>D39*A39</f>
        <v>3500</v>
      </c>
      <c r="I39" s="1"/>
      <c r="O39" s="1"/>
      <c r="P39" s="1"/>
      <c r="Q39" s="1"/>
    </row>
    <row r="40" spans="1:17" ht="12" customHeight="1" x14ac:dyDescent="0.2">
      <c r="A40" s="11">
        <v>1</v>
      </c>
      <c r="B40" s="1" t="s">
        <v>55</v>
      </c>
      <c r="D40" s="25">
        <v>1500</v>
      </c>
      <c r="E40" s="12">
        <f>D40*A40</f>
        <v>1500</v>
      </c>
      <c r="I40" s="1"/>
      <c r="O40" s="1"/>
      <c r="P40" s="1"/>
      <c r="Q40" s="1"/>
    </row>
    <row r="41" spans="1:17" ht="12" customHeight="1" x14ac:dyDescent="0.2">
      <c r="A41" s="11">
        <v>1</v>
      </c>
      <c r="B41" s="1" t="s">
        <v>56</v>
      </c>
      <c r="D41" s="25">
        <v>2500</v>
      </c>
      <c r="E41" s="12">
        <f t="shared" ref="E41:E44" si="5">D41*A41</f>
        <v>2500</v>
      </c>
      <c r="I41" s="1"/>
      <c r="O41" s="1"/>
      <c r="P41" s="1"/>
      <c r="Q41" s="1"/>
    </row>
    <row r="42" spans="1:17" ht="12" customHeight="1" x14ac:dyDescent="0.2">
      <c r="A42" s="11">
        <v>1</v>
      </c>
      <c r="B42" s="1" t="s">
        <v>57</v>
      </c>
      <c r="D42" s="25">
        <v>2000</v>
      </c>
      <c r="E42" s="12">
        <f t="shared" si="5"/>
        <v>2000</v>
      </c>
      <c r="I42" s="1"/>
      <c r="O42" s="1"/>
      <c r="P42" s="1"/>
      <c r="Q42" s="1"/>
    </row>
    <row r="43" spans="1:17" ht="12" customHeight="1" x14ac:dyDescent="0.2">
      <c r="A43" s="11">
        <v>1</v>
      </c>
      <c r="B43" s="1" t="s">
        <v>58</v>
      </c>
      <c r="D43" s="25">
        <v>2500</v>
      </c>
      <c r="E43" s="12">
        <f t="shared" si="5"/>
        <v>2500</v>
      </c>
      <c r="I43" s="1"/>
      <c r="O43" s="1"/>
      <c r="P43" s="1"/>
      <c r="Q43" s="1"/>
    </row>
    <row r="44" spans="1:17" ht="12" customHeight="1" x14ac:dyDescent="0.2">
      <c r="A44" s="11"/>
      <c r="D44" s="25"/>
      <c r="E44" s="12">
        <f t="shared" si="5"/>
        <v>0</v>
      </c>
      <c r="F44" s="3">
        <f>SUM(E37:E44)</f>
        <v>29500</v>
      </c>
      <c r="I44" s="1"/>
      <c r="O44" s="1"/>
      <c r="P44" s="1"/>
      <c r="Q44" s="1"/>
    </row>
    <row r="45" spans="1:17" ht="12" customHeight="1" x14ac:dyDescent="0.2">
      <c r="A45" s="11"/>
      <c r="D45" s="25"/>
      <c r="E45" s="12"/>
      <c r="F45" s="3"/>
      <c r="I45" s="1"/>
      <c r="O45" s="1"/>
      <c r="P45" s="1"/>
      <c r="Q45" s="1"/>
    </row>
    <row r="46" spans="1:17" ht="12" customHeight="1" x14ac:dyDescent="0.2">
      <c r="A46" s="11"/>
      <c r="B46" s="33" t="s">
        <v>330</v>
      </c>
      <c r="C46" s="33"/>
      <c r="D46" s="25"/>
      <c r="E46" s="12"/>
      <c r="F46" s="3"/>
      <c r="I46" s="1"/>
      <c r="O46" s="1"/>
      <c r="P46" s="1"/>
      <c r="Q46" s="1"/>
    </row>
    <row r="47" spans="1:17" ht="12" customHeight="1" x14ac:dyDescent="0.2">
      <c r="A47" s="55">
        <v>1</v>
      </c>
      <c r="B47" s="56" t="s">
        <v>60</v>
      </c>
      <c r="C47" s="56" t="s">
        <v>61</v>
      </c>
      <c r="D47" s="57">
        <f>VLOOKUP(C47,Bosch!B:C,2,FALSE)</f>
        <v>531.42859999999996</v>
      </c>
      <c r="E47" s="58">
        <f t="shared" ref="E47:E54" si="6">D47*A47</f>
        <v>531.42859999999996</v>
      </c>
      <c r="I47" s="1"/>
      <c r="O47" s="1"/>
      <c r="P47" s="1"/>
      <c r="Q47" s="1"/>
    </row>
    <row r="48" spans="1:17" ht="12" customHeight="1" x14ac:dyDescent="0.2">
      <c r="A48" s="55">
        <v>1</v>
      </c>
      <c r="B48" s="56" t="s">
        <v>37</v>
      </c>
      <c r="C48" s="56" t="s">
        <v>38</v>
      </c>
      <c r="D48" s="57">
        <f>VLOOKUP(C48,Bosch!B:C,2,FALSE)</f>
        <v>168.28569999999999</v>
      </c>
      <c r="E48" s="58">
        <f t="shared" si="6"/>
        <v>168.28569999999999</v>
      </c>
      <c r="I48" s="1"/>
      <c r="O48" s="1"/>
      <c r="P48" s="1"/>
      <c r="Q48" s="1"/>
    </row>
    <row r="49" spans="1:17" ht="12" customHeight="1" x14ac:dyDescent="0.2">
      <c r="A49" s="55">
        <v>1</v>
      </c>
      <c r="B49" s="56" t="s">
        <v>39</v>
      </c>
      <c r="C49" s="56" t="s">
        <v>40</v>
      </c>
      <c r="D49" s="57">
        <f>VLOOKUP(C49,Bosch!B:C,2,FALSE)</f>
        <v>208.1429</v>
      </c>
      <c r="E49" s="58">
        <f t="shared" si="6"/>
        <v>208.1429</v>
      </c>
      <c r="F49" s="3"/>
      <c r="I49" s="1"/>
      <c r="O49" s="1"/>
      <c r="P49" s="1"/>
      <c r="Q49" s="1"/>
    </row>
    <row r="50" spans="1:17" ht="12" customHeight="1" x14ac:dyDescent="0.2">
      <c r="A50" s="55">
        <v>1</v>
      </c>
      <c r="B50" s="56" t="s">
        <v>62</v>
      </c>
      <c r="C50" s="56" t="s">
        <v>63</v>
      </c>
      <c r="D50" s="57">
        <f>VLOOKUP(C50,Bosch!B:C,2,FALSE)</f>
        <v>376.42860000000002</v>
      </c>
      <c r="E50" s="58">
        <f t="shared" si="6"/>
        <v>376.42860000000002</v>
      </c>
      <c r="I50" s="1"/>
      <c r="O50" s="1"/>
      <c r="P50" s="1"/>
      <c r="Q50" s="1"/>
    </row>
    <row r="51" spans="1:17" ht="12" customHeight="1" x14ac:dyDescent="0.2">
      <c r="A51" s="55">
        <v>1</v>
      </c>
      <c r="B51" s="56" t="s">
        <v>64</v>
      </c>
      <c r="C51" s="56" t="s">
        <v>65</v>
      </c>
      <c r="D51" s="57">
        <f>VLOOKUP(C51,Bosch!B:C,2,FALSE)</f>
        <v>465</v>
      </c>
      <c r="E51" s="58">
        <f t="shared" si="6"/>
        <v>465</v>
      </c>
      <c r="I51" s="1"/>
      <c r="O51" s="1"/>
      <c r="P51" s="1"/>
      <c r="Q51" s="1"/>
    </row>
    <row r="52" spans="1:17" ht="12" customHeight="1" x14ac:dyDescent="0.2">
      <c r="A52" s="55">
        <v>1</v>
      </c>
      <c r="B52" s="56" t="s">
        <v>41</v>
      </c>
      <c r="C52" s="56" t="s">
        <v>42</v>
      </c>
      <c r="D52" s="57">
        <f>VLOOKUP(C52,Bosch!B:C,2,FALSE)</f>
        <v>443.45710000000003</v>
      </c>
      <c r="E52" s="58">
        <f t="shared" si="6"/>
        <v>443.45710000000003</v>
      </c>
      <c r="I52" s="1"/>
      <c r="O52" s="1"/>
      <c r="P52" s="1"/>
      <c r="Q52" s="1"/>
    </row>
    <row r="53" spans="1:17" ht="12" customHeight="1" x14ac:dyDescent="0.2">
      <c r="A53" s="55">
        <v>1</v>
      </c>
      <c r="B53" s="56" t="s">
        <v>43</v>
      </c>
      <c r="C53" s="56" t="s">
        <v>42</v>
      </c>
      <c r="D53" s="57">
        <f>VLOOKUP(C53,Bosch!B:C,2,FALSE)</f>
        <v>443.45710000000003</v>
      </c>
      <c r="E53" s="58">
        <f t="shared" si="6"/>
        <v>443.45710000000003</v>
      </c>
      <c r="I53" s="1"/>
      <c r="O53" s="1"/>
      <c r="P53" s="1"/>
      <c r="Q53" s="1"/>
    </row>
    <row r="54" spans="1:17" ht="12" customHeight="1" x14ac:dyDescent="0.2">
      <c r="A54" s="55">
        <v>1</v>
      </c>
      <c r="B54" s="56" t="s">
        <v>66</v>
      </c>
      <c r="C54" s="56" t="s">
        <v>67</v>
      </c>
      <c r="D54" s="57">
        <f>VLOOKUP(C54,Bosch!B:C,2,FALSE)</f>
        <v>353.33330000000001</v>
      </c>
      <c r="E54" s="58">
        <f t="shared" si="6"/>
        <v>353.33330000000001</v>
      </c>
      <c r="I54" s="1"/>
      <c r="O54" s="1"/>
      <c r="P54" s="1"/>
      <c r="Q54" s="1"/>
    </row>
    <row r="55" spans="1:17" ht="12" customHeight="1" x14ac:dyDescent="0.2">
      <c r="A55" s="55">
        <v>2</v>
      </c>
      <c r="B55" s="60" t="s">
        <v>68</v>
      </c>
      <c r="C55" s="56" t="s">
        <v>69</v>
      </c>
      <c r="D55" s="57">
        <f>VLOOKUP(C55,Bosch!B:C,2,FALSE)</f>
        <v>1392.0427999999999</v>
      </c>
      <c r="E55" s="58">
        <f t="shared" ref="E55:E61" si="7">D55*A55</f>
        <v>2784.0855999999999</v>
      </c>
      <c r="I55" s="1"/>
      <c r="O55" s="1"/>
      <c r="P55" s="1"/>
      <c r="Q55" s="1"/>
    </row>
    <row r="56" spans="1:17" ht="12" customHeight="1" x14ac:dyDescent="0.2">
      <c r="A56" s="55">
        <v>2</v>
      </c>
      <c r="B56" s="60" t="s">
        <v>70</v>
      </c>
      <c r="C56" s="56" t="s">
        <v>71</v>
      </c>
      <c r="D56" s="57">
        <f>VLOOKUP(C56,Bosch!B:C,2,FALSE)</f>
        <v>2470.9713999999999</v>
      </c>
      <c r="E56" s="58">
        <f t="shared" si="7"/>
        <v>4941.9427999999998</v>
      </c>
      <c r="I56" s="1"/>
      <c r="O56" s="1"/>
      <c r="P56" s="1"/>
      <c r="Q56" s="1"/>
    </row>
    <row r="57" spans="1:17" ht="12" customHeight="1" x14ac:dyDescent="0.2">
      <c r="A57" s="11">
        <v>1</v>
      </c>
      <c r="B57" s="1" t="s">
        <v>44</v>
      </c>
      <c r="D57" s="25">
        <v>1000</v>
      </c>
      <c r="E57" s="12">
        <f t="shared" si="7"/>
        <v>1000</v>
      </c>
      <c r="F57" s="3"/>
      <c r="I57" s="1"/>
      <c r="O57" s="1"/>
      <c r="P57" s="1"/>
      <c r="Q57" s="1"/>
    </row>
    <row r="58" spans="1:17" ht="12" customHeight="1" x14ac:dyDescent="0.2">
      <c r="A58" s="11">
        <v>1</v>
      </c>
      <c r="B58" s="1" t="s">
        <v>48</v>
      </c>
      <c r="D58" s="25">
        <v>250</v>
      </c>
      <c r="E58" s="12">
        <f t="shared" si="7"/>
        <v>250</v>
      </c>
      <c r="I58" s="1"/>
      <c r="O58" s="1"/>
      <c r="P58" s="1"/>
      <c r="Q58" s="1"/>
    </row>
    <row r="59" spans="1:17" ht="12" customHeight="1" x14ac:dyDescent="0.2">
      <c r="A59" s="11">
        <v>1</v>
      </c>
      <c r="B59" s="1" t="s">
        <v>49</v>
      </c>
      <c r="D59" s="25">
        <v>350</v>
      </c>
      <c r="E59" s="12">
        <f t="shared" si="7"/>
        <v>350</v>
      </c>
      <c r="I59" s="1"/>
      <c r="O59" s="1"/>
      <c r="P59" s="1"/>
      <c r="Q59" s="1"/>
    </row>
    <row r="60" spans="1:17" ht="12" customHeight="1" x14ac:dyDescent="0.2">
      <c r="A60" s="11">
        <v>1</v>
      </c>
      <c r="B60" s="1" t="s">
        <v>50</v>
      </c>
      <c r="D60" s="25">
        <v>1000</v>
      </c>
      <c r="E60" s="12">
        <f t="shared" si="7"/>
        <v>1000</v>
      </c>
      <c r="I60" s="1"/>
      <c r="O60" s="1"/>
      <c r="P60" s="1"/>
      <c r="Q60" s="1"/>
    </row>
    <row r="61" spans="1:17" ht="12" customHeight="1" x14ac:dyDescent="0.2">
      <c r="A61" s="11">
        <v>1</v>
      </c>
      <c r="B61" s="1" t="s">
        <v>45</v>
      </c>
      <c r="D61" s="25">
        <v>250</v>
      </c>
      <c r="E61" s="12">
        <f t="shared" si="7"/>
        <v>250</v>
      </c>
      <c r="I61" s="1"/>
      <c r="O61" s="1"/>
      <c r="P61" s="1"/>
      <c r="Q61" s="1"/>
    </row>
    <row r="62" spans="1:17" ht="12" customHeight="1" x14ac:dyDescent="0.2">
      <c r="A62" s="11">
        <v>2</v>
      </c>
      <c r="B62" s="1" t="s">
        <v>72</v>
      </c>
      <c r="D62" s="25">
        <v>1705</v>
      </c>
      <c r="E62" s="12">
        <f t="shared" ref="E62:E64" si="8">D62*A62</f>
        <v>3410</v>
      </c>
      <c r="I62" s="1"/>
      <c r="O62" s="1"/>
      <c r="P62" s="1"/>
      <c r="Q62" s="1"/>
    </row>
    <row r="63" spans="1:17" ht="12" customHeight="1" x14ac:dyDescent="0.2">
      <c r="A63" s="16">
        <v>2</v>
      </c>
      <c r="B63" s="15" t="s">
        <v>73</v>
      </c>
      <c r="C63" s="15"/>
      <c r="D63" s="26">
        <v>250</v>
      </c>
      <c r="E63" s="12">
        <f t="shared" si="8"/>
        <v>500</v>
      </c>
      <c r="I63" s="1"/>
      <c r="O63" s="1"/>
      <c r="P63" s="1"/>
      <c r="Q63" s="1"/>
    </row>
    <row r="64" spans="1:17" ht="12" customHeight="1" x14ac:dyDescent="0.2">
      <c r="A64" s="16">
        <v>2</v>
      </c>
      <c r="B64" s="15" t="s">
        <v>74</v>
      </c>
      <c r="C64" s="15"/>
      <c r="D64" s="26">
        <v>250</v>
      </c>
      <c r="E64" s="12">
        <f t="shared" si="8"/>
        <v>500</v>
      </c>
      <c r="I64" s="1"/>
      <c r="O64" s="1"/>
      <c r="P64" s="1"/>
      <c r="Q64" s="1"/>
    </row>
    <row r="65" spans="1:17" ht="12" customHeight="1" x14ac:dyDescent="0.2">
      <c r="A65" s="16">
        <v>2</v>
      </c>
      <c r="B65" s="15" t="s">
        <v>75</v>
      </c>
      <c r="C65" s="15"/>
      <c r="D65" s="26">
        <v>6000</v>
      </c>
      <c r="E65" s="12">
        <f t="shared" ref="E65:E70" si="9">D65*A65</f>
        <v>12000</v>
      </c>
      <c r="I65" s="1"/>
      <c r="O65" s="1"/>
      <c r="P65" s="1"/>
      <c r="Q65" s="1"/>
    </row>
    <row r="66" spans="1:17" ht="12" customHeight="1" x14ac:dyDescent="0.2">
      <c r="A66" s="16">
        <v>2</v>
      </c>
      <c r="B66" s="15" t="s">
        <v>76</v>
      </c>
      <c r="C66" s="15"/>
      <c r="D66" s="26">
        <v>1500</v>
      </c>
      <c r="E66" s="12">
        <f t="shared" si="9"/>
        <v>3000</v>
      </c>
      <c r="I66" s="1"/>
      <c r="O66" s="1"/>
      <c r="P66" s="1"/>
      <c r="Q66" s="1"/>
    </row>
    <row r="67" spans="1:17" ht="12" customHeight="1" x14ac:dyDescent="0.2">
      <c r="A67" s="11">
        <v>2</v>
      </c>
      <c r="B67" s="1" t="s">
        <v>77</v>
      </c>
      <c r="D67" s="25">
        <v>1705</v>
      </c>
      <c r="E67" s="12">
        <f t="shared" si="9"/>
        <v>3410</v>
      </c>
      <c r="I67" s="1"/>
      <c r="O67" s="1"/>
      <c r="P67" s="1"/>
      <c r="Q67" s="1"/>
    </row>
    <row r="68" spans="1:17" ht="12" customHeight="1" x14ac:dyDescent="0.2">
      <c r="A68" s="16">
        <v>2</v>
      </c>
      <c r="B68" s="15" t="s">
        <v>78</v>
      </c>
      <c r="C68" s="15"/>
      <c r="D68" s="26">
        <v>2000</v>
      </c>
      <c r="E68" s="12">
        <f t="shared" si="9"/>
        <v>4000</v>
      </c>
      <c r="I68" s="1"/>
      <c r="O68" s="1"/>
      <c r="P68" s="1"/>
      <c r="Q68" s="1"/>
    </row>
    <row r="69" spans="1:17" ht="12" customHeight="1" x14ac:dyDescent="0.2">
      <c r="A69" s="16">
        <v>2</v>
      </c>
      <c r="B69" s="15" t="s">
        <v>79</v>
      </c>
      <c r="C69" s="15"/>
      <c r="D69" s="26">
        <v>250</v>
      </c>
      <c r="E69" s="12">
        <f t="shared" si="9"/>
        <v>500</v>
      </c>
      <c r="I69" s="1"/>
      <c r="O69" s="1"/>
      <c r="P69" s="1"/>
      <c r="Q69" s="1"/>
    </row>
    <row r="70" spans="1:17" ht="12" customHeight="1" x14ac:dyDescent="0.2">
      <c r="A70" s="16">
        <v>2</v>
      </c>
      <c r="B70" s="15" t="s">
        <v>80</v>
      </c>
      <c r="C70" s="15"/>
      <c r="D70" s="26">
        <v>250</v>
      </c>
      <c r="E70" s="12">
        <f t="shared" si="9"/>
        <v>500</v>
      </c>
      <c r="I70" s="1"/>
      <c r="O70" s="1"/>
      <c r="P70" s="1"/>
      <c r="Q70" s="1"/>
    </row>
    <row r="71" spans="1:17" ht="12" customHeight="1" x14ac:dyDescent="0.2">
      <c r="A71" s="11">
        <v>2</v>
      </c>
      <c r="B71" s="1" t="s">
        <v>81</v>
      </c>
      <c r="D71" s="25">
        <v>800</v>
      </c>
      <c r="E71" s="12">
        <f t="shared" ref="E71:E90" si="10">D71*A71</f>
        <v>1600</v>
      </c>
      <c r="I71" s="1"/>
      <c r="O71" s="1"/>
      <c r="P71" s="1"/>
      <c r="Q71" s="1"/>
    </row>
    <row r="72" spans="1:17" ht="12" customHeight="1" x14ac:dyDescent="0.2">
      <c r="A72" s="11">
        <v>2</v>
      </c>
      <c r="B72" s="1" t="s">
        <v>82</v>
      </c>
      <c r="D72" s="25">
        <v>900</v>
      </c>
      <c r="E72" s="12">
        <f t="shared" si="10"/>
        <v>1800</v>
      </c>
      <c r="I72" s="1"/>
      <c r="O72" s="1"/>
      <c r="P72" s="1"/>
      <c r="Q72" s="1"/>
    </row>
    <row r="73" spans="1:17" ht="12" customHeight="1" x14ac:dyDescent="0.2">
      <c r="A73" s="11">
        <v>2</v>
      </c>
      <c r="B73" s="1" t="s">
        <v>83</v>
      </c>
      <c r="D73" s="25">
        <v>1800</v>
      </c>
      <c r="E73" s="12">
        <f t="shared" si="10"/>
        <v>3600</v>
      </c>
      <c r="I73" s="1"/>
      <c r="O73" s="1"/>
      <c r="P73" s="1"/>
      <c r="Q73" s="1"/>
    </row>
    <row r="74" spans="1:17" ht="12" customHeight="1" x14ac:dyDescent="0.2">
      <c r="A74" s="11">
        <v>2</v>
      </c>
      <c r="B74" s="1" t="s">
        <v>84</v>
      </c>
      <c r="D74" s="25">
        <v>750</v>
      </c>
      <c r="E74" s="12">
        <f t="shared" si="10"/>
        <v>1500</v>
      </c>
      <c r="I74" s="1"/>
      <c r="O74" s="1"/>
      <c r="P74" s="1"/>
      <c r="Q74" s="1"/>
    </row>
    <row r="75" spans="1:17" ht="12" customHeight="1" x14ac:dyDescent="0.2">
      <c r="A75" s="11">
        <v>2</v>
      </c>
      <c r="B75" s="1" t="s">
        <v>85</v>
      </c>
      <c r="D75" s="25">
        <v>450</v>
      </c>
      <c r="E75" s="12">
        <f t="shared" si="10"/>
        <v>900</v>
      </c>
      <c r="I75" s="1"/>
      <c r="O75" s="1"/>
      <c r="P75" s="1"/>
      <c r="Q75" s="1"/>
    </row>
    <row r="76" spans="1:17" ht="12" customHeight="1" x14ac:dyDescent="0.2">
      <c r="A76" s="11">
        <v>2</v>
      </c>
      <c r="B76" s="1" t="s">
        <v>86</v>
      </c>
      <c r="D76" s="3">
        <v>1750</v>
      </c>
      <c r="E76" s="12">
        <f t="shared" si="10"/>
        <v>3500</v>
      </c>
      <c r="I76" s="1"/>
      <c r="O76" s="1"/>
      <c r="P76" s="1"/>
      <c r="Q76" s="1"/>
    </row>
    <row r="77" spans="1:17" ht="12" customHeight="1" x14ac:dyDescent="0.2">
      <c r="A77" s="11">
        <v>8</v>
      </c>
      <c r="B77" s="1" t="s">
        <v>87</v>
      </c>
      <c r="D77" s="3">
        <v>500</v>
      </c>
      <c r="E77" s="12">
        <f t="shared" si="10"/>
        <v>4000</v>
      </c>
      <c r="I77" s="1"/>
      <c r="O77" s="1"/>
      <c r="P77" s="1"/>
      <c r="Q77" s="1"/>
    </row>
    <row r="78" spans="1:17" ht="12" customHeight="1" x14ac:dyDescent="0.2">
      <c r="A78" s="11">
        <v>2</v>
      </c>
      <c r="B78" s="1" t="s">
        <v>88</v>
      </c>
      <c r="D78" s="3">
        <v>1850</v>
      </c>
      <c r="E78" s="12">
        <f t="shared" si="10"/>
        <v>3700</v>
      </c>
      <c r="I78" s="1"/>
      <c r="O78" s="1"/>
      <c r="P78" s="1"/>
      <c r="Q78" s="1"/>
    </row>
    <row r="79" spans="1:17" ht="12" customHeight="1" x14ac:dyDescent="0.2">
      <c r="A79" s="11">
        <v>4</v>
      </c>
      <c r="B79" s="1" t="s">
        <v>89</v>
      </c>
      <c r="D79" s="3">
        <v>125</v>
      </c>
      <c r="E79" s="12">
        <f t="shared" si="10"/>
        <v>500</v>
      </c>
      <c r="I79" s="1"/>
      <c r="O79" s="1"/>
      <c r="P79" s="1"/>
      <c r="Q79" s="1"/>
    </row>
    <row r="80" spans="1:17" ht="12" customHeight="1" x14ac:dyDescent="0.2">
      <c r="A80" s="11">
        <v>1</v>
      </c>
      <c r="B80" s="1" t="s">
        <v>90</v>
      </c>
      <c r="D80" s="3">
        <v>3500</v>
      </c>
      <c r="E80" s="12">
        <f t="shared" si="10"/>
        <v>3500</v>
      </c>
      <c r="I80" s="1"/>
      <c r="O80" s="1"/>
      <c r="P80" s="1"/>
      <c r="Q80" s="1"/>
    </row>
    <row r="81" spans="1:17" ht="12" customHeight="1" x14ac:dyDescent="0.2">
      <c r="A81" s="11">
        <v>2</v>
      </c>
      <c r="B81" s="1" t="s">
        <v>91</v>
      </c>
      <c r="D81" s="25">
        <v>5000</v>
      </c>
      <c r="E81" s="12">
        <f t="shared" si="10"/>
        <v>10000</v>
      </c>
      <c r="I81" s="1"/>
      <c r="O81" s="1"/>
      <c r="P81" s="1"/>
      <c r="Q81" s="1"/>
    </row>
    <row r="82" spans="1:17" ht="12" customHeight="1" x14ac:dyDescent="0.2">
      <c r="A82" s="11">
        <v>1</v>
      </c>
      <c r="B82" s="1" t="s">
        <v>52</v>
      </c>
      <c r="D82" s="25">
        <v>1000</v>
      </c>
      <c r="E82" s="12">
        <f t="shared" si="10"/>
        <v>1000</v>
      </c>
      <c r="I82" s="1"/>
      <c r="O82" s="1"/>
      <c r="P82" s="1"/>
      <c r="Q82" s="1"/>
    </row>
    <row r="83" spans="1:17" ht="12" customHeight="1" x14ac:dyDescent="0.2">
      <c r="A83" s="11">
        <v>2</v>
      </c>
      <c r="B83" s="1" t="s">
        <v>92</v>
      </c>
      <c r="D83" s="25">
        <v>500</v>
      </c>
      <c r="E83" s="12">
        <f t="shared" si="10"/>
        <v>1000</v>
      </c>
      <c r="I83" s="1"/>
      <c r="O83" s="1"/>
      <c r="P83" s="1"/>
      <c r="Q83" s="1"/>
    </row>
    <row r="84" spans="1:17" ht="12" customHeight="1" x14ac:dyDescent="0.2">
      <c r="A84" s="11">
        <v>1</v>
      </c>
      <c r="B84" s="1" t="s">
        <v>93</v>
      </c>
      <c r="D84" s="25">
        <v>2500</v>
      </c>
      <c r="E84" s="12">
        <f t="shared" si="10"/>
        <v>2500</v>
      </c>
      <c r="I84" s="1"/>
      <c r="O84" s="1"/>
      <c r="P84" s="1"/>
      <c r="Q84" s="1"/>
    </row>
    <row r="85" spans="1:17" ht="12" customHeight="1" x14ac:dyDescent="0.2">
      <c r="A85" s="16">
        <v>1</v>
      </c>
      <c r="B85" s="1" t="s">
        <v>94</v>
      </c>
      <c r="D85" s="25">
        <v>175</v>
      </c>
      <c r="E85" s="12">
        <f t="shared" si="10"/>
        <v>175</v>
      </c>
      <c r="I85" s="1"/>
      <c r="O85" s="1"/>
      <c r="P85" s="1"/>
      <c r="Q85" s="1"/>
    </row>
    <row r="86" spans="1:17" ht="12" customHeight="1" x14ac:dyDescent="0.2">
      <c r="A86" s="11">
        <v>4</v>
      </c>
      <c r="B86" s="15" t="s">
        <v>95</v>
      </c>
      <c r="C86" s="15"/>
      <c r="D86" s="26">
        <v>75</v>
      </c>
      <c r="E86" s="12">
        <f t="shared" si="10"/>
        <v>300</v>
      </c>
      <c r="I86" s="1"/>
      <c r="O86" s="1"/>
      <c r="P86" s="1"/>
      <c r="Q86" s="1"/>
    </row>
    <row r="87" spans="1:17" ht="12" customHeight="1" x14ac:dyDescent="0.2">
      <c r="A87" s="11">
        <v>4</v>
      </c>
      <c r="B87" s="15" t="s">
        <v>96</v>
      </c>
      <c r="C87" s="15"/>
      <c r="D87" s="26">
        <v>500</v>
      </c>
      <c r="E87" s="12">
        <f t="shared" si="10"/>
        <v>2000</v>
      </c>
      <c r="I87" s="1"/>
      <c r="O87" s="1"/>
      <c r="P87" s="1"/>
      <c r="Q87" s="1"/>
    </row>
    <row r="88" spans="1:17" ht="12" customHeight="1" x14ac:dyDescent="0.2">
      <c r="A88" s="16">
        <v>8</v>
      </c>
      <c r="B88" s="1" t="s">
        <v>97</v>
      </c>
      <c r="D88" s="25">
        <v>125</v>
      </c>
      <c r="E88" s="12">
        <f t="shared" si="10"/>
        <v>1000</v>
      </c>
      <c r="I88" s="1"/>
      <c r="O88" s="1"/>
      <c r="P88" s="1"/>
      <c r="Q88" s="1"/>
    </row>
    <row r="89" spans="1:17" ht="12" customHeight="1" x14ac:dyDescent="0.2">
      <c r="A89" s="16">
        <v>4</v>
      </c>
      <c r="B89" s="1" t="s">
        <v>98</v>
      </c>
      <c r="D89" s="25">
        <v>500</v>
      </c>
      <c r="E89" s="12">
        <f t="shared" si="10"/>
        <v>2000</v>
      </c>
      <c r="I89" s="1"/>
      <c r="O89" s="1"/>
      <c r="P89" s="1"/>
      <c r="Q89" s="1"/>
    </row>
    <row r="90" spans="1:17" ht="12" customHeight="1" x14ac:dyDescent="0.2">
      <c r="A90" s="16">
        <v>2</v>
      </c>
      <c r="B90" s="1" t="s">
        <v>99</v>
      </c>
      <c r="D90" s="25">
        <v>250</v>
      </c>
      <c r="E90" s="12">
        <f t="shared" si="10"/>
        <v>500</v>
      </c>
      <c r="I90" s="1"/>
      <c r="O90" s="1"/>
      <c r="P90" s="1"/>
      <c r="Q90" s="1"/>
    </row>
    <row r="91" spans="1:17" ht="12" customHeight="1" x14ac:dyDescent="0.2">
      <c r="A91" s="11">
        <v>2</v>
      </c>
      <c r="B91" s="15" t="s">
        <v>100</v>
      </c>
      <c r="C91" s="15"/>
      <c r="D91" s="26">
        <v>250</v>
      </c>
      <c r="E91" s="12">
        <f>D91*A91</f>
        <v>500</v>
      </c>
      <c r="I91" s="1"/>
      <c r="O91" s="1"/>
      <c r="P91" s="1"/>
      <c r="Q91" s="1"/>
    </row>
    <row r="92" spans="1:17" ht="12" customHeight="1" x14ac:dyDescent="0.2">
      <c r="A92" s="11">
        <v>2</v>
      </c>
      <c r="B92" s="1" t="s">
        <v>101</v>
      </c>
      <c r="D92" s="25">
        <v>250</v>
      </c>
      <c r="E92" s="12">
        <f t="shared" ref="E92:E96" si="11">D92*A92</f>
        <v>500</v>
      </c>
      <c r="I92" s="1"/>
      <c r="O92" s="1"/>
      <c r="P92" s="1"/>
      <c r="Q92" s="1"/>
    </row>
    <row r="93" spans="1:17" ht="12" customHeight="1" x14ac:dyDescent="0.2">
      <c r="A93" s="11">
        <v>2</v>
      </c>
      <c r="B93" s="1" t="s">
        <v>102</v>
      </c>
      <c r="D93" s="25">
        <v>150</v>
      </c>
      <c r="E93" s="12">
        <f t="shared" si="11"/>
        <v>300</v>
      </c>
      <c r="I93" s="1"/>
      <c r="O93" s="1"/>
      <c r="P93" s="1"/>
      <c r="Q93" s="1"/>
    </row>
    <row r="94" spans="1:17" ht="12" customHeight="1" x14ac:dyDescent="0.2">
      <c r="A94" s="11">
        <v>2</v>
      </c>
      <c r="B94" s="1" t="s">
        <v>103</v>
      </c>
      <c r="D94" s="25">
        <v>125</v>
      </c>
      <c r="E94" s="12">
        <f t="shared" si="11"/>
        <v>250</v>
      </c>
      <c r="I94" s="1"/>
      <c r="O94" s="1"/>
      <c r="P94" s="1"/>
      <c r="Q94" s="1"/>
    </row>
    <row r="95" spans="1:17" ht="12" customHeight="1" x14ac:dyDescent="0.2">
      <c r="A95" s="11">
        <v>2</v>
      </c>
      <c r="B95" s="1" t="s">
        <v>104</v>
      </c>
      <c r="D95" s="25">
        <v>250</v>
      </c>
      <c r="E95" s="12">
        <f t="shared" si="11"/>
        <v>500</v>
      </c>
      <c r="I95" s="1"/>
      <c r="O95" s="1"/>
      <c r="P95" s="1"/>
      <c r="Q95" s="1"/>
    </row>
    <row r="96" spans="1:17" ht="12" customHeight="1" x14ac:dyDescent="0.2">
      <c r="A96" s="11">
        <v>1</v>
      </c>
      <c r="B96" s="1" t="s">
        <v>105</v>
      </c>
      <c r="D96" s="25">
        <v>750</v>
      </c>
      <c r="E96" s="12">
        <f t="shared" si="11"/>
        <v>750</v>
      </c>
      <c r="F96" s="3">
        <f>SUM(E47:E96)</f>
        <v>89260.561699999991</v>
      </c>
      <c r="I96" s="1"/>
      <c r="O96" s="1"/>
      <c r="P96" s="1"/>
      <c r="Q96" s="1"/>
    </row>
    <row r="97" spans="1:17" ht="12" customHeight="1" x14ac:dyDescent="0.2">
      <c r="A97" s="11"/>
      <c r="D97" s="25"/>
      <c r="E97" s="12"/>
      <c r="F97" s="3"/>
      <c r="I97" s="1"/>
      <c r="O97" s="1"/>
      <c r="P97" s="1"/>
      <c r="Q97" s="1"/>
    </row>
    <row r="98" spans="1:17" ht="12" customHeight="1" x14ac:dyDescent="0.2">
      <c r="A98" s="11"/>
      <c r="B98" s="33" t="s">
        <v>331</v>
      </c>
      <c r="C98" s="33"/>
      <c r="D98" s="25"/>
      <c r="E98" s="12"/>
      <c r="F98" s="3"/>
      <c r="I98" s="1"/>
      <c r="O98" s="1"/>
      <c r="P98" s="1"/>
      <c r="Q98" s="1"/>
    </row>
    <row r="99" spans="1:17" ht="12" customHeight="1" x14ac:dyDescent="0.2">
      <c r="A99" s="55">
        <v>1</v>
      </c>
      <c r="B99" s="56" t="s">
        <v>60</v>
      </c>
      <c r="C99" s="56" t="s">
        <v>61</v>
      </c>
      <c r="D99" s="57">
        <f>VLOOKUP(C99,Bosch!B:C,2,FALSE)</f>
        <v>531.42859999999996</v>
      </c>
      <c r="E99" s="58">
        <f t="shared" ref="E99:E103" si="12">D99*A99</f>
        <v>531.42859999999996</v>
      </c>
      <c r="I99" s="1"/>
      <c r="O99" s="1"/>
      <c r="P99" s="1"/>
      <c r="Q99" s="1"/>
    </row>
    <row r="100" spans="1:17" ht="12" customHeight="1" x14ac:dyDescent="0.2">
      <c r="A100" s="55">
        <v>2</v>
      </c>
      <c r="B100" s="56" t="s">
        <v>37</v>
      </c>
      <c r="C100" s="56" t="s">
        <v>38</v>
      </c>
      <c r="D100" s="57">
        <f>VLOOKUP(C100,Bosch!B:C,2,FALSE)</f>
        <v>168.28569999999999</v>
      </c>
      <c r="E100" s="58">
        <f t="shared" si="12"/>
        <v>336.57139999999998</v>
      </c>
      <c r="I100" s="1"/>
      <c r="O100" s="1"/>
      <c r="P100" s="1"/>
      <c r="Q100" s="1"/>
    </row>
    <row r="101" spans="1:17" ht="12" customHeight="1" x14ac:dyDescent="0.2">
      <c r="A101" s="55">
        <v>2</v>
      </c>
      <c r="B101" s="56" t="s">
        <v>39</v>
      </c>
      <c r="C101" s="56" t="s">
        <v>40</v>
      </c>
      <c r="D101" s="57">
        <f>VLOOKUP(C101,Bosch!B:C,2,FALSE)</f>
        <v>208.1429</v>
      </c>
      <c r="E101" s="58">
        <f t="shared" si="12"/>
        <v>416.28579999999999</v>
      </c>
      <c r="F101" s="3"/>
      <c r="I101" s="1"/>
      <c r="O101" s="1"/>
      <c r="P101" s="1"/>
      <c r="Q101" s="1"/>
    </row>
    <row r="102" spans="1:17" ht="12" customHeight="1" x14ac:dyDescent="0.2">
      <c r="A102" s="55">
        <v>1</v>
      </c>
      <c r="B102" s="56" t="s">
        <v>62</v>
      </c>
      <c r="C102" s="56" t="s">
        <v>63</v>
      </c>
      <c r="D102" s="57">
        <f>VLOOKUP(C102,Bosch!B:C,2,FALSE)</f>
        <v>376.42860000000002</v>
      </c>
      <c r="E102" s="58">
        <f t="shared" si="12"/>
        <v>376.42860000000002</v>
      </c>
      <c r="I102" s="1"/>
      <c r="O102" s="1"/>
      <c r="P102" s="1"/>
      <c r="Q102" s="1"/>
    </row>
    <row r="103" spans="1:17" ht="12" customHeight="1" x14ac:dyDescent="0.2">
      <c r="A103" s="55">
        <v>1</v>
      </c>
      <c r="B103" s="56" t="s">
        <v>64</v>
      </c>
      <c r="C103" s="56" t="s">
        <v>65</v>
      </c>
      <c r="D103" s="57">
        <f>VLOOKUP(C103,Bosch!B:C,2,FALSE)</f>
        <v>465</v>
      </c>
      <c r="E103" s="58">
        <f t="shared" si="12"/>
        <v>465</v>
      </c>
      <c r="I103" s="1"/>
      <c r="O103" s="1"/>
      <c r="P103" s="1"/>
      <c r="Q103" s="1"/>
    </row>
    <row r="104" spans="1:17" ht="12" customHeight="1" x14ac:dyDescent="0.2">
      <c r="A104" s="55">
        <v>1</v>
      </c>
      <c r="B104" s="56" t="s">
        <v>107</v>
      </c>
      <c r="C104" s="56" t="s">
        <v>108</v>
      </c>
      <c r="D104" s="57">
        <f>VLOOKUP(C104,Bosch!B:C,2,FALSE)</f>
        <v>398.57139999999998</v>
      </c>
      <c r="E104" s="58">
        <f>D104*A104</f>
        <v>398.57139999999998</v>
      </c>
      <c r="I104" s="1"/>
      <c r="O104" s="1"/>
      <c r="P104" s="1"/>
      <c r="Q104" s="1"/>
    </row>
    <row r="105" spans="1:17" ht="12" customHeight="1" x14ac:dyDescent="0.2">
      <c r="A105" s="55">
        <v>1</v>
      </c>
      <c r="B105" s="56" t="s">
        <v>66</v>
      </c>
      <c r="C105" s="56" t="s">
        <v>67</v>
      </c>
      <c r="D105" s="57">
        <f>VLOOKUP(C105,Bosch!B:C,2,FALSE)</f>
        <v>353.33330000000001</v>
      </c>
      <c r="E105" s="58">
        <f t="shared" ref="E105" si="13">D105*A105</f>
        <v>353.33330000000001</v>
      </c>
      <c r="I105" s="1"/>
      <c r="O105" s="1"/>
      <c r="P105" s="1"/>
      <c r="Q105" s="1"/>
    </row>
    <row r="106" spans="1:17" ht="12" customHeight="1" x14ac:dyDescent="0.2">
      <c r="A106" s="55">
        <v>1</v>
      </c>
      <c r="B106" s="60" t="s">
        <v>70</v>
      </c>
      <c r="C106" s="56" t="s">
        <v>71</v>
      </c>
      <c r="D106" s="57">
        <f>VLOOKUP(C106,Bosch!B:C,2,FALSE)</f>
        <v>2470.9713999999999</v>
      </c>
      <c r="E106" s="58">
        <f t="shared" ref="E106:E115" si="14">D106*A106</f>
        <v>2470.9713999999999</v>
      </c>
      <c r="I106" s="1"/>
      <c r="O106" s="1"/>
      <c r="P106" s="1"/>
      <c r="Q106" s="1"/>
    </row>
    <row r="107" spans="1:17" ht="12" customHeight="1" x14ac:dyDescent="0.2">
      <c r="A107" s="11">
        <v>1</v>
      </c>
      <c r="B107" s="1" t="s">
        <v>44</v>
      </c>
      <c r="D107" s="25">
        <v>1000</v>
      </c>
      <c r="E107" s="12">
        <f t="shared" si="14"/>
        <v>1000</v>
      </c>
      <c r="F107" s="3"/>
      <c r="I107" s="1"/>
      <c r="O107" s="1"/>
      <c r="P107" s="1"/>
      <c r="Q107" s="1"/>
    </row>
    <row r="108" spans="1:17" ht="12" customHeight="1" x14ac:dyDescent="0.2">
      <c r="A108" s="11">
        <v>1</v>
      </c>
      <c r="B108" s="1" t="s">
        <v>48</v>
      </c>
      <c r="D108" s="25">
        <v>250</v>
      </c>
      <c r="E108" s="12">
        <f t="shared" si="14"/>
        <v>250</v>
      </c>
      <c r="I108" s="1"/>
      <c r="O108" s="1"/>
      <c r="P108" s="1"/>
      <c r="Q108" s="1"/>
    </row>
    <row r="109" spans="1:17" ht="12" customHeight="1" x14ac:dyDescent="0.2">
      <c r="A109" s="11">
        <v>1</v>
      </c>
      <c r="B109" s="1" t="s">
        <v>49</v>
      </c>
      <c r="D109" s="25">
        <v>350</v>
      </c>
      <c r="E109" s="12">
        <f t="shared" si="14"/>
        <v>350</v>
      </c>
      <c r="I109" s="1"/>
      <c r="O109" s="1"/>
      <c r="P109" s="1"/>
      <c r="Q109" s="1"/>
    </row>
    <row r="110" spans="1:17" ht="12" customHeight="1" x14ac:dyDescent="0.2">
      <c r="A110" s="11">
        <v>1</v>
      </c>
      <c r="B110" s="1" t="s">
        <v>50</v>
      </c>
      <c r="D110" s="25">
        <v>1000</v>
      </c>
      <c r="E110" s="12">
        <f t="shared" si="14"/>
        <v>1000</v>
      </c>
      <c r="I110" s="1"/>
      <c r="O110" s="1"/>
      <c r="P110" s="1"/>
      <c r="Q110" s="1"/>
    </row>
    <row r="111" spans="1:17" ht="12" customHeight="1" x14ac:dyDescent="0.2">
      <c r="A111" s="11">
        <v>1</v>
      </c>
      <c r="B111" s="1" t="s">
        <v>45</v>
      </c>
      <c r="D111" s="25">
        <v>250</v>
      </c>
      <c r="E111" s="12">
        <f t="shared" si="14"/>
        <v>250</v>
      </c>
      <c r="I111" s="1"/>
      <c r="O111" s="1"/>
      <c r="P111" s="1"/>
      <c r="Q111" s="1"/>
    </row>
    <row r="112" spans="1:17" ht="12" customHeight="1" x14ac:dyDescent="0.2">
      <c r="A112" s="11">
        <v>1</v>
      </c>
      <c r="B112" s="1" t="s">
        <v>72</v>
      </c>
      <c r="D112" s="25">
        <v>1705</v>
      </c>
      <c r="E112" s="12">
        <f t="shared" si="14"/>
        <v>1705</v>
      </c>
      <c r="I112" s="1"/>
      <c r="O112" s="1"/>
      <c r="P112" s="1"/>
      <c r="Q112" s="1"/>
    </row>
    <row r="113" spans="1:17" ht="12" customHeight="1" x14ac:dyDescent="0.2">
      <c r="A113" s="16">
        <v>1</v>
      </c>
      <c r="B113" s="15" t="s">
        <v>73</v>
      </c>
      <c r="C113" s="15"/>
      <c r="D113" s="26">
        <v>250</v>
      </c>
      <c r="E113" s="12">
        <f t="shared" si="14"/>
        <v>250</v>
      </c>
      <c r="I113" s="1"/>
      <c r="O113" s="1"/>
      <c r="P113" s="1"/>
      <c r="Q113" s="1"/>
    </row>
    <row r="114" spans="1:17" ht="12" customHeight="1" x14ac:dyDescent="0.2">
      <c r="A114" s="16">
        <v>1</v>
      </c>
      <c r="B114" s="15" t="s">
        <v>74</v>
      </c>
      <c r="C114" s="15"/>
      <c r="D114" s="26">
        <v>250</v>
      </c>
      <c r="E114" s="12">
        <f t="shared" si="14"/>
        <v>250</v>
      </c>
      <c r="I114" s="1"/>
      <c r="O114" s="1"/>
      <c r="P114" s="1"/>
      <c r="Q114" s="1"/>
    </row>
    <row r="115" spans="1:17" ht="12" customHeight="1" x14ac:dyDescent="0.2">
      <c r="A115" s="16">
        <v>1</v>
      </c>
      <c r="B115" s="15" t="s">
        <v>109</v>
      </c>
      <c r="C115" s="15"/>
      <c r="D115" s="26">
        <v>7500</v>
      </c>
      <c r="E115" s="12">
        <f t="shared" si="14"/>
        <v>7500</v>
      </c>
      <c r="I115" s="1"/>
      <c r="O115" s="1"/>
      <c r="P115" s="1"/>
      <c r="Q115" s="1"/>
    </row>
    <row r="116" spans="1:17" ht="12" customHeight="1" x14ac:dyDescent="0.2">
      <c r="A116" s="16">
        <v>1</v>
      </c>
      <c r="B116" s="15" t="s">
        <v>110</v>
      </c>
      <c r="C116" s="15"/>
      <c r="D116" s="26">
        <v>1250</v>
      </c>
      <c r="E116" s="12">
        <f t="shared" ref="E116" si="15">D116*A116</f>
        <v>1250</v>
      </c>
      <c r="I116" s="1"/>
      <c r="O116" s="1"/>
      <c r="P116" s="1"/>
      <c r="Q116" s="1"/>
    </row>
    <row r="117" spans="1:17" ht="12" customHeight="1" x14ac:dyDescent="0.2">
      <c r="A117" s="11">
        <v>1</v>
      </c>
      <c r="B117" s="1" t="s">
        <v>111</v>
      </c>
      <c r="D117" s="25">
        <v>55000</v>
      </c>
      <c r="E117" s="12">
        <f t="shared" ref="E117:E136" si="16">D117*A117</f>
        <v>55000</v>
      </c>
      <c r="I117" s="1"/>
      <c r="O117" s="1"/>
      <c r="P117" s="1"/>
      <c r="Q117" s="1"/>
    </row>
    <row r="118" spans="1:17" ht="12" customHeight="1" x14ac:dyDescent="0.2">
      <c r="A118" s="11">
        <v>1</v>
      </c>
      <c r="B118" s="1" t="s">
        <v>112</v>
      </c>
      <c r="D118" s="25">
        <v>2500</v>
      </c>
      <c r="E118" s="12">
        <f t="shared" si="16"/>
        <v>2500</v>
      </c>
      <c r="I118" s="1"/>
      <c r="O118" s="1"/>
      <c r="P118" s="1"/>
      <c r="Q118" s="1"/>
    </row>
    <row r="119" spans="1:17" ht="12" customHeight="1" x14ac:dyDescent="0.2">
      <c r="A119" s="11">
        <v>24</v>
      </c>
      <c r="B119" s="1" t="s">
        <v>113</v>
      </c>
      <c r="D119" s="25">
        <v>90</v>
      </c>
      <c r="E119" s="12">
        <f t="shared" si="16"/>
        <v>2160</v>
      </c>
      <c r="I119" s="1"/>
      <c r="O119" s="1"/>
      <c r="P119" s="1"/>
      <c r="Q119" s="1"/>
    </row>
    <row r="120" spans="1:17" ht="12" customHeight="1" x14ac:dyDescent="0.2">
      <c r="A120" s="11">
        <v>12</v>
      </c>
      <c r="B120" s="1" t="s">
        <v>114</v>
      </c>
      <c r="D120" s="25">
        <v>150</v>
      </c>
      <c r="E120" s="12">
        <f t="shared" si="16"/>
        <v>1800</v>
      </c>
      <c r="I120" s="1"/>
      <c r="O120" s="1"/>
      <c r="P120" s="1"/>
      <c r="Q120" s="1"/>
    </row>
    <row r="121" spans="1:17" ht="12" customHeight="1" x14ac:dyDescent="0.2">
      <c r="A121" s="11">
        <v>2</v>
      </c>
      <c r="B121" s="1" t="s">
        <v>92</v>
      </c>
      <c r="D121" s="25">
        <v>1500</v>
      </c>
      <c r="E121" s="12">
        <f t="shared" si="16"/>
        <v>3000</v>
      </c>
      <c r="I121" s="1"/>
      <c r="O121" s="1"/>
      <c r="P121" s="1"/>
      <c r="Q121" s="1"/>
    </row>
    <row r="122" spans="1:17" ht="12" customHeight="1" x14ac:dyDescent="0.2">
      <c r="A122" s="16">
        <v>6</v>
      </c>
      <c r="B122" s="1" t="s">
        <v>94</v>
      </c>
      <c r="D122" s="25">
        <v>175</v>
      </c>
      <c r="E122" s="12">
        <f t="shared" si="16"/>
        <v>1050</v>
      </c>
      <c r="I122" s="1"/>
      <c r="O122" s="1"/>
      <c r="P122" s="1"/>
      <c r="Q122" s="1"/>
    </row>
    <row r="123" spans="1:17" ht="12" customHeight="1" x14ac:dyDescent="0.2">
      <c r="A123" s="11">
        <v>8</v>
      </c>
      <c r="B123" s="15" t="s">
        <v>95</v>
      </c>
      <c r="C123" s="15"/>
      <c r="D123" s="26">
        <v>75</v>
      </c>
      <c r="E123" s="12">
        <f t="shared" si="16"/>
        <v>600</v>
      </c>
      <c r="I123" s="1"/>
      <c r="O123" s="1"/>
      <c r="P123" s="1"/>
      <c r="Q123" s="1"/>
    </row>
    <row r="124" spans="1:17" ht="12" customHeight="1" x14ac:dyDescent="0.2">
      <c r="A124" s="11">
        <v>4</v>
      </c>
      <c r="B124" s="15" t="s">
        <v>96</v>
      </c>
      <c r="C124" s="15"/>
      <c r="D124" s="26">
        <v>500</v>
      </c>
      <c r="E124" s="12">
        <f t="shared" si="16"/>
        <v>2000</v>
      </c>
      <c r="I124" s="1"/>
      <c r="O124" s="1"/>
      <c r="P124" s="1"/>
      <c r="Q124" s="1"/>
    </row>
    <row r="125" spans="1:17" ht="12" customHeight="1" x14ac:dyDescent="0.2">
      <c r="A125" s="16">
        <v>16</v>
      </c>
      <c r="B125" s="1" t="s">
        <v>97</v>
      </c>
      <c r="D125" s="25">
        <v>125</v>
      </c>
      <c r="E125" s="12">
        <f t="shared" si="16"/>
        <v>2000</v>
      </c>
      <c r="I125" s="1"/>
      <c r="O125" s="1"/>
      <c r="P125" s="1"/>
      <c r="Q125" s="1"/>
    </row>
    <row r="126" spans="1:17" ht="12" customHeight="1" x14ac:dyDescent="0.2">
      <c r="A126" s="16">
        <v>4</v>
      </c>
      <c r="B126" s="1" t="s">
        <v>98</v>
      </c>
      <c r="D126" s="25">
        <v>500</v>
      </c>
      <c r="E126" s="12">
        <f t="shared" si="16"/>
        <v>2000</v>
      </c>
      <c r="I126" s="1"/>
      <c r="O126" s="1"/>
      <c r="P126" s="1"/>
      <c r="Q126" s="1"/>
    </row>
    <row r="127" spans="1:17" ht="12" customHeight="1" x14ac:dyDescent="0.2">
      <c r="A127" s="16">
        <v>2</v>
      </c>
      <c r="B127" s="1" t="s">
        <v>99</v>
      </c>
      <c r="D127" s="25">
        <v>250</v>
      </c>
      <c r="E127" s="12">
        <f t="shared" si="16"/>
        <v>500</v>
      </c>
      <c r="I127" s="1"/>
      <c r="O127" s="1"/>
      <c r="P127" s="1"/>
      <c r="Q127" s="1"/>
    </row>
    <row r="128" spans="1:17" ht="12" customHeight="1" x14ac:dyDescent="0.2">
      <c r="A128" s="11">
        <v>1</v>
      </c>
      <c r="B128" s="15" t="s">
        <v>115</v>
      </c>
      <c r="C128" s="15"/>
      <c r="D128" s="26">
        <v>3500</v>
      </c>
      <c r="E128" s="12">
        <f t="shared" si="16"/>
        <v>3500</v>
      </c>
      <c r="I128" s="1"/>
      <c r="O128" s="1"/>
      <c r="P128" s="1"/>
      <c r="Q128" s="1"/>
    </row>
    <row r="129" spans="1:17" ht="12" customHeight="1" x14ac:dyDescent="0.2">
      <c r="A129" s="11">
        <v>2</v>
      </c>
      <c r="B129" s="15" t="s">
        <v>116</v>
      </c>
      <c r="C129" s="15"/>
      <c r="D129" s="26">
        <v>500</v>
      </c>
      <c r="E129" s="12">
        <f t="shared" si="16"/>
        <v>1000</v>
      </c>
      <c r="I129" s="1"/>
      <c r="O129" s="1"/>
      <c r="P129" s="1"/>
      <c r="Q129" s="1"/>
    </row>
    <row r="130" spans="1:17" ht="12" customHeight="1" x14ac:dyDescent="0.2">
      <c r="A130" s="11">
        <v>2</v>
      </c>
      <c r="B130" s="15" t="s">
        <v>117</v>
      </c>
      <c r="C130" s="15"/>
      <c r="D130" s="26">
        <v>1000</v>
      </c>
      <c r="E130" s="12">
        <f t="shared" si="16"/>
        <v>2000</v>
      </c>
      <c r="I130" s="1"/>
      <c r="O130" s="1"/>
      <c r="P130" s="1"/>
      <c r="Q130" s="1"/>
    </row>
    <row r="131" spans="1:17" ht="12" customHeight="1" x14ac:dyDescent="0.2">
      <c r="A131" s="16">
        <v>2</v>
      </c>
      <c r="B131" s="1" t="s">
        <v>118</v>
      </c>
      <c r="D131" s="25">
        <v>1500</v>
      </c>
      <c r="E131" s="12">
        <f t="shared" si="16"/>
        <v>3000</v>
      </c>
      <c r="I131" s="1"/>
      <c r="O131" s="1"/>
      <c r="P131" s="1"/>
      <c r="Q131" s="1"/>
    </row>
    <row r="132" spans="1:17" ht="12" customHeight="1" x14ac:dyDescent="0.2">
      <c r="A132" s="16">
        <v>2</v>
      </c>
      <c r="B132" s="1" t="s">
        <v>119</v>
      </c>
      <c r="D132" s="25">
        <v>150</v>
      </c>
      <c r="E132" s="12">
        <f t="shared" si="16"/>
        <v>300</v>
      </c>
      <c r="I132" s="1"/>
      <c r="O132" s="1"/>
      <c r="P132" s="1"/>
      <c r="Q132" s="1"/>
    </row>
    <row r="133" spans="1:17" ht="12" customHeight="1" x14ac:dyDescent="0.2">
      <c r="A133" s="16">
        <v>2</v>
      </c>
      <c r="B133" s="1" t="s">
        <v>120</v>
      </c>
      <c r="D133" s="25">
        <v>2500</v>
      </c>
      <c r="E133" s="12">
        <f t="shared" si="16"/>
        <v>5000</v>
      </c>
      <c r="I133" s="1"/>
      <c r="O133" s="1"/>
      <c r="P133" s="1"/>
      <c r="Q133" s="1"/>
    </row>
    <row r="134" spans="1:17" ht="12" customHeight="1" x14ac:dyDescent="0.2">
      <c r="A134" s="11">
        <v>2</v>
      </c>
      <c r="B134" s="1" t="s">
        <v>121</v>
      </c>
      <c r="D134" s="25">
        <v>500</v>
      </c>
      <c r="E134" s="12">
        <f t="shared" si="16"/>
        <v>1000</v>
      </c>
      <c r="I134" s="1"/>
      <c r="O134" s="1"/>
      <c r="P134" s="1"/>
      <c r="Q134" s="1"/>
    </row>
    <row r="135" spans="1:17" ht="12" customHeight="1" x14ac:dyDescent="0.2">
      <c r="A135" s="11">
        <v>2</v>
      </c>
      <c r="B135" s="1" t="s">
        <v>122</v>
      </c>
      <c r="D135" s="25">
        <v>1250</v>
      </c>
      <c r="E135" s="12">
        <f t="shared" si="16"/>
        <v>2500</v>
      </c>
      <c r="I135" s="1"/>
      <c r="O135" s="1"/>
      <c r="P135" s="1"/>
      <c r="Q135" s="1"/>
    </row>
    <row r="136" spans="1:17" ht="12" customHeight="1" x14ac:dyDescent="0.2">
      <c r="A136" s="11">
        <v>2</v>
      </c>
      <c r="B136" s="1" t="s">
        <v>123</v>
      </c>
      <c r="D136" s="25">
        <v>500</v>
      </c>
      <c r="E136" s="12">
        <f t="shared" si="16"/>
        <v>1000</v>
      </c>
      <c r="F136" s="3">
        <f>SUM(E99:E136)</f>
        <v>111063.59049999999</v>
      </c>
      <c r="I136" s="1"/>
      <c r="O136" s="1"/>
      <c r="P136" s="1"/>
      <c r="Q136" s="1"/>
    </row>
    <row r="137" spans="1:17" ht="12" customHeight="1" x14ac:dyDescent="0.2">
      <c r="A137" s="11"/>
      <c r="D137" s="25"/>
      <c r="E137" s="12"/>
      <c r="F137" s="3"/>
      <c r="I137" s="1"/>
      <c r="O137" s="1"/>
      <c r="P137" s="1"/>
      <c r="Q137" s="1"/>
    </row>
    <row r="138" spans="1:17" ht="12" customHeight="1" x14ac:dyDescent="0.2">
      <c r="A138" s="11"/>
      <c r="B138" s="33" t="s">
        <v>332</v>
      </c>
      <c r="C138" s="33"/>
      <c r="D138" s="25"/>
      <c r="E138" s="12"/>
      <c r="F138" s="3"/>
      <c r="I138" s="1"/>
      <c r="O138" s="1"/>
      <c r="P138" s="1"/>
      <c r="Q138" s="1"/>
    </row>
    <row r="139" spans="1:17" ht="12" customHeight="1" x14ac:dyDescent="0.2">
      <c r="A139" s="55">
        <v>1</v>
      </c>
      <c r="B139" s="56" t="s">
        <v>60</v>
      </c>
      <c r="C139" s="56" t="s">
        <v>61</v>
      </c>
      <c r="D139" s="57">
        <f>VLOOKUP(C139,Bosch!B:C,2,FALSE)</f>
        <v>531.42859999999996</v>
      </c>
      <c r="E139" s="58">
        <f t="shared" ref="E139:E145" si="17">D139*A139</f>
        <v>531.42859999999996</v>
      </c>
      <c r="I139" s="1"/>
      <c r="O139" s="1"/>
      <c r="P139" s="1"/>
      <c r="Q139" s="1"/>
    </row>
    <row r="140" spans="1:17" ht="12" customHeight="1" x14ac:dyDescent="0.2">
      <c r="A140" s="55">
        <v>1</v>
      </c>
      <c r="B140" s="56" t="s">
        <v>37</v>
      </c>
      <c r="C140" s="56" t="s">
        <v>38</v>
      </c>
      <c r="D140" s="57">
        <f>VLOOKUP(C140,Bosch!B:C,2,FALSE)</f>
        <v>168.28569999999999</v>
      </c>
      <c r="E140" s="58">
        <f t="shared" si="17"/>
        <v>168.28569999999999</v>
      </c>
      <c r="I140" s="1"/>
      <c r="O140" s="1"/>
      <c r="P140" s="1"/>
      <c r="Q140" s="1"/>
    </row>
    <row r="141" spans="1:17" ht="12" customHeight="1" x14ac:dyDescent="0.2">
      <c r="A141" s="55">
        <v>1</v>
      </c>
      <c r="B141" s="56" t="s">
        <v>39</v>
      </c>
      <c r="C141" s="56" t="s">
        <v>40</v>
      </c>
      <c r="D141" s="57">
        <f>VLOOKUP(C141,Bosch!B:C,2,FALSE)</f>
        <v>208.1429</v>
      </c>
      <c r="E141" s="58">
        <f t="shared" si="17"/>
        <v>208.1429</v>
      </c>
      <c r="F141" s="3"/>
      <c r="I141" s="1"/>
      <c r="O141" s="1"/>
      <c r="P141" s="1"/>
      <c r="Q141" s="1"/>
    </row>
    <row r="142" spans="1:17" ht="12" customHeight="1" x14ac:dyDescent="0.2">
      <c r="A142" s="55">
        <v>1</v>
      </c>
      <c r="B142" s="56" t="s">
        <v>62</v>
      </c>
      <c r="C142" s="56" t="s">
        <v>63</v>
      </c>
      <c r="D142" s="57">
        <f>VLOOKUP(C142,Bosch!B:C,2,FALSE)</f>
        <v>376.42860000000002</v>
      </c>
      <c r="E142" s="58">
        <f t="shared" si="17"/>
        <v>376.42860000000002</v>
      </c>
      <c r="I142" s="1"/>
      <c r="O142" s="1"/>
      <c r="P142" s="1"/>
      <c r="Q142" s="1"/>
    </row>
    <row r="143" spans="1:17" ht="12" customHeight="1" x14ac:dyDescent="0.2">
      <c r="A143" s="55">
        <v>1</v>
      </c>
      <c r="B143" s="56" t="s">
        <v>64</v>
      </c>
      <c r="C143" s="56" t="s">
        <v>65</v>
      </c>
      <c r="D143" s="57">
        <f>VLOOKUP(C143,Bosch!B:C,2,FALSE)</f>
        <v>465</v>
      </c>
      <c r="E143" s="58">
        <f t="shared" si="17"/>
        <v>465</v>
      </c>
      <c r="I143" s="1"/>
      <c r="O143" s="1"/>
      <c r="P143" s="1"/>
      <c r="Q143" s="1"/>
    </row>
    <row r="144" spans="1:17" ht="12" customHeight="1" x14ac:dyDescent="0.2">
      <c r="A144" s="55">
        <v>1</v>
      </c>
      <c r="B144" s="56" t="s">
        <v>107</v>
      </c>
      <c r="C144" s="56" t="s">
        <v>108</v>
      </c>
      <c r="D144" s="57">
        <f>VLOOKUP(C144,Bosch!B:C,2,FALSE)</f>
        <v>398.57139999999998</v>
      </c>
      <c r="E144" s="58">
        <f t="shared" si="17"/>
        <v>398.57139999999998</v>
      </c>
      <c r="I144" s="1"/>
      <c r="O144" s="1"/>
      <c r="P144" s="1"/>
      <c r="Q144" s="1"/>
    </row>
    <row r="145" spans="1:17" ht="12" customHeight="1" x14ac:dyDescent="0.2">
      <c r="A145" s="55">
        <v>1</v>
      </c>
      <c r="B145" s="60" t="s">
        <v>70</v>
      </c>
      <c r="C145" s="56" t="s">
        <v>71</v>
      </c>
      <c r="D145" s="57">
        <f>VLOOKUP(C145,Bosch!B:C,2,FALSE)</f>
        <v>2470.9713999999999</v>
      </c>
      <c r="E145" s="58">
        <f t="shared" si="17"/>
        <v>2470.9713999999999</v>
      </c>
      <c r="I145" s="1"/>
      <c r="O145" s="1"/>
      <c r="P145" s="1"/>
      <c r="Q145" s="1"/>
    </row>
    <row r="146" spans="1:17" ht="12" customHeight="1" x14ac:dyDescent="0.2">
      <c r="A146" s="55">
        <v>6</v>
      </c>
      <c r="B146" s="60" t="s">
        <v>125</v>
      </c>
      <c r="C146" s="56" t="s">
        <v>71</v>
      </c>
      <c r="D146" s="57">
        <f>VLOOKUP(C146,Bosch!B:C,2,FALSE)</f>
        <v>2470.9713999999999</v>
      </c>
      <c r="E146" s="58">
        <f t="shared" ref="E146:E155" si="18">D146*A146</f>
        <v>14825.828399999999</v>
      </c>
      <c r="I146" s="1"/>
      <c r="O146" s="1"/>
      <c r="P146" s="1"/>
      <c r="Q146" s="1"/>
    </row>
    <row r="147" spans="1:17" ht="12" customHeight="1" x14ac:dyDescent="0.2">
      <c r="A147" s="11">
        <v>1</v>
      </c>
      <c r="B147" s="1" t="s">
        <v>44</v>
      </c>
      <c r="D147" s="25">
        <v>1000</v>
      </c>
      <c r="E147" s="12">
        <f t="shared" si="18"/>
        <v>1000</v>
      </c>
      <c r="F147" s="3"/>
      <c r="I147" s="1"/>
      <c r="O147" s="1"/>
      <c r="P147" s="1"/>
      <c r="Q147" s="1"/>
    </row>
    <row r="148" spans="1:17" ht="12" customHeight="1" x14ac:dyDescent="0.2">
      <c r="A148" s="11">
        <v>1</v>
      </c>
      <c r="B148" s="1" t="s">
        <v>48</v>
      </c>
      <c r="D148" s="25">
        <v>250</v>
      </c>
      <c r="E148" s="12">
        <f t="shared" si="18"/>
        <v>250</v>
      </c>
      <c r="I148" s="1"/>
      <c r="O148" s="1"/>
      <c r="P148" s="1"/>
      <c r="Q148" s="1"/>
    </row>
    <row r="149" spans="1:17" ht="12" customHeight="1" x14ac:dyDescent="0.2">
      <c r="A149" s="11">
        <v>1</v>
      </c>
      <c r="B149" s="1" t="s">
        <v>49</v>
      </c>
      <c r="D149" s="25">
        <v>350</v>
      </c>
      <c r="E149" s="12">
        <f t="shared" si="18"/>
        <v>350</v>
      </c>
      <c r="I149" s="1"/>
      <c r="O149" s="1"/>
      <c r="P149" s="1"/>
      <c r="Q149" s="1"/>
    </row>
    <row r="150" spans="1:17" ht="12" customHeight="1" x14ac:dyDescent="0.2">
      <c r="A150" s="11">
        <v>1</v>
      </c>
      <c r="B150" s="1" t="s">
        <v>50</v>
      </c>
      <c r="D150" s="25">
        <v>1000</v>
      </c>
      <c r="E150" s="12">
        <f t="shared" si="18"/>
        <v>1000</v>
      </c>
      <c r="I150" s="1"/>
      <c r="O150" s="1"/>
      <c r="P150" s="1"/>
      <c r="Q150" s="1"/>
    </row>
    <row r="151" spans="1:17" ht="12" customHeight="1" x14ac:dyDescent="0.2">
      <c r="A151" s="11">
        <v>1</v>
      </c>
      <c r="B151" s="1" t="s">
        <v>45</v>
      </c>
      <c r="D151" s="25">
        <v>250</v>
      </c>
      <c r="E151" s="12">
        <f t="shared" si="18"/>
        <v>250</v>
      </c>
      <c r="I151" s="1"/>
      <c r="O151" s="1"/>
      <c r="P151" s="1"/>
      <c r="Q151" s="1"/>
    </row>
    <row r="152" spans="1:17" ht="12" customHeight="1" x14ac:dyDescent="0.2">
      <c r="A152" s="11">
        <v>1</v>
      </c>
      <c r="B152" s="1" t="s">
        <v>72</v>
      </c>
      <c r="D152" s="25">
        <v>1705</v>
      </c>
      <c r="E152" s="12">
        <f t="shared" si="18"/>
        <v>1705</v>
      </c>
      <c r="I152" s="1"/>
      <c r="O152" s="1"/>
      <c r="P152" s="1"/>
      <c r="Q152" s="1"/>
    </row>
    <row r="153" spans="1:17" ht="12" customHeight="1" x14ac:dyDescent="0.2">
      <c r="A153" s="16">
        <v>1</v>
      </c>
      <c r="B153" s="15" t="s">
        <v>73</v>
      </c>
      <c r="C153" s="15"/>
      <c r="D153" s="26">
        <v>250</v>
      </c>
      <c r="E153" s="12">
        <f t="shared" si="18"/>
        <v>250</v>
      </c>
      <c r="I153" s="1"/>
      <c r="O153" s="1"/>
      <c r="P153" s="1"/>
      <c r="Q153" s="1"/>
    </row>
    <row r="154" spans="1:17" ht="12" customHeight="1" x14ac:dyDescent="0.2">
      <c r="A154" s="16">
        <v>1</v>
      </c>
      <c r="B154" s="15" t="s">
        <v>74</v>
      </c>
      <c r="C154" s="15"/>
      <c r="D154" s="26">
        <v>250</v>
      </c>
      <c r="E154" s="12">
        <f t="shared" si="18"/>
        <v>250</v>
      </c>
      <c r="I154" s="1"/>
      <c r="O154" s="1"/>
      <c r="P154" s="1"/>
      <c r="Q154" s="1"/>
    </row>
    <row r="155" spans="1:17" ht="12" customHeight="1" x14ac:dyDescent="0.2">
      <c r="A155" s="16">
        <v>1</v>
      </c>
      <c r="B155" s="15" t="s">
        <v>109</v>
      </c>
      <c r="C155" s="15"/>
      <c r="D155" s="26">
        <v>7500</v>
      </c>
      <c r="E155" s="12">
        <f t="shared" si="18"/>
        <v>7500</v>
      </c>
      <c r="I155" s="1"/>
      <c r="O155" s="1"/>
      <c r="P155" s="1"/>
      <c r="Q155" s="1"/>
    </row>
    <row r="156" spans="1:17" ht="12" customHeight="1" x14ac:dyDescent="0.2">
      <c r="A156" s="16">
        <v>1</v>
      </c>
      <c r="B156" s="15" t="s">
        <v>110</v>
      </c>
      <c r="C156" s="15"/>
      <c r="D156" s="26">
        <v>1250</v>
      </c>
      <c r="E156" s="12">
        <f t="shared" ref="E156" si="19">D156*A156</f>
        <v>1250</v>
      </c>
      <c r="I156" s="1"/>
      <c r="O156" s="1"/>
      <c r="P156" s="1"/>
      <c r="Q156" s="1"/>
    </row>
    <row r="157" spans="1:17" ht="12" customHeight="1" x14ac:dyDescent="0.2">
      <c r="A157" s="11">
        <v>12</v>
      </c>
      <c r="B157" s="1" t="s">
        <v>113</v>
      </c>
      <c r="D157" s="25">
        <v>90</v>
      </c>
      <c r="E157" s="12">
        <f>D157*A157</f>
        <v>1080</v>
      </c>
      <c r="I157" s="1"/>
      <c r="O157" s="1"/>
      <c r="P157" s="1"/>
      <c r="Q157" s="1"/>
    </row>
    <row r="158" spans="1:17" ht="12" customHeight="1" x14ac:dyDescent="0.2">
      <c r="A158" s="11">
        <v>6</v>
      </c>
      <c r="B158" s="1" t="s">
        <v>114</v>
      </c>
      <c r="D158" s="25">
        <v>150</v>
      </c>
      <c r="E158" s="12">
        <f>D158*A158</f>
        <v>900</v>
      </c>
      <c r="I158" s="1"/>
      <c r="O158" s="1"/>
      <c r="P158" s="1"/>
      <c r="Q158" s="1"/>
    </row>
    <row r="159" spans="1:17" ht="12" customHeight="1" x14ac:dyDescent="0.2">
      <c r="A159" s="11">
        <v>2</v>
      </c>
      <c r="B159" s="1" t="s">
        <v>92</v>
      </c>
      <c r="D159" s="25">
        <v>1500</v>
      </c>
      <c r="E159" s="12">
        <f t="shared" ref="E159:E165" si="20">D159*A159</f>
        <v>3000</v>
      </c>
      <c r="I159" s="1"/>
      <c r="O159" s="1"/>
      <c r="P159" s="1"/>
      <c r="Q159" s="1"/>
    </row>
    <row r="160" spans="1:17" ht="12" customHeight="1" x14ac:dyDescent="0.2">
      <c r="A160" s="16">
        <v>6</v>
      </c>
      <c r="B160" s="1" t="s">
        <v>94</v>
      </c>
      <c r="D160" s="25">
        <v>175</v>
      </c>
      <c r="E160" s="12">
        <f t="shared" si="20"/>
        <v>1050</v>
      </c>
      <c r="I160" s="1"/>
      <c r="O160" s="1"/>
      <c r="P160" s="1"/>
      <c r="Q160" s="1"/>
    </row>
    <row r="161" spans="1:17" ht="12" customHeight="1" x14ac:dyDescent="0.2">
      <c r="A161" s="11">
        <v>8</v>
      </c>
      <c r="B161" s="15" t="s">
        <v>95</v>
      </c>
      <c r="C161" s="15"/>
      <c r="D161" s="26">
        <v>75</v>
      </c>
      <c r="E161" s="12">
        <f t="shared" si="20"/>
        <v>600</v>
      </c>
      <c r="I161" s="1"/>
      <c r="O161" s="1"/>
      <c r="P161" s="1"/>
      <c r="Q161" s="1"/>
    </row>
    <row r="162" spans="1:17" ht="12" customHeight="1" x14ac:dyDescent="0.2">
      <c r="A162" s="11">
        <v>4</v>
      </c>
      <c r="B162" s="15" t="s">
        <v>126</v>
      </c>
      <c r="C162" s="15"/>
      <c r="D162" s="26">
        <v>500</v>
      </c>
      <c r="E162" s="12">
        <f t="shared" si="20"/>
        <v>2000</v>
      </c>
      <c r="I162" s="1"/>
      <c r="O162" s="1"/>
      <c r="P162" s="1"/>
      <c r="Q162" s="1"/>
    </row>
    <row r="163" spans="1:17" ht="12" customHeight="1" x14ac:dyDescent="0.2">
      <c r="A163" s="16">
        <v>12</v>
      </c>
      <c r="B163" s="1" t="s">
        <v>127</v>
      </c>
      <c r="D163" s="25">
        <v>125</v>
      </c>
      <c r="E163" s="12">
        <f t="shared" si="20"/>
        <v>1500</v>
      </c>
      <c r="I163" s="1"/>
      <c r="O163" s="1"/>
      <c r="P163" s="1"/>
      <c r="Q163" s="1"/>
    </row>
    <row r="164" spans="1:17" ht="12" customHeight="1" x14ac:dyDescent="0.2">
      <c r="A164" s="16">
        <v>6</v>
      </c>
      <c r="B164" s="1" t="s">
        <v>98</v>
      </c>
      <c r="D164" s="25">
        <v>125</v>
      </c>
      <c r="E164" s="12">
        <f t="shared" si="20"/>
        <v>750</v>
      </c>
      <c r="I164" s="1"/>
      <c r="O164" s="1"/>
      <c r="P164" s="1"/>
      <c r="Q164" s="1"/>
    </row>
    <row r="165" spans="1:17" ht="12" customHeight="1" x14ac:dyDescent="0.2">
      <c r="A165" s="16">
        <v>3</v>
      </c>
      <c r="B165" s="1" t="s">
        <v>99</v>
      </c>
      <c r="D165" s="25">
        <v>150</v>
      </c>
      <c r="E165" s="12">
        <f t="shared" si="20"/>
        <v>450</v>
      </c>
      <c r="I165" s="1"/>
      <c r="O165" s="1"/>
      <c r="P165" s="1"/>
      <c r="Q165" s="1"/>
    </row>
    <row r="166" spans="1:17" ht="12" customHeight="1" x14ac:dyDescent="0.2">
      <c r="A166" s="16">
        <v>6</v>
      </c>
      <c r="B166" s="1" t="s">
        <v>128</v>
      </c>
      <c r="D166" s="25">
        <v>2500</v>
      </c>
      <c r="E166" s="12">
        <f>D166*A166</f>
        <v>15000</v>
      </c>
      <c r="I166" s="1"/>
      <c r="O166" s="1"/>
      <c r="P166" s="1"/>
      <c r="Q166" s="1"/>
    </row>
    <row r="167" spans="1:17" ht="12" customHeight="1" x14ac:dyDescent="0.2">
      <c r="A167" s="11">
        <v>2</v>
      </c>
      <c r="B167" s="1" t="s">
        <v>123</v>
      </c>
      <c r="D167" s="25">
        <v>500</v>
      </c>
      <c r="E167" s="12">
        <f>D167*A167</f>
        <v>1000</v>
      </c>
      <c r="I167" s="1"/>
      <c r="O167" s="1"/>
      <c r="P167" s="1"/>
      <c r="Q167" s="1"/>
    </row>
    <row r="168" spans="1:17" ht="12" customHeight="1" x14ac:dyDescent="0.2">
      <c r="A168" s="11">
        <v>6</v>
      </c>
      <c r="B168" s="1" t="s">
        <v>129</v>
      </c>
      <c r="D168" s="25">
        <v>3500</v>
      </c>
      <c r="E168" s="12">
        <f t="shared" ref="E168:E172" si="21">D168*A168</f>
        <v>21000</v>
      </c>
      <c r="I168" s="1"/>
      <c r="O168" s="1"/>
      <c r="P168" s="1"/>
      <c r="Q168" s="1"/>
    </row>
    <row r="169" spans="1:17" ht="12" customHeight="1" x14ac:dyDescent="0.2">
      <c r="A169" s="11">
        <v>6</v>
      </c>
      <c r="B169" s="1" t="s">
        <v>130</v>
      </c>
      <c r="D169" s="25">
        <v>2235</v>
      </c>
      <c r="E169" s="12">
        <f t="shared" si="21"/>
        <v>13410</v>
      </c>
      <c r="I169" s="1"/>
      <c r="O169" s="1"/>
      <c r="P169" s="1"/>
      <c r="Q169" s="1"/>
    </row>
    <row r="170" spans="1:17" ht="12" customHeight="1" x14ac:dyDescent="0.2">
      <c r="A170" s="11">
        <v>6</v>
      </c>
      <c r="B170" s="1" t="s">
        <v>131</v>
      </c>
      <c r="D170" s="25">
        <v>1705</v>
      </c>
      <c r="E170" s="12">
        <f t="shared" si="21"/>
        <v>10230</v>
      </c>
      <c r="I170" s="1"/>
      <c r="O170" s="1"/>
      <c r="P170" s="1"/>
      <c r="Q170" s="1"/>
    </row>
    <row r="171" spans="1:17" ht="12" customHeight="1" x14ac:dyDescent="0.2">
      <c r="A171" s="16">
        <v>6</v>
      </c>
      <c r="B171" s="15" t="s">
        <v>132</v>
      </c>
      <c r="C171" s="15"/>
      <c r="D171" s="26">
        <v>250</v>
      </c>
      <c r="E171" s="12">
        <f t="shared" si="21"/>
        <v>1500</v>
      </c>
      <c r="I171" s="1"/>
      <c r="O171" s="1"/>
      <c r="P171" s="1"/>
      <c r="Q171" s="1"/>
    </row>
    <row r="172" spans="1:17" ht="12" customHeight="1" x14ac:dyDescent="0.2">
      <c r="A172" s="16">
        <v>6</v>
      </c>
      <c r="B172" s="15" t="s">
        <v>133</v>
      </c>
      <c r="C172" s="15"/>
      <c r="D172" s="26">
        <v>250</v>
      </c>
      <c r="E172" s="12">
        <f t="shared" si="21"/>
        <v>1500</v>
      </c>
      <c r="F172" s="3">
        <f>SUM(E139:E172)</f>
        <v>108219.65700000001</v>
      </c>
      <c r="I172" s="1"/>
      <c r="O172" s="1"/>
      <c r="P172" s="1"/>
      <c r="Q172" s="1"/>
    </row>
    <row r="173" spans="1:17" ht="12" customHeight="1" x14ac:dyDescent="0.2">
      <c r="A173" s="11"/>
      <c r="D173" s="25"/>
      <c r="E173" s="12"/>
      <c r="F173" s="3"/>
      <c r="I173" s="1"/>
      <c r="O173" s="1"/>
      <c r="P173" s="1"/>
      <c r="Q173" s="1"/>
    </row>
    <row r="174" spans="1:17" ht="12" customHeight="1" x14ac:dyDescent="0.2">
      <c r="A174" s="11"/>
      <c r="B174" s="33" t="s">
        <v>333</v>
      </c>
      <c r="C174" s="33"/>
      <c r="D174" s="25"/>
      <c r="E174" s="12"/>
      <c r="F174" s="3"/>
      <c r="I174" s="1"/>
      <c r="O174" s="1"/>
      <c r="P174" s="1"/>
      <c r="Q174" s="1"/>
    </row>
    <row r="175" spans="1:17" ht="12" customHeight="1" x14ac:dyDescent="0.2">
      <c r="A175" s="55">
        <v>1</v>
      </c>
      <c r="B175" s="56" t="s">
        <v>60</v>
      </c>
      <c r="C175" s="56" t="s">
        <v>61</v>
      </c>
      <c r="D175" s="57">
        <f>VLOOKUP(C175,Bosch!B:C,2,FALSE)</f>
        <v>531.42859999999996</v>
      </c>
      <c r="E175" s="58">
        <f t="shared" ref="E175:E192" si="22">D175*A175</f>
        <v>531.42859999999996</v>
      </c>
      <c r="I175" s="1"/>
      <c r="O175" s="1"/>
      <c r="P175" s="1"/>
      <c r="Q175" s="1"/>
    </row>
    <row r="176" spans="1:17" ht="12" customHeight="1" x14ac:dyDescent="0.2">
      <c r="A176" s="55">
        <v>1</v>
      </c>
      <c r="B176" s="56" t="s">
        <v>37</v>
      </c>
      <c r="C176" s="56" t="s">
        <v>38</v>
      </c>
      <c r="D176" s="57">
        <f>VLOOKUP(C176,Bosch!B:C,2,FALSE)</f>
        <v>168.28569999999999</v>
      </c>
      <c r="E176" s="58">
        <f t="shared" si="22"/>
        <v>168.28569999999999</v>
      </c>
      <c r="I176" s="1"/>
      <c r="O176" s="1"/>
      <c r="P176" s="1"/>
      <c r="Q176" s="1"/>
    </row>
    <row r="177" spans="1:17" ht="12" customHeight="1" x14ac:dyDescent="0.2">
      <c r="A177" s="55">
        <v>1</v>
      </c>
      <c r="B177" s="56" t="s">
        <v>39</v>
      </c>
      <c r="C177" s="56" t="s">
        <v>40</v>
      </c>
      <c r="D177" s="57">
        <f>VLOOKUP(C177,Bosch!B:C,2,FALSE)</f>
        <v>208.1429</v>
      </c>
      <c r="E177" s="58">
        <f t="shared" si="22"/>
        <v>208.1429</v>
      </c>
      <c r="F177" s="3"/>
      <c r="I177" s="1"/>
      <c r="O177" s="1"/>
      <c r="P177" s="1"/>
      <c r="Q177" s="1"/>
    </row>
    <row r="178" spans="1:17" ht="12" customHeight="1" x14ac:dyDescent="0.2">
      <c r="A178" s="55">
        <v>1</v>
      </c>
      <c r="B178" s="56" t="s">
        <v>62</v>
      </c>
      <c r="C178" s="56" t="s">
        <v>63</v>
      </c>
      <c r="D178" s="57">
        <f>VLOOKUP(C178,Bosch!B:C,2,FALSE)</f>
        <v>376.42860000000002</v>
      </c>
      <c r="E178" s="58">
        <f t="shared" si="22"/>
        <v>376.42860000000002</v>
      </c>
      <c r="I178" s="1"/>
      <c r="O178" s="1"/>
      <c r="P178" s="1"/>
      <c r="Q178" s="1"/>
    </row>
    <row r="179" spans="1:17" ht="12" customHeight="1" x14ac:dyDescent="0.2">
      <c r="A179" s="55">
        <v>1</v>
      </c>
      <c r="B179" s="56" t="s">
        <v>64</v>
      </c>
      <c r="C179" s="56" t="s">
        <v>65</v>
      </c>
      <c r="D179" s="57">
        <f>VLOOKUP(C179,Bosch!B:C,2,FALSE)</f>
        <v>465</v>
      </c>
      <c r="E179" s="58">
        <f t="shared" si="22"/>
        <v>465</v>
      </c>
      <c r="I179" s="1"/>
      <c r="O179" s="1"/>
      <c r="P179" s="1"/>
      <c r="Q179" s="1"/>
    </row>
    <row r="180" spans="1:17" ht="12" customHeight="1" x14ac:dyDescent="0.2">
      <c r="A180" s="55">
        <v>1</v>
      </c>
      <c r="B180" s="56" t="s">
        <v>107</v>
      </c>
      <c r="C180" s="56" t="s">
        <v>108</v>
      </c>
      <c r="D180" s="57">
        <f>VLOOKUP(C180,Bosch!B:C,2,FALSE)</f>
        <v>398.57139999999998</v>
      </c>
      <c r="E180" s="58">
        <f t="shared" si="22"/>
        <v>398.57139999999998</v>
      </c>
      <c r="I180" s="1"/>
      <c r="O180" s="1"/>
      <c r="P180" s="1"/>
      <c r="Q180" s="1"/>
    </row>
    <row r="181" spans="1:17" ht="12" customHeight="1" x14ac:dyDescent="0.2">
      <c r="A181" s="55">
        <v>2</v>
      </c>
      <c r="B181" s="60" t="s">
        <v>125</v>
      </c>
      <c r="C181" s="56" t="s">
        <v>71</v>
      </c>
      <c r="D181" s="57">
        <f>VLOOKUP(C181,Bosch!B:C,2,FALSE)</f>
        <v>2470.9713999999999</v>
      </c>
      <c r="E181" s="58">
        <f>D181*A181</f>
        <v>4941.9427999999998</v>
      </c>
      <c r="I181" s="1"/>
      <c r="O181" s="1"/>
      <c r="P181" s="1"/>
      <c r="Q181" s="1"/>
    </row>
    <row r="182" spans="1:17" ht="12" customHeight="1" x14ac:dyDescent="0.2">
      <c r="A182" s="11">
        <v>1</v>
      </c>
      <c r="B182" s="1" t="s">
        <v>44</v>
      </c>
      <c r="D182" s="25">
        <v>1000</v>
      </c>
      <c r="E182" s="12">
        <f t="shared" si="22"/>
        <v>1000</v>
      </c>
      <c r="F182" s="3"/>
      <c r="I182" s="1"/>
      <c r="O182" s="1"/>
      <c r="P182" s="1"/>
      <c r="Q182" s="1"/>
    </row>
    <row r="183" spans="1:17" ht="12" customHeight="1" x14ac:dyDescent="0.2">
      <c r="A183" s="11">
        <v>1</v>
      </c>
      <c r="B183" s="1" t="s">
        <v>48</v>
      </c>
      <c r="D183" s="25">
        <v>250</v>
      </c>
      <c r="E183" s="12">
        <f t="shared" si="22"/>
        <v>250</v>
      </c>
      <c r="I183" s="1"/>
      <c r="O183" s="1"/>
      <c r="P183" s="1"/>
      <c r="Q183" s="1"/>
    </row>
    <row r="184" spans="1:17" ht="12" customHeight="1" x14ac:dyDescent="0.2">
      <c r="A184" s="11">
        <v>1</v>
      </c>
      <c r="B184" s="1" t="s">
        <v>49</v>
      </c>
      <c r="D184" s="25">
        <v>350</v>
      </c>
      <c r="E184" s="12">
        <f t="shared" si="22"/>
        <v>350</v>
      </c>
      <c r="I184" s="1"/>
      <c r="O184" s="1"/>
      <c r="P184" s="1"/>
      <c r="Q184" s="1"/>
    </row>
    <row r="185" spans="1:17" ht="12" customHeight="1" x14ac:dyDescent="0.2">
      <c r="A185" s="11">
        <v>1</v>
      </c>
      <c r="B185" s="1" t="s">
        <v>50</v>
      </c>
      <c r="D185" s="25">
        <v>1000</v>
      </c>
      <c r="E185" s="12">
        <f t="shared" si="22"/>
        <v>1000</v>
      </c>
      <c r="I185" s="1"/>
      <c r="O185" s="1"/>
      <c r="P185" s="1"/>
      <c r="Q185" s="1"/>
    </row>
    <row r="186" spans="1:17" ht="12" customHeight="1" x14ac:dyDescent="0.2">
      <c r="A186" s="11">
        <v>1</v>
      </c>
      <c r="B186" s="1" t="s">
        <v>45</v>
      </c>
      <c r="D186" s="25">
        <v>250</v>
      </c>
      <c r="E186" s="12">
        <f t="shared" si="22"/>
        <v>250</v>
      </c>
      <c r="I186" s="1"/>
      <c r="O186" s="1"/>
      <c r="P186" s="1"/>
      <c r="Q186" s="1"/>
    </row>
    <row r="187" spans="1:17" ht="12" customHeight="1" x14ac:dyDescent="0.2">
      <c r="A187" s="11">
        <v>8</v>
      </c>
      <c r="B187" s="1" t="s">
        <v>113</v>
      </c>
      <c r="D187" s="25">
        <v>90</v>
      </c>
      <c r="E187" s="12">
        <f t="shared" si="22"/>
        <v>720</v>
      </c>
      <c r="I187" s="1"/>
      <c r="O187" s="1"/>
      <c r="P187" s="1"/>
      <c r="Q187" s="1"/>
    </row>
    <row r="188" spans="1:17" ht="12" customHeight="1" x14ac:dyDescent="0.2">
      <c r="A188" s="11">
        <v>4</v>
      </c>
      <c r="B188" s="1" t="s">
        <v>114</v>
      </c>
      <c r="D188" s="25">
        <v>150</v>
      </c>
      <c r="E188" s="12">
        <f t="shared" si="22"/>
        <v>600</v>
      </c>
      <c r="I188" s="1"/>
      <c r="O188" s="1"/>
      <c r="P188" s="1"/>
      <c r="Q188" s="1"/>
    </row>
    <row r="189" spans="1:17" ht="12" customHeight="1" x14ac:dyDescent="0.2">
      <c r="A189" s="11">
        <v>2</v>
      </c>
      <c r="B189" s="1" t="s">
        <v>92</v>
      </c>
      <c r="D189" s="25">
        <v>750</v>
      </c>
      <c r="E189" s="12">
        <f t="shared" si="22"/>
        <v>1500</v>
      </c>
      <c r="I189" s="1"/>
      <c r="O189" s="1"/>
      <c r="P189" s="1"/>
      <c r="Q189" s="1"/>
    </row>
    <row r="190" spans="1:17" ht="12" customHeight="1" x14ac:dyDescent="0.2">
      <c r="A190" s="16">
        <v>4</v>
      </c>
      <c r="B190" s="1" t="s">
        <v>94</v>
      </c>
      <c r="D190" s="25">
        <v>175</v>
      </c>
      <c r="E190" s="12">
        <f t="shared" si="22"/>
        <v>700</v>
      </c>
      <c r="I190" s="1"/>
      <c r="O190" s="1"/>
      <c r="P190" s="1"/>
      <c r="Q190" s="1"/>
    </row>
    <row r="191" spans="1:17" ht="12" customHeight="1" x14ac:dyDescent="0.2">
      <c r="A191" s="11">
        <v>8</v>
      </c>
      <c r="B191" s="15" t="s">
        <v>95</v>
      </c>
      <c r="C191" s="15"/>
      <c r="D191" s="26">
        <v>75</v>
      </c>
      <c r="E191" s="12">
        <f t="shared" si="22"/>
        <v>600</v>
      </c>
      <c r="I191" s="1"/>
      <c r="O191" s="1"/>
      <c r="P191" s="1"/>
      <c r="Q191" s="1"/>
    </row>
    <row r="192" spans="1:17" ht="12" customHeight="1" x14ac:dyDescent="0.2">
      <c r="A192" s="11">
        <v>2</v>
      </c>
      <c r="B192" s="1" t="s">
        <v>135</v>
      </c>
      <c r="D192" s="25">
        <v>750</v>
      </c>
      <c r="E192" s="12">
        <f t="shared" si="22"/>
        <v>1500</v>
      </c>
      <c r="I192" s="1"/>
      <c r="O192" s="1"/>
      <c r="P192" s="1"/>
      <c r="Q192" s="1"/>
    </row>
    <row r="193" spans="1:17" ht="12" customHeight="1" x14ac:dyDescent="0.2">
      <c r="A193" s="11">
        <v>1</v>
      </c>
      <c r="B193" s="1" t="s">
        <v>136</v>
      </c>
      <c r="D193" s="25">
        <v>1500</v>
      </c>
      <c r="E193" s="12">
        <f>D193*A193</f>
        <v>1500</v>
      </c>
      <c r="I193" s="1"/>
      <c r="O193" s="1"/>
      <c r="P193" s="1"/>
      <c r="Q193" s="1"/>
    </row>
    <row r="194" spans="1:17" ht="12" customHeight="1" x14ac:dyDescent="0.2">
      <c r="A194" s="16">
        <v>2</v>
      </c>
      <c r="B194" s="1" t="s">
        <v>128</v>
      </c>
      <c r="D194" s="25">
        <v>2500</v>
      </c>
      <c r="E194" s="12">
        <f>D194*A194</f>
        <v>5000</v>
      </c>
      <c r="I194" s="1"/>
      <c r="O194" s="1"/>
      <c r="P194" s="1"/>
      <c r="Q194" s="1"/>
    </row>
    <row r="195" spans="1:17" ht="12" customHeight="1" x14ac:dyDescent="0.2">
      <c r="A195" s="11">
        <v>2</v>
      </c>
      <c r="B195" s="1" t="s">
        <v>123</v>
      </c>
      <c r="D195" s="25">
        <v>500</v>
      </c>
      <c r="E195" s="12">
        <f>D195*A195</f>
        <v>1000</v>
      </c>
      <c r="I195" s="1"/>
      <c r="O195" s="1"/>
      <c r="P195" s="1"/>
      <c r="Q195" s="1"/>
    </row>
    <row r="196" spans="1:17" ht="12" customHeight="1" x14ac:dyDescent="0.2">
      <c r="A196" s="11">
        <v>2</v>
      </c>
      <c r="B196" s="1" t="s">
        <v>129</v>
      </c>
      <c r="D196" s="25">
        <v>3500</v>
      </c>
      <c r="E196" s="12">
        <f t="shared" ref="E196:E200" si="23">D196*A196</f>
        <v>7000</v>
      </c>
      <c r="I196" s="1"/>
      <c r="O196" s="1"/>
      <c r="P196" s="1"/>
      <c r="Q196" s="1"/>
    </row>
    <row r="197" spans="1:17" ht="12" customHeight="1" x14ac:dyDescent="0.2">
      <c r="A197" s="11">
        <v>2</v>
      </c>
      <c r="B197" s="1" t="s">
        <v>130</v>
      </c>
      <c r="D197" s="25">
        <v>2235</v>
      </c>
      <c r="E197" s="12">
        <f t="shared" si="23"/>
        <v>4470</v>
      </c>
      <c r="I197" s="1"/>
      <c r="O197" s="1"/>
      <c r="P197" s="1"/>
      <c r="Q197" s="1"/>
    </row>
    <row r="198" spans="1:17" ht="12" customHeight="1" x14ac:dyDescent="0.2">
      <c r="A198" s="11">
        <v>2</v>
      </c>
      <c r="B198" s="1" t="s">
        <v>131</v>
      </c>
      <c r="D198" s="25">
        <v>1705</v>
      </c>
      <c r="E198" s="12">
        <f t="shared" si="23"/>
        <v>3410</v>
      </c>
      <c r="I198" s="1"/>
      <c r="O198" s="1"/>
      <c r="P198" s="1"/>
      <c r="Q198" s="1"/>
    </row>
    <row r="199" spans="1:17" ht="12" customHeight="1" x14ac:dyDescent="0.2">
      <c r="A199" s="16">
        <v>2</v>
      </c>
      <c r="B199" s="15" t="s">
        <v>132</v>
      </c>
      <c r="C199" s="15"/>
      <c r="D199" s="26">
        <v>250</v>
      </c>
      <c r="E199" s="12">
        <f t="shared" si="23"/>
        <v>500</v>
      </c>
      <c r="I199" s="1"/>
      <c r="O199" s="1"/>
      <c r="P199" s="1"/>
      <c r="Q199" s="1"/>
    </row>
    <row r="200" spans="1:17" ht="12" customHeight="1" x14ac:dyDescent="0.2">
      <c r="A200" s="16">
        <v>2</v>
      </c>
      <c r="B200" s="15" t="s">
        <v>133</v>
      </c>
      <c r="C200" s="15"/>
      <c r="D200" s="26">
        <v>250</v>
      </c>
      <c r="E200" s="12">
        <f t="shared" si="23"/>
        <v>500</v>
      </c>
      <c r="F200" s="3">
        <f>SUM(E175:E200)</f>
        <v>38939.800000000003</v>
      </c>
      <c r="I200" s="1"/>
      <c r="O200" s="1"/>
      <c r="P200" s="1"/>
      <c r="Q200" s="1"/>
    </row>
    <row r="201" spans="1:17" ht="12" customHeight="1" x14ac:dyDescent="0.2">
      <c r="A201" s="11"/>
      <c r="D201" s="25"/>
      <c r="E201" s="12"/>
      <c r="F201" s="3"/>
      <c r="I201" s="1"/>
      <c r="O201" s="1"/>
      <c r="P201" s="1"/>
      <c r="Q201" s="1"/>
    </row>
    <row r="202" spans="1:17" ht="12" customHeight="1" x14ac:dyDescent="0.2">
      <c r="A202" s="11"/>
      <c r="B202" s="33" t="s">
        <v>334</v>
      </c>
      <c r="C202" s="33"/>
      <c r="D202" s="25"/>
      <c r="E202" s="12"/>
      <c r="F202" s="3"/>
      <c r="I202" s="1"/>
      <c r="O202" s="1"/>
      <c r="P202" s="1"/>
      <c r="Q202" s="1"/>
    </row>
    <row r="203" spans="1:17" ht="12" customHeight="1" x14ac:dyDescent="0.2">
      <c r="A203" s="55">
        <v>1</v>
      </c>
      <c r="B203" s="56" t="s">
        <v>60</v>
      </c>
      <c r="C203" s="56" t="s">
        <v>61</v>
      </c>
      <c r="D203" s="57">
        <f>VLOOKUP(C203,Bosch!B:C,2,FALSE)</f>
        <v>531.42859999999996</v>
      </c>
      <c r="E203" s="58">
        <f t="shared" ref="E203:E205" si="24">D203*A203</f>
        <v>531.42859999999996</v>
      </c>
      <c r="I203" s="1"/>
      <c r="O203" s="1"/>
      <c r="P203" s="1"/>
      <c r="Q203" s="1"/>
    </row>
    <row r="204" spans="1:17" ht="12" customHeight="1" x14ac:dyDescent="0.2">
      <c r="A204" s="55">
        <v>2</v>
      </c>
      <c r="B204" s="56" t="s">
        <v>37</v>
      </c>
      <c r="C204" s="56" t="s">
        <v>38</v>
      </c>
      <c r="D204" s="57">
        <f>VLOOKUP(C204,Bosch!B:C,2,FALSE)</f>
        <v>168.28569999999999</v>
      </c>
      <c r="E204" s="58">
        <f t="shared" si="24"/>
        <v>336.57139999999998</v>
      </c>
      <c r="I204" s="1"/>
      <c r="O204" s="1"/>
      <c r="P204" s="1"/>
      <c r="Q204" s="1"/>
    </row>
    <row r="205" spans="1:17" ht="12" customHeight="1" x14ac:dyDescent="0.2">
      <c r="A205" s="55">
        <v>2</v>
      </c>
      <c r="B205" s="56" t="s">
        <v>39</v>
      </c>
      <c r="C205" s="56" t="s">
        <v>40</v>
      </c>
      <c r="D205" s="57">
        <f>VLOOKUP(C205,Bosch!B:C,2,FALSE)</f>
        <v>208.1429</v>
      </c>
      <c r="E205" s="58">
        <f t="shared" si="24"/>
        <v>416.28579999999999</v>
      </c>
      <c r="I205" s="1"/>
      <c r="O205" s="1"/>
      <c r="P205" s="1"/>
      <c r="Q205" s="1"/>
    </row>
    <row r="206" spans="1:17" ht="12" customHeight="1" x14ac:dyDescent="0.2">
      <c r="A206" s="1">
        <v>1</v>
      </c>
      <c r="B206" s="1" t="s">
        <v>44</v>
      </c>
      <c r="D206" s="25">
        <v>1000</v>
      </c>
      <c r="E206" s="12">
        <f t="shared" ref="E206:E230" si="25">D206*A206</f>
        <v>1000</v>
      </c>
      <c r="F206" s="3"/>
      <c r="I206" s="1"/>
      <c r="O206" s="1"/>
      <c r="P206" s="1"/>
      <c r="Q206" s="1"/>
    </row>
    <row r="207" spans="1:17" ht="12" customHeight="1" x14ac:dyDescent="0.2">
      <c r="A207" s="11">
        <v>1</v>
      </c>
      <c r="B207" s="1" t="s">
        <v>48</v>
      </c>
      <c r="D207" s="25">
        <v>250</v>
      </c>
      <c r="E207" s="12">
        <f t="shared" si="25"/>
        <v>250</v>
      </c>
      <c r="I207" s="1"/>
      <c r="O207" s="1"/>
      <c r="P207" s="1"/>
      <c r="Q207" s="1"/>
    </row>
    <row r="208" spans="1:17" ht="12" customHeight="1" x14ac:dyDescent="0.2">
      <c r="A208" s="11">
        <v>1</v>
      </c>
      <c r="B208" s="1" t="s">
        <v>49</v>
      </c>
      <c r="D208" s="25">
        <v>350</v>
      </c>
      <c r="E208" s="12">
        <f t="shared" si="25"/>
        <v>350</v>
      </c>
      <c r="I208" s="1"/>
      <c r="O208" s="1"/>
      <c r="P208" s="1"/>
      <c r="Q208" s="1"/>
    </row>
    <row r="209" spans="1:17" ht="12" customHeight="1" x14ac:dyDescent="0.2">
      <c r="A209" s="11">
        <v>1</v>
      </c>
      <c r="B209" s="1" t="s">
        <v>50</v>
      </c>
      <c r="D209" s="25">
        <v>1000</v>
      </c>
      <c r="E209" s="12">
        <f t="shared" si="25"/>
        <v>1000</v>
      </c>
      <c r="I209" s="1"/>
      <c r="O209" s="1"/>
      <c r="P209" s="1"/>
      <c r="Q209" s="1"/>
    </row>
    <row r="210" spans="1:17" ht="12" customHeight="1" x14ac:dyDescent="0.2">
      <c r="A210" s="11">
        <v>1</v>
      </c>
      <c r="B210" s="1" t="s">
        <v>45</v>
      </c>
      <c r="D210" s="25">
        <v>250</v>
      </c>
      <c r="E210" s="12">
        <f t="shared" si="25"/>
        <v>250</v>
      </c>
      <c r="I210" s="1"/>
      <c r="O210" s="1"/>
      <c r="P210" s="1"/>
      <c r="Q210" s="1"/>
    </row>
    <row r="211" spans="1:17" ht="12" customHeight="1" x14ac:dyDescent="0.2">
      <c r="A211" s="11">
        <v>1</v>
      </c>
      <c r="B211" s="1" t="s">
        <v>137</v>
      </c>
      <c r="D211" s="25">
        <v>55000</v>
      </c>
      <c r="E211" s="12">
        <f t="shared" si="25"/>
        <v>55000</v>
      </c>
      <c r="I211" s="1"/>
      <c r="O211" s="1"/>
      <c r="P211" s="1"/>
      <c r="Q211" s="1"/>
    </row>
    <row r="212" spans="1:17" ht="12" customHeight="1" x14ac:dyDescent="0.2">
      <c r="A212" s="11">
        <v>1</v>
      </c>
      <c r="B212" s="1" t="s">
        <v>112</v>
      </c>
      <c r="D212" s="25">
        <v>2500</v>
      </c>
      <c r="E212" s="12">
        <f t="shared" si="25"/>
        <v>2500</v>
      </c>
      <c r="I212" s="1"/>
      <c r="O212" s="1"/>
      <c r="P212" s="1"/>
      <c r="Q212" s="1"/>
    </row>
    <row r="213" spans="1:17" ht="12" customHeight="1" x14ac:dyDescent="0.2">
      <c r="A213" s="11">
        <v>16</v>
      </c>
      <c r="B213" s="1" t="s">
        <v>113</v>
      </c>
      <c r="D213" s="25">
        <v>90</v>
      </c>
      <c r="E213" s="12">
        <f t="shared" si="25"/>
        <v>1440</v>
      </c>
      <c r="I213" s="1"/>
      <c r="O213" s="1"/>
      <c r="P213" s="1"/>
      <c r="Q213" s="1"/>
    </row>
    <row r="214" spans="1:17" ht="12" customHeight="1" x14ac:dyDescent="0.2">
      <c r="A214" s="11">
        <v>8</v>
      </c>
      <c r="B214" s="1" t="s">
        <v>114</v>
      </c>
      <c r="D214" s="25">
        <v>150</v>
      </c>
      <c r="E214" s="12">
        <f t="shared" si="25"/>
        <v>1200</v>
      </c>
      <c r="I214" s="1"/>
      <c r="O214" s="1"/>
      <c r="P214" s="1"/>
      <c r="Q214" s="1"/>
    </row>
    <row r="215" spans="1:17" ht="12" customHeight="1" x14ac:dyDescent="0.2">
      <c r="A215" s="11">
        <v>2</v>
      </c>
      <c r="B215" s="1" t="s">
        <v>92</v>
      </c>
      <c r="D215" s="25">
        <v>1500</v>
      </c>
      <c r="E215" s="12">
        <f t="shared" si="25"/>
        <v>3000</v>
      </c>
      <c r="I215" s="1"/>
      <c r="O215" s="1"/>
      <c r="P215" s="1"/>
      <c r="Q215" s="1"/>
    </row>
    <row r="216" spans="1:17" ht="12" customHeight="1" x14ac:dyDescent="0.2">
      <c r="A216" s="16">
        <v>6</v>
      </c>
      <c r="B216" s="1" t="s">
        <v>94</v>
      </c>
      <c r="D216" s="25">
        <v>175</v>
      </c>
      <c r="E216" s="12">
        <f t="shared" si="25"/>
        <v>1050</v>
      </c>
      <c r="I216" s="1"/>
      <c r="O216" s="1"/>
      <c r="P216" s="1"/>
      <c r="Q216" s="1"/>
    </row>
    <row r="217" spans="1:17" ht="12" customHeight="1" x14ac:dyDescent="0.2">
      <c r="A217" s="11">
        <v>8</v>
      </c>
      <c r="B217" s="15" t="s">
        <v>95</v>
      </c>
      <c r="C217" s="15"/>
      <c r="D217" s="26">
        <v>75</v>
      </c>
      <c r="E217" s="12">
        <f t="shared" si="25"/>
        <v>600</v>
      </c>
      <c r="I217" s="1"/>
      <c r="O217" s="1"/>
      <c r="P217" s="1"/>
      <c r="Q217" s="1"/>
    </row>
    <row r="218" spans="1:17" ht="12" customHeight="1" x14ac:dyDescent="0.2">
      <c r="A218" s="11">
        <v>4</v>
      </c>
      <c r="B218" s="15" t="s">
        <v>96</v>
      </c>
      <c r="C218" s="15"/>
      <c r="D218" s="26">
        <v>500</v>
      </c>
      <c r="E218" s="12">
        <f t="shared" si="25"/>
        <v>2000</v>
      </c>
      <c r="I218" s="1"/>
      <c r="O218" s="1"/>
      <c r="P218" s="1"/>
      <c r="Q218" s="1"/>
    </row>
    <row r="219" spans="1:17" ht="12" customHeight="1" x14ac:dyDescent="0.2">
      <c r="A219" s="16">
        <v>16</v>
      </c>
      <c r="B219" s="1" t="s">
        <v>97</v>
      </c>
      <c r="D219" s="25">
        <v>125</v>
      </c>
      <c r="E219" s="12">
        <f t="shared" si="25"/>
        <v>2000</v>
      </c>
      <c r="I219" s="1"/>
      <c r="O219" s="1"/>
      <c r="P219" s="1"/>
      <c r="Q219" s="1"/>
    </row>
    <row r="220" spans="1:17" ht="12" customHeight="1" x14ac:dyDescent="0.2">
      <c r="A220" s="16">
        <v>4</v>
      </c>
      <c r="B220" s="1" t="s">
        <v>98</v>
      </c>
      <c r="D220" s="25">
        <v>500</v>
      </c>
      <c r="E220" s="12">
        <f t="shared" si="25"/>
        <v>2000</v>
      </c>
      <c r="I220" s="1"/>
      <c r="O220" s="1"/>
      <c r="P220" s="1"/>
      <c r="Q220" s="1"/>
    </row>
    <row r="221" spans="1:17" ht="12" customHeight="1" x14ac:dyDescent="0.2">
      <c r="A221" s="16">
        <v>2</v>
      </c>
      <c r="B221" s="1" t="s">
        <v>99</v>
      </c>
      <c r="D221" s="25">
        <v>250</v>
      </c>
      <c r="E221" s="12">
        <f t="shared" si="25"/>
        <v>500</v>
      </c>
      <c r="I221" s="1"/>
      <c r="O221" s="1"/>
      <c r="P221" s="1"/>
      <c r="Q221" s="1"/>
    </row>
    <row r="222" spans="1:17" ht="12" customHeight="1" x14ac:dyDescent="0.2">
      <c r="A222" s="11">
        <v>1</v>
      </c>
      <c r="B222" s="15" t="s">
        <v>115</v>
      </c>
      <c r="C222" s="15"/>
      <c r="D222" s="26">
        <v>3500</v>
      </c>
      <c r="E222" s="12">
        <f t="shared" si="25"/>
        <v>3500</v>
      </c>
      <c r="I222" s="1"/>
      <c r="O222" s="1"/>
      <c r="P222" s="1"/>
      <c r="Q222" s="1"/>
    </row>
    <row r="223" spans="1:17" ht="12" customHeight="1" x14ac:dyDescent="0.2">
      <c r="A223" s="11">
        <v>2</v>
      </c>
      <c r="B223" s="15" t="s">
        <v>138</v>
      </c>
      <c r="C223" s="15"/>
      <c r="D223" s="26">
        <v>500</v>
      </c>
      <c r="E223" s="12">
        <f t="shared" si="25"/>
        <v>1000</v>
      </c>
      <c r="I223" s="1"/>
      <c r="O223" s="1"/>
      <c r="P223" s="1"/>
      <c r="Q223" s="1"/>
    </row>
    <row r="224" spans="1:17" ht="12" customHeight="1" x14ac:dyDescent="0.2">
      <c r="A224" s="11">
        <v>2</v>
      </c>
      <c r="B224" s="15" t="s">
        <v>117</v>
      </c>
      <c r="C224" s="15"/>
      <c r="D224" s="26">
        <v>1000</v>
      </c>
      <c r="E224" s="12">
        <f t="shared" si="25"/>
        <v>2000</v>
      </c>
      <c r="I224" s="1"/>
      <c r="O224" s="1"/>
      <c r="P224" s="1"/>
      <c r="Q224" s="1"/>
    </row>
    <row r="225" spans="1:17" ht="12" customHeight="1" x14ac:dyDescent="0.2">
      <c r="A225" s="16">
        <v>2</v>
      </c>
      <c r="B225" s="1" t="s">
        <v>139</v>
      </c>
      <c r="D225" s="25">
        <v>1500</v>
      </c>
      <c r="E225" s="12">
        <f t="shared" si="25"/>
        <v>3000</v>
      </c>
      <c r="I225" s="1"/>
      <c r="O225" s="1"/>
      <c r="P225" s="1"/>
      <c r="Q225" s="1"/>
    </row>
    <row r="226" spans="1:17" ht="12" customHeight="1" x14ac:dyDescent="0.2">
      <c r="A226" s="16">
        <v>2</v>
      </c>
      <c r="B226" s="1" t="s">
        <v>140</v>
      </c>
      <c r="D226" s="25">
        <v>150</v>
      </c>
      <c r="E226" s="12">
        <f t="shared" si="25"/>
        <v>300</v>
      </c>
      <c r="I226" s="1"/>
      <c r="O226" s="1"/>
      <c r="P226" s="1"/>
      <c r="Q226" s="1"/>
    </row>
    <row r="227" spans="1:17" ht="12" customHeight="1" x14ac:dyDescent="0.2">
      <c r="A227" s="16">
        <v>2</v>
      </c>
      <c r="B227" s="1" t="s">
        <v>141</v>
      </c>
      <c r="D227" s="25">
        <v>2500</v>
      </c>
      <c r="E227" s="12">
        <f t="shared" si="25"/>
        <v>5000</v>
      </c>
      <c r="I227" s="1"/>
      <c r="O227" s="1"/>
      <c r="P227" s="1"/>
      <c r="Q227" s="1"/>
    </row>
    <row r="228" spans="1:17" ht="12" customHeight="1" x14ac:dyDescent="0.2">
      <c r="A228" s="11">
        <v>2</v>
      </c>
      <c r="B228" s="1" t="s">
        <v>121</v>
      </c>
      <c r="D228" s="25">
        <v>500</v>
      </c>
      <c r="E228" s="12">
        <f t="shared" si="25"/>
        <v>1000</v>
      </c>
      <c r="I228" s="1"/>
      <c r="O228" s="1"/>
      <c r="P228" s="1"/>
      <c r="Q228" s="1"/>
    </row>
    <row r="229" spans="1:17" ht="12" customHeight="1" x14ac:dyDescent="0.2">
      <c r="A229" s="11">
        <v>2</v>
      </c>
      <c r="B229" s="1" t="s">
        <v>122</v>
      </c>
      <c r="D229" s="25">
        <v>1250</v>
      </c>
      <c r="E229" s="12">
        <f t="shared" si="25"/>
        <v>2500</v>
      </c>
      <c r="I229" s="1"/>
      <c r="O229" s="1"/>
      <c r="P229" s="1"/>
      <c r="Q229" s="1"/>
    </row>
    <row r="230" spans="1:17" ht="12" customHeight="1" x14ac:dyDescent="0.2">
      <c r="A230" s="11">
        <v>2</v>
      </c>
      <c r="B230" s="1" t="s">
        <v>123</v>
      </c>
      <c r="D230" s="25">
        <v>500</v>
      </c>
      <c r="E230" s="12">
        <f t="shared" si="25"/>
        <v>1000</v>
      </c>
      <c r="F230" s="3">
        <f>SUM(E203:E230)</f>
        <v>94724.285799999998</v>
      </c>
      <c r="I230" s="1"/>
      <c r="O230" s="1"/>
      <c r="P230" s="1"/>
      <c r="Q230" s="1"/>
    </row>
    <row r="231" spans="1:17" ht="12" customHeight="1" x14ac:dyDescent="0.2">
      <c r="A231" s="11"/>
      <c r="D231" s="25"/>
      <c r="E231" s="12"/>
      <c r="F231" s="3"/>
      <c r="I231" s="1"/>
      <c r="O231" s="1"/>
      <c r="P231" s="1"/>
      <c r="Q231" s="1"/>
    </row>
    <row r="232" spans="1:17" ht="12" customHeight="1" x14ac:dyDescent="0.2">
      <c r="A232" s="11"/>
      <c r="B232" s="33" t="s">
        <v>335</v>
      </c>
      <c r="C232" s="33"/>
      <c r="D232" s="25"/>
      <c r="E232" s="12"/>
      <c r="F232" s="3"/>
      <c r="I232" s="1"/>
      <c r="O232" s="1"/>
      <c r="P232" s="1"/>
      <c r="Q232" s="1"/>
    </row>
    <row r="233" spans="1:17" ht="12" customHeight="1" x14ac:dyDescent="0.2">
      <c r="A233" s="55">
        <v>1</v>
      </c>
      <c r="B233" s="56" t="s">
        <v>60</v>
      </c>
      <c r="C233" s="56" t="s">
        <v>61</v>
      </c>
      <c r="D233" s="57">
        <f>VLOOKUP(C233,Bosch!B:C,2,FALSE)</f>
        <v>531.42859999999996</v>
      </c>
      <c r="E233" s="58">
        <f t="shared" ref="E233:E240" si="26">D233*A233</f>
        <v>531.42859999999996</v>
      </c>
      <c r="I233" s="1"/>
      <c r="O233" s="1"/>
      <c r="P233" s="1"/>
      <c r="Q233" s="1"/>
    </row>
    <row r="234" spans="1:17" ht="12" customHeight="1" x14ac:dyDescent="0.2">
      <c r="A234" s="55">
        <v>1</v>
      </c>
      <c r="B234" s="56" t="s">
        <v>37</v>
      </c>
      <c r="C234" s="56" t="s">
        <v>38</v>
      </c>
      <c r="D234" s="57">
        <f>VLOOKUP(C234,Bosch!B:C,2,FALSE)</f>
        <v>168.28569999999999</v>
      </c>
      <c r="E234" s="58">
        <f t="shared" si="26"/>
        <v>168.28569999999999</v>
      </c>
      <c r="I234" s="1"/>
      <c r="O234" s="1"/>
      <c r="P234" s="1"/>
      <c r="Q234" s="1"/>
    </row>
    <row r="235" spans="1:17" ht="12" customHeight="1" x14ac:dyDescent="0.2">
      <c r="A235" s="55">
        <v>1</v>
      </c>
      <c r="B235" s="56" t="s">
        <v>39</v>
      </c>
      <c r="C235" s="56" t="s">
        <v>40</v>
      </c>
      <c r="D235" s="57">
        <f>VLOOKUP(C235,Bosch!B:C,2,FALSE)</f>
        <v>208.1429</v>
      </c>
      <c r="E235" s="58">
        <f t="shared" si="26"/>
        <v>208.1429</v>
      </c>
      <c r="F235" s="3"/>
      <c r="I235" s="1"/>
      <c r="O235" s="1"/>
      <c r="P235" s="1"/>
      <c r="Q235" s="1"/>
    </row>
    <row r="236" spans="1:17" ht="12" customHeight="1" x14ac:dyDescent="0.2">
      <c r="A236" s="55">
        <v>1</v>
      </c>
      <c r="B236" s="56" t="s">
        <v>62</v>
      </c>
      <c r="C236" s="56" t="s">
        <v>63</v>
      </c>
      <c r="D236" s="57">
        <f>VLOOKUP(C236,Bosch!B:C,2,FALSE)</f>
        <v>376.42860000000002</v>
      </c>
      <c r="E236" s="58">
        <f t="shared" si="26"/>
        <v>376.42860000000002</v>
      </c>
      <c r="I236" s="1"/>
      <c r="O236" s="1"/>
      <c r="P236" s="1"/>
      <c r="Q236" s="1"/>
    </row>
    <row r="237" spans="1:17" ht="12" customHeight="1" x14ac:dyDescent="0.2">
      <c r="A237" s="55">
        <v>1</v>
      </c>
      <c r="B237" s="56" t="s">
        <v>64</v>
      </c>
      <c r="C237" s="56" t="s">
        <v>65</v>
      </c>
      <c r="D237" s="57">
        <f>VLOOKUP(C237,Bosch!B:C,2,FALSE)</f>
        <v>465</v>
      </c>
      <c r="E237" s="58">
        <f t="shared" si="26"/>
        <v>465</v>
      </c>
      <c r="I237" s="1"/>
      <c r="O237" s="1"/>
      <c r="P237" s="1"/>
      <c r="Q237" s="1"/>
    </row>
    <row r="238" spans="1:17" ht="12" customHeight="1" x14ac:dyDescent="0.2">
      <c r="A238" s="55">
        <v>1</v>
      </c>
      <c r="B238" s="56" t="s">
        <v>41</v>
      </c>
      <c r="C238" s="56" t="s">
        <v>42</v>
      </c>
      <c r="D238" s="57">
        <f>VLOOKUP(C238,Bosch!B:C,2,FALSE)</f>
        <v>443.45710000000003</v>
      </c>
      <c r="E238" s="58">
        <f t="shared" si="26"/>
        <v>443.45710000000003</v>
      </c>
      <c r="I238" s="1"/>
      <c r="O238" s="1"/>
      <c r="P238" s="1"/>
      <c r="Q238" s="1"/>
    </row>
    <row r="239" spans="1:17" ht="12" customHeight="1" x14ac:dyDescent="0.2">
      <c r="A239" s="55">
        <v>1</v>
      </c>
      <c r="B239" s="56" t="s">
        <v>43</v>
      </c>
      <c r="C239" s="56" t="s">
        <v>42</v>
      </c>
      <c r="D239" s="57">
        <f>VLOOKUP(C239,Bosch!B:C,2,FALSE)</f>
        <v>443.45710000000003</v>
      </c>
      <c r="E239" s="58">
        <f t="shared" si="26"/>
        <v>443.45710000000003</v>
      </c>
      <c r="I239" s="1"/>
      <c r="O239" s="1"/>
      <c r="P239" s="1"/>
      <c r="Q239" s="1"/>
    </row>
    <row r="240" spans="1:17" ht="12" customHeight="1" x14ac:dyDescent="0.2">
      <c r="A240" s="55">
        <v>1</v>
      </c>
      <c r="B240" s="56" t="s">
        <v>66</v>
      </c>
      <c r="C240" s="56" t="s">
        <v>143</v>
      </c>
      <c r="D240" s="57">
        <f>VLOOKUP(C240,Bosch!B:C,2,FALSE)</f>
        <v>1777.78</v>
      </c>
      <c r="E240" s="58">
        <f t="shared" si="26"/>
        <v>1777.78</v>
      </c>
      <c r="I240" s="1"/>
      <c r="O240" s="1"/>
      <c r="P240" s="1"/>
      <c r="Q240" s="1"/>
    </row>
    <row r="241" spans="1:17" ht="12" customHeight="1" x14ac:dyDescent="0.2">
      <c r="A241" s="55">
        <v>1</v>
      </c>
      <c r="B241" s="60" t="s">
        <v>70</v>
      </c>
      <c r="C241" s="56" t="s">
        <v>71</v>
      </c>
      <c r="D241" s="57">
        <f>VLOOKUP(C241,Bosch!B:C,2,FALSE)</f>
        <v>2470.9713999999999</v>
      </c>
      <c r="E241" s="58">
        <f>D241*A241</f>
        <v>2470.9713999999999</v>
      </c>
      <c r="I241" s="1"/>
      <c r="O241" s="1"/>
      <c r="P241" s="1"/>
      <c r="Q241" s="1"/>
    </row>
    <row r="242" spans="1:17" ht="12" customHeight="1" x14ac:dyDescent="0.2">
      <c r="A242" s="55">
        <v>1</v>
      </c>
      <c r="B242" s="60" t="s">
        <v>144</v>
      </c>
      <c r="C242" s="56" t="s">
        <v>71</v>
      </c>
      <c r="D242" s="57">
        <f>VLOOKUP(C242,Bosch!B:C,2,FALSE)</f>
        <v>2470.9713999999999</v>
      </c>
      <c r="E242" s="58">
        <f>D242*A242</f>
        <v>2470.9713999999999</v>
      </c>
      <c r="I242" s="1"/>
      <c r="O242" s="1"/>
      <c r="P242" s="1"/>
      <c r="Q242" s="1"/>
    </row>
    <row r="243" spans="1:17" ht="12" customHeight="1" x14ac:dyDescent="0.2">
      <c r="A243" s="59">
        <v>1</v>
      </c>
      <c r="B243" s="60" t="s">
        <v>145</v>
      </c>
      <c r="C243" s="56" t="s">
        <v>69</v>
      </c>
      <c r="D243" s="57">
        <f>VLOOKUP(C243,Bosch!B:C,2,FALSE)</f>
        <v>1392.0427999999999</v>
      </c>
      <c r="E243" s="58">
        <f t="shared" ref="E243" si="27">D243*A243</f>
        <v>1392.0427999999999</v>
      </c>
      <c r="I243" s="1"/>
      <c r="O243" s="1"/>
      <c r="P243" s="1"/>
      <c r="Q243" s="1"/>
    </row>
    <row r="244" spans="1:17" ht="12" customHeight="1" x14ac:dyDescent="0.2">
      <c r="A244" s="11">
        <v>1</v>
      </c>
      <c r="B244" s="1" t="s">
        <v>44</v>
      </c>
      <c r="D244" s="25">
        <v>1000</v>
      </c>
      <c r="E244" s="12">
        <f>D244*A244</f>
        <v>1000</v>
      </c>
      <c r="F244" s="3"/>
      <c r="I244" s="1"/>
      <c r="O244" s="1"/>
      <c r="P244" s="1"/>
      <c r="Q244" s="1"/>
    </row>
    <row r="245" spans="1:17" ht="12" customHeight="1" x14ac:dyDescent="0.2">
      <c r="A245" s="11">
        <v>1</v>
      </c>
      <c r="B245" s="1" t="s">
        <v>48</v>
      </c>
      <c r="D245" s="25">
        <v>250</v>
      </c>
      <c r="E245" s="12">
        <f>D245*A245</f>
        <v>250</v>
      </c>
      <c r="I245" s="1"/>
      <c r="O245" s="1"/>
      <c r="P245" s="1"/>
      <c r="Q245" s="1"/>
    </row>
    <row r="246" spans="1:17" ht="12" customHeight="1" x14ac:dyDescent="0.2">
      <c r="A246" s="11">
        <v>1</v>
      </c>
      <c r="B246" s="1" t="s">
        <v>49</v>
      </c>
      <c r="D246" s="25">
        <v>350</v>
      </c>
      <c r="E246" s="12">
        <f>D246*A246</f>
        <v>350</v>
      </c>
      <c r="I246" s="1"/>
      <c r="O246" s="1"/>
      <c r="P246" s="1"/>
      <c r="Q246" s="1"/>
    </row>
    <row r="247" spans="1:17" ht="12" customHeight="1" x14ac:dyDescent="0.2">
      <c r="A247" s="11">
        <v>1</v>
      </c>
      <c r="B247" s="1" t="s">
        <v>50</v>
      </c>
      <c r="D247" s="25">
        <v>1000</v>
      </c>
      <c r="E247" s="12">
        <f>D247*A247</f>
        <v>1000</v>
      </c>
      <c r="I247" s="1"/>
      <c r="O247" s="1"/>
      <c r="P247" s="1"/>
      <c r="Q247" s="1"/>
    </row>
    <row r="248" spans="1:17" ht="12" customHeight="1" x14ac:dyDescent="0.2">
      <c r="A248" s="11">
        <v>1</v>
      </c>
      <c r="B248" s="1" t="s">
        <v>45</v>
      </c>
      <c r="D248" s="25">
        <v>250</v>
      </c>
      <c r="E248" s="12">
        <f>D248*A248</f>
        <v>250</v>
      </c>
      <c r="I248" s="1"/>
      <c r="O248" s="1"/>
      <c r="P248" s="1"/>
      <c r="Q248" s="1"/>
    </row>
    <row r="249" spans="1:17" ht="12" customHeight="1" x14ac:dyDescent="0.2">
      <c r="A249" s="11">
        <v>1</v>
      </c>
      <c r="B249" s="1" t="s">
        <v>72</v>
      </c>
      <c r="D249" s="25">
        <v>1705</v>
      </c>
      <c r="E249" s="12">
        <f t="shared" ref="E249:E255" si="28">D249*A249</f>
        <v>1705</v>
      </c>
      <c r="I249" s="1"/>
      <c r="O249" s="1"/>
      <c r="P249" s="1"/>
      <c r="Q249" s="1"/>
    </row>
    <row r="250" spans="1:17" ht="12" customHeight="1" x14ac:dyDescent="0.2">
      <c r="A250" s="16">
        <v>1</v>
      </c>
      <c r="B250" s="15" t="s">
        <v>73</v>
      </c>
      <c r="C250" s="15"/>
      <c r="D250" s="26">
        <v>250</v>
      </c>
      <c r="E250" s="12">
        <f t="shared" si="28"/>
        <v>250</v>
      </c>
      <c r="I250" s="1"/>
      <c r="O250" s="1"/>
      <c r="P250" s="1"/>
      <c r="Q250" s="1"/>
    </row>
    <row r="251" spans="1:17" ht="12" customHeight="1" x14ac:dyDescent="0.2">
      <c r="A251" s="16">
        <v>1</v>
      </c>
      <c r="B251" s="15" t="s">
        <v>74</v>
      </c>
      <c r="C251" s="15"/>
      <c r="D251" s="26">
        <v>250</v>
      </c>
      <c r="E251" s="12">
        <f t="shared" si="28"/>
        <v>250</v>
      </c>
      <c r="I251" s="1"/>
      <c r="O251" s="1"/>
      <c r="P251" s="1"/>
      <c r="Q251" s="1"/>
    </row>
    <row r="252" spans="1:17" ht="12" customHeight="1" x14ac:dyDescent="0.2">
      <c r="A252" s="16">
        <v>1</v>
      </c>
      <c r="B252" s="15" t="s">
        <v>109</v>
      </c>
      <c r="C252" s="15"/>
      <c r="D252" s="26">
        <v>7500</v>
      </c>
      <c r="E252" s="12">
        <f>D252*A252</f>
        <v>7500</v>
      </c>
      <c r="I252" s="1"/>
      <c r="O252" s="1"/>
      <c r="P252" s="1"/>
      <c r="Q252" s="1"/>
    </row>
    <row r="253" spans="1:17" ht="12" customHeight="1" x14ac:dyDescent="0.2">
      <c r="A253" s="11">
        <v>1</v>
      </c>
      <c r="B253" s="1" t="s">
        <v>146</v>
      </c>
      <c r="D253" s="25">
        <v>675</v>
      </c>
      <c r="E253" s="12">
        <f t="shared" si="28"/>
        <v>675</v>
      </c>
      <c r="I253" s="1"/>
      <c r="O253" s="1"/>
      <c r="P253" s="1"/>
      <c r="Q253" s="1"/>
    </row>
    <row r="254" spans="1:17" ht="12" customHeight="1" x14ac:dyDescent="0.2">
      <c r="A254" s="16">
        <v>1</v>
      </c>
      <c r="B254" s="15" t="s">
        <v>147</v>
      </c>
      <c r="C254" s="15"/>
      <c r="D254" s="26">
        <v>250</v>
      </c>
      <c r="E254" s="12">
        <f t="shared" si="28"/>
        <v>250</v>
      </c>
      <c r="I254" s="1"/>
      <c r="O254" s="1"/>
      <c r="P254" s="1"/>
      <c r="Q254" s="1"/>
    </row>
    <row r="255" spans="1:17" ht="12" customHeight="1" x14ac:dyDescent="0.2">
      <c r="A255" s="16">
        <v>1</v>
      </c>
      <c r="B255" s="15" t="s">
        <v>148</v>
      </c>
      <c r="C255" s="15"/>
      <c r="D255" s="26">
        <v>250</v>
      </c>
      <c r="E255" s="12">
        <f t="shared" si="28"/>
        <v>250</v>
      </c>
      <c r="I255" s="1"/>
      <c r="O255" s="1"/>
      <c r="P255" s="1"/>
      <c r="Q255" s="1"/>
    </row>
    <row r="256" spans="1:17" ht="12" customHeight="1" x14ac:dyDescent="0.2">
      <c r="A256" s="11">
        <v>1</v>
      </c>
      <c r="B256" s="1" t="s">
        <v>149</v>
      </c>
      <c r="D256" s="25">
        <v>2500</v>
      </c>
      <c r="E256" s="12">
        <f>D256*A256</f>
        <v>2500</v>
      </c>
      <c r="I256" s="1"/>
      <c r="O256" s="1"/>
      <c r="P256" s="1"/>
      <c r="Q256" s="1"/>
    </row>
    <row r="257" spans="1:17" ht="12" customHeight="1" x14ac:dyDescent="0.2">
      <c r="A257" s="11">
        <v>1</v>
      </c>
      <c r="B257" s="1" t="s">
        <v>150</v>
      </c>
      <c r="D257" s="25">
        <v>675</v>
      </c>
      <c r="E257" s="12">
        <f t="shared" ref="E257:E259" si="29">D257*A257</f>
        <v>675</v>
      </c>
      <c r="I257" s="1"/>
      <c r="O257" s="1"/>
      <c r="P257" s="1"/>
      <c r="Q257" s="1"/>
    </row>
    <row r="258" spans="1:17" ht="12" customHeight="1" x14ac:dyDescent="0.2">
      <c r="A258" s="16">
        <v>1</v>
      </c>
      <c r="B258" s="15" t="s">
        <v>151</v>
      </c>
      <c r="C258" s="15"/>
      <c r="D258" s="26">
        <v>250</v>
      </c>
      <c r="E258" s="12">
        <f t="shared" si="29"/>
        <v>250</v>
      </c>
      <c r="I258" s="1"/>
      <c r="O258" s="1"/>
      <c r="P258" s="1"/>
      <c r="Q258" s="1"/>
    </row>
    <row r="259" spans="1:17" ht="12" customHeight="1" x14ac:dyDescent="0.2">
      <c r="A259" s="16">
        <v>1</v>
      </c>
      <c r="B259" s="15" t="s">
        <v>152</v>
      </c>
      <c r="C259" s="15"/>
      <c r="D259" s="26">
        <v>250</v>
      </c>
      <c r="E259" s="12">
        <f t="shared" si="29"/>
        <v>250</v>
      </c>
      <c r="I259" s="1"/>
      <c r="O259" s="1"/>
      <c r="P259" s="1"/>
      <c r="Q259" s="1"/>
    </row>
    <row r="260" spans="1:17" ht="12" customHeight="1" x14ac:dyDescent="0.2">
      <c r="A260" s="11">
        <v>8</v>
      </c>
      <c r="B260" s="1" t="s">
        <v>113</v>
      </c>
      <c r="D260" s="25">
        <v>90</v>
      </c>
      <c r="E260" s="12">
        <f>D260*A260</f>
        <v>720</v>
      </c>
      <c r="I260" s="1"/>
      <c r="O260" s="1"/>
      <c r="P260" s="1"/>
      <c r="Q260" s="1"/>
    </row>
    <row r="261" spans="1:17" ht="12" customHeight="1" x14ac:dyDescent="0.2">
      <c r="A261" s="11">
        <v>4</v>
      </c>
      <c r="B261" s="1" t="s">
        <v>114</v>
      </c>
      <c r="D261" s="25">
        <v>150</v>
      </c>
      <c r="E261" s="12">
        <f>D261*A261</f>
        <v>600</v>
      </c>
      <c r="I261" s="1"/>
      <c r="O261" s="1"/>
      <c r="P261" s="1"/>
      <c r="Q261" s="1"/>
    </row>
    <row r="262" spans="1:17" ht="12" customHeight="1" x14ac:dyDescent="0.2">
      <c r="A262" s="11">
        <v>2</v>
      </c>
      <c r="B262" s="1" t="s">
        <v>92</v>
      </c>
      <c r="D262" s="25">
        <v>1250</v>
      </c>
      <c r="E262" s="12">
        <f t="shared" ref="E262" si="30">D262*A262</f>
        <v>2500</v>
      </c>
      <c r="I262" s="1"/>
      <c r="O262" s="1"/>
      <c r="P262" s="1"/>
      <c r="Q262" s="1"/>
    </row>
    <row r="263" spans="1:17" ht="12" customHeight="1" x14ac:dyDescent="0.2">
      <c r="A263" s="16">
        <v>1</v>
      </c>
      <c r="B263" s="15" t="s">
        <v>110</v>
      </c>
      <c r="C263" s="15"/>
      <c r="D263" s="26">
        <v>1250</v>
      </c>
      <c r="E263" s="12">
        <f t="shared" ref="E263" si="31">D263*A263</f>
        <v>1250</v>
      </c>
      <c r="I263" s="1"/>
      <c r="O263" s="1"/>
      <c r="P263" s="1"/>
      <c r="Q263" s="1"/>
    </row>
    <row r="264" spans="1:17" ht="12" customHeight="1" x14ac:dyDescent="0.2">
      <c r="A264" s="16">
        <v>1</v>
      </c>
      <c r="B264" s="15" t="s">
        <v>153</v>
      </c>
      <c r="C264" s="15"/>
      <c r="D264" s="26">
        <v>2000</v>
      </c>
      <c r="E264" s="12">
        <f>D264*A264</f>
        <v>2000</v>
      </c>
      <c r="I264" s="1"/>
      <c r="O264" s="1"/>
      <c r="P264" s="1"/>
      <c r="Q264" s="1"/>
    </row>
    <row r="265" spans="1:17" ht="12" customHeight="1" x14ac:dyDescent="0.2">
      <c r="A265" s="11">
        <v>1</v>
      </c>
      <c r="B265" s="1" t="s">
        <v>154</v>
      </c>
      <c r="D265" s="25">
        <v>1500</v>
      </c>
      <c r="E265" s="12">
        <f t="shared" ref="E265:E272" si="32">D265*A265</f>
        <v>1500</v>
      </c>
      <c r="I265" s="1"/>
      <c r="O265" s="1"/>
      <c r="P265" s="1"/>
      <c r="Q265" s="1"/>
    </row>
    <row r="266" spans="1:17" ht="12" customHeight="1" x14ac:dyDescent="0.2">
      <c r="A266" s="11">
        <v>1</v>
      </c>
      <c r="B266" s="1" t="s">
        <v>155</v>
      </c>
      <c r="D266" s="25">
        <v>500</v>
      </c>
      <c r="E266" s="12">
        <f t="shared" si="32"/>
        <v>500</v>
      </c>
      <c r="I266" s="1"/>
      <c r="O266" s="1"/>
      <c r="P266" s="1"/>
      <c r="Q266" s="1"/>
    </row>
    <row r="267" spans="1:17" ht="12" customHeight="1" x14ac:dyDescent="0.2">
      <c r="A267" s="11">
        <v>1</v>
      </c>
      <c r="B267" s="1" t="s">
        <v>136</v>
      </c>
      <c r="D267" s="25">
        <v>1500</v>
      </c>
      <c r="E267" s="12">
        <f t="shared" si="32"/>
        <v>1500</v>
      </c>
      <c r="I267" s="1"/>
      <c r="O267" s="1"/>
      <c r="P267" s="1"/>
      <c r="Q267" s="1"/>
    </row>
    <row r="268" spans="1:17" ht="12" customHeight="1" x14ac:dyDescent="0.2">
      <c r="A268" s="11">
        <v>1</v>
      </c>
      <c r="B268" s="1" t="s">
        <v>156</v>
      </c>
      <c r="D268" s="25">
        <v>4500</v>
      </c>
      <c r="E268" s="12">
        <f t="shared" si="32"/>
        <v>4500</v>
      </c>
      <c r="I268" s="1"/>
      <c r="O268" s="1"/>
      <c r="P268" s="1"/>
      <c r="Q268" s="1"/>
    </row>
    <row r="269" spans="1:17" ht="12" customHeight="1" x14ac:dyDescent="0.2">
      <c r="A269" s="11">
        <v>1</v>
      </c>
      <c r="B269" s="1" t="s">
        <v>157</v>
      </c>
      <c r="D269" s="25">
        <v>2000</v>
      </c>
      <c r="E269" s="12">
        <f t="shared" si="32"/>
        <v>2000</v>
      </c>
      <c r="I269" s="1"/>
      <c r="O269" s="1"/>
      <c r="P269" s="1"/>
      <c r="Q269" s="1"/>
    </row>
    <row r="270" spans="1:17" ht="12" customHeight="1" x14ac:dyDescent="0.2">
      <c r="A270" s="11">
        <v>1</v>
      </c>
      <c r="B270" s="1" t="s">
        <v>158</v>
      </c>
      <c r="D270" s="25">
        <v>1000</v>
      </c>
      <c r="E270" s="12">
        <f t="shared" si="32"/>
        <v>1000</v>
      </c>
      <c r="I270" s="1"/>
      <c r="O270" s="1"/>
      <c r="P270" s="1"/>
      <c r="Q270" s="1"/>
    </row>
    <row r="271" spans="1:17" ht="12" customHeight="1" x14ac:dyDescent="0.2">
      <c r="A271" s="11">
        <v>1</v>
      </c>
      <c r="B271" s="1" t="s">
        <v>159</v>
      </c>
      <c r="D271" s="25">
        <v>1000</v>
      </c>
      <c r="E271" s="12">
        <f t="shared" si="32"/>
        <v>1000</v>
      </c>
      <c r="I271" s="1"/>
      <c r="O271" s="1"/>
      <c r="P271" s="1"/>
      <c r="Q271" s="1"/>
    </row>
    <row r="272" spans="1:17" ht="12" customHeight="1" x14ac:dyDescent="0.2">
      <c r="A272" s="11">
        <v>1</v>
      </c>
      <c r="B272" s="1" t="s">
        <v>160</v>
      </c>
      <c r="D272" s="25">
        <v>1500</v>
      </c>
      <c r="E272" s="12">
        <f t="shared" si="32"/>
        <v>1500</v>
      </c>
      <c r="F272" s="3">
        <f>SUM(E233:E272)</f>
        <v>48722.965599999996</v>
      </c>
      <c r="I272" s="1"/>
      <c r="O272" s="1"/>
      <c r="P272" s="1"/>
      <c r="Q272" s="1"/>
    </row>
    <row r="273" spans="1:21" ht="12" customHeight="1" x14ac:dyDescent="0.2">
      <c r="A273" s="11"/>
      <c r="D273" s="25"/>
      <c r="E273" s="12"/>
      <c r="I273" s="1"/>
      <c r="O273" s="1"/>
      <c r="P273" s="1"/>
      <c r="Q273" s="1"/>
    </row>
    <row r="274" spans="1:21" ht="12" customHeight="1" thickBot="1" x14ac:dyDescent="0.25">
      <c r="A274" s="11"/>
      <c r="D274" s="25"/>
      <c r="E274" s="12"/>
      <c r="F274" s="3">
        <f>SUM(F34:F273)</f>
        <v>532968.26040000003</v>
      </c>
      <c r="I274" s="1"/>
      <c r="O274" s="1"/>
      <c r="P274" s="1"/>
      <c r="Q274" s="1"/>
    </row>
    <row r="275" spans="1:21" ht="12" customHeight="1" thickBot="1" x14ac:dyDescent="0.25">
      <c r="A275" s="13"/>
      <c r="B275" s="14"/>
      <c r="C275" s="14"/>
      <c r="D275" s="6" t="s">
        <v>161</v>
      </c>
      <c r="E275" s="7">
        <f>SUM(E4:E274)</f>
        <v>678086.99081600003</v>
      </c>
      <c r="U275" s="3"/>
    </row>
    <row r="276" spans="1:21" ht="12" customHeight="1" thickBot="1" x14ac:dyDescent="0.25">
      <c r="U276" s="3"/>
    </row>
    <row r="277" spans="1:21" ht="12" customHeight="1" x14ac:dyDescent="0.2">
      <c r="D277" s="21" t="s">
        <v>7</v>
      </c>
      <c r="E277" s="22">
        <v>0</v>
      </c>
      <c r="U277" s="3"/>
    </row>
    <row r="278" spans="1:21" ht="12" customHeight="1" thickBot="1" x14ac:dyDescent="0.25">
      <c r="D278" s="23" t="s">
        <v>6</v>
      </c>
      <c r="E278" s="24" t="e">
        <f>1-(E275/E277)</f>
        <v>#DIV/0!</v>
      </c>
    </row>
    <row r="279" spans="1:21" ht="12" customHeight="1" x14ac:dyDescent="0.2"/>
    <row r="280" spans="1:21" ht="12" customHeight="1" x14ac:dyDescent="0.2"/>
    <row r="281" spans="1:21" ht="12" customHeight="1" x14ac:dyDescent="0.2">
      <c r="B281" s="67" t="s">
        <v>162</v>
      </c>
      <c r="C281" s="68" t="s">
        <v>163</v>
      </c>
      <c r="D281" s="68"/>
      <c r="E281" s="68"/>
      <c r="F281" s="69" t="s">
        <v>164</v>
      </c>
      <c r="G281" s="69" t="s">
        <v>165</v>
      </c>
      <c r="H281" s="69" t="s">
        <v>166</v>
      </c>
      <c r="I281" s="69" t="s">
        <v>167</v>
      </c>
      <c r="J281" s="82"/>
    </row>
    <row r="282" spans="1:21" ht="12" customHeight="1" x14ac:dyDescent="0.2">
      <c r="B282" s="70">
        <f>SUM(F282,G282,H282)</f>
        <v>87574.728000000003</v>
      </c>
      <c r="C282" s="74">
        <f>1.224*B282</f>
        <v>107191.467072</v>
      </c>
      <c r="D282" s="33"/>
      <c r="E282" s="33"/>
      <c r="F282" s="71">
        <f>SUM(E285,E286,E295,E300,E301,E310,E316,E317,E318)</f>
        <v>38769.728000000003</v>
      </c>
      <c r="G282" s="71">
        <f>SUM(E287,E290,E296,E302,E306,E312,E319,E322,E325)</f>
        <v>26925</v>
      </c>
      <c r="H282" s="71">
        <f>SUM(E291,E305,E311)</f>
        <v>21880</v>
      </c>
      <c r="I282" s="71">
        <f>SUM(F291,F305,F311)</f>
        <v>0</v>
      </c>
    </row>
    <row r="283" spans="1:21" ht="12" customHeight="1" x14ac:dyDescent="0.2">
      <c r="B283" s="72"/>
      <c r="C283" s="50"/>
      <c r="D283" s="50"/>
      <c r="E283" s="50"/>
      <c r="F283" s="73">
        <f>SUM(F285:F327)</f>
        <v>17</v>
      </c>
      <c r="G283" s="73">
        <f>SUM(G285:G327)</f>
        <v>17</v>
      </c>
      <c r="H283" s="73">
        <f>SUM(H285:H327)</f>
        <v>10</v>
      </c>
      <c r="I283" s="73">
        <f>SUM(I285:I327)</f>
        <v>0</v>
      </c>
    </row>
    <row r="284" spans="1:21" ht="12" customHeight="1" x14ac:dyDescent="0.2">
      <c r="A284" s="1">
        <v>2</v>
      </c>
      <c r="B284" s="33" t="s">
        <v>59</v>
      </c>
      <c r="F284" s="33"/>
      <c r="G284" s="33"/>
      <c r="H284" s="33"/>
    </row>
    <row r="285" spans="1:21" ht="12" customHeight="1" x14ac:dyDescent="0.2">
      <c r="A285" s="1">
        <v>2</v>
      </c>
      <c r="B285" s="1" t="s">
        <v>68</v>
      </c>
      <c r="C285" s="1" t="s">
        <v>69</v>
      </c>
      <c r="D285" s="66">
        <v>1392.0427999999999</v>
      </c>
      <c r="E285" s="66">
        <f t="shared" ref="E285:E293" si="33">D285*A284</f>
        <v>2784.0855999999999</v>
      </c>
      <c r="F285" s="1">
        <f>A284</f>
        <v>2</v>
      </c>
    </row>
    <row r="286" spans="1:21" ht="12" customHeight="1" x14ac:dyDescent="0.2">
      <c r="A286" s="1">
        <v>2</v>
      </c>
      <c r="B286" s="1" t="s">
        <v>70</v>
      </c>
      <c r="C286" s="1" t="s">
        <v>71</v>
      </c>
      <c r="D286" s="66">
        <v>2470.9713999999999</v>
      </c>
      <c r="E286" s="66">
        <f t="shared" si="33"/>
        <v>4941.9427999999998</v>
      </c>
      <c r="F286" s="1">
        <f>A285</f>
        <v>2</v>
      </c>
    </row>
    <row r="287" spans="1:21" ht="12" customHeight="1" x14ac:dyDescent="0.2">
      <c r="A287" s="1">
        <v>2</v>
      </c>
      <c r="B287" s="1" t="s">
        <v>72</v>
      </c>
      <c r="D287" s="66">
        <v>1705</v>
      </c>
      <c r="E287" s="66">
        <f t="shared" si="33"/>
        <v>3410</v>
      </c>
      <c r="G287" s="1">
        <f>A286</f>
        <v>2</v>
      </c>
    </row>
    <row r="288" spans="1:21" ht="12" customHeight="1" x14ac:dyDescent="0.2">
      <c r="A288" s="1">
        <v>2</v>
      </c>
      <c r="B288" s="1" t="s">
        <v>73</v>
      </c>
      <c r="D288" s="66">
        <v>250</v>
      </c>
      <c r="E288" s="66">
        <f t="shared" si="33"/>
        <v>500</v>
      </c>
    </row>
    <row r="289" spans="1:8" ht="12" customHeight="1" x14ac:dyDescent="0.2">
      <c r="A289" s="1">
        <v>2</v>
      </c>
      <c r="B289" s="1" t="s">
        <v>74</v>
      </c>
      <c r="D289" s="66">
        <v>250</v>
      </c>
      <c r="E289" s="66">
        <f t="shared" si="33"/>
        <v>500</v>
      </c>
    </row>
    <row r="290" spans="1:8" ht="12" customHeight="1" x14ac:dyDescent="0.2">
      <c r="A290" s="1">
        <v>2</v>
      </c>
      <c r="B290" s="1" t="s">
        <v>77</v>
      </c>
      <c r="D290" s="66">
        <v>1705</v>
      </c>
      <c r="E290" s="66">
        <f t="shared" si="33"/>
        <v>3410</v>
      </c>
      <c r="G290" s="1">
        <f>A289</f>
        <v>2</v>
      </c>
    </row>
    <row r="291" spans="1:8" ht="12" customHeight="1" x14ac:dyDescent="0.2">
      <c r="A291" s="1">
        <v>2</v>
      </c>
      <c r="B291" s="1" t="s">
        <v>78</v>
      </c>
      <c r="D291" s="66">
        <v>2000</v>
      </c>
      <c r="E291" s="66">
        <f t="shared" si="33"/>
        <v>4000</v>
      </c>
      <c r="H291" s="1">
        <f>A290</f>
        <v>2</v>
      </c>
    </row>
    <row r="292" spans="1:8" ht="12" customHeight="1" x14ac:dyDescent="0.2">
      <c r="A292" s="1">
        <v>2</v>
      </c>
      <c r="B292" s="1" t="s">
        <v>79</v>
      </c>
      <c r="D292" s="66">
        <v>250</v>
      </c>
      <c r="E292" s="66">
        <f t="shared" si="33"/>
        <v>500</v>
      </c>
    </row>
    <row r="293" spans="1:8" ht="12" customHeight="1" x14ac:dyDescent="0.2">
      <c r="A293" s="1">
        <v>2</v>
      </c>
      <c r="B293" s="1" t="s">
        <v>80</v>
      </c>
      <c r="D293" s="66">
        <v>250</v>
      </c>
      <c r="E293" s="66">
        <f t="shared" si="33"/>
        <v>500</v>
      </c>
    </row>
    <row r="294" spans="1:8" ht="12" customHeight="1" x14ac:dyDescent="0.2">
      <c r="A294" s="1">
        <v>1</v>
      </c>
      <c r="B294" s="33" t="s">
        <v>106</v>
      </c>
      <c r="D294" s="66"/>
      <c r="E294" s="66"/>
    </row>
    <row r="295" spans="1:8" ht="12" customHeight="1" x14ac:dyDescent="0.2">
      <c r="A295" s="1">
        <v>1</v>
      </c>
      <c r="B295" s="1" t="s">
        <v>70</v>
      </c>
      <c r="C295" s="1" t="s">
        <v>71</v>
      </c>
      <c r="D295" s="66">
        <v>2470.9713999999999</v>
      </c>
      <c r="E295" s="66">
        <f>D295*A294</f>
        <v>2470.9713999999999</v>
      </c>
      <c r="F295" s="1">
        <f>A294</f>
        <v>1</v>
      </c>
    </row>
    <row r="296" spans="1:8" ht="12" customHeight="1" x14ac:dyDescent="0.2">
      <c r="A296" s="1">
        <v>1</v>
      </c>
      <c r="B296" s="1" t="s">
        <v>72</v>
      </c>
      <c r="D296" s="66">
        <v>1705</v>
      </c>
      <c r="E296" s="66">
        <f>D296*A295</f>
        <v>1705</v>
      </c>
      <c r="G296" s="1">
        <f>A295</f>
        <v>1</v>
      </c>
    </row>
    <row r="297" spans="1:8" ht="12" customHeight="1" x14ac:dyDescent="0.2">
      <c r="A297" s="1">
        <v>1</v>
      </c>
      <c r="B297" s="1" t="s">
        <v>73</v>
      </c>
      <c r="D297" s="66">
        <v>250</v>
      </c>
      <c r="E297" s="66">
        <f>D297*A296</f>
        <v>250</v>
      </c>
    </row>
    <row r="298" spans="1:8" ht="12" customHeight="1" x14ac:dyDescent="0.2">
      <c r="B298" s="1" t="s">
        <v>74</v>
      </c>
      <c r="D298" s="66">
        <v>250</v>
      </c>
      <c r="E298" s="66">
        <f>D298*A297</f>
        <v>250</v>
      </c>
    </row>
    <row r="299" spans="1:8" x14ac:dyDescent="0.2">
      <c r="A299" s="1">
        <v>1</v>
      </c>
      <c r="B299" s="33" t="s">
        <v>124</v>
      </c>
      <c r="D299" s="66"/>
      <c r="E299" s="66"/>
    </row>
    <row r="300" spans="1:8" x14ac:dyDescent="0.2">
      <c r="A300" s="1">
        <v>6</v>
      </c>
      <c r="B300" s="1" t="s">
        <v>70</v>
      </c>
      <c r="C300" s="1" t="s">
        <v>71</v>
      </c>
      <c r="D300" s="66">
        <v>2470.9713999999999</v>
      </c>
      <c r="E300" s="66">
        <f t="shared" ref="E300:E308" si="34">D300*A299</f>
        <v>2470.9713999999999</v>
      </c>
      <c r="F300" s="1">
        <f>A299</f>
        <v>1</v>
      </c>
    </row>
    <row r="301" spans="1:8" x14ac:dyDescent="0.2">
      <c r="A301" s="1">
        <v>1</v>
      </c>
      <c r="B301" s="1" t="s">
        <v>125</v>
      </c>
      <c r="C301" s="1" t="s">
        <v>71</v>
      </c>
      <c r="D301" s="66">
        <v>2470.9713999999999</v>
      </c>
      <c r="E301" s="66">
        <f t="shared" si="34"/>
        <v>14825.828399999999</v>
      </c>
      <c r="F301" s="1">
        <f>A300</f>
        <v>6</v>
      </c>
    </row>
    <row r="302" spans="1:8" x14ac:dyDescent="0.2">
      <c r="A302" s="1">
        <v>1</v>
      </c>
      <c r="B302" s="1" t="s">
        <v>72</v>
      </c>
      <c r="D302" s="66">
        <v>1705</v>
      </c>
      <c r="E302" s="66">
        <f t="shared" si="34"/>
        <v>1705</v>
      </c>
      <c r="G302" s="1">
        <f>A301</f>
        <v>1</v>
      </c>
    </row>
    <row r="303" spans="1:8" x14ac:dyDescent="0.2">
      <c r="A303" s="1">
        <v>1</v>
      </c>
      <c r="B303" s="1" t="s">
        <v>73</v>
      </c>
      <c r="D303" s="66">
        <v>250</v>
      </c>
      <c r="E303" s="66">
        <f t="shared" si="34"/>
        <v>250</v>
      </c>
    </row>
    <row r="304" spans="1:8" x14ac:dyDescent="0.2">
      <c r="A304" s="1">
        <v>6</v>
      </c>
      <c r="B304" s="1" t="s">
        <v>74</v>
      </c>
      <c r="D304" s="66">
        <v>250</v>
      </c>
      <c r="E304" s="66">
        <f t="shared" si="34"/>
        <v>250</v>
      </c>
    </row>
    <row r="305" spans="1:8" x14ac:dyDescent="0.2">
      <c r="A305" s="1">
        <v>6</v>
      </c>
      <c r="B305" s="1" t="s">
        <v>130</v>
      </c>
      <c r="D305" s="66">
        <v>2235</v>
      </c>
      <c r="E305" s="66">
        <f t="shared" si="34"/>
        <v>13410</v>
      </c>
      <c r="H305" s="1">
        <f>A304</f>
        <v>6</v>
      </c>
    </row>
    <row r="306" spans="1:8" x14ac:dyDescent="0.2">
      <c r="A306" s="1">
        <v>6</v>
      </c>
      <c r="B306" s="1" t="s">
        <v>131</v>
      </c>
      <c r="D306" s="66">
        <v>1705</v>
      </c>
      <c r="E306" s="66">
        <f t="shared" si="34"/>
        <v>10230</v>
      </c>
      <c r="G306" s="1">
        <f>A305</f>
        <v>6</v>
      </c>
    </row>
    <row r="307" spans="1:8" x14ac:dyDescent="0.2">
      <c r="A307" s="1">
        <v>6</v>
      </c>
      <c r="B307" s="1" t="s">
        <v>132</v>
      </c>
      <c r="D307" s="66">
        <v>250</v>
      </c>
      <c r="E307" s="66">
        <f t="shared" si="34"/>
        <v>1500</v>
      </c>
    </row>
    <row r="308" spans="1:8" x14ac:dyDescent="0.2">
      <c r="B308" s="1" t="s">
        <v>133</v>
      </c>
      <c r="D308" s="66">
        <v>250</v>
      </c>
      <c r="E308" s="66">
        <f t="shared" si="34"/>
        <v>1500</v>
      </c>
    </row>
    <row r="309" spans="1:8" x14ac:dyDescent="0.2">
      <c r="A309" s="1">
        <v>2</v>
      </c>
      <c r="B309" s="33" t="s">
        <v>134</v>
      </c>
      <c r="D309" s="66"/>
      <c r="E309" s="66"/>
    </row>
    <row r="310" spans="1:8" x14ac:dyDescent="0.2">
      <c r="A310" s="1">
        <v>2</v>
      </c>
      <c r="B310" s="1" t="s">
        <v>125</v>
      </c>
      <c r="C310" s="1" t="s">
        <v>71</v>
      </c>
      <c r="D310" s="66">
        <v>2470.9713999999999</v>
      </c>
      <c r="E310" s="66">
        <f>D310*A309</f>
        <v>4941.9427999999998</v>
      </c>
      <c r="F310" s="1">
        <f>A309</f>
        <v>2</v>
      </c>
    </row>
    <row r="311" spans="1:8" x14ac:dyDescent="0.2">
      <c r="A311" s="1">
        <v>2</v>
      </c>
      <c r="B311" s="1" t="s">
        <v>130</v>
      </c>
      <c r="D311" s="66">
        <v>2235</v>
      </c>
      <c r="E311" s="66">
        <f>D311*A310</f>
        <v>4470</v>
      </c>
      <c r="H311" s="1">
        <f>A310</f>
        <v>2</v>
      </c>
    </row>
    <row r="312" spans="1:8" x14ac:dyDescent="0.2">
      <c r="A312" s="1">
        <v>2</v>
      </c>
      <c r="B312" s="1" t="s">
        <v>131</v>
      </c>
      <c r="D312" s="66">
        <v>1705</v>
      </c>
      <c r="E312" s="66">
        <f>D312*A311</f>
        <v>3410</v>
      </c>
      <c r="G312" s="1">
        <f>A311</f>
        <v>2</v>
      </c>
    </row>
    <row r="313" spans="1:8" x14ac:dyDescent="0.2">
      <c r="A313" s="1">
        <v>2</v>
      </c>
      <c r="B313" s="1" t="s">
        <v>132</v>
      </c>
      <c r="D313" s="66">
        <v>250</v>
      </c>
      <c r="E313" s="66">
        <f>D313*A312</f>
        <v>500</v>
      </c>
    </row>
    <row r="314" spans="1:8" x14ac:dyDescent="0.2">
      <c r="B314" s="1" t="s">
        <v>133</v>
      </c>
      <c r="D314" s="66">
        <v>250</v>
      </c>
      <c r="E314" s="66">
        <f>D314*A313</f>
        <v>500</v>
      </c>
    </row>
    <row r="315" spans="1:8" x14ac:dyDescent="0.2">
      <c r="A315" s="1">
        <v>1</v>
      </c>
      <c r="B315" s="33" t="s">
        <v>142</v>
      </c>
      <c r="D315" s="66"/>
      <c r="E315" s="66"/>
    </row>
    <row r="316" spans="1:8" x14ac:dyDescent="0.2">
      <c r="A316" s="1">
        <v>1</v>
      </c>
      <c r="B316" s="1" t="s">
        <v>70</v>
      </c>
      <c r="C316" s="1" t="s">
        <v>71</v>
      </c>
      <c r="D316" s="66">
        <v>2470.9713999999999</v>
      </c>
      <c r="E316" s="66">
        <f t="shared" ref="E316:E327" si="35">D316*A315</f>
        <v>2470.9713999999999</v>
      </c>
      <c r="F316" s="1">
        <f>A315</f>
        <v>1</v>
      </c>
    </row>
    <row r="317" spans="1:8" x14ac:dyDescent="0.2">
      <c r="A317" s="1">
        <v>1</v>
      </c>
      <c r="B317" s="1" t="s">
        <v>144</v>
      </c>
      <c r="C317" s="1" t="s">
        <v>71</v>
      </c>
      <c r="D317" s="66">
        <v>2470.9713999999999</v>
      </c>
      <c r="E317" s="66">
        <f t="shared" si="35"/>
        <v>2470.9713999999999</v>
      </c>
      <c r="F317" s="1">
        <f>A316</f>
        <v>1</v>
      </c>
    </row>
    <row r="318" spans="1:8" x14ac:dyDescent="0.2">
      <c r="A318" s="1">
        <v>1</v>
      </c>
      <c r="B318" s="1" t="s">
        <v>145</v>
      </c>
      <c r="C318" s="1" t="s">
        <v>69</v>
      </c>
      <c r="D318" s="66">
        <v>1392.0427999999999</v>
      </c>
      <c r="E318" s="66">
        <f t="shared" si="35"/>
        <v>1392.0427999999999</v>
      </c>
      <c r="F318" s="1">
        <f>A317</f>
        <v>1</v>
      </c>
    </row>
    <row r="319" spans="1:8" x14ac:dyDescent="0.2">
      <c r="A319" s="1">
        <v>1</v>
      </c>
      <c r="B319" s="1" t="s">
        <v>72</v>
      </c>
      <c r="D319" s="66">
        <v>1705</v>
      </c>
      <c r="E319" s="66">
        <f t="shared" si="35"/>
        <v>1705</v>
      </c>
      <c r="G319" s="1">
        <f>A318</f>
        <v>1</v>
      </c>
    </row>
    <row r="320" spans="1:8" x14ac:dyDescent="0.2">
      <c r="A320" s="1">
        <v>1</v>
      </c>
      <c r="B320" s="1" t="s">
        <v>73</v>
      </c>
      <c r="D320" s="66">
        <v>250</v>
      </c>
      <c r="E320" s="66">
        <f t="shared" si="35"/>
        <v>250</v>
      </c>
    </row>
    <row r="321" spans="1:7" x14ac:dyDescent="0.2">
      <c r="A321" s="1">
        <v>1</v>
      </c>
      <c r="B321" s="1" t="s">
        <v>74</v>
      </c>
      <c r="D321" s="66">
        <v>250</v>
      </c>
      <c r="E321" s="66">
        <f t="shared" si="35"/>
        <v>250</v>
      </c>
    </row>
    <row r="322" spans="1:7" x14ac:dyDescent="0.2">
      <c r="A322" s="1">
        <v>1</v>
      </c>
      <c r="B322" s="1" t="s">
        <v>146</v>
      </c>
      <c r="D322" s="66">
        <v>675</v>
      </c>
      <c r="E322" s="66">
        <f t="shared" si="35"/>
        <v>675</v>
      </c>
      <c r="G322" s="1">
        <f>A321</f>
        <v>1</v>
      </c>
    </row>
    <row r="323" spans="1:7" x14ac:dyDescent="0.2">
      <c r="A323" s="1">
        <v>1</v>
      </c>
      <c r="B323" s="1" t="s">
        <v>147</v>
      </c>
      <c r="D323" s="66">
        <v>250</v>
      </c>
      <c r="E323" s="66">
        <f t="shared" si="35"/>
        <v>250</v>
      </c>
    </row>
    <row r="324" spans="1:7" x14ac:dyDescent="0.2">
      <c r="A324" s="1">
        <v>1</v>
      </c>
      <c r="B324" s="1" t="s">
        <v>148</v>
      </c>
      <c r="D324" s="66">
        <v>250</v>
      </c>
      <c r="E324" s="66">
        <f t="shared" si="35"/>
        <v>250</v>
      </c>
    </row>
    <row r="325" spans="1:7" x14ac:dyDescent="0.2">
      <c r="A325" s="1">
        <v>1</v>
      </c>
      <c r="B325" s="1" t="s">
        <v>150</v>
      </c>
      <c r="D325" s="66">
        <v>675</v>
      </c>
      <c r="E325" s="66">
        <f t="shared" si="35"/>
        <v>675</v>
      </c>
      <c r="G325" s="1">
        <f>A324</f>
        <v>1</v>
      </c>
    </row>
    <row r="326" spans="1:7" x14ac:dyDescent="0.2">
      <c r="A326" s="1">
        <v>1</v>
      </c>
      <c r="B326" s="1" t="s">
        <v>151</v>
      </c>
      <c r="D326" s="66">
        <v>250</v>
      </c>
      <c r="E326" s="66">
        <f t="shared" si="35"/>
        <v>250</v>
      </c>
    </row>
    <row r="327" spans="1:7" x14ac:dyDescent="0.2">
      <c r="B327" s="1" t="s">
        <v>152</v>
      </c>
      <c r="D327" s="66">
        <v>250</v>
      </c>
      <c r="E327" s="66">
        <f t="shared" si="35"/>
        <v>250</v>
      </c>
    </row>
  </sheetData>
  <mergeCells count="1">
    <mergeCell ref="A2:H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A821B-05DC-4144-9910-8B5AAA7AC177}">
  <dimension ref="A1:D16"/>
  <sheetViews>
    <sheetView workbookViewId="0">
      <selection activeCell="C32" sqref="C32"/>
    </sheetView>
  </sheetViews>
  <sheetFormatPr defaultColWidth="9.140625" defaultRowHeight="12.75" x14ac:dyDescent="0.2"/>
  <cols>
    <col min="1" max="1" width="9.140625" style="1"/>
    <col min="2" max="2" width="42.5703125" style="1" bestFit="1" customWidth="1"/>
    <col min="3" max="3" width="13.5703125" style="1" customWidth="1"/>
    <col min="4" max="4" width="14" style="1" customWidth="1"/>
    <col min="5" max="16384" width="9.140625" style="1"/>
  </cols>
  <sheetData>
    <row r="1" spans="1:4" x14ac:dyDescent="0.2">
      <c r="A1" s="78" t="s">
        <v>168</v>
      </c>
      <c r="B1" s="78"/>
      <c r="C1" s="78"/>
      <c r="D1" s="78"/>
    </row>
    <row r="2" spans="1:4" x14ac:dyDescent="0.2">
      <c r="A2" s="2" t="s">
        <v>1</v>
      </c>
      <c r="B2" s="1" t="s">
        <v>169</v>
      </c>
      <c r="C2" s="48" t="s">
        <v>11</v>
      </c>
      <c r="D2" s="48" t="s">
        <v>170</v>
      </c>
    </row>
    <row r="3" spans="1:4" x14ac:dyDescent="0.2">
      <c r="A3" s="2">
        <f>SUMIF(Updated!C:C,Bosch!B3,Updated!A:A)</f>
        <v>1</v>
      </c>
      <c r="B3" s="1" t="s">
        <v>36</v>
      </c>
      <c r="C3" s="48">
        <v>2900.2285999999999</v>
      </c>
      <c r="D3" s="48">
        <f t="shared" ref="D3:D15" si="0">+C3*A3</f>
        <v>2900.2285999999999</v>
      </c>
    </row>
    <row r="4" spans="1:4" x14ac:dyDescent="0.2">
      <c r="A4" s="2">
        <f>SUMIF(Updated!C:C,Bosch!B4,Updated!A:A)</f>
        <v>5</v>
      </c>
      <c r="B4" s="1" t="s">
        <v>63</v>
      </c>
      <c r="C4" s="48">
        <v>376.42860000000002</v>
      </c>
      <c r="D4" s="48">
        <f t="shared" si="0"/>
        <v>1882.143</v>
      </c>
    </row>
    <row r="5" spans="1:4" x14ac:dyDescent="0.2">
      <c r="A5" s="2">
        <f>SUMIF(Updated!C:C,Bosch!B5,Updated!A:A)</f>
        <v>5</v>
      </c>
      <c r="B5" s="1" t="s">
        <v>65</v>
      </c>
      <c r="C5" s="48">
        <v>465</v>
      </c>
      <c r="D5" s="48">
        <f t="shared" si="0"/>
        <v>2325</v>
      </c>
    </row>
    <row r="6" spans="1:4" x14ac:dyDescent="0.2">
      <c r="A6" s="2">
        <f>SUMIF(Updated!C:C,Bosch!B6,Updated!A:A)</f>
        <v>6</v>
      </c>
      <c r="B6" s="1" t="s">
        <v>61</v>
      </c>
      <c r="C6" s="48">
        <v>531.42859999999996</v>
      </c>
      <c r="D6" s="48">
        <f t="shared" si="0"/>
        <v>3188.5715999999998</v>
      </c>
    </row>
    <row r="7" spans="1:4" x14ac:dyDescent="0.2">
      <c r="A7" s="2">
        <f>SUMIF(Updated!C:C,Bosch!B7,Updated!A:A)</f>
        <v>9</v>
      </c>
      <c r="B7" s="1" t="s">
        <v>38</v>
      </c>
      <c r="C7" s="48">
        <v>168.28569999999999</v>
      </c>
      <c r="D7" s="48">
        <f t="shared" si="0"/>
        <v>1514.5712999999998</v>
      </c>
    </row>
    <row r="8" spans="1:4" x14ac:dyDescent="0.2">
      <c r="A8" s="2">
        <f>SUMIF(Updated!C:C,Bosch!B8,Updated!A:A)</f>
        <v>9</v>
      </c>
      <c r="B8" s="1" t="s">
        <v>40</v>
      </c>
      <c r="C8" s="48">
        <v>208.1429</v>
      </c>
      <c r="D8" s="48">
        <f t="shared" si="0"/>
        <v>1873.2861</v>
      </c>
    </row>
    <row r="9" spans="1:4" x14ac:dyDescent="0.2">
      <c r="A9" s="2">
        <f>SUMIF(Updated!C:C,Bosch!B9,Updated!A:A)</f>
        <v>10</v>
      </c>
      <c r="B9" s="1" t="s">
        <v>42</v>
      </c>
      <c r="C9" s="48">
        <v>443.45710000000003</v>
      </c>
      <c r="D9" s="48">
        <f t="shared" si="0"/>
        <v>4434.5709999999999</v>
      </c>
    </row>
    <row r="10" spans="1:4" x14ac:dyDescent="0.2">
      <c r="A10" s="2">
        <f>SUMIF(Updated!C:C,Bosch!B10,Updated!A:A)</f>
        <v>3</v>
      </c>
      <c r="B10" s="1" t="s">
        <v>108</v>
      </c>
      <c r="C10" s="48">
        <v>398.57139999999998</v>
      </c>
      <c r="D10" s="48">
        <f t="shared" si="0"/>
        <v>1195.7141999999999</v>
      </c>
    </row>
    <row r="11" spans="1:4" x14ac:dyDescent="0.2">
      <c r="A11" s="2">
        <f>SUMIF(Updated!C:C,Bosch!B11,Updated!A:A)</f>
        <v>0</v>
      </c>
      <c r="B11" s="1" t="s">
        <v>171</v>
      </c>
      <c r="C11" s="48">
        <f>971.7+261.5714</f>
        <v>1233.2714000000001</v>
      </c>
      <c r="D11" s="48">
        <f t="shared" si="0"/>
        <v>0</v>
      </c>
    </row>
    <row r="12" spans="1:4" x14ac:dyDescent="0.2">
      <c r="A12" s="2">
        <f>SUMIF(Updated!C:C,Bosch!B12,Updated!A:A)</f>
        <v>6</v>
      </c>
      <c r="B12" s="1" t="s">
        <v>69</v>
      </c>
      <c r="C12" s="48">
        <f>1130.4714+261.5714</f>
        <v>1392.0427999999999</v>
      </c>
      <c r="D12" s="48">
        <f t="shared" si="0"/>
        <v>8352.2567999999992</v>
      </c>
    </row>
    <row r="13" spans="1:4" x14ac:dyDescent="0.2">
      <c r="A13" s="2">
        <f>SUMIF(Updated!C:C,Bosch!B13,Updated!A:A)</f>
        <v>2</v>
      </c>
      <c r="B13" s="1" t="s">
        <v>67</v>
      </c>
      <c r="C13" s="48">
        <v>353.33330000000001</v>
      </c>
      <c r="D13" s="48">
        <f t="shared" si="0"/>
        <v>706.66660000000002</v>
      </c>
    </row>
    <row r="14" spans="1:4" x14ac:dyDescent="0.2">
      <c r="A14" s="2">
        <f>SUMIF(Updated!C:C,Bosch!B14,Updated!A:A)</f>
        <v>1</v>
      </c>
      <c r="B14" s="1" t="s">
        <v>143</v>
      </c>
      <c r="C14" s="48">
        <v>1777.78</v>
      </c>
      <c r="D14" s="48">
        <f t="shared" si="0"/>
        <v>1777.78</v>
      </c>
    </row>
    <row r="15" spans="1:4" x14ac:dyDescent="0.2">
      <c r="A15" s="2">
        <f>SUMIF(Updated!C:C,Bosch!B15,Updated!A:A)</f>
        <v>28</v>
      </c>
      <c r="B15" s="50" t="s">
        <v>71</v>
      </c>
      <c r="C15" s="51">
        <f>2209.4+261.5714</f>
        <v>2470.9713999999999</v>
      </c>
      <c r="D15" s="51">
        <f t="shared" si="0"/>
        <v>69187.199200000003</v>
      </c>
    </row>
    <row r="16" spans="1:4" x14ac:dyDescent="0.2">
      <c r="A16" s="2"/>
      <c r="C16" s="48"/>
      <c r="D16" s="48">
        <f>SUM(D3:D15)</f>
        <v>99337.988400000002</v>
      </c>
    </row>
  </sheetData>
  <mergeCells count="1">
    <mergeCell ref="A1: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4698E-6A9E-4189-8BE6-93C69ACB3BCC}">
  <dimension ref="A1:D43"/>
  <sheetViews>
    <sheetView workbookViewId="0">
      <selection activeCell="A3" sqref="A3"/>
    </sheetView>
  </sheetViews>
  <sheetFormatPr defaultColWidth="9.140625" defaultRowHeight="12.75" x14ac:dyDescent="0.2"/>
  <cols>
    <col min="1" max="1" width="9.140625" style="1"/>
    <col min="2" max="2" width="27.85546875" style="1" bestFit="1" customWidth="1"/>
    <col min="3" max="3" width="12" style="1" customWidth="1"/>
    <col min="4" max="16384" width="9.140625" style="1"/>
  </cols>
  <sheetData>
    <row r="1" spans="1:4" x14ac:dyDescent="0.2">
      <c r="A1" s="78" t="s">
        <v>172</v>
      </c>
      <c r="B1" s="78"/>
      <c r="C1" s="78"/>
      <c r="D1" s="78"/>
    </row>
    <row r="2" spans="1:4" x14ac:dyDescent="0.2">
      <c r="A2" s="2" t="s">
        <v>1</v>
      </c>
      <c r="B2" s="1" t="s">
        <v>169</v>
      </c>
      <c r="C2" s="48" t="s">
        <v>11</v>
      </c>
      <c r="D2" s="48" t="s">
        <v>170</v>
      </c>
    </row>
    <row r="3" spans="1:4" x14ac:dyDescent="0.2">
      <c r="A3" s="2">
        <f>SUMIF('Old Quote'!C:C,Omron!B3,'Old Quote'!A:A)</f>
        <v>1</v>
      </c>
      <c r="B3" s="1" t="s">
        <v>173</v>
      </c>
      <c r="C3" s="48">
        <v>2156.25</v>
      </c>
      <c r="D3" s="48">
        <f t="shared" ref="D3:D28" si="0">+C3*A3</f>
        <v>2156.25</v>
      </c>
    </row>
    <row r="4" spans="1:4" x14ac:dyDescent="0.2">
      <c r="A4" s="2">
        <f>SUMIF('Old Quote'!C:C,Omron!B4,'Old Quote'!A:A)</f>
        <v>3</v>
      </c>
      <c r="B4" s="1" t="s">
        <v>174</v>
      </c>
      <c r="C4" s="48">
        <v>1390.63</v>
      </c>
      <c r="D4" s="48">
        <f t="shared" si="0"/>
        <v>4171.8900000000003</v>
      </c>
    </row>
    <row r="5" spans="1:4" x14ac:dyDescent="0.2">
      <c r="A5" s="2">
        <f>SUMIF('Old Quote'!C:C,Omron!B5,'Old Quote'!A:A)</f>
        <v>1</v>
      </c>
      <c r="B5" s="1" t="s">
        <v>175</v>
      </c>
      <c r="C5" s="48">
        <v>4104.38</v>
      </c>
      <c r="D5" s="48">
        <f t="shared" si="0"/>
        <v>4104.38</v>
      </c>
    </row>
    <row r="6" spans="1:4" x14ac:dyDescent="0.2">
      <c r="A6" s="2">
        <f>SUMIF('Old Quote'!C:C,Omron!B6,'Old Quote'!A:A)</f>
        <v>5</v>
      </c>
      <c r="B6" s="1" t="s">
        <v>176</v>
      </c>
      <c r="C6" s="48">
        <v>157.07</v>
      </c>
      <c r="D6" s="48">
        <f t="shared" si="0"/>
        <v>785.34999999999991</v>
      </c>
    </row>
    <row r="7" spans="1:4" x14ac:dyDescent="0.2">
      <c r="A7" s="2">
        <f>SUMIF('Old Quote'!C:C,Omron!B7,'Old Quote'!A:A)</f>
        <v>5</v>
      </c>
      <c r="B7" s="1" t="s">
        <v>177</v>
      </c>
      <c r="C7" s="48">
        <v>169.47</v>
      </c>
      <c r="D7" s="48">
        <f t="shared" si="0"/>
        <v>847.35</v>
      </c>
    </row>
    <row r="8" spans="1:4" x14ac:dyDescent="0.2">
      <c r="A8" s="2">
        <f>SUMIF('Old Quote'!C:C,Omron!B8,'Old Quote'!A:A)</f>
        <v>7</v>
      </c>
      <c r="B8" s="1" t="s">
        <v>178</v>
      </c>
      <c r="C8" s="48">
        <v>194.27</v>
      </c>
      <c r="D8" s="48">
        <f t="shared" si="0"/>
        <v>1359.89</v>
      </c>
    </row>
    <row r="9" spans="1:4" x14ac:dyDescent="0.2">
      <c r="A9" s="2">
        <f>SUMIF('Old Quote'!C:C,Omron!B9,'Old Quote'!A:A)</f>
        <v>9</v>
      </c>
      <c r="B9" s="1" t="s">
        <v>179</v>
      </c>
      <c r="C9" s="48">
        <v>99.2</v>
      </c>
      <c r="D9" s="48">
        <f t="shared" si="0"/>
        <v>892.80000000000007</v>
      </c>
    </row>
    <row r="10" spans="1:4" x14ac:dyDescent="0.2">
      <c r="A10" s="2">
        <f>SUMIF('Old Quote'!C:C,Omron!B10,'Old Quote'!A:A)</f>
        <v>9</v>
      </c>
      <c r="B10" s="1" t="s">
        <v>180</v>
      </c>
      <c r="C10" s="48">
        <v>128.13</v>
      </c>
      <c r="D10" s="48">
        <f t="shared" si="0"/>
        <v>1153.17</v>
      </c>
    </row>
    <row r="11" spans="1:4" x14ac:dyDescent="0.2">
      <c r="A11" s="2">
        <f>SUMIF('Old Quote'!C:C,Omron!B11,'Old Quote'!A:A)</f>
        <v>4</v>
      </c>
      <c r="B11" s="1" t="s">
        <v>181</v>
      </c>
      <c r="C11" s="48">
        <v>268.8</v>
      </c>
      <c r="D11" s="48">
        <f t="shared" si="0"/>
        <v>1075.2</v>
      </c>
    </row>
    <row r="12" spans="1:4" x14ac:dyDescent="0.2">
      <c r="A12" s="2">
        <f>SUMIF('Old Quote'!C:C,Omron!B12,'Old Quote'!A:A)</f>
        <v>6</v>
      </c>
      <c r="B12" s="1" t="s">
        <v>182</v>
      </c>
      <c r="C12" s="48">
        <v>378</v>
      </c>
      <c r="D12" s="48">
        <f t="shared" si="0"/>
        <v>2268</v>
      </c>
    </row>
    <row r="13" spans="1:4" x14ac:dyDescent="0.2">
      <c r="A13" s="2">
        <f>SUMIF('Old Quote'!C:C,Omron!B13,'Old Quote'!A:A)</f>
        <v>1</v>
      </c>
      <c r="B13" s="1" t="s">
        <v>183</v>
      </c>
      <c r="C13" s="48">
        <v>630</v>
      </c>
      <c r="D13" s="48">
        <f t="shared" si="0"/>
        <v>630</v>
      </c>
    </row>
    <row r="14" spans="1:4" x14ac:dyDescent="0.2">
      <c r="A14" s="2">
        <f>SUMIF('Old Quote'!C:C,Omron!B14,'Old Quote'!A:A)</f>
        <v>0</v>
      </c>
      <c r="B14" s="1" t="s">
        <v>184</v>
      </c>
      <c r="C14" s="48">
        <v>210</v>
      </c>
      <c r="D14" s="48">
        <f t="shared" si="0"/>
        <v>0</v>
      </c>
    </row>
    <row r="15" spans="1:4" x14ac:dyDescent="0.2">
      <c r="A15" s="2">
        <f>SUMIF('Old Quote'!C:C,Omron!B15,'Old Quote'!A:A)</f>
        <v>3</v>
      </c>
      <c r="B15" s="1" t="s">
        <v>185</v>
      </c>
      <c r="C15" s="48">
        <v>231.47</v>
      </c>
      <c r="D15" s="48">
        <f t="shared" si="0"/>
        <v>694.41</v>
      </c>
    </row>
    <row r="16" spans="1:4" x14ac:dyDescent="0.2">
      <c r="A16" s="2">
        <f>SUMIF('Old Quote'!C:C,Omron!B16,'Old Quote'!A:A)</f>
        <v>4</v>
      </c>
      <c r="B16" s="1" t="s">
        <v>186</v>
      </c>
      <c r="C16" s="48">
        <v>708.13</v>
      </c>
      <c r="D16" s="48">
        <f t="shared" si="0"/>
        <v>2832.52</v>
      </c>
    </row>
    <row r="17" spans="1:4" x14ac:dyDescent="0.2">
      <c r="A17" s="2">
        <f>SUMIF('Old Quote'!C:C,Omron!B17,'Old Quote'!A:A)</f>
        <v>3</v>
      </c>
      <c r="B17" s="1" t="s">
        <v>187</v>
      </c>
      <c r="C17" s="48">
        <v>835.31</v>
      </c>
      <c r="D17" s="48">
        <f t="shared" si="0"/>
        <v>2505.9299999999998</v>
      </c>
    </row>
    <row r="18" spans="1:4" x14ac:dyDescent="0.2">
      <c r="A18" s="49">
        <f>SUMIF('Old Quote'!C:C,Omron!B18,'Old Quote'!A:A)</f>
        <v>4</v>
      </c>
      <c r="B18" s="50" t="s">
        <v>188</v>
      </c>
      <c r="C18" s="51">
        <v>1615.63</v>
      </c>
      <c r="D18" s="51">
        <f t="shared" si="0"/>
        <v>6462.52</v>
      </c>
    </row>
    <row r="19" spans="1:4" x14ac:dyDescent="0.2">
      <c r="A19" s="2"/>
      <c r="C19" s="48"/>
      <c r="D19" s="48">
        <f>SUM(D3:D18)</f>
        <v>31939.66</v>
      </c>
    </row>
    <row r="20" spans="1:4" x14ac:dyDescent="0.2">
      <c r="A20" s="2"/>
      <c r="C20" s="48"/>
      <c r="D20" s="48"/>
    </row>
    <row r="21" spans="1:4" x14ac:dyDescent="0.2">
      <c r="A21" s="2"/>
      <c r="C21" s="48"/>
      <c r="D21" s="48"/>
    </row>
    <row r="22" spans="1:4" x14ac:dyDescent="0.2">
      <c r="A22" s="2">
        <f>SUMIF('Old Quote'!C:C,Omron!B22,'Old Quote'!A:A)</f>
        <v>4</v>
      </c>
      <c r="B22" s="1" t="s">
        <v>189</v>
      </c>
      <c r="C22" s="48">
        <v>886.53</v>
      </c>
      <c r="D22" s="48">
        <f t="shared" si="0"/>
        <v>3546.12</v>
      </c>
    </row>
    <row r="23" spans="1:4" x14ac:dyDescent="0.2">
      <c r="A23" s="2">
        <f>SUMIF('Old Quote'!C:C,Omron!B23,'Old Quote'!A:A)</f>
        <v>3</v>
      </c>
      <c r="B23" s="1" t="s">
        <v>190</v>
      </c>
      <c r="C23" s="48">
        <v>1065.47</v>
      </c>
      <c r="D23" s="48">
        <f t="shared" si="0"/>
        <v>3196.41</v>
      </c>
    </row>
    <row r="24" spans="1:4" x14ac:dyDescent="0.2">
      <c r="A24" s="2">
        <f>SUMIF('Old Quote'!C:C,Omron!B24,'Old Quote'!A:A)</f>
        <v>4</v>
      </c>
      <c r="B24" s="1" t="s">
        <v>191</v>
      </c>
      <c r="C24" s="48">
        <v>1464</v>
      </c>
      <c r="D24" s="48">
        <f t="shared" si="0"/>
        <v>5856</v>
      </c>
    </row>
    <row r="25" spans="1:4" x14ac:dyDescent="0.2">
      <c r="A25" s="2">
        <f>SUMIF('Old Quote'!C:C,Omron!B25,'Old Quote'!A:A)</f>
        <v>7</v>
      </c>
      <c r="B25" s="1" t="s">
        <v>192</v>
      </c>
      <c r="C25" s="48">
        <v>223.67</v>
      </c>
      <c r="D25" s="48">
        <f t="shared" si="0"/>
        <v>1565.6899999999998</v>
      </c>
    </row>
    <row r="26" spans="1:4" x14ac:dyDescent="0.2">
      <c r="A26" s="2">
        <f>SUMIF('Old Quote'!C:C,Omron!B26,'Old Quote'!A:A)</f>
        <v>4</v>
      </c>
      <c r="B26" s="1" t="s">
        <v>193</v>
      </c>
      <c r="C26" s="48">
        <v>216.35</v>
      </c>
      <c r="D26" s="48">
        <f t="shared" si="0"/>
        <v>865.4</v>
      </c>
    </row>
    <row r="27" spans="1:4" x14ac:dyDescent="0.2">
      <c r="A27" s="2">
        <f>SUMIF('Old Quote'!C:C,Omron!B27,'Old Quote'!A:A)</f>
        <v>7</v>
      </c>
      <c r="B27" s="1" t="s">
        <v>194</v>
      </c>
      <c r="C27" s="48">
        <v>203.33</v>
      </c>
      <c r="D27" s="48">
        <f t="shared" si="0"/>
        <v>1423.3100000000002</v>
      </c>
    </row>
    <row r="28" spans="1:4" x14ac:dyDescent="0.2">
      <c r="A28" s="49">
        <f>SUMIF('Old Quote'!C:C,Omron!B28,'Old Quote'!A:A)</f>
        <v>4</v>
      </c>
      <c r="B28" s="50" t="s">
        <v>195</v>
      </c>
      <c r="C28" s="51">
        <v>246.44</v>
      </c>
      <c r="D28" s="51">
        <f t="shared" si="0"/>
        <v>985.76</v>
      </c>
    </row>
    <row r="29" spans="1:4" x14ac:dyDescent="0.2">
      <c r="A29" s="2"/>
      <c r="C29" s="48"/>
      <c r="D29" s="48">
        <f>SUM(D22:D28)</f>
        <v>17438.689999999999</v>
      </c>
    </row>
    <row r="30" spans="1:4" x14ac:dyDescent="0.2">
      <c r="A30" s="2"/>
      <c r="C30" s="48"/>
      <c r="D30" s="48"/>
    </row>
    <row r="31" spans="1:4" x14ac:dyDescent="0.2">
      <c r="A31" s="2"/>
      <c r="C31" s="48"/>
      <c r="D31" s="48"/>
    </row>
    <row r="32" spans="1:4" x14ac:dyDescent="0.2">
      <c r="A32" s="2"/>
      <c r="C32" s="48"/>
      <c r="D32" s="48"/>
    </row>
    <row r="33" spans="1:4" x14ac:dyDescent="0.2">
      <c r="A33" s="2"/>
      <c r="C33" s="48"/>
      <c r="D33" s="48"/>
    </row>
    <row r="34" spans="1:4" x14ac:dyDescent="0.2">
      <c r="A34" s="2"/>
      <c r="C34" s="48"/>
      <c r="D34" s="48"/>
    </row>
    <row r="35" spans="1:4" x14ac:dyDescent="0.2">
      <c r="A35" s="2"/>
      <c r="C35" s="48"/>
      <c r="D35" s="48"/>
    </row>
    <row r="36" spans="1:4" x14ac:dyDescent="0.2">
      <c r="A36" s="2"/>
      <c r="C36" s="48"/>
      <c r="D36" s="48"/>
    </row>
    <row r="37" spans="1:4" x14ac:dyDescent="0.2">
      <c r="A37" s="2"/>
      <c r="C37" s="48"/>
      <c r="D37" s="48"/>
    </row>
    <row r="38" spans="1:4" x14ac:dyDescent="0.2">
      <c r="A38" s="2"/>
      <c r="C38" s="48"/>
      <c r="D38" s="48"/>
    </row>
    <row r="39" spans="1:4" x14ac:dyDescent="0.2">
      <c r="A39" s="2"/>
      <c r="C39" s="48"/>
      <c r="D39" s="48"/>
    </row>
    <row r="40" spans="1:4" x14ac:dyDescent="0.2">
      <c r="A40" s="2"/>
      <c r="C40" s="48"/>
      <c r="D40" s="48"/>
    </row>
    <row r="43" spans="1:4" x14ac:dyDescent="0.2">
      <c r="D43" s="48"/>
    </row>
  </sheetData>
  <mergeCells count="1">
    <mergeCell ref="A1: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2C3BD-6404-44BA-AEAD-1EA69FCB2C0A}">
  <dimension ref="A1:D26"/>
  <sheetViews>
    <sheetView workbookViewId="0">
      <selection activeCell="A3" sqref="A3"/>
    </sheetView>
  </sheetViews>
  <sheetFormatPr defaultColWidth="9.140625" defaultRowHeight="12.75" x14ac:dyDescent="0.2"/>
  <cols>
    <col min="1" max="1" width="9.140625" style="1"/>
    <col min="2" max="2" width="42.5703125" style="1" bestFit="1" customWidth="1"/>
    <col min="3" max="3" width="13.5703125" style="1" customWidth="1"/>
    <col min="4" max="4" width="14" style="1" customWidth="1"/>
    <col min="5" max="16384" width="9.140625" style="1"/>
  </cols>
  <sheetData>
    <row r="1" spans="1:4" x14ac:dyDescent="0.2">
      <c r="A1" s="78" t="s">
        <v>196</v>
      </c>
      <c r="B1" s="78"/>
      <c r="C1" s="78"/>
      <c r="D1" s="78"/>
    </row>
    <row r="2" spans="1:4" x14ac:dyDescent="0.2">
      <c r="A2" s="2" t="s">
        <v>1</v>
      </c>
      <c r="B2" s="1" t="s">
        <v>169</v>
      </c>
      <c r="C2" s="48" t="s">
        <v>11</v>
      </c>
      <c r="D2" s="48" t="s">
        <v>170</v>
      </c>
    </row>
    <row r="3" spans="1:4" x14ac:dyDescent="0.2">
      <c r="A3" s="2">
        <f>SUMIF('Old Quote'!S:S,Bosch!B3,'Old Quote'!Q:Q)</f>
        <v>1</v>
      </c>
      <c r="B3" s="1" t="s">
        <v>197</v>
      </c>
      <c r="C3" s="48">
        <v>974.4</v>
      </c>
      <c r="D3" s="48">
        <f t="shared" ref="D3:D25" si="0">+C3*A3</f>
        <v>974.4</v>
      </c>
    </row>
    <row r="4" spans="1:4" x14ac:dyDescent="0.2">
      <c r="A4" s="2">
        <f>SUMIF('Old Quote'!S:S,Bosch!B4,'Old Quote'!Q:Q)</f>
        <v>5</v>
      </c>
      <c r="B4" s="1" t="s">
        <v>198</v>
      </c>
      <c r="C4" s="48">
        <v>1386.4</v>
      </c>
      <c r="D4" s="48">
        <f t="shared" si="0"/>
        <v>6932</v>
      </c>
    </row>
    <row r="5" spans="1:4" x14ac:dyDescent="0.2">
      <c r="A5" s="2">
        <f>SUMIF('Old Quote'!S:S,Bosch!B5,'Old Quote'!Q:Q)</f>
        <v>5</v>
      </c>
      <c r="B5" s="1" t="s">
        <v>199</v>
      </c>
      <c r="C5" s="48">
        <v>1473.6</v>
      </c>
      <c r="D5" s="48">
        <f t="shared" si="0"/>
        <v>7368</v>
      </c>
    </row>
    <row r="6" spans="1:4" x14ac:dyDescent="0.2">
      <c r="A6" s="2">
        <f>SUMIF('Old Quote'!S:S,Bosch!B6,'Old Quote'!Q:Q)</f>
        <v>6</v>
      </c>
      <c r="B6" s="1" t="s">
        <v>200</v>
      </c>
      <c r="C6" s="48">
        <v>146.4</v>
      </c>
      <c r="D6" s="48">
        <f t="shared" si="0"/>
        <v>878.40000000000009</v>
      </c>
    </row>
    <row r="7" spans="1:4" x14ac:dyDescent="0.2">
      <c r="A7" s="2">
        <f>SUMIF('Old Quote'!S:S,Bosch!B7,'Old Quote'!Q:Q)</f>
        <v>9</v>
      </c>
      <c r="B7" s="1" t="s">
        <v>201</v>
      </c>
      <c r="C7" s="48">
        <v>185.6</v>
      </c>
      <c r="D7" s="48">
        <f t="shared" si="0"/>
        <v>1670.3999999999999</v>
      </c>
    </row>
    <row r="8" spans="1:4" x14ac:dyDescent="0.2">
      <c r="A8" s="2">
        <f>SUMIF('Old Quote'!S:S,Bosch!B8,'Old Quote'!Q:Q)</f>
        <v>9</v>
      </c>
      <c r="B8" s="1" t="s">
        <v>202</v>
      </c>
      <c r="C8" s="48">
        <v>1120.8</v>
      </c>
      <c r="D8" s="48">
        <f t="shared" si="0"/>
        <v>10087.199999999999</v>
      </c>
    </row>
    <row r="9" spans="1:4" x14ac:dyDescent="0.2">
      <c r="A9" s="2">
        <f>SUMIF('Old Quote'!S:S,Bosch!B9,'Old Quote'!Q:Q)</f>
        <v>10</v>
      </c>
      <c r="B9" s="1" t="s">
        <v>203</v>
      </c>
      <c r="C9" s="48">
        <v>113.6</v>
      </c>
      <c r="D9" s="48">
        <f t="shared" si="0"/>
        <v>1136</v>
      </c>
    </row>
    <row r="10" spans="1:4" x14ac:dyDescent="0.2">
      <c r="A10" s="2">
        <f>SUMIF('Old Quote'!S:S,Bosch!B10,'Old Quote'!Q:Q)</f>
        <v>3</v>
      </c>
      <c r="B10" s="1" t="s">
        <v>204</v>
      </c>
      <c r="C10" s="48">
        <v>69.36</v>
      </c>
      <c r="D10" s="48">
        <f t="shared" si="0"/>
        <v>208.07999999999998</v>
      </c>
    </row>
    <row r="11" spans="1:4" x14ac:dyDescent="0.2">
      <c r="A11" s="2">
        <f>SUMIF('Old Quote'!S:S,Bosch!B11,'Old Quote'!Q:Q)</f>
        <v>4</v>
      </c>
      <c r="B11" s="1" t="s">
        <v>205</v>
      </c>
      <c r="C11" s="48">
        <v>172.8</v>
      </c>
      <c r="D11" s="48">
        <f t="shared" si="0"/>
        <v>691.2</v>
      </c>
    </row>
    <row r="12" spans="1:4" x14ac:dyDescent="0.2">
      <c r="A12" s="2">
        <f>SUMIF('Old Quote'!S:S,Bosch!B12,'Old Quote'!Q:Q)</f>
        <v>3</v>
      </c>
      <c r="B12" s="1" t="s">
        <v>206</v>
      </c>
      <c r="C12" s="48">
        <v>260.8</v>
      </c>
      <c r="D12" s="48">
        <f t="shared" si="0"/>
        <v>782.40000000000009</v>
      </c>
    </row>
    <row r="13" spans="1:4" x14ac:dyDescent="0.2">
      <c r="A13" s="2">
        <f>SUMIF('Old Quote'!S:S,Bosch!B13,'Old Quote'!Q:Q)</f>
        <v>3</v>
      </c>
      <c r="B13" s="1" t="s">
        <v>207</v>
      </c>
      <c r="C13" s="48">
        <v>102.4</v>
      </c>
      <c r="D13" s="48">
        <f t="shared" si="0"/>
        <v>307.20000000000005</v>
      </c>
    </row>
    <row r="14" spans="1:4" x14ac:dyDescent="0.2">
      <c r="A14" s="2">
        <f>SUMIF('Old Quote'!S:S,Bosch!B14,'Old Quote'!Q:Q)</f>
        <v>1</v>
      </c>
      <c r="B14" s="1" t="s">
        <v>208</v>
      </c>
      <c r="C14" s="48">
        <v>196</v>
      </c>
      <c r="D14" s="48">
        <f t="shared" si="0"/>
        <v>196</v>
      </c>
    </row>
    <row r="15" spans="1:4" x14ac:dyDescent="0.2">
      <c r="A15" s="2">
        <f>SUMIF('Old Quote'!S:S,Bosch!B15,'Old Quote'!Q:Q)</f>
        <v>6</v>
      </c>
      <c r="B15" s="1" t="s">
        <v>209</v>
      </c>
      <c r="C15" s="48">
        <v>139.19999999999999</v>
      </c>
      <c r="D15" s="48">
        <f t="shared" si="0"/>
        <v>835.19999999999993</v>
      </c>
    </row>
    <row r="16" spans="1:4" x14ac:dyDescent="0.2">
      <c r="A16" s="2">
        <f>SUMIF('Old Quote'!K:K,Beckhoff!B16,'Old Quote'!I:I)</f>
        <v>3</v>
      </c>
      <c r="B16" s="1" t="s">
        <v>210</v>
      </c>
      <c r="C16" s="48">
        <v>214.4</v>
      </c>
      <c r="D16" s="48">
        <f t="shared" si="0"/>
        <v>643.20000000000005</v>
      </c>
    </row>
    <row r="17" spans="1:4" x14ac:dyDescent="0.2">
      <c r="A17" s="2">
        <f>SUMIF('Old Quote'!K:K,Beckhoff!B17,'Old Quote'!I:I)</f>
        <v>5</v>
      </c>
      <c r="B17" s="1" t="s">
        <v>211</v>
      </c>
      <c r="C17" s="48">
        <v>152.80000000000001</v>
      </c>
      <c r="D17" s="48">
        <f t="shared" si="0"/>
        <v>764</v>
      </c>
    </row>
    <row r="18" spans="1:4" x14ac:dyDescent="0.2">
      <c r="A18" s="2">
        <f>SUMIF('Old Quote'!K:K,Beckhoff!B18,'Old Quote'!I:I)</f>
        <v>4</v>
      </c>
      <c r="B18" s="1" t="s">
        <v>212</v>
      </c>
      <c r="C18" s="48">
        <v>500</v>
      </c>
      <c r="D18" s="48">
        <f t="shared" si="0"/>
        <v>2000</v>
      </c>
    </row>
    <row r="19" spans="1:4" x14ac:dyDescent="0.2">
      <c r="A19" s="2">
        <f>SUMIF('Old Quote'!K:K,Beckhoff!B19,'Old Quote'!I:I)</f>
        <v>1</v>
      </c>
      <c r="B19" s="1" t="s">
        <v>213</v>
      </c>
      <c r="C19" s="48">
        <v>102.4</v>
      </c>
      <c r="D19" s="48">
        <f>+C19*A19</f>
        <v>102.4</v>
      </c>
    </row>
    <row r="20" spans="1:4" x14ac:dyDescent="0.2">
      <c r="A20" s="2">
        <f>SUMIF('Old Quote'!K:K,Beckhoff!B20,'Old Quote'!I:I)</f>
        <v>1</v>
      </c>
      <c r="B20" s="1" t="s">
        <v>214</v>
      </c>
      <c r="C20" s="48">
        <v>522.4</v>
      </c>
      <c r="D20" s="48">
        <f t="shared" si="0"/>
        <v>522.4</v>
      </c>
    </row>
    <row r="21" spans="1:4" x14ac:dyDescent="0.2">
      <c r="A21" s="2">
        <f>SUMIF('Old Quote'!K:K,Beckhoff!B21,'Old Quote'!I:I)</f>
        <v>1</v>
      </c>
      <c r="B21" s="1" t="s">
        <v>215</v>
      </c>
      <c r="C21" s="48">
        <v>290.39999999999998</v>
      </c>
      <c r="D21" s="48">
        <f t="shared" si="0"/>
        <v>290.39999999999998</v>
      </c>
    </row>
    <row r="22" spans="1:4" x14ac:dyDescent="0.2">
      <c r="A22" s="2">
        <f>SUMIF('Old Quote'!K:K,Beckhoff!B22,'Old Quote'!I:I)</f>
        <v>1</v>
      </c>
      <c r="B22" s="1" t="s">
        <v>216</v>
      </c>
      <c r="C22" s="48">
        <v>174.4</v>
      </c>
      <c r="D22" s="48">
        <f t="shared" si="0"/>
        <v>174.4</v>
      </c>
    </row>
    <row r="23" spans="1:4" x14ac:dyDescent="0.2">
      <c r="A23" s="2">
        <f>SUMIF('Old Quote'!K:K,Beckhoff!B23,'Old Quote'!I:I)</f>
        <v>3</v>
      </c>
      <c r="B23" s="1" t="s">
        <v>67</v>
      </c>
      <c r="C23" s="48">
        <v>353.33330000000001</v>
      </c>
      <c r="D23" s="48">
        <f t="shared" si="0"/>
        <v>1059.9999</v>
      </c>
    </row>
    <row r="24" spans="1:4" x14ac:dyDescent="0.2">
      <c r="A24" s="2">
        <f>SUMIF('Old Quote'!K:K,Beckhoff!B24,'Old Quote'!I:I)</f>
        <v>1</v>
      </c>
      <c r="B24" s="1" t="s">
        <v>143</v>
      </c>
      <c r="C24" s="48">
        <v>1777.78</v>
      </c>
      <c r="D24" s="48">
        <f t="shared" si="0"/>
        <v>1777.78</v>
      </c>
    </row>
    <row r="25" spans="1:4" x14ac:dyDescent="0.2">
      <c r="A25" s="2">
        <f>SUMIF('Old Quote'!K:K,Beckhoff!B25,'Old Quote'!I:I)</f>
        <v>4</v>
      </c>
      <c r="B25" s="50" t="s">
        <v>217</v>
      </c>
      <c r="C25" s="51">
        <v>67.28</v>
      </c>
      <c r="D25" s="51">
        <f t="shared" si="0"/>
        <v>269.12</v>
      </c>
    </row>
    <row r="26" spans="1:4" x14ac:dyDescent="0.2">
      <c r="A26" s="2"/>
      <c r="C26" s="48"/>
      <c r="D26" s="48">
        <f>SUM(D3:D25)</f>
        <v>39670.179900000017</v>
      </c>
    </row>
  </sheetData>
  <mergeCells count="1">
    <mergeCell ref="A1:D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A006A-6A31-45E4-A09B-6434FE1EC682}">
  <dimension ref="A1:AL384"/>
  <sheetViews>
    <sheetView workbookViewId="0">
      <selection activeCell="J25" sqref="J25"/>
    </sheetView>
  </sheetViews>
  <sheetFormatPr defaultColWidth="9.140625" defaultRowHeight="12.75" x14ac:dyDescent="0.2"/>
  <cols>
    <col min="1" max="1" width="5.7109375" style="1" customWidth="1"/>
    <col min="2" max="2" width="23.28515625" style="1" customWidth="1"/>
    <col min="3" max="3" width="24.28515625" style="1" bestFit="1" customWidth="1"/>
    <col min="4" max="4" width="11.85546875" style="1" bestFit="1" customWidth="1"/>
    <col min="5" max="5" width="10.5703125" style="1" customWidth="1"/>
    <col min="6" max="6" width="12.5703125" style="1" bestFit="1" customWidth="1"/>
    <col min="7" max="7" width="12.42578125" style="1" bestFit="1" customWidth="1"/>
    <col min="8" max="8" width="10.5703125" style="1" customWidth="1"/>
    <col min="9" max="9" width="5.7109375" style="1" customWidth="1"/>
    <col min="10" max="10" width="22.5703125" style="1" customWidth="1"/>
    <col min="11" max="11" width="32" style="1" customWidth="1"/>
    <col min="12" max="12" width="11.85546875" style="1" bestFit="1" customWidth="1"/>
    <col min="13" max="13" width="10.5703125" style="1" customWidth="1"/>
    <col min="14" max="14" width="12.5703125" style="1" bestFit="1" customWidth="1"/>
    <col min="15" max="15" width="12.42578125" style="1" bestFit="1" customWidth="1"/>
    <col min="16" max="16" width="10.5703125" style="1" customWidth="1"/>
    <col min="17" max="17" width="5.7109375" style="1" customWidth="1"/>
    <col min="18" max="18" width="20.28515625" style="1" customWidth="1"/>
    <col min="19" max="19" width="24.5703125" style="1" customWidth="1"/>
    <col min="20" max="20" width="11.85546875" style="1" bestFit="1" customWidth="1"/>
    <col min="21" max="21" width="10.5703125" style="1" customWidth="1"/>
    <col min="22" max="22" width="12.5703125" style="1" bestFit="1" customWidth="1"/>
    <col min="23" max="23" width="12.42578125" style="1" bestFit="1" customWidth="1"/>
    <col min="24" max="24" width="10.5703125" style="1" customWidth="1"/>
    <col min="25" max="25" width="1.5703125" style="2" customWidth="1"/>
    <col min="26" max="26" width="9.140625" style="1"/>
    <col min="27" max="27" width="4.85546875" style="1" customWidth="1"/>
    <col min="28" max="28" width="10.85546875" style="1" bestFit="1" customWidth="1"/>
    <col min="29" max="29" width="9.140625" style="1"/>
    <col min="30" max="30" width="9.85546875" style="1" bestFit="1" customWidth="1"/>
    <col min="31" max="32" width="11.7109375" style="2" customWidth="1"/>
    <col min="33" max="33" width="8.5703125" style="2" customWidth="1"/>
    <col min="34" max="34" width="11.7109375" style="1" bestFit="1" customWidth="1"/>
    <col min="35" max="35" width="13.42578125" style="1" bestFit="1" customWidth="1"/>
    <col min="36" max="36" width="10.85546875" style="1" bestFit="1" customWidth="1"/>
    <col min="37" max="38" width="10.5703125" style="1" customWidth="1"/>
    <col min="39" max="16384" width="9.140625" style="1"/>
  </cols>
  <sheetData>
    <row r="1" spans="1:38" x14ac:dyDescent="0.2">
      <c r="A1" s="1" t="str">
        <f ca="1">CELL("filename")</f>
        <v>https://nulinemanufacturing-my.sharepoint.com/personal/e_lackey_nuline_com/Documents/Documents/Project Data Analysis Tool/GF12/[GF12 - 2-Up Bag Machine Quote 09-03-2020 copy.xlsx]Updated</v>
      </c>
      <c r="Q1" s="1" t="str">
        <f ca="1">CELL("filename")</f>
        <v>https://nulinemanufacturing-my.sharepoint.com/personal/e_lackey_nuline_com/Documents/Documents/Project Data Analysis Tool/GF12/[GF12 - 2-Up Bag Machine Quote 09-03-2020 copy.xlsx]Updated</v>
      </c>
    </row>
    <row r="2" spans="1:38" s="53" customFormat="1" ht="19.5" thickBot="1" x14ac:dyDescent="0.35">
      <c r="A2" s="75" t="s">
        <v>218</v>
      </c>
      <c r="B2" s="76"/>
      <c r="C2" s="76"/>
      <c r="D2" s="76"/>
      <c r="E2" s="76"/>
      <c r="F2" s="77"/>
      <c r="G2" s="77"/>
      <c r="H2" s="77"/>
      <c r="I2" s="75" t="s">
        <v>219</v>
      </c>
      <c r="J2" s="76"/>
      <c r="K2" s="76"/>
      <c r="L2" s="76"/>
      <c r="M2" s="76"/>
      <c r="N2" s="77"/>
      <c r="O2" s="77"/>
      <c r="P2" s="77"/>
      <c r="Q2" s="75" t="s">
        <v>220</v>
      </c>
      <c r="R2" s="76"/>
      <c r="S2" s="76"/>
      <c r="T2" s="76"/>
      <c r="U2" s="76"/>
      <c r="V2" s="77"/>
      <c r="W2" s="77"/>
      <c r="X2" s="77"/>
      <c r="Y2" s="52"/>
      <c r="AE2" s="52"/>
      <c r="AF2" s="52"/>
      <c r="AG2" s="52"/>
      <c r="AK2" s="54"/>
      <c r="AL2" s="54"/>
    </row>
    <row r="3" spans="1:38" ht="12" customHeight="1" x14ac:dyDescent="0.2">
      <c r="A3" s="8" t="s">
        <v>1</v>
      </c>
      <c r="B3" s="10" t="s">
        <v>2</v>
      </c>
      <c r="C3" s="10" t="s">
        <v>3</v>
      </c>
      <c r="D3" s="10" t="s">
        <v>4</v>
      </c>
      <c r="E3" s="9" t="s">
        <v>5</v>
      </c>
      <c r="F3" s="27" t="s">
        <v>6</v>
      </c>
      <c r="G3" s="10" t="s">
        <v>7</v>
      </c>
      <c r="H3" s="9" t="s">
        <v>8</v>
      </c>
      <c r="I3" s="8" t="s">
        <v>1</v>
      </c>
      <c r="J3" s="10" t="s">
        <v>2</v>
      </c>
      <c r="K3" s="10" t="s">
        <v>3</v>
      </c>
      <c r="L3" s="10" t="s">
        <v>4</v>
      </c>
      <c r="M3" s="9" t="s">
        <v>5</v>
      </c>
      <c r="N3" s="27" t="s">
        <v>6</v>
      </c>
      <c r="O3" s="10" t="s">
        <v>7</v>
      </c>
      <c r="P3" s="9" t="s">
        <v>8</v>
      </c>
      <c r="Q3" s="8" t="s">
        <v>1</v>
      </c>
      <c r="R3" s="10" t="s">
        <v>2</v>
      </c>
      <c r="S3" s="10" t="s">
        <v>3</v>
      </c>
      <c r="T3" s="10" t="s">
        <v>4</v>
      </c>
      <c r="U3" s="9" t="s">
        <v>5</v>
      </c>
      <c r="V3" s="27" t="s">
        <v>6</v>
      </c>
      <c r="W3" s="10" t="s">
        <v>7</v>
      </c>
      <c r="X3" s="9" t="s">
        <v>8</v>
      </c>
      <c r="Z3" s="1" t="s">
        <v>9</v>
      </c>
      <c r="AA3" s="1" t="s">
        <v>1</v>
      </c>
      <c r="AB3" s="1" t="s">
        <v>10</v>
      </c>
      <c r="AC3" s="1" t="s">
        <v>11</v>
      </c>
      <c r="AD3" s="1" t="s">
        <v>12</v>
      </c>
      <c r="AK3" s="3"/>
      <c r="AL3" s="3"/>
    </row>
    <row r="4" spans="1:38" ht="12" customHeight="1" x14ac:dyDescent="0.2">
      <c r="A4" s="11">
        <f>A11+A12+A13</f>
        <v>1120</v>
      </c>
      <c r="B4" s="1" t="s">
        <v>13</v>
      </c>
      <c r="D4" s="3">
        <v>25</v>
      </c>
      <c r="E4" s="12">
        <f t="shared" ref="E4:E14" si="0">D4*A4</f>
        <v>28000</v>
      </c>
      <c r="F4" s="28">
        <v>0.5</v>
      </c>
      <c r="G4" s="3">
        <f>E361/(1-F4)</f>
        <v>1170242.8346000002</v>
      </c>
      <c r="H4" s="12">
        <f>G4-E361</f>
        <v>585121.41730000009</v>
      </c>
      <c r="I4" s="11">
        <f>I11+I12+I13</f>
        <v>1120</v>
      </c>
      <c r="J4" s="1" t="str">
        <f>B4</f>
        <v>NuLine Overhead</v>
      </c>
      <c r="L4" s="3">
        <f>D4</f>
        <v>25</v>
      </c>
      <c r="M4" s="12">
        <f t="shared" ref="M4:M14" si="1">L4*I4</f>
        <v>28000</v>
      </c>
      <c r="N4" s="28">
        <v>0.5</v>
      </c>
      <c r="O4" s="3">
        <f>M361/(1-N4)</f>
        <v>1131648.3697956002</v>
      </c>
      <c r="P4" s="12">
        <f>O4-M361</f>
        <v>565824.18489780009</v>
      </c>
      <c r="Q4" s="11">
        <f>Q11+Q12+Q13</f>
        <v>1120</v>
      </c>
      <c r="R4" s="1" t="str">
        <f>B4</f>
        <v>NuLine Overhead</v>
      </c>
      <c r="T4" s="3">
        <f>D4</f>
        <v>25</v>
      </c>
      <c r="U4" s="12">
        <f t="shared" ref="U4:U14" si="2">T4*Q4</f>
        <v>28000</v>
      </c>
      <c r="V4" s="28">
        <v>0.5</v>
      </c>
      <c r="W4" s="3">
        <f>U361/(1-V4)</f>
        <v>1209442.8308000001</v>
      </c>
      <c r="X4" s="12">
        <f>W4-U361</f>
        <v>604721.41540000006</v>
      </c>
      <c r="Z4" s="1" t="s">
        <v>14</v>
      </c>
      <c r="AA4" s="1">
        <v>7</v>
      </c>
      <c r="AB4" s="1">
        <v>3</v>
      </c>
      <c r="AC4" s="3">
        <v>75</v>
      </c>
      <c r="AD4" s="3">
        <f>AA4*AB4*AC4</f>
        <v>1575</v>
      </c>
      <c r="AK4" s="3"/>
      <c r="AL4" s="3"/>
    </row>
    <row r="5" spans="1:38" ht="12" customHeight="1" x14ac:dyDescent="0.2">
      <c r="A5" s="11">
        <v>0</v>
      </c>
      <c r="B5" s="1" t="s">
        <v>25</v>
      </c>
      <c r="D5" s="3">
        <v>50000</v>
      </c>
      <c r="E5" s="12">
        <f t="shared" si="0"/>
        <v>0</v>
      </c>
      <c r="F5" s="28">
        <v>0.45</v>
      </c>
      <c r="G5" s="3">
        <f>E361/(1-F5)</f>
        <v>1063857.1223636365</v>
      </c>
      <c r="H5" s="12">
        <f>G5-E361</f>
        <v>478735.70506363641</v>
      </c>
      <c r="I5" s="11">
        <f t="shared" ref="I5:I14" si="3">A5</f>
        <v>0</v>
      </c>
      <c r="J5" s="1" t="str">
        <f t="shared" ref="J5:J14" si="4">B5</f>
        <v>CE Certification</v>
      </c>
      <c r="L5" s="3">
        <f t="shared" ref="L5:L13" si="5">D5</f>
        <v>50000</v>
      </c>
      <c r="M5" s="12">
        <f t="shared" si="1"/>
        <v>0</v>
      </c>
      <c r="N5" s="28">
        <v>0.45</v>
      </c>
      <c r="O5" s="3">
        <f>M361/(1-N5)</f>
        <v>1028771.2452687273</v>
      </c>
      <c r="P5" s="12">
        <f>O5-M361</f>
        <v>462947.06037092721</v>
      </c>
      <c r="Q5" s="11">
        <f>A5</f>
        <v>0</v>
      </c>
      <c r="R5" s="1" t="str">
        <f t="shared" ref="R5:R14" si="6">B5</f>
        <v>CE Certification</v>
      </c>
      <c r="T5" s="3">
        <f t="shared" ref="T5:T14" si="7">D5</f>
        <v>50000</v>
      </c>
      <c r="U5" s="12">
        <f t="shared" si="2"/>
        <v>0</v>
      </c>
      <c r="V5" s="28">
        <v>0.45</v>
      </c>
      <c r="W5" s="3">
        <f>U361/(1-V5)</f>
        <v>1099493.4825454545</v>
      </c>
      <c r="X5" s="12">
        <f>W5-U361</f>
        <v>494772.06714545446</v>
      </c>
      <c r="Z5" s="1" t="s">
        <v>16</v>
      </c>
      <c r="AA5" s="1">
        <v>1</v>
      </c>
      <c r="AB5" s="1">
        <v>3</v>
      </c>
      <c r="AC5" s="3">
        <v>500</v>
      </c>
      <c r="AD5" s="3">
        <f>AA5*AB5*AC5</f>
        <v>1500</v>
      </c>
      <c r="AK5" s="3"/>
      <c r="AL5" s="3"/>
    </row>
    <row r="6" spans="1:38" ht="12" customHeight="1" x14ac:dyDescent="0.2">
      <c r="A6" s="11">
        <v>20</v>
      </c>
      <c r="B6" s="1" t="s">
        <v>221</v>
      </c>
      <c r="D6" s="3">
        <v>130</v>
      </c>
      <c r="E6" s="12">
        <f t="shared" si="0"/>
        <v>2600</v>
      </c>
      <c r="F6" s="28">
        <v>0.4</v>
      </c>
      <c r="G6" s="3">
        <f>E361/(1-F6)</f>
        <v>975202.36216666689</v>
      </c>
      <c r="H6" s="12">
        <f>G6-E361</f>
        <v>390080.9448666668</v>
      </c>
      <c r="I6" s="11">
        <f t="shared" si="3"/>
        <v>20</v>
      </c>
      <c r="J6" s="1" t="str">
        <f t="shared" si="4"/>
        <v>Contract Electrical Engineering Labor</v>
      </c>
      <c r="L6" s="3">
        <f t="shared" si="5"/>
        <v>130</v>
      </c>
      <c r="M6" s="12">
        <f t="shared" si="1"/>
        <v>2600</v>
      </c>
      <c r="N6" s="28">
        <v>0.4</v>
      </c>
      <c r="O6" s="3">
        <f>M361/(1-N6)</f>
        <v>943040.30816300015</v>
      </c>
      <c r="P6" s="12">
        <f>O6-M361</f>
        <v>377216.12326520006</v>
      </c>
      <c r="Q6" s="11">
        <f t="shared" ref="Q6:Q14" si="8">A6</f>
        <v>20</v>
      </c>
      <c r="R6" s="1" t="str">
        <f t="shared" si="6"/>
        <v>Contract Electrical Engineering Labor</v>
      </c>
      <c r="T6" s="3">
        <f t="shared" si="7"/>
        <v>130</v>
      </c>
      <c r="U6" s="12">
        <f t="shared" si="2"/>
        <v>2600</v>
      </c>
      <c r="V6" s="28">
        <v>0.4</v>
      </c>
      <c r="W6" s="3">
        <f>U361/(1-V6)</f>
        <v>1007869.0256666668</v>
      </c>
      <c r="X6" s="12">
        <f>W6-U361</f>
        <v>403147.61026666674</v>
      </c>
      <c r="Z6" s="1" t="s">
        <v>18</v>
      </c>
      <c r="AA6" s="1">
        <v>7</v>
      </c>
      <c r="AB6" s="1">
        <v>3</v>
      </c>
      <c r="AC6" s="3">
        <v>150</v>
      </c>
      <c r="AD6" s="3">
        <f>AA6*AB6*AC6</f>
        <v>3150</v>
      </c>
      <c r="AK6" s="3"/>
      <c r="AL6" s="3"/>
    </row>
    <row r="7" spans="1:38" ht="12" customHeight="1" x14ac:dyDescent="0.2">
      <c r="A7" s="11">
        <v>0</v>
      </c>
      <c r="B7" s="1" t="s">
        <v>222</v>
      </c>
      <c r="D7" s="3">
        <v>130</v>
      </c>
      <c r="E7" s="12">
        <f t="shared" si="0"/>
        <v>0</v>
      </c>
      <c r="F7" s="28">
        <v>0.35</v>
      </c>
      <c r="G7" s="3">
        <f>E361/(1-F7)</f>
        <v>900186.79584615398</v>
      </c>
      <c r="H7" s="12">
        <f>G7-E361</f>
        <v>315065.37854615389</v>
      </c>
      <c r="I7" s="11">
        <f t="shared" si="3"/>
        <v>0</v>
      </c>
      <c r="J7" s="1" t="str">
        <f t="shared" si="4"/>
        <v>Contract Safety Audit Labor</v>
      </c>
      <c r="L7" s="3">
        <f t="shared" si="5"/>
        <v>130</v>
      </c>
      <c r="M7" s="12">
        <f t="shared" si="1"/>
        <v>0</v>
      </c>
      <c r="N7" s="28">
        <v>0.35</v>
      </c>
      <c r="O7" s="3">
        <f>M361/(1-N7)</f>
        <v>870498.7459966155</v>
      </c>
      <c r="P7" s="12">
        <f>O7-M361</f>
        <v>304674.56109881541</v>
      </c>
      <c r="Q7" s="11">
        <f t="shared" si="8"/>
        <v>0</v>
      </c>
      <c r="R7" s="1" t="str">
        <f t="shared" si="6"/>
        <v>Contract Safety Audit Labor</v>
      </c>
      <c r="T7" s="3">
        <f t="shared" si="7"/>
        <v>130</v>
      </c>
      <c r="U7" s="12">
        <f t="shared" si="2"/>
        <v>0</v>
      </c>
      <c r="V7" s="28">
        <v>0.35</v>
      </c>
      <c r="W7" s="3">
        <f>U361/(1-V7)</f>
        <v>930340.63907692314</v>
      </c>
      <c r="X7" s="12">
        <f>W7-U361</f>
        <v>325619.22367692308</v>
      </c>
      <c r="Z7" s="1" t="s">
        <v>20</v>
      </c>
      <c r="AA7" s="1">
        <v>1</v>
      </c>
      <c r="AB7" s="1">
        <v>1</v>
      </c>
      <c r="AC7" s="3">
        <v>500</v>
      </c>
      <c r="AD7" s="3">
        <f>AA7*AB7*AC7</f>
        <v>500</v>
      </c>
      <c r="AK7" s="3"/>
      <c r="AL7" s="3"/>
    </row>
    <row r="8" spans="1:38" ht="12" customHeight="1" x14ac:dyDescent="0.2">
      <c r="A8" s="11">
        <v>20</v>
      </c>
      <c r="B8" s="1" t="s">
        <v>223</v>
      </c>
      <c r="D8" s="3">
        <v>130</v>
      </c>
      <c r="E8" s="12">
        <f t="shared" si="0"/>
        <v>2600</v>
      </c>
      <c r="F8" s="28">
        <v>0.33339999999999997</v>
      </c>
      <c r="G8" s="3">
        <f>E361/(1-F8)</f>
        <v>877769.90294029401</v>
      </c>
      <c r="H8" s="12">
        <f>G8-E361</f>
        <v>292648.48564029392</v>
      </c>
      <c r="I8" s="11">
        <f t="shared" si="3"/>
        <v>20</v>
      </c>
      <c r="J8" s="1" t="str">
        <f t="shared" si="4"/>
        <v>Contract User Manual Labor</v>
      </c>
      <c r="L8" s="3">
        <f t="shared" si="5"/>
        <v>130</v>
      </c>
      <c r="M8" s="12">
        <f t="shared" si="1"/>
        <v>2600</v>
      </c>
      <c r="N8" s="28">
        <v>0.33339999999999997</v>
      </c>
      <c r="O8" s="3">
        <f>M361/(1-N8)</f>
        <v>848821.15946264635</v>
      </c>
      <c r="P8" s="12">
        <f>O8-M361</f>
        <v>282996.97456484626</v>
      </c>
      <c r="Q8" s="11">
        <f t="shared" si="8"/>
        <v>20</v>
      </c>
      <c r="R8" s="1" t="str">
        <f t="shared" si="6"/>
        <v>Contract User Manual Labor</v>
      </c>
      <c r="T8" s="3">
        <f t="shared" si="7"/>
        <v>130</v>
      </c>
      <c r="U8" s="12">
        <f t="shared" si="2"/>
        <v>2600</v>
      </c>
      <c r="V8" s="28">
        <v>0.33339999999999997</v>
      </c>
      <c r="W8" s="3">
        <f>U361/(1-V8)</f>
        <v>907172.8403840384</v>
      </c>
      <c r="X8" s="12">
        <f>W8-U361</f>
        <v>302451.42498403834</v>
      </c>
      <c r="AC8" s="3"/>
      <c r="AD8" s="3">
        <f>SUM(AD4:AD7)</f>
        <v>6725</v>
      </c>
      <c r="AK8" s="3"/>
      <c r="AL8" s="3"/>
    </row>
    <row r="9" spans="1:38" ht="12" customHeight="1" x14ac:dyDescent="0.2">
      <c r="A9" s="11">
        <v>80</v>
      </c>
      <c r="B9" s="1" t="s">
        <v>224</v>
      </c>
      <c r="D9" s="3">
        <v>130</v>
      </c>
      <c r="E9" s="12">
        <f t="shared" si="0"/>
        <v>10400</v>
      </c>
      <c r="F9" s="28">
        <v>0.3</v>
      </c>
      <c r="G9" s="3">
        <f>E361/(1-F9)</f>
        <v>835887.73900000018</v>
      </c>
      <c r="H9" s="12">
        <f>G9-E361</f>
        <v>250766.32170000009</v>
      </c>
      <c r="I9" s="11">
        <f t="shared" si="3"/>
        <v>80</v>
      </c>
      <c r="J9" s="1" t="str">
        <f t="shared" si="4"/>
        <v>Contract Programming Labor</v>
      </c>
      <c r="L9" s="3">
        <f t="shared" si="5"/>
        <v>130</v>
      </c>
      <c r="M9" s="12">
        <f t="shared" si="1"/>
        <v>10400</v>
      </c>
      <c r="N9" s="28">
        <v>0.3</v>
      </c>
      <c r="O9" s="3">
        <f>M361/(1-N9)</f>
        <v>808320.26413971442</v>
      </c>
      <c r="P9" s="12">
        <f>O9-M361</f>
        <v>242496.07924191433</v>
      </c>
      <c r="Q9" s="11">
        <f t="shared" si="8"/>
        <v>80</v>
      </c>
      <c r="R9" s="1" t="str">
        <f t="shared" si="6"/>
        <v>Contract Programming Labor</v>
      </c>
      <c r="T9" s="3">
        <f t="shared" si="7"/>
        <v>130</v>
      </c>
      <c r="U9" s="12">
        <f t="shared" si="2"/>
        <v>10400</v>
      </c>
      <c r="V9" s="28">
        <v>0.3</v>
      </c>
      <c r="W9" s="3">
        <f>U361/(1-V9)</f>
        <v>863887.73628571443</v>
      </c>
      <c r="X9" s="12">
        <f>W9-U361</f>
        <v>259166.32088571438</v>
      </c>
      <c r="AC9" s="3"/>
      <c r="AD9" s="3"/>
      <c r="AK9" s="3"/>
      <c r="AL9" s="3"/>
    </row>
    <row r="10" spans="1:38" ht="12" customHeight="1" x14ac:dyDescent="0.2">
      <c r="A10" s="11">
        <v>0</v>
      </c>
      <c r="B10" s="1" t="s">
        <v>225</v>
      </c>
      <c r="D10" s="3">
        <v>130</v>
      </c>
      <c r="E10" s="12">
        <f t="shared" si="0"/>
        <v>0</v>
      </c>
      <c r="F10" s="28">
        <v>0.25</v>
      </c>
      <c r="G10" s="3">
        <f>E361/(1-F10)</f>
        <v>780161.88973333349</v>
      </c>
      <c r="H10" s="12">
        <f>G10-E361</f>
        <v>195040.4724333334</v>
      </c>
      <c r="I10" s="11">
        <f t="shared" si="3"/>
        <v>0</v>
      </c>
      <c r="J10" s="1" t="str">
        <f t="shared" si="4"/>
        <v>Contract Field Programming Labor</v>
      </c>
      <c r="L10" s="3">
        <f t="shared" si="5"/>
        <v>130</v>
      </c>
      <c r="M10" s="12">
        <f t="shared" si="1"/>
        <v>0</v>
      </c>
      <c r="N10" s="28">
        <v>0.25</v>
      </c>
      <c r="O10" s="3">
        <f>M361/(1-N10)</f>
        <v>754432.24653040012</v>
      </c>
      <c r="P10" s="12">
        <f>O10-M361</f>
        <v>188608.06163260003</v>
      </c>
      <c r="Q10" s="11">
        <f t="shared" si="8"/>
        <v>0</v>
      </c>
      <c r="R10" s="1" t="str">
        <f t="shared" si="6"/>
        <v>Contract Field Programming Labor</v>
      </c>
      <c r="T10" s="3">
        <f t="shared" si="7"/>
        <v>130</v>
      </c>
      <c r="U10" s="12">
        <f t="shared" si="2"/>
        <v>0</v>
      </c>
      <c r="V10" s="28">
        <v>0.25</v>
      </c>
      <c r="W10" s="3">
        <f>U361/(1-V10)</f>
        <v>806295.22053333337</v>
      </c>
      <c r="X10" s="12">
        <f>W10-U361</f>
        <v>201573.80513333331</v>
      </c>
      <c r="Z10" s="1" t="s">
        <v>24</v>
      </c>
      <c r="AA10" s="1">
        <f>AA4*8*AB4</f>
        <v>168</v>
      </c>
      <c r="AC10" s="3">
        <v>130</v>
      </c>
      <c r="AD10" s="3">
        <f>AA10*AC10</f>
        <v>21840</v>
      </c>
      <c r="AK10" s="3"/>
      <c r="AL10" s="3"/>
    </row>
    <row r="11" spans="1:38" ht="12" customHeight="1" x14ac:dyDescent="0.2">
      <c r="A11" s="11">
        <v>480</v>
      </c>
      <c r="B11" s="1" t="s">
        <v>22</v>
      </c>
      <c r="D11" s="3">
        <v>45</v>
      </c>
      <c r="E11" s="12">
        <f t="shared" si="0"/>
        <v>21600</v>
      </c>
      <c r="F11" s="28">
        <v>0.2</v>
      </c>
      <c r="G11" s="3">
        <f>E361/(1-F11)</f>
        <v>731401.77162500005</v>
      </c>
      <c r="H11" s="12">
        <f>G11-E361</f>
        <v>146280.35432499996</v>
      </c>
      <c r="I11" s="11">
        <f t="shared" si="3"/>
        <v>480</v>
      </c>
      <c r="J11" s="1" t="str">
        <f t="shared" si="4"/>
        <v>NuLine Shop Assembly Labor</v>
      </c>
      <c r="L11" s="3">
        <f t="shared" si="5"/>
        <v>45</v>
      </c>
      <c r="M11" s="12">
        <f t="shared" si="1"/>
        <v>21600</v>
      </c>
      <c r="N11" s="28">
        <v>0.2</v>
      </c>
      <c r="O11" s="3">
        <f>M361/(1-N11)</f>
        <v>707280.23112225009</v>
      </c>
      <c r="P11" s="12">
        <f>O11-M361</f>
        <v>141456.04622444999</v>
      </c>
      <c r="Q11" s="11">
        <f t="shared" si="8"/>
        <v>480</v>
      </c>
      <c r="R11" s="1" t="str">
        <f t="shared" si="6"/>
        <v>NuLine Shop Assembly Labor</v>
      </c>
      <c r="T11" s="3">
        <f t="shared" si="7"/>
        <v>45</v>
      </c>
      <c r="U11" s="12">
        <f t="shared" si="2"/>
        <v>21600</v>
      </c>
      <c r="V11" s="28">
        <v>0.2</v>
      </c>
      <c r="W11" s="3">
        <f>U361/(1-V11)</f>
        <v>755901.76925000001</v>
      </c>
      <c r="X11" s="12">
        <f>W11-U361</f>
        <v>151180.35384999996</v>
      </c>
      <c r="AC11" s="3"/>
      <c r="AD11" s="3"/>
      <c r="AK11" s="3"/>
      <c r="AL11" s="3"/>
    </row>
    <row r="12" spans="1:38" ht="12" customHeight="1" x14ac:dyDescent="0.2">
      <c r="A12" s="11">
        <v>0</v>
      </c>
      <c r="B12" s="1" t="s">
        <v>23</v>
      </c>
      <c r="D12" s="3">
        <v>45</v>
      </c>
      <c r="E12" s="12">
        <f t="shared" si="0"/>
        <v>0</v>
      </c>
      <c r="F12" s="28">
        <v>0.18</v>
      </c>
      <c r="G12" s="3">
        <f>E361/(1-F12)</f>
        <v>713562.70402439032</v>
      </c>
      <c r="H12" s="12">
        <f>G12-E361</f>
        <v>128441.28672439023</v>
      </c>
      <c r="I12" s="11">
        <f t="shared" si="3"/>
        <v>0</v>
      </c>
      <c r="J12" s="1" t="str">
        <f t="shared" si="4"/>
        <v>NuLine Machining Labor</v>
      </c>
      <c r="L12" s="3">
        <f t="shared" si="5"/>
        <v>45</v>
      </c>
      <c r="M12" s="12">
        <f t="shared" si="1"/>
        <v>0</v>
      </c>
      <c r="N12" s="28">
        <v>0.18</v>
      </c>
      <c r="O12" s="3">
        <f>M361/(1-N12)</f>
        <v>690029.49377780489</v>
      </c>
      <c r="P12" s="12">
        <f>O12-M361</f>
        <v>124205.3088800048</v>
      </c>
      <c r="Q12" s="11">
        <f t="shared" si="8"/>
        <v>0</v>
      </c>
      <c r="R12" s="1" t="str">
        <f t="shared" si="6"/>
        <v>NuLine Machining Labor</v>
      </c>
      <c r="T12" s="3">
        <f t="shared" si="7"/>
        <v>45</v>
      </c>
      <c r="U12" s="12">
        <f t="shared" si="2"/>
        <v>0</v>
      </c>
      <c r="V12" s="28">
        <v>0.18</v>
      </c>
      <c r="W12" s="3">
        <f>U361/(1-V12)</f>
        <v>737465.14073170733</v>
      </c>
      <c r="X12" s="12">
        <f>W12-U361</f>
        <v>132743.72533170728</v>
      </c>
      <c r="AC12" s="3"/>
      <c r="AD12" s="3"/>
      <c r="AK12" s="3"/>
      <c r="AL12" s="3"/>
    </row>
    <row r="13" spans="1:38" s="15" customFormat="1" ht="12" customHeight="1" x14ac:dyDescent="0.2">
      <c r="A13" s="11">
        <v>640</v>
      </c>
      <c r="B13" s="1" t="s">
        <v>15</v>
      </c>
      <c r="C13" s="1"/>
      <c r="D13" s="3">
        <v>45</v>
      </c>
      <c r="E13" s="12">
        <f t="shared" si="0"/>
        <v>28800</v>
      </c>
      <c r="F13" s="34">
        <v>0.15</v>
      </c>
      <c r="G13" s="35">
        <f>E361/(1-F13)</f>
        <v>688378.13800000015</v>
      </c>
      <c r="H13" s="36">
        <f>G13-E361</f>
        <v>103256.72070000006</v>
      </c>
      <c r="I13" s="11">
        <f t="shared" si="3"/>
        <v>640</v>
      </c>
      <c r="J13" s="1" t="str">
        <f t="shared" si="4"/>
        <v>NuLine Engineering Labor</v>
      </c>
      <c r="K13" s="1"/>
      <c r="L13" s="3">
        <f t="shared" si="5"/>
        <v>45</v>
      </c>
      <c r="M13" s="12">
        <f t="shared" si="1"/>
        <v>28800</v>
      </c>
      <c r="N13" s="34">
        <v>0.15</v>
      </c>
      <c r="O13" s="35">
        <f>M361/(1-N13)</f>
        <v>665675.51164447074</v>
      </c>
      <c r="P13" s="36">
        <f>O13-M361</f>
        <v>99851.326746670646</v>
      </c>
      <c r="Q13" s="11">
        <f t="shared" si="8"/>
        <v>640</v>
      </c>
      <c r="R13" s="1" t="str">
        <f t="shared" si="6"/>
        <v>NuLine Engineering Labor</v>
      </c>
      <c r="S13" s="1"/>
      <c r="T13" s="3">
        <f t="shared" si="7"/>
        <v>45</v>
      </c>
      <c r="U13" s="12">
        <f t="shared" si="2"/>
        <v>28800</v>
      </c>
      <c r="V13" s="34">
        <v>0.15</v>
      </c>
      <c r="W13" s="35">
        <f>U361/(1-V13)</f>
        <v>711436.95929411775</v>
      </c>
      <c r="X13" s="36">
        <f>W13-U361</f>
        <v>106715.5438941177</v>
      </c>
      <c r="Y13" s="18"/>
      <c r="AC13" s="19"/>
      <c r="AD13" s="19"/>
      <c r="AE13" s="18"/>
      <c r="AF13" s="18"/>
      <c r="AG13" s="18"/>
      <c r="AK13" s="19"/>
      <c r="AL13" s="19"/>
    </row>
    <row r="14" spans="1:38" s="15" customFormat="1" ht="12" customHeight="1" thickBot="1" x14ac:dyDescent="0.25">
      <c r="A14" s="11">
        <v>1</v>
      </c>
      <c r="B14" s="1" t="s">
        <v>226</v>
      </c>
      <c r="C14" s="1"/>
      <c r="D14" s="20">
        <f>SUM(E17:E360)*0.03</f>
        <v>14304.507300000001</v>
      </c>
      <c r="E14" s="12">
        <f t="shared" si="0"/>
        <v>14304.507300000001</v>
      </c>
      <c r="F14" s="29">
        <v>0.1</v>
      </c>
      <c r="G14" s="30">
        <f>E361/(1-F14)</f>
        <v>650134.90811111114</v>
      </c>
      <c r="H14" s="31">
        <f>G14-E361</f>
        <v>65013.490811111056</v>
      </c>
      <c r="I14" s="11">
        <f t="shared" si="3"/>
        <v>1</v>
      </c>
      <c r="J14" s="1" t="str">
        <f t="shared" si="4"/>
        <v>Freight, 3% of total parts received</v>
      </c>
      <c r="K14" s="1"/>
      <c r="L14" s="20">
        <f>SUM(M17:M360)*0.022</f>
        <v>10156.684997799997</v>
      </c>
      <c r="M14" s="12">
        <f t="shared" si="1"/>
        <v>10156.684997799997</v>
      </c>
      <c r="N14" s="29">
        <v>0.1</v>
      </c>
      <c r="O14" s="30">
        <f>M361/(1-N14)</f>
        <v>628693.53877533344</v>
      </c>
      <c r="P14" s="31">
        <f>O14-M361</f>
        <v>62869.353877533344</v>
      </c>
      <c r="Q14" s="11">
        <f t="shared" si="8"/>
        <v>1</v>
      </c>
      <c r="R14" s="1" t="str">
        <f t="shared" si="6"/>
        <v>Freight, 3% of total parts received</v>
      </c>
      <c r="S14" s="1"/>
      <c r="T14" s="3">
        <f t="shared" si="7"/>
        <v>14304.507300000001</v>
      </c>
      <c r="U14" s="12">
        <f t="shared" si="2"/>
        <v>14304.507300000001</v>
      </c>
      <c r="V14" s="29">
        <v>0.1</v>
      </c>
      <c r="W14" s="30">
        <f>U361/(1-V14)</f>
        <v>671912.68377777783</v>
      </c>
      <c r="X14" s="31">
        <f>W14-U361</f>
        <v>67191.268377777771</v>
      </c>
      <c r="Y14" s="18"/>
      <c r="AC14" s="19"/>
      <c r="AD14" s="19"/>
      <c r="AE14" s="18"/>
      <c r="AF14" s="18"/>
      <c r="AG14" s="18"/>
      <c r="AK14" s="19"/>
      <c r="AL14" s="19"/>
    </row>
    <row r="15" spans="1:38" s="15" customFormat="1" ht="12" customHeight="1" x14ac:dyDescent="0.2">
      <c r="A15" s="16"/>
      <c r="D15" s="26"/>
      <c r="E15" s="17"/>
      <c r="I15" s="11"/>
      <c r="L15" s="26"/>
      <c r="M15" s="17"/>
      <c r="Q15" s="16"/>
      <c r="T15" s="26"/>
      <c r="U15" s="17"/>
      <c r="Y15" s="18"/>
      <c r="AC15" s="19"/>
      <c r="AD15" s="19"/>
      <c r="AE15" s="18"/>
      <c r="AF15" s="18"/>
      <c r="AG15" s="18"/>
      <c r="AK15" s="19"/>
      <c r="AL15" s="19"/>
    </row>
    <row r="16" spans="1:38" ht="12" customHeight="1" x14ac:dyDescent="0.2">
      <c r="A16" s="11"/>
      <c r="B16" s="33" t="s">
        <v>34</v>
      </c>
      <c r="C16" s="33"/>
      <c r="D16" s="25"/>
      <c r="E16" s="12"/>
      <c r="F16" s="1" t="s">
        <v>227</v>
      </c>
      <c r="G16" s="19">
        <f>SUM(E17:E360)</f>
        <v>476816.91000000003</v>
      </c>
      <c r="H16" s="15"/>
      <c r="I16" s="11"/>
      <c r="J16" s="33" t="s">
        <v>34</v>
      </c>
      <c r="K16" s="33"/>
      <c r="L16" s="25"/>
      <c r="M16" s="12"/>
      <c r="N16" s="1" t="s">
        <v>227</v>
      </c>
      <c r="O16" s="19">
        <f>SUM(M17:M360)</f>
        <v>461667.49989999994</v>
      </c>
      <c r="P16" s="15"/>
      <c r="Q16" s="11"/>
      <c r="R16" s="33" t="s">
        <v>34</v>
      </c>
      <c r="S16" s="33"/>
      <c r="T16" s="25"/>
      <c r="U16" s="12"/>
      <c r="V16" s="1" t="s">
        <v>227</v>
      </c>
      <c r="W16" s="19">
        <f>SUM(U17:U360)</f>
        <v>496416.90809999988</v>
      </c>
      <c r="X16" s="15"/>
      <c r="Y16" s="15"/>
      <c r="AB16" s="3"/>
      <c r="AD16" s="3"/>
      <c r="AE16" s="3"/>
      <c r="AF16" s="1"/>
      <c r="AG16" s="1"/>
      <c r="AI16" s="3"/>
      <c r="AJ16" s="3"/>
    </row>
    <row r="17" spans="1:36" ht="12" customHeight="1" x14ac:dyDescent="0.2">
      <c r="A17" s="55">
        <v>1</v>
      </c>
      <c r="B17" s="56" t="s">
        <v>35</v>
      </c>
      <c r="C17" s="56" t="s">
        <v>175</v>
      </c>
      <c r="D17" s="57">
        <f>VLOOKUP(C17,Omron!B:C,2,FALSE)</f>
        <v>4104.38</v>
      </c>
      <c r="E17" s="58">
        <f t="shared" ref="E17:E28" si="9">D17*A17</f>
        <v>4104.38</v>
      </c>
      <c r="F17" s="1" t="s">
        <v>228</v>
      </c>
      <c r="G17" s="20">
        <f>E14</f>
        <v>14304.507300000001</v>
      </c>
      <c r="I17" s="55">
        <f>A17</f>
        <v>1</v>
      </c>
      <c r="J17" s="56" t="s">
        <v>35</v>
      </c>
      <c r="K17" s="56" t="s">
        <v>202</v>
      </c>
      <c r="L17" s="57">
        <f>VLOOKUP(K17,Beckhoff!B:C,2,FALSE)</f>
        <v>1120.8</v>
      </c>
      <c r="M17" s="58">
        <f t="shared" ref="M17:M28" si="10">L17*I17</f>
        <v>1120.8</v>
      </c>
      <c r="N17" s="1" t="s">
        <v>228</v>
      </c>
      <c r="O17" s="20">
        <f>M14</f>
        <v>10156.684997799997</v>
      </c>
      <c r="Q17" s="55">
        <v>1</v>
      </c>
      <c r="R17" s="56" t="s">
        <v>35</v>
      </c>
      <c r="S17" s="56" t="s">
        <v>36</v>
      </c>
      <c r="T17" s="57">
        <f>VLOOKUP(S17,Bosch!B:C,2,FALSE)</f>
        <v>2900.2285999999999</v>
      </c>
      <c r="U17" s="58">
        <f t="shared" ref="U17" si="11">T17*Q17</f>
        <v>2900.2285999999999</v>
      </c>
      <c r="V17" s="1" t="s">
        <v>228</v>
      </c>
      <c r="W17" s="20">
        <f>U14</f>
        <v>14304.507300000001</v>
      </c>
      <c r="Y17" s="1"/>
      <c r="AB17" s="3"/>
      <c r="AE17" s="1"/>
      <c r="AF17" s="1"/>
      <c r="AG17" s="1"/>
      <c r="AI17" s="20"/>
      <c r="AJ17" s="3"/>
    </row>
    <row r="18" spans="1:36" ht="12" customHeight="1" x14ac:dyDescent="0.2">
      <c r="A18" s="55"/>
      <c r="B18" s="56"/>
      <c r="C18" s="56"/>
      <c r="D18" s="57"/>
      <c r="E18" s="58"/>
      <c r="F18" s="1" t="s">
        <v>229</v>
      </c>
      <c r="G18" s="3">
        <f>SUM(E11:E13)</f>
        <v>50400</v>
      </c>
      <c r="I18" s="55">
        <v>1</v>
      </c>
      <c r="J18" s="56" t="s">
        <v>230</v>
      </c>
      <c r="K18" s="56" t="s">
        <v>201</v>
      </c>
      <c r="L18" s="57">
        <f>VLOOKUP(K18,Beckhoff!B:C,2,FALSE)</f>
        <v>185.6</v>
      </c>
      <c r="M18" s="58">
        <f t="shared" si="10"/>
        <v>185.6</v>
      </c>
      <c r="N18" s="1" t="s">
        <v>229</v>
      </c>
      <c r="O18" s="3">
        <f>SUM(M11:M13)</f>
        <v>50400</v>
      </c>
      <c r="Q18" s="55"/>
      <c r="R18" s="56"/>
      <c r="S18" s="56"/>
      <c r="T18" s="57"/>
      <c r="U18" s="58"/>
      <c r="V18" s="1" t="s">
        <v>229</v>
      </c>
      <c r="W18" s="3">
        <f>SUM(U11:U13)</f>
        <v>50400</v>
      </c>
      <c r="Y18" s="1"/>
      <c r="AB18" s="3">
        <f>G11-O11</f>
        <v>24121.540502749966</v>
      </c>
      <c r="AE18" s="1"/>
      <c r="AF18" s="1"/>
      <c r="AG18" s="1"/>
    </row>
    <row r="19" spans="1:36" ht="12" customHeight="1" x14ac:dyDescent="0.2">
      <c r="A19" s="55"/>
      <c r="B19" s="56"/>
      <c r="C19" s="56"/>
      <c r="D19" s="57"/>
      <c r="E19" s="58"/>
      <c r="F19" s="1" t="s">
        <v>231</v>
      </c>
      <c r="G19" s="3">
        <f>E4</f>
        <v>28000</v>
      </c>
      <c r="I19" s="55">
        <v>1</v>
      </c>
      <c r="J19" s="56" t="s">
        <v>232</v>
      </c>
      <c r="K19" s="56" t="s">
        <v>214</v>
      </c>
      <c r="L19" s="57">
        <f>VLOOKUP(K19,Beckhoff!B:C,2,FALSE)</f>
        <v>522.4</v>
      </c>
      <c r="M19" s="58">
        <f t="shared" si="10"/>
        <v>522.4</v>
      </c>
      <c r="N19" s="1" t="s">
        <v>231</v>
      </c>
      <c r="O19" s="3">
        <f>M4</f>
        <v>28000</v>
      </c>
      <c r="Q19" s="55"/>
      <c r="R19" s="56"/>
      <c r="S19" s="56"/>
      <c r="T19" s="57"/>
      <c r="U19" s="58"/>
      <c r="V19" s="1" t="s">
        <v>231</v>
      </c>
      <c r="W19" s="3">
        <f>U4</f>
        <v>28000</v>
      </c>
      <c r="Y19" s="1"/>
      <c r="AE19" s="1"/>
      <c r="AF19" s="1"/>
      <c r="AG19" s="1"/>
    </row>
    <row r="20" spans="1:36" ht="12" customHeight="1" x14ac:dyDescent="0.2">
      <c r="A20" s="55"/>
      <c r="B20" s="56"/>
      <c r="C20" s="56"/>
      <c r="D20" s="57"/>
      <c r="E20" s="58"/>
      <c r="F20" s="1" t="s">
        <v>233</v>
      </c>
      <c r="G20" s="3">
        <f>SUM(E6:E10)</f>
        <v>15600</v>
      </c>
      <c r="I20" s="55">
        <v>1</v>
      </c>
      <c r="J20" s="56" t="s">
        <v>234</v>
      </c>
      <c r="K20" s="56" t="s">
        <v>215</v>
      </c>
      <c r="L20" s="57">
        <f>VLOOKUP(K20,Beckhoff!B:C,2,FALSE)</f>
        <v>290.39999999999998</v>
      </c>
      <c r="M20" s="58">
        <f t="shared" si="10"/>
        <v>290.39999999999998</v>
      </c>
      <c r="N20" s="1" t="s">
        <v>233</v>
      </c>
      <c r="O20" s="3">
        <f>SUM(M6:M10)</f>
        <v>15600</v>
      </c>
      <c r="Q20" s="55"/>
      <c r="R20" s="56"/>
      <c r="S20" s="56"/>
      <c r="T20" s="57"/>
      <c r="U20" s="58"/>
      <c r="V20" s="1" t="s">
        <v>233</v>
      </c>
      <c r="W20" s="3">
        <f>SUM(U6:U10)</f>
        <v>15600</v>
      </c>
      <c r="Y20" s="1"/>
      <c r="AE20" s="1"/>
      <c r="AF20" s="1"/>
      <c r="AG20" s="1"/>
    </row>
    <row r="21" spans="1:36" ht="12" customHeight="1" x14ac:dyDescent="0.2">
      <c r="A21" s="55"/>
      <c r="B21" s="56"/>
      <c r="C21" s="56"/>
      <c r="D21" s="57"/>
      <c r="E21" s="58"/>
      <c r="G21" s="3">
        <f>SUM(G16:G20)</f>
        <v>585121.41730000009</v>
      </c>
      <c r="I21" s="55">
        <v>1</v>
      </c>
      <c r="J21" s="56" t="s">
        <v>235</v>
      </c>
      <c r="K21" s="56" t="s">
        <v>216</v>
      </c>
      <c r="L21" s="57">
        <f>VLOOKUP(K21,Beckhoff!B:C,2,FALSE)</f>
        <v>174.4</v>
      </c>
      <c r="M21" s="58">
        <f t="shared" si="10"/>
        <v>174.4</v>
      </c>
      <c r="O21" s="3">
        <f>SUM(O16:O20)</f>
        <v>565824.18489779998</v>
      </c>
      <c r="Q21" s="55"/>
      <c r="R21" s="56"/>
      <c r="S21" s="56"/>
      <c r="T21" s="57"/>
      <c r="U21" s="58"/>
      <c r="W21" s="3">
        <f>SUM(W16:W20)</f>
        <v>604721.41539999982</v>
      </c>
      <c r="Y21" s="1"/>
      <c r="AE21" s="1"/>
      <c r="AF21" s="1"/>
      <c r="AG21" s="1"/>
    </row>
    <row r="22" spans="1:36" ht="12" customHeight="1" x14ac:dyDescent="0.2">
      <c r="A22" s="55">
        <v>1</v>
      </c>
      <c r="B22" s="56" t="s">
        <v>60</v>
      </c>
      <c r="C22" s="56" t="s">
        <v>178</v>
      </c>
      <c r="D22" s="57">
        <f>VLOOKUP(C22,Omron!B:C,2,FALSE)</f>
        <v>194.27</v>
      </c>
      <c r="E22" s="58">
        <f t="shared" si="9"/>
        <v>194.27</v>
      </c>
      <c r="I22" s="55"/>
      <c r="J22" s="56"/>
      <c r="K22" s="56"/>
      <c r="L22" s="57"/>
      <c r="M22" s="58"/>
      <c r="Q22" s="55"/>
      <c r="R22" s="56"/>
      <c r="S22" s="56"/>
      <c r="T22" s="57"/>
      <c r="U22" s="58"/>
      <c r="Y22" s="1"/>
      <c r="AE22" s="1"/>
      <c r="AF22" s="1"/>
      <c r="AG22" s="1"/>
    </row>
    <row r="23" spans="1:36" ht="12" customHeight="1" x14ac:dyDescent="0.2">
      <c r="A23" s="55">
        <v>1</v>
      </c>
      <c r="B23" s="56" t="s">
        <v>236</v>
      </c>
      <c r="C23" s="56" t="s">
        <v>183</v>
      </c>
      <c r="D23" s="57">
        <f>VLOOKUP(C23,Omron!B:C,2,FALSE)</f>
        <v>630</v>
      </c>
      <c r="E23" s="58">
        <f t="shared" si="9"/>
        <v>630</v>
      </c>
      <c r="I23" s="55">
        <f>A23</f>
        <v>1</v>
      </c>
      <c r="J23" s="56" t="s">
        <v>236</v>
      </c>
      <c r="K23" s="56" t="s">
        <v>206</v>
      </c>
      <c r="L23" s="57">
        <f>VLOOKUP(K23,Beckhoff!B:C,2,FALSE)</f>
        <v>260.8</v>
      </c>
      <c r="M23" s="58">
        <f t="shared" ref="M23" si="12">L23*I23</f>
        <v>260.8</v>
      </c>
      <c r="Q23" s="55"/>
      <c r="R23" s="56"/>
      <c r="S23" s="56"/>
      <c r="T23" s="57"/>
      <c r="U23" s="58"/>
      <c r="Y23" s="1"/>
      <c r="AE23" s="1"/>
      <c r="AF23" s="1"/>
      <c r="AG23" s="1"/>
    </row>
    <row r="24" spans="1:36" ht="12" customHeight="1" x14ac:dyDescent="0.2">
      <c r="A24" s="55">
        <v>1</v>
      </c>
      <c r="B24" s="56" t="s">
        <v>37</v>
      </c>
      <c r="C24" s="56" t="s">
        <v>179</v>
      </c>
      <c r="D24" s="57">
        <f>VLOOKUP(C24,Omron!B:C,2,FALSE)</f>
        <v>99.2</v>
      </c>
      <c r="E24" s="58">
        <f t="shared" si="9"/>
        <v>99.2</v>
      </c>
      <c r="I24" s="55">
        <f>A24</f>
        <v>1</v>
      </c>
      <c r="J24" s="56" t="s">
        <v>37</v>
      </c>
      <c r="K24" s="56" t="s">
        <v>204</v>
      </c>
      <c r="L24" s="57">
        <f>VLOOKUP(K24,Beckhoff!B:C,2,FALSE)</f>
        <v>69.36</v>
      </c>
      <c r="M24" s="58">
        <f t="shared" si="10"/>
        <v>69.36</v>
      </c>
      <c r="Q24" s="55">
        <v>1</v>
      </c>
      <c r="R24" s="56" t="s">
        <v>37</v>
      </c>
      <c r="S24" s="56" t="s">
        <v>38</v>
      </c>
      <c r="T24" s="57">
        <f>VLOOKUP(S24,Bosch!B:C,2,FALSE)</f>
        <v>168.28569999999999</v>
      </c>
      <c r="U24" s="58">
        <f t="shared" ref="U24:U28" si="13">T24*Q24</f>
        <v>168.28569999999999</v>
      </c>
      <c r="Y24" s="1"/>
      <c r="AE24" s="1"/>
      <c r="AF24" s="1"/>
      <c r="AG24" s="1"/>
    </row>
    <row r="25" spans="1:36" ht="12" customHeight="1" x14ac:dyDescent="0.2">
      <c r="A25" s="55">
        <v>1</v>
      </c>
      <c r="B25" s="56" t="s">
        <v>39</v>
      </c>
      <c r="C25" s="56" t="s">
        <v>180</v>
      </c>
      <c r="D25" s="57">
        <f>VLOOKUP(C25,Omron!B:C,2,FALSE)</f>
        <v>128.13</v>
      </c>
      <c r="E25" s="58">
        <f t="shared" si="9"/>
        <v>128.13</v>
      </c>
      <c r="I25" s="55">
        <f>A25</f>
        <v>1</v>
      </c>
      <c r="J25" s="56" t="s">
        <v>39</v>
      </c>
      <c r="K25" s="56" t="s">
        <v>207</v>
      </c>
      <c r="L25" s="57">
        <f>VLOOKUP(K25,Beckhoff!B:C,2,FALSE)</f>
        <v>102.4</v>
      </c>
      <c r="M25" s="58">
        <f t="shared" si="10"/>
        <v>102.4</v>
      </c>
      <c r="Q25" s="55">
        <v>1</v>
      </c>
      <c r="R25" s="56" t="s">
        <v>39</v>
      </c>
      <c r="S25" s="56" t="s">
        <v>40</v>
      </c>
      <c r="T25" s="57">
        <f>VLOOKUP(S25,Bosch!B:C,2,FALSE)</f>
        <v>208.1429</v>
      </c>
      <c r="U25" s="58">
        <f t="shared" si="13"/>
        <v>208.1429</v>
      </c>
      <c r="Y25" s="1"/>
      <c r="AE25" s="1"/>
      <c r="AF25" s="1"/>
      <c r="AG25" s="1"/>
    </row>
    <row r="26" spans="1:36" ht="12" customHeight="1" x14ac:dyDescent="0.2">
      <c r="A26" s="55">
        <v>4</v>
      </c>
      <c r="B26" s="56" t="s">
        <v>41</v>
      </c>
      <c r="C26" s="56" t="s">
        <v>182</v>
      </c>
      <c r="D26" s="57">
        <f>VLOOKUP(C26,Omron!B:C,2,FALSE)</f>
        <v>378</v>
      </c>
      <c r="E26" s="58">
        <f t="shared" si="9"/>
        <v>1512</v>
      </c>
      <c r="I26" s="55">
        <v>1</v>
      </c>
      <c r="J26" s="56" t="s">
        <v>41</v>
      </c>
      <c r="K26" s="56" t="s">
        <v>205</v>
      </c>
      <c r="L26" s="57">
        <f>VLOOKUP(K26,Beckhoff!B:C,2,FALSE)</f>
        <v>172.8</v>
      </c>
      <c r="M26" s="58">
        <f t="shared" si="10"/>
        <v>172.8</v>
      </c>
      <c r="Q26" s="55">
        <v>4</v>
      </c>
      <c r="R26" s="56" t="s">
        <v>41</v>
      </c>
      <c r="S26" s="56" t="s">
        <v>42</v>
      </c>
      <c r="T26" s="57">
        <f>VLOOKUP(S26,Bosch!B:C,2,FALSE)</f>
        <v>443.45710000000003</v>
      </c>
      <c r="U26" s="58">
        <f t="shared" si="13"/>
        <v>1773.8284000000001</v>
      </c>
      <c r="Y26" s="1"/>
      <c r="AE26" s="1"/>
      <c r="AF26" s="1"/>
      <c r="AG26" s="1"/>
    </row>
    <row r="27" spans="1:36" ht="12" customHeight="1" x14ac:dyDescent="0.2">
      <c r="A27" s="55">
        <v>2</v>
      </c>
      <c r="B27" s="56" t="s">
        <v>43</v>
      </c>
      <c r="C27" s="56" t="s">
        <v>181</v>
      </c>
      <c r="D27" s="57">
        <f>VLOOKUP(C27,Omron!B:C,2,FALSE)</f>
        <v>268.8</v>
      </c>
      <c r="E27" s="58">
        <f t="shared" si="9"/>
        <v>537.6</v>
      </c>
      <c r="I27" s="55">
        <f>A27</f>
        <v>2</v>
      </c>
      <c r="J27" s="56" t="s">
        <v>43</v>
      </c>
      <c r="K27" s="56" t="s">
        <v>208</v>
      </c>
      <c r="L27" s="57">
        <f>VLOOKUP(K27,Beckhoff!B:C,2,FALSE)</f>
        <v>196</v>
      </c>
      <c r="M27" s="58">
        <f t="shared" si="10"/>
        <v>392</v>
      </c>
      <c r="Q27" s="55">
        <v>2</v>
      </c>
      <c r="R27" s="56" t="s">
        <v>43</v>
      </c>
      <c r="S27" s="56" t="s">
        <v>42</v>
      </c>
      <c r="T27" s="57">
        <f>VLOOKUP(S27,Bosch!B:C,2,FALSE)</f>
        <v>443.45710000000003</v>
      </c>
      <c r="U27" s="58">
        <f t="shared" si="13"/>
        <v>886.91420000000005</v>
      </c>
      <c r="Y27" s="1"/>
      <c r="AE27" s="1"/>
      <c r="AF27" s="1"/>
      <c r="AG27" s="1"/>
    </row>
    <row r="28" spans="1:36" ht="12" customHeight="1" x14ac:dyDescent="0.2">
      <c r="A28" s="55"/>
      <c r="B28" s="56"/>
      <c r="C28" s="56"/>
      <c r="D28" s="57"/>
      <c r="E28" s="58">
        <f t="shared" si="9"/>
        <v>0</v>
      </c>
      <c r="I28" s="55">
        <v>1</v>
      </c>
      <c r="J28" s="56" t="s">
        <v>237</v>
      </c>
      <c r="K28" s="56" t="s">
        <v>213</v>
      </c>
      <c r="L28" s="57">
        <f>VLOOKUP(K28,Beckhoff!B:C,2,FALSE)</f>
        <v>102.4</v>
      </c>
      <c r="M28" s="58">
        <f t="shared" si="10"/>
        <v>102.4</v>
      </c>
      <c r="Q28" s="55"/>
      <c r="R28" s="56"/>
      <c r="S28" s="56"/>
      <c r="T28" s="57"/>
      <c r="U28" s="58">
        <f t="shared" si="13"/>
        <v>0</v>
      </c>
      <c r="Y28" s="1"/>
      <c r="AE28" s="1"/>
      <c r="AF28" s="1"/>
      <c r="AG28" s="1"/>
    </row>
    <row r="29" spans="1:36" ht="12" customHeight="1" x14ac:dyDescent="0.2">
      <c r="A29" s="11">
        <v>1</v>
      </c>
      <c r="B29" s="1" t="s">
        <v>44</v>
      </c>
      <c r="D29" s="25">
        <v>3500</v>
      </c>
      <c r="E29" s="12">
        <f>D29*A29</f>
        <v>3500</v>
      </c>
      <c r="I29" s="11">
        <f t="shared" ref="I29:I35" si="14">A29</f>
        <v>1</v>
      </c>
      <c r="J29" s="1" t="s">
        <v>44</v>
      </c>
      <c r="L29" s="25">
        <v>3500</v>
      </c>
      <c r="M29" s="12">
        <f>L29*I29</f>
        <v>3500</v>
      </c>
      <c r="Q29" s="11">
        <f>A29</f>
        <v>1</v>
      </c>
      <c r="R29" s="1" t="s">
        <v>44</v>
      </c>
      <c r="T29" s="25">
        <v>3500</v>
      </c>
      <c r="U29" s="12">
        <f>T29*Q29</f>
        <v>3500</v>
      </c>
      <c r="Y29" s="1"/>
      <c r="AE29" s="1"/>
      <c r="AF29" s="1"/>
      <c r="AG29" s="1"/>
      <c r="AI29" s="3"/>
      <c r="AJ29" s="3"/>
    </row>
    <row r="30" spans="1:36" ht="12" customHeight="1" x14ac:dyDescent="0.2">
      <c r="A30" s="11">
        <v>1</v>
      </c>
      <c r="B30" s="1" t="s">
        <v>45</v>
      </c>
      <c r="D30" s="25">
        <v>250</v>
      </c>
      <c r="E30" s="12">
        <f t="shared" ref="E30:E35" si="15">D30*A30</f>
        <v>250</v>
      </c>
      <c r="I30" s="11">
        <f t="shared" si="14"/>
        <v>1</v>
      </c>
      <c r="J30" s="1" t="s">
        <v>45</v>
      </c>
      <c r="L30" s="25">
        <v>250</v>
      </c>
      <c r="M30" s="12">
        <f t="shared" ref="M30:M35" si="16">L30*I30</f>
        <v>250</v>
      </c>
      <c r="Q30" s="11">
        <f t="shared" ref="Q30:Q35" si="17">A30</f>
        <v>1</v>
      </c>
      <c r="R30" s="1" t="s">
        <v>45</v>
      </c>
      <c r="T30" s="25">
        <v>250</v>
      </c>
      <c r="U30" s="12">
        <f t="shared" ref="U30:U35" si="18">T30*Q30</f>
        <v>250</v>
      </c>
      <c r="Y30" s="1"/>
      <c r="AE30" s="1"/>
      <c r="AF30" s="1"/>
      <c r="AG30" s="1"/>
    </row>
    <row r="31" spans="1:36" ht="12" customHeight="1" x14ac:dyDescent="0.2">
      <c r="A31" s="11">
        <v>1</v>
      </c>
      <c r="B31" s="1" t="s">
        <v>46</v>
      </c>
      <c r="D31" s="25">
        <v>200</v>
      </c>
      <c r="E31" s="12">
        <f t="shared" si="15"/>
        <v>200</v>
      </c>
      <c r="I31" s="11">
        <f t="shared" si="14"/>
        <v>1</v>
      </c>
      <c r="J31" s="1" t="s">
        <v>46</v>
      </c>
      <c r="L31" s="25">
        <v>200</v>
      </c>
      <c r="M31" s="12">
        <f t="shared" si="16"/>
        <v>200</v>
      </c>
      <c r="Q31" s="11">
        <f t="shared" si="17"/>
        <v>1</v>
      </c>
      <c r="R31" s="1" t="s">
        <v>46</v>
      </c>
      <c r="T31" s="25">
        <v>200</v>
      </c>
      <c r="U31" s="12">
        <f t="shared" si="18"/>
        <v>200</v>
      </c>
      <c r="Y31" s="1"/>
      <c r="AE31" s="1"/>
      <c r="AF31" s="1"/>
      <c r="AG31" s="1"/>
    </row>
    <row r="32" spans="1:36" ht="12" customHeight="1" x14ac:dyDescent="0.2">
      <c r="A32" s="11">
        <v>1</v>
      </c>
      <c r="B32" s="1" t="s">
        <v>47</v>
      </c>
      <c r="D32" s="25">
        <v>1000</v>
      </c>
      <c r="E32" s="12">
        <f t="shared" si="15"/>
        <v>1000</v>
      </c>
      <c r="I32" s="11">
        <f t="shared" si="14"/>
        <v>1</v>
      </c>
      <c r="J32" s="1" t="s">
        <v>47</v>
      </c>
      <c r="L32" s="25">
        <v>1000</v>
      </c>
      <c r="M32" s="12">
        <f t="shared" si="16"/>
        <v>1000</v>
      </c>
      <c r="Q32" s="11">
        <f t="shared" si="17"/>
        <v>1</v>
      </c>
      <c r="R32" s="1" t="s">
        <v>47</v>
      </c>
      <c r="T32" s="25">
        <v>1000</v>
      </c>
      <c r="U32" s="12">
        <f t="shared" si="18"/>
        <v>1000</v>
      </c>
      <c r="Y32" s="1"/>
      <c r="AE32" s="1"/>
      <c r="AF32" s="1"/>
      <c r="AG32" s="1"/>
    </row>
    <row r="33" spans="1:33" ht="12" customHeight="1" x14ac:dyDescent="0.2">
      <c r="A33" s="11">
        <v>1</v>
      </c>
      <c r="B33" s="1" t="s">
        <v>48</v>
      </c>
      <c r="D33" s="25">
        <v>300</v>
      </c>
      <c r="E33" s="12">
        <f t="shared" si="15"/>
        <v>300</v>
      </c>
      <c r="I33" s="11">
        <f t="shared" si="14"/>
        <v>1</v>
      </c>
      <c r="J33" s="1" t="s">
        <v>48</v>
      </c>
      <c r="L33" s="25">
        <v>300</v>
      </c>
      <c r="M33" s="12">
        <f t="shared" si="16"/>
        <v>300</v>
      </c>
      <c r="Q33" s="11">
        <f t="shared" si="17"/>
        <v>1</v>
      </c>
      <c r="R33" s="1" t="s">
        <v>48</v>
      </c>
      <c r="T33" s="25">
        <v>300</v>
      </c>
      <c r="U33" s="12">
        <f t="shared" si="18"/>
        <v>300</v>
      </c>
      <c r="Y33" s="1"/>
      <c r="AE33" s="1"/>
      <c r="AF33" s="1"/>
      <c r="AG33" s="1"/>
    </row>
    <row r="34" spans="1:33" ht="12" customHeight="1" x14ac:dyDescent="0.2">
      <c r="A34" s="11">
        <v>1</v>
      </c>
      <c r="B34" s="1" t="s">
        <v>49</v>
      </c>
      <c r="D34" s="25">
        <v>350</v>
      </c>
      <c r="E34" s="12">
        <f t="shared" si="15"/>
        <v>350</v>
      </c>
      <c r="I34" s="11">
        <f t="shared" si="14"/>
        <v>1</v>
      </c>
      <c r="J34" s="1" t="s">
        <v>49</v>
      </c>
      <c r="L34" s="25">
        <v>350</v>
      </c>
      <c r="M34" s="12">
        <f t="shared" si="16"/>
        <v>350</v>
      </c>
      <c r="Q34" s="11">
        <f t="shared" si="17"/>
        <v>1</v>
      </c>
      <c r="R34" s="1" t="s">
        <v>49</v>
      </c>
      <c r="T34" s="25">
        <v>350</v>
      </c>
      <c r="U34" s="12">
        <f t="shared" si="18"/>
        <v>350</v>
      </c>
      <c r="Y34" s="1"/>
      <c r="AE34" s="1"/>
      <c r="AF34" s="1"/>
      <c r="AG34" s="1"/>
    </row>
    <row r="35" spans="1:33" ht="12" customHeight="1" x14ac:dyDescent="0.2">
      <c r="A35" s="11">
        <v>1</v>
      </c>
      <c r="B35" s="1" t="s">
        <v>50</v>
      </c>
      <c r="D35" s="25">
        <v>1000</v>
      </c>
      <c r="E35" s="12">
        <f t="shared" si="15"/>
        <v>1000</v>
      </c>
      <c r="I35" s="11">
        <f t="shared" si="14"/>
        <v>1</v>
      </c>
      <c r="J35" s="1" t="s">
        <v>50</v>
      </c>
      <c r="L35" s="25">
        <v>1000</v>
      </c>
      <c r="M35" s="12">
        <f t="shared" si="16"/>
        <v>1000</v>
      </c>
      <c r="Q35" s="11">
        <f t="shared" si="17"/>
        <v>1</v>
      </c>
      <c r="R35" s="1" t="s">
        <v>50</v>
      </c>
      <c r="T35" s="25">
        <v>1000</v>
      </c>
      <c r="U35" s="12">
        <f t="shared" si="18"/>
        <v>1000</v>
      </c>
      <c r="Y35" s="1"/>
      <c r="AE35" s="1"/>
      <c r="AF35" s="1"/>
      <c r="AG35" s="1"/>
    </row>
    <row r="36" spans="1:33" ht="12" customHeight="1" x14ac:dyDescent="0.2">
      <c r="A36" s="11"/>
      <c r="D36" s="25"/>
      <c r="E36" s="12"/>
      <c r="F36" s="3">
        <f>SUM(E17:E35)</f>
        <v>13805.580000000002</v>
      </c>
      <c r="I36" s="11"/>
      <c r="L36" s="25"/>
      <c r="M36" s="12"/>
      <c r="N36" s="3">
        <f>SUM(M17:M35)</f>
        <v>9993.36</v>
      </c>
      <c r="Q36" s="11"/>
      <c r="T36" s="25"/>
      <c r="U36" s="12"/>
      <c r="V36" s="3">
        <f>SUM(U17:U35)</f>
        <v>12537.399799999999</v>
      </c>
      <c r="Y36" s="1"/>
      <c r="AE36" s="1"/>
      <c r="AF36" s="1"/>
      <c r="AG36" s="1"/>
    </row>
    <row r="37" spans="1:33" ht="12" customHeight="1" x14ac:dyDescent="0.2">
      <c r="A37" s="11"/>
      <c r="B37" s="33" t="s">
        <v>51</v>
      </c>
      <c r="C37" s="33"/>
      <c r="D37" s="25"/>
      <c r="E37" s="12"/>
      <c r="F37" s="3"/>
      <c r="I37" s="11"/>
      <c r="J37" s="33" t="s">
        <v>51</v>
      </c>
      <c r="K37" s="33"/>
      <c r="L37" s="25"/>
      <c r="M37" s="12"/>
      <c r="N37" s="3"/>
      <c r="Q37" s="11"/>
      <c r="R37" s="33" t="s">
        <v>51</v>
      </c>
      <c r="S37" s="33"/>
      <c r="T37" s="25"/>
      <c r="U37" s="12"/>
      <c r="V37" s="3"/>
      <c r="Y37" s="1"/>
      <c r="AE37" s="1"/>
      <c r="AF37" s="1"/>
      <c r="AG37" s="1"/>
    </row>
    <row r="38" spans="1:33" ht="12" customHeight="1" x14ac:dyDescent="0.2">
      <c r="A38" s="11">
        <v>1</v>
      </c>
      <c r="B38" s="1" t="s">
        <v>52</v>
      </c>
      <c r="D38" s="25">
        <v>10000</v>
      </c>
      <c r="E38" s="12">
        <f t="shared" ref="E38:E45" si="19">D38*A38</f>
        <v>10000</v>
      </c>
      <c r="I38" s="11">
        <f t="shared" ref="I38:I45" si="20">A38</f>
        <v>1</v>
      </c>
      <c r="J38" s="1" t="s">
        <v>52</v>
      </c>
      <c r="L38" s="25">
        <v>10000</v>
      </c>
      <c r="M38" s="12">
        <f t="shared" ref="M38:M45" si="21">L38*I38</f>
        <v>10000</v>
      </c>
      <c r="Q38" s="11">
        <f>A38</f>
        <v>1</v>
      </c>
      <c r="R38" s="1" t="s">
        <v>52</v>
      </c>
      <c r="T38" s="25">
        <v>10000</v>
      </c>
      <c r="U38" s="12">
        <f t="shared" ref="U38:U39" si="22">T38*Q38</f>
        <v>10000</v>
      </c>
      <c r="Y38" s="1"/>
      <c r="AE38" s="1"/>
      <c r="AF38" s="1"/>
      <c r="AG38" s="1"/>
    </row>
    <row r="39" spans="1:33" ht="12" customHeight="1" x14ac:dyDescent="0.2">
      <c r="A39" s="11">
        <v>1</v>
      </c>
      <c r="B39" s="1" t="s">
        <v>53</v>
      </c>
      <c r="D39" s="25">
        <v>7500</v>
      </c>
      <c r="E39" s="12">
        <f t="shared" si="19"/>
        <v>7500</v>
      </c>
      <c r="I39" s="11">
        <f t="shared" si="20"/>
        <v>1</v>
      </c>
      <c r="J39" s="1" t="s">
        <v>53</v>
      </c>
      <c r="L39" s="25">
        <v>7500</v>
      </c>
      <c r="M39" s="12">
        <f t="shared" si="21"/>
        <v>7500</v>
      </c>
      <c r="Q39" s="11">
        <f t="shared" ref="Q39:Q45" si="23">A39</f>
        <v>1</v>
      </c>
      <c r="R39" s="1" t="s">
        <v>53</v>
      </c>
      <c r="T39" s="25">
        <v>7500</v>
      </c>
      <c r="U39" s="12">
        <f t="shared" si="22"/>
        <v>7500</v>
      </c>
      <c r="Y39" s="1"/>
      <c r="AE39" s="1"/>
      <c r="AF39" s="1"/>
      <c r="AG39" s="1"/>
    </row>
    <row r="40" spans="1:33" ht="12" customHeight="1" x14ac:dyDescent="0.2">
      <c r="A40" s="11">
        <v>1</v>
      </c>
      <c r="B40" s="1" t="s">
        <v>54</v>
      </c>
      <c r="D40" s="25">
        <v>3500</v>
      </c>
      <c r="E40" s="12">
        <f>D40*A40</f>
        <v>3500</v>
      </c>
      <c r="I40" s="11">
        <f t="shared" si="20"/>
        <v>1</v>
      </c>
      <c r="J40" s="1" t="s">
        <v>54</v>
      </c>
      <c r="L40" s="25">
        <v>3500</v>
      </c>
      <c r="M40" s="12">
        <f>L40*I40</f>
        <v>3500</v>
      </c>
      <c r="Q40" s="11">
        <f t="shared" si="23"/>
        <v>1</v>
      </c>
      <c r="R40" s="1" t="s">
        <v>54</v>
      </c>
      <c r="T40" s="25">
        <v>3500</v>
      </c>
      <c r="U40" s="12">
        <f>T40*Q40</f>
        <v>3500</v>
      </c>
      <c r="Y40" s="1"/>
      <c r="AE40" s="1"/>
      <c r="AF40" s="1"/>
      <c r="AG40" s="1"/>
    </row>
    <row r="41" spans="1:33" ht="12" customHeight="1" x14ac:dyDescent="0.2">
      <c r="A41" s="11">
        <v>1</v>
      </c>
      <c r="B41" s="1" t="s">
        <v>55</v>
      </c>
      <c r="D41" s="25">
        <v>5000</v>
      </c>
      <c r="E41" s="12">
        <f>D41*A41</f>
        <v>5000</v>
      </c>
      <c r="I41" s="11">
        <f t="shared" si="20"/>
        <v>1</v>
      </c>
      <c r="J41" s="1" t="s">
        <v>55</v>
      </c>
      <c r="L41" s="25">
        <v>1500</v>
      </c>
      <c r="M41" s="12">
        <f>L41*I41</f>
        <v>1500</v>
      </c>
      <c r="Q41" s="11">
        <f t="shared" si="23"/>
        <v>1</v>
      </c>
      <c r="R41" s="1" t="s">
        <v>55</v>
      </c>
      <c r="T41" s="25">
        <v>1500</v>
      </c>
      <c r="U41" s="12">
        <f>T41*Q41</f>
        <v>1500</v>
      </c>
      <c r="Y41" s="1"/>
      <c r="AE41" s="1"/>
      <c r="AF41" s="1"/>
      <c r="AG41" s="1"/>
    </row>
    <row r="42" spans="1:33" ht="12" customHeight="1" x14ac:dyDescent="0.2">
      <c r="A42" s="11">
        <v>1</v>
      </c>
      <c r="B42" s="1" t="s">
        <v>56</v>
      </c>
      <c r="D42" s="25">
        <v>2500</v>
      </c>
      <c r="E42" s="12">
        <f t="shared" si="19"/>
        <v>2500</v>
      </c>
      <c r="I42" s="11">
        <f t="shared" si="20"/>
        <v>1</v>
      </c>
      <c r="J42" s="1" t="s">
        <v>56</v>
      </c>
      <c r="L42" s="25">
        <v>2500</v>
      </c>
      <c r="M42" s="12">
        <f t="shared" si="21"/>
        <v>2500</v>
      </c>
      <c r="Q42" s="11">
        <f t="shared" si="23"/>
        <v>1</v>
      </c>
      <c r="R42" s="1" t="s">
        <v>56</v>
      </c>
      <c r="T42" s="25">
        <v>2500</v>
      </c>
      <c r="U42" s="12">
        <f t="shared" ref="U42:U45" si="24">T42*Q42</f>
        <v>2500</v>
      </c>
      <c r="Y42" s="1"/>
      <c r="AE42" s="1"/>
      <c r="AF42" s="1"/>
      <c r="AG42" s="1"/>
    </row>
    <row r="43" spans="1:33" ht="12" customHeight="1" x14ac:dyDescent="0.2">
      <c r="A43" s="11">
        <v>1</v>
      </c>
      <c r="B43" s="1" t="s">
        <v>57</v>
      </c>
      <c r="D43" s="25">
        <v>2000</v>
      </c>
      <c r="E43" s="12">
        <f t="shared" si="19"/>
        <v>2000</v>
      </c>
      <c r="I43" s="11">
        <f t="shared" si="20"/>
        <v>1</v>
      </c>
      <c r="J43" s="1" t="s">
        <v>57</v>
      </c>
      <c r="L43" s="25">
        <v>2000</v>
      </c>
      <c r="M43" s="12">
        <f t="shared" si="21"/>
        <v>2000</v>
      </c>
      <c r="Q43" s="11">
        <f t="shared" si="23"/>
        <v>1</v>
      </c>
      <c r="R43" s="1" t="s">
        <v>57</v>
      </c>
      <c r="T43" s="25">
        <v>2000</v>
      </c>
      <c r="U43" s="12">
        <f t="shared" si="24"/>
        <v>2000</v>
      </c>
      <c r="Y43" s="1"/>
      <c r="AE43" s="1"/>
      <c r="AF43" s="1"/>
      <c r="AG43" s="1"/>
    </row>
    <row r="44" spans="1:33" ht="12" customHeight="1" x14ac:dyDescent="0.2">
      <c r="A44" s="11">
        <v>1</v>
      </c>
      <c r="B44" s="1" t="s">
        <v>58</v>
      </c>
      <c r="D44" s="25">
        <v>2500</v>
      </c>
      <c r="E44" s="12">
        <f t="shared" si="19"/>
        <v>2500</v>
      </c>
      <c r="I44" s="11">
        <f t="shared" si="20"/>
        <v>1</v>
      </c>
      <c r="J44" s="1" t="s">
        <v>58</v>
      </c>
      <c r="L44" s="25">
        <v>2500</v>
      </c>
      <c r="M44" s="12">
        <f t="shared" si="21"/>
        <v>2500</v>
      </c>
      <c r="Q44" s="11">
        <f t="shared" si="23"/>
        <v>1</v>
      </c>
      <c r="R44" s="1" t="s">
        <v>58</v>
      </c>
      <c r="T44" s="25">
        <v>2500</v>
      </c>
      <c r="U44" s="12">
        <f t="shared" si="24"/>
        <v>2500</v>
      </c>
      <c r="Y44" s="1"/>
      <c r="AE44" s="1"/>
      <c r="AF44" s="1"/>
      <c r="AG44" s="1"/>
    </row>
    <row r="45" spans="1:33" ht="12" customHeight="1" x14ac:dyDescent="0.2">
      <c r="A45" s="11">
        <v>2</v>
      </c>
      <c r="B45" s="1" t="s">
        <v>238</v>
      </c>
      <c r="D45" s="25">
        <v>2500</v>
      </c>
      <c r="E45" s="12">
        <f t="shared" si="19"/>
        <v>5000</v>
      </c>
      <c r="I45" s="11">
        <f t="shared" si="20"/>
        <v>2</v>
      </c>
      <c r="J45" s="1" t="s">
        <v>238</v>
      </c>
      <c r="L45" s="25">
        <v>2500</v>
      </c>
      <c r="M45" s="12">
        <f t="shared" si="21"/>
        <v>5000</v>
      </c>
      <c r="Q45" s="11">
        <f t="shared" si="23"/>
        <v>2</v>
      </c>
      <c r="R45" s="1" t="s">
        <v>238</v>
      </c>
      <c r="T45" s="25">
        <v>2500</v>
      </c>
      <c r="U45" s="12">
        <f t="shared" si="24"/>
        <v>5000</v>
      </c>
      <c r="Y45" s="1"/>
      <c r="AE45" s="1"/>
      <c r="AF45" s="1"/>
      <c r="AG45" s="1"/>
    </row>
    <row r="46" spans="1:33" ht="12" customHeight="1" x14ac:dyDescent="0.2">
      <c r="A46" s="11"/>
      <c r="D46" s="25"/>
      <c r="E46" s="12"/>
      <c r="F46" s="3">
        <f>SUM(E38:E44)</f>
        <v>33000</v>
      </c>
      <c r="I46" s="11"/>
      <c r="L46" s="25"/>
      <c r="M46" s="12"/>
      <c r="N46" s="3">
        <f>SUM(M38:M44)</f>
        <v>29500</v>
      </c>
      <c r="Q46" s="11"/>
      <c r="T46" s="25"/>
      <c r="U46" s="12"/>
      <c r="V46" s="3">
        <f>SUM(U38:U44)</f>
        <v>29500</v>
      </c>
      <c r="Y46" s="1"/>
      <c r="AE46" s="1"/>
      <c r="AF46" s="1"/>
      <c r="AG46" s="1"/>
    </row>
    <row r="47" spans="1:33" ht="12" customHeight="1" x14ac:dyDescent="0.2">
      <c r="A47" s="11"/>
      <c r="B47" s="33" t="s">
        <v>239</v>
      </c>
      <c r="C47" s="33"/>
      <c r="D47" s="25"/>
      <c r="E47" s="12"/>
      <c r="F47" s="3"/>
      <c r="I47" s="11"/>
      <c r="J47" s="33" t="str">
        <f t="shared" ref="J47:J52" si="25">B47</f>
        <v>Rear Unwind</v>
      </c>
      <c r="K47" s="33"/>
      <c r="L47" s="25"/>
      <c r="M47" s="12"/>
      <c r="N47" s="3"/>
      <c r="Q47" s="11"/>
      <c r="R47" s="33" t="s">
        <v>239</v>
      </c>
      <c r="S47" s="33"/>
      <c r="T47" s="25"/>
      <c r="U47" s="12"/>
      <c r="V47" s="3"/>
      <c r="Y47" s="1"/>
      <c r="AE47" s="1"/>
      <c r="AF47" s="1"/>
      <c r="AG47" s="1"/>
    </row>
    <row r="48" spans="1:33" ht="12" customHeight="1" x14ac:dyDescent="0.2">
      <c r="A48" s="55">
        <v>0</v>
      </c>
      <c r="B48" s="56" t="s">
        <v>60</v>
      </c>
      <c r="C48" s="56" t="s">
        <v>178</v>
      </c>
      <c r="D48" s="57">
        <f>VLOOKUP(C48,Omron!B:C,2,FALSE)</f>
        <v>194.27</v>
      </c>
      <c r="E48" s="58">
        <f t="shared" ref="E48:E74" si="26">D48*A48</f>
        <v>0</v>
      </c>
      <c r="F48" s="3"/>
      <c r="I48" s="55">
        <f>A48</f>
        <v>0</v>
      </c>
      <c r="J48" s="56" t="str">
        <f t="shared" si="25"/>
        <v>FieldBus Coupler</v>
      </c>
      <c r="K48" s="56" t="s">
        <v>203</v>
      </c>
      <c r="L48" s="57">
        <f>VLOOKUP(K48,Beckhoff!B:C,2,FALSE)</f>
        <v>113.6</v>
      </c>
      <c r="M48" s="58">
        <f t="shared" ref="M48:M74" si="27">L48*I48</f>
        <v>0</v>
      </c>
      <c r="N48" s="3"/>
      <c r="Q48" s="55">
        <f>A48</f>
        <v>0</v>
      </c>
      <c r="R48" s="56" t="s">
        <v>60</v>
      </c>
      <c r="S48" s="56" t="s">
        <v>61</v>
      </c>
      <c r="T48" s="57">
        <f>VLOOKUP(S48,Bosch!B:C,2,FALSE)</f>
        <v>531.42859999999996</v>
      </c>
      <c r="U48" s="58">
        <f t="shared" ref="U48:U53" si="28">T48*Q48</f>
        <v>0</v>
      </c>
      <c r="V48" s="3"/>
      <c r="Y48" s="1"/>
      <c r="AE48" s="1"/>
      <c r="AF48" s="1"/>
      <c r="AG48" s="1"/>
    </row>
    <row r="49" spans="1:33" ht="12" customHeight="1" x14ac:dyDescent="0.2">
      <c r="A49" s="55">
        <v>0</v>
      </c>
      <c r="B49" s="56" t="s">
        <v>37</v>
      </c>
      <c r="C49" s="56" t="s">
        <v>179</v>
      </c>
      <c r="D49" s="57">
        <f>VLOOKUP(C49,Omron!B:C,2,FALSE)</f>
        <v>99.2</v>
      </c>
      <c r="E49" s="58">
        <f t="shared" si="26"/>
        <v>0</v>
      </c>
      <c r="I49" s="55">
        <f t="shared" ref="I49:I54" si="29">A49</f>
        <v>0</v>
      </c>
      <c r="J49" s="56" t="str">
        <f t="shared" si="25"/>
        <v>Digital Inputs, 16pt</v>
      </c>
      <c r="K49" s="56" t="s">
        <v>204</v>
      </c>
      <c r="L49" s="57">
        <f>VLOOKUP(K49,Beckhoff!B:C,2,FALSE)</f>
        <v>69.36</v>
      </c>
      <c r="M49" s="58">
        <f t="shared" si="27"/>
        <v>0</v>
      </c>
      <c r="Q49" s="55">
        <f t="shared" ref="Q49:Q54" si="30">A49</f>
        <v>0</v>
      </c>
      <c r="R49" s="56" t="s">
        <v>37</v>
      </c>
      <c r="S49" s="56" t="s">
        <v>38</v>
      </c>
      <c r="T49" s="57">
        <f>VLOOKUP(S49,Bosch!B:C,2,FALSE)</f>
        <v>168.28569999999999</v>
      </c>
      <c r="U49" s="58">
        <f t="shared" si="28"/>
        <v>0</v>
      </c>
      <c r="Y49" s="1"/>
      <c r="AE49" s="1"/>
      <c r="AF49" s="1"/>
      <c r="AG49" s="1"/>
    </row>
    <row r="50" spans="1:33" ht="12" customHeight="1" x14ac:dyDescent="0.2">
      <c r="A50" s="55">
        <v>0</v>
      </c>
      <c r="B50" s="56" t="s">
        <v>39</v>
      </c>
      <c r="C50" s="56" t="s">
        <v>180</v>
      </c>
      <c r="D50" s="57">
        <f>VLOOKUP(C50,Omron!B:C,2,FALSE)</f>
        <v>128.13</v>
      </c>
      <c r="E50" s="58">
        <f t="shared" si="26"/>
        <v>0</v>
      </c>
      <c r="I50" s="55">
        <f t="shared" si="29"/>
        <v>0</v>
      </c>
      <c r="J50" s="56" t="str">
        <f t="shared" si="25"/>
        <v>Digital Outputs, 16pt</v>
      </c>
      <c r="K50" s="56" t="s">
        <v>207</v>
      </c>
      <c r="L50" s="57">
        <f>VLOOKUP(K50,Beckhoff!B:C,2,FALSE)</f>
        <v>102.4</v>
      </c>
      <c r="M50" s="58">
        <f t="shared" si="27"/>
        <v>0</v>
      </c>
      <c r="Q50" s="55">
        <f t="shared" si="30"/>
        <v>0</v>
      </c>
      <c r="R50" s="56" t="s">
        <v>39</v>
      </c>
      <c r="S50" s="56" t="s">
        <v>40</v>
      </c>
      <c r="T50" s="57">
        <f>VLOOKUP(S50,Bosch!B:C,2,FALSE)</f>
        <v>208.1429</v>
      </c>
      <c r="U50" s="58">
        <f t="shared" si="28"/>
        <v>0</v>
      </c>
      <c r="Y50" s="1"/>
      <c r="AE50" s="1"/>
      <c r="AF50" s="1"/>
      <c r="AG50" s="1"/>
    </row>
    <row r="51" spans="1:33" ht="12" customHeight="1" x14ac:dyDescent="0.2">
      <c r="A51" s="55">
        <v>0</v>
      </c>
      <c r="B51" s="56" t="s">
        <v>62</v>
      </c>
      <c r="C51" s="56" t="s">
        <v>176</v>
      </c>
      <c r="D51" s="57">
        <f>VLOOKUP(C51,Omron!B:C,2,FALSE)</f>
        <v>157.07</v>
      </c>
      <c r="E51" s="58">
        <f t="shared" si="26"/>
        <v>0</v>
      </c>
      <c r="F51" s="3"/>
      <c r="I51" s="55">
        <f t="shared" si="29"/>
        <v>0</v>
      </c>
      <c r="J51" s="56" t="str">
        <f t="shared" si="25"/>
        <v>Analog Inp, 4pt</v>
      </c>
      <c r="K51" s="56" t="s">
        <v>209</v>
      </c>
      <c r="L51" s="57">
        <f>VLOOKUP(K51,Beckhoff!B:C,2,FALSE)</f>
        <v>139.19999999999999</v>
      </c>
      <c r="M51" s="58">
        <f t="shared" si="27"/>
        <v>0</v>
      </c>
      <c r="N51" s="3"/>
      <c r="Q51" s="55">
        <f t="shared" si="30"/>
        <v>0</v>
      </c>
      <c r="R51" s="56" t="s">
        <v>62</v>
      </c>
      <c r="S51" s="56" t="s">
        <v>63</v>
      </c>
      <c r="T51" s="57">
        <f>VLOOKUP(S51,Bosch!B:C,2,FALSE)</f>
        <v>376.42860000000002</v>
      </c>
      <c r="U51" s="58">
        <f t="shared" si="28"/>
        <v>0</v>
      </c>
      <c r="V51" s="3"/>
      <c r="Y51" s="1"/>
      <c r="AE51" s="1"/>
      <c r="AF51" s="1"/>
      <c r="AG51" s="1"/>
    </row>
    <row r="52" spans="1:33" ht="12" customHeight="1" x14ac:dyDescent="0.2">
      <c r="A52" s="55">
        <v>0</v>
      </c>
      <c r="B52" s="56" t="s">
        <v>64</v>
      </c>
      <c r="C52" s="56" t="s">
        <v>177</v>
      </c>
      <c r="D52" s="57">
        <f>VLOOKUP(C52,Omron!B:C,2,FALSE)</f>
        <v>169.47</v>
      </c>
      <c r="E52" s="58">
        <f t="shared" si="26"/>
        <v>0</v>
      </c>
      <c r="F52" s="3"/>
      <c r="I52" s="55">
        <f t="shared" si="29"/>
        <v>0</v>
      </c>
      <c r="J52" s="56" t="str">
        <f t="shared" si="25"/>
        <v>Analog Outputs, 4pt</v>
      </c>
      <c r="K52" s="56" t="s">
        <v>211</v>
      </c>
      <c r="L52" s="57">
        <f>VLOOKUP(K52,Beckhoff!B:C,2,FALSE)</f>
        <v>152.80000000000001</v>
      </c>
      <c r="M52" s="58">
        <f t="shared" si="27"/>
        <v>0</v>
      </c>
      <c r="N52" s="3"/>
      <c r="Q52" s="55">
        <f t="shared" si="30"/>
        <v>0</v>
      </c>
      <c r="R52" s="56" t="s">
        <v>64</v>
      </c>
      <c r="S52" s="56" t="s">
        <v>65</v>
      </c>
      <c r="T52" s="57">
        <f>VLOOKUP(S52,Bosch!B:C,2,FALSE)</f>
        <v>465</v>
      </c>
      <c r="U52" s="58">
        <f t="shared" si="28"/>
        <v>0</v>
      </c>
      <c r="V52" s="3"/>
      <c r="Y52" s="1"/>
      <c r="AE52" s="1"/>
      <c r="AF52" s="1"/>
      <c r="AG52" s="1"/>
    </row>
    <row r="53" spans="1:33" ht="12" customHeight="1" x14ac:dyDescent="0.2">
      <c r="A53" s="59">
        <v>0</v>
      </c>
      <c r="B53" s="60" t="s">
        <v>240</v>
      </c>
      <c r="C53" s="60" t="s">
        <v>187</v>
      </c>
      <c r="D53" s="57">
        <f>VLOOKUP(C53,Omron!B:C,2,FALSE)</f>
        <v>835.31</v>
      </c>
      <c r="E53" s="58">
        <f t="shared" si="26"/>
        <v>0</v>
      </c>
      <c r="I53" s="55">
        <f t="shared" si="29"/>
        <v>0</v>
      </c>
      <c r="J53" s="60" t="s">
        <v>241</v>
      </c>
      <c r="K53" s="60" t="s">
        <v>198</v>
      </c>
      <c r="L53" s="57">
        <f>VLOOKUP(K53,Beckhoff!B:C,2,FALSE)</f>
        <v>1386.4</v>
      </c>
      <c r="M53" s="58">
        <f t="shared" si="27"/>
        <v>0</v>
      </c>
      <c r="Q53" s="55">
        <f t="shared" si="30"/>
        <v>0</v>
      </c>
      <c r="R53" s="60" t="s">
        <v>240</v>
      </c>
      <c r="S53" s="56" t="s">
        <v>69</v>
      </c>
      <c r="T53" s="57">
        <f>VLOOKUP(S53,Bosch!B:C,2,FALSE)</f>
        <v>1392.0427999999999</v>
      </c>
      <c r="U53" s="58">
        <f t="shared" si="28"/>
        <v>0</v>
      </c>
      <c r="Y53" s="1"/>
      <c r="AE53" s="1"/>
      <c r="AF53" s="1"/>
      <c r="AG53" s="1"/>
    </row>
    <row r="54" spans="1:33" ht="12" customHeight="1" x14ac:dyDescent="0.2">
      <c r="A54" s="59">
        <v>0</v>
      </c>
      <c r="B54" s="60"/>
      <c r="C54" s="60"/>
      <c r="D54" s="57"/>
      <c r="E54" s="58"/>
      <c r="I54" s="55">
        <f t="shared" si="29"/>
        <v>0</v>
      </c>
      <c r="J54" s="60" t="s">
        <v>242</v>
      </c>
      <c r="K54" s="60" t="s">
        <v>200</v>
      </c>
      <c r="L54" s="57">
        <f>VLOOKUP(K54,Beckhoff!B:C,2,FALSE)</f>
        <v>146.4</v>
      </c>
      <c r="M54" s="58">
        <f t="shared" si="27"/>
        <v>0</v>
      </c>
      <c r="Q54" s="55">
        <f t="shared" si="30"/>
        <v>0</v>
      </c>
      <c r="R54" s="60"/>
      <c r="S54" s="60"/>
      <c r="T54" s="61"/>
      <c r="U54" s="58"/>
      <c r="Y54" s="1"/>
      <c r="AE54" s="1"/>
      <c r="AF54" s="1"/>
      <c r="AG54" s="1"/>
    </row>
    <row r="55" spans="1:33" ht="12" customHeight="1" x14ac:dyDescent="0.2">
      <c r="A55" s="59">
        <v>0</v>
      </c>
      <c r="B55" s="56" t="s">
        <v>77</v>
      </c>
      <c r="C55" s="56" t="s">
        <v>190</v>
      </c>
      <c r="D55" s="57">
        <f>VLOOKUP(C55,Omron!B:C,2,FALSE)</f>
        <v>1065.47</v>
      </c>
      <c r="E55" s="58">
        <f t="shared" ref="E55:E62" si="31">D55*A55</f>
        <v>0</v>
      </c>
      <c r="I55" s="11">
        <f>A55</f>
        <v>0</v>
      </c>
      <c r="J55" s="1" t="s">
        <v>77</v>
      </c>
      <c r="K55" s="15"/>
      <c r="L55" s="26">
        <v>1500</v>
      </c>
      <c r="M55" s="12">
        <f>L55*I55</f>
        <v>0</v>
      </c>
      <c r="Q55" s="16">
        <f>A55</f>
        <v>0</v>
      </c>
      <c r="R55" s="1" t="s">
        <v>77</v>
      </c>
      <c r="S55" s="15"/>
      <c r="T55" s="26">
        <v>1500</v>
      </c>
      <c r="U55" s="12">
        <f t="shared" ref="U55:U74" si="32">T55*Q55</f>
        <v>0</v>
      </c>
      <c r="Y55" s="1"/>
      <c r="AE55" s="1"/>
      <c r="AF55" s="1"/>
      <c r="AG55" s="1"/>
    </row>
    <row r="56" spans="1:33" ht="12" customHeight="1" x14ac:dyDescent="0.2">
      <c r="A56" s="59">
        <v>0</v>
      </c>
      <c r="B56" s="60" t="s">
        <v>243</v>
      </c>
      <c r="C56" s="56" t="s">
        <v>194</v>
      </c>
      <c r="D56" s="57">
        <f>VLOOKUP(C56,Omron!B:C,2,FALSE)</f>
        <v>203.33</v>
      </c>
      <c r="E56" s="58">
        <f t="shared" si="31"/>
        <v>0</v>
      </c>
      <c r="I56" s="11">
        <f>A56</f>
        <v>0</v>
      </c>
      <c r="J56" s="15" t="s">
        <v>243</v>
      </c>
      <c r="K56" s="15"/>
      <c r="L56" s="26">
        <v>250</v>
      </c>
      <c r="M56" s="12">
        <f>L56*I56</f>
        <v>0</v>
      </c>
      <c r="Q56" s="16">
        <f>A56</f>
        <v>0</v>
      </c>
      <c r="R56" s="15" t="s">
        <v>243</v>
      </c>
      <c r="S56" s="15"/>
      <c r="T56" s="26">
        <v>250</v>
      </c>
      <c r="U56" s="12">
        <f t="shared" si="32"/>
        <v>0</v>
      </c>
      <c r="Y56" s="1"/>
      <c r="AE56" s="1"/>
      <c r="AF56" s="1"/>
      <c r="AG56" s="1"/>
    </row>
    <row r="57" spans="1:33" ht="12" customHeight="1" x14ac:dyDescent="0.2">
      <c r="A57" s="59">
        <v>0</v>
      </c>
      <c r="B57" s="60" t="s">
        <v>244</v>
      </c>
      <c r="C57" s="56" t="s">
        <v>192</v>
      </c>
      <c r="D57" s="57">
        <f>VLOOKUP(C57,Omron!B:C,2,FALSE)</f>
        <v>223.67</v>
      </c>
      <c r="E57" s="58">
        <f t="shared" si="31"/>
        <v>0</v>
      </c>
      <c r="I57" s="11">
        <f>A57</f>
        <v>0</v>
      </c>
      <c r="J57" s="15" t="s">
        <v>244</v>
      </c>
      <c r="K57" s="15"/>
      <c r="L57" s="26">
        <v>250</v>
      </c>
      <c r="M57" s="12">
        <f>L57*I57</f>
        <v>0</v>
      </c>
      <c r="Q57" s="16">
        <f>A57</f>
        <v>0</v>
      </c>
      <c r="R57" s="15" t="s">
        <v>244</v>
      </c>
      <c r="S57" s="15"/>
      <c r="T57" s="26">
        <v>250</v>
      </c>
      <c r="U57" s="12">
        <f t="shared" si="32"/>
        <v>0</v>
      </c>
      <c r="Y57" s="1"/>
      <c r="AE57" s="1"/>
      <c r="AF57" s="1"/>
      <c r="AG57" s="1"/>
    </row>
    <row r="58" spans="1:33" ht="12" customHeight="1" x14ac:dyDescent="0.2">
      <c r="A58" s="11">
        <v>0</v>
      </c>
      <c r="B58" s="1" t="s">
        <v>44</v>
      </c>
      <c r="D58" s="25">
        <v>1000</v>
      </c>
      <c r="E58" s="12">
        <f t="shared" si="31"/>
        <v>0</v>
      </c>
      <c r="I58" s="11">
        <f t="shared" ref="I58:I74" si="33">A58</f>
        <v>0</v>
      </c>
      <c r="J58" s="1" t="s">
        <v>44</v>
      </c>
      <c r="L58" s="25">
        <v>1000</v>
      </c>
      <c r="M58" s="12">
        <f t="shared" ref="M58:M62" si="34">L58*I58</f>
        <v>0</v>
      </c>
      <c r="Q58" s="16">
        <f t="shared" ref="Q58:Q73" si="35">A58</f>
        <v>0</v>
      </c>
      <c r="R58" s="1" t="s">
        <v>44</v>
      </c>
      <c r="T58" s="25">
        <v>1000</v>
      </c>
      <c r="U58" s="12">
        <f t="shared" si="32"/>
        <v>0</v>
      </c>
      <c r="Y58" s="1"/>
      <c r="AE58" s="1"/>
      <c r="AF58" s="1"/>
      <c r="AG58" s="1"/>
    </row>
    <row r="59" spans="1:33" ht="12" customHeight="1" x14ac:dyDescent="0.2">
      <c r="A59" s="11">
        <v>0</v>
      </c>
      <c r="B59" s="1" t="s">
        <v>48</v>
      </c>
      <c r="D59" s="25">
        <v>250</v>
      </c>
      <c r="E59" s="12">
        <f t="shared" si="31"/>
        <v>0</v>
      </c>
      <c r="F59" s="3"/>
      <c r="I59" s="11">
        <f t="shared" si="33"/>
        <v>0</v>
      </c>
      <c r="J59" s="1" t="s">
        <v>48</v>
      </c>
      <c r="L59" s="25">
        <v>250</v>
      </c>
      <c r="M59" s="12">
        <f t="shared" si="34"/>
        <v>0</v>
      </c>
      <c r="N59" s="3"/>
      <c r="Q59" s="16">
        <f t="shared" si="35"/>
        <v>0</v>
      </c>
      <c r="R59" s="1" t="s">
        <v>48</v>
      </c>
      <c r="T59" s="25">
        <v>250</v>
      </c>
      <c r="U59" s="12">
        <f t="shared" si="32"/>
        <v>0</v>
      </c>
      <c r="V59" s="3"/>
      <c r="Y59" s="1"/>
      <c r="AE59" s="1"/>
      <c r="AF59" s="1"/>
      <c r="AG59" s="1"/>
    </row>
    <row r="60" spans="1:33" ht="12" customHeight="1" x14ac:dyDescent="0.2">
      <c r="A60" s="11">
        <v>0</v>
      </c>
      <c r="B60" s="1" t="s">
        <v>49</v>
      </c>
      <c r="D60" s="25">
        <v>350</v>
      </c>
      <c r="E60" s="12">
        <f t="shared" si="31"/>
        <v>0</v>
      </c>
      <c r="I60" s="11">
        <f t="shared" si="33"/>
        <v>0</v>
      </c>
      <c r="J60" s="1" t="s">
        <v>49</v>
      </c>
      <c r="L60" s="25">
        <v>350</v>
      </c>
      <c r="M60" s="12">
        <f t="shared" si="34"/>
        <v>0</v>
      </c>
      <c r="Q60" s="16">
        <f t="shared" si="35"/>
        <v>0</v>
      </c>
      <c r="R60" s="1" t="s">
        <v>49</v>
      </c>
      <c r="T60" s="25">
        <v>350</v>
      </c>
      <c r="U60" s="12">
        <f t="shared" si="32"/>
        <v>0</v>
      </c>
      <c r="Y60" s="1"/>
      <c r="AE60" s="1"/>
      <c r="AF60" s="1"/>
      <c r="AG60" s="1"/>
    </row>
    <row r="61" spans="1:33" ht="12" customHeight="1" x14ac:dyDescent="0.2">
      <c r="A61" s="11">
        <v>0</v>
      </c>
      <c r="B61" s="1" t="s">
        <v>50</v>
      </c>
      <c r="D61" s="25">
        <v>1000</v>
      </c>
      <c r="E61" s="12">
        <f t="shared" si="31"/>
        <v>0</v>
      </c>
      <c r="I61" s="11">
        <f t="shared" si="33"/>
        <v>0</v>
      </c>
      <c r="J61" s="1" t="s">
        <v>50</v>
      </c>
      <c r="L61" s="25">
        <v>1000</v>
      </c>
      <c r="M61" s="12">
        <f t="shared" si="34"/>
        <v>0</v>
      </c>
      <c r="Q61" s="16">
        <f t="shared" si="35"/>
        <v>0</v>
      </c>
      <c r="R61" s="1" t="s">
        <v>50</v>
      </c>
      <c r="T61" s="25">
        <v>1000</v>
      </c>
      <c r="U61" s="12">
        <f t="shared" si="32"/>
        <v>0</v>
      </c>
      <c r="Y61" s="1"/>
      <c r="AE61" s="1"/>
      <c r="AF61" s="1"/>
      <c r="AG61" s="1"/>
    </row>
    <row r="62" spans="1:33" ht="12" customHeight="1" x14ac:dyDescent="0.2">
      <c r="A62" s="11">
        <v>0</v>
      </c>
      <c r="B62" s="1" t="s">
        <v>45</v>
      </c>
      <c r="D62" s="25">
        <v>250</v>
      </c>
      <c r="E62" s="12">
        <f t="shared" si="31"/>
        <v>0</v>
      </c>
      <c r="I62" s="11">
        <f t="shared" si="33"/>
        <v>0</v>
      </c>
      <c r="J62" s="1" t="s">
        <v>45</v>
      </c>
      <c r="L62" s="25">
        <v>250</v>
      </c>
      <c r="M62" s="12">
        <f t="shared" si="34"/>
        <v>0</v>
      </c>
      <c r="Q62" s="16">
        <f t="shared" si="35"/>
        <v>0</v>
      </c>
      <c r="R62" s="1" t="s">
        <v>45</v>
      </c>
      <c r="T62" s="25">
        <v>250</v>
      </c>
      <c r="U62" s="12">
        <f t="shared" si="32"/>
        <v>0</v>
      </c>
      <c r="Y62" s="1"/>
      <c r="AE62" s="1"/>
      <c r="AF62" s="1"/>
      <c r="AG62" s="1"/>
    </row>
    <row r="63" spans="1:33" ht="12" customHeight="1" x14ac:dyDescent="0.2">
      <c r="A63" s="11">
        <v>0</v>
      </c>
      <c r="B63" s="15" t="s">
        <v>166</v>
      </c>
      <c r="C63" s="15"/>
      <c r="D63" s="26">
        <v>2000</v>
      </c>
      <c r="E63" s="12">
        <f t="shared" si="26"/>
        <v>0</v>
      </c>
      <c r="I63" s="11">
        <f t="shared" si="33"/>
        <v>0</v>
      </c>
      <c r="J63" s="15" t="s">
        <v>166</v>
      </c>
      <c r="K63" s="15"/>
      <c r="L63" s="26">
        <v>2000</v>
      </c>
      <c r="M63" s="12">
        <f t="shared" si="27"/>
        <v>0</v>
      </c>
      <c r="Q63" s="16">
        <f t="shared" si="35"/>
        <v>0</v>
      </c>
      <c r="R63" s="15" t="s">
        <v>166</v>
      </c>
      <c r="S63" s="15"/>
      <c r="T63" s="26">
        <v>2000</v>
      </c>
      <c r="U63" s="12">
        <f t="shared" si="32"/>
        <v>0</v>
      </c>
      <c r="Y63" s="1"/>
      <c r="AE63" s="1"/>
      <c r="AF63" s="1"/>
      <c r="AG63" s="1"/>
    </row>
    <row r="64" spans="1:33" ht="12" customHeight="1" x14ac:dyDescent="0.2">
      <c r="A64" s="11">
        <v>0</v>
      </c>
      <c r="B64" s="1" t="s">
        <v>81</v>
      </c>
      <c r="D64" s="25">
        <v>800</v>
      </c>
      <c r="E64" s="12">
        <f t="shared" si="26"/>
        <v>0</v>
      </c>
      <c r="I64" s="11">
        <f t="shared" si="33"/>
        <v>0</v>
      </c>
      <c r="J64" s="1" t="s">
        <v>81</v>
      </c>
      <c r="L64" s="25">
        <v>800</v>
      </c>
      <c r="M64" s="12">
        <f t="shared" si="27"/>
        <v>0</v>
      </c>
      <c r="Q64" s="16">
        <f t="shared" si="35"/>
        <v>0</v>
      </c>
      <c r="R64" s="1" t="s">
        <v>81</v>
      </c>
      <c r="T64" s="25">
        <v>800</v>
      </c>
      <c r="U64" s="12">
        <f t="shared" si="32"/>
        <v>0</v>
      </c>
      <c r="Y64" s="1"/>
      <c r="AE64" s="1"/>
      <c r="AF64" s="1"/>
      <c r="AG64" s="1"/>
    </row>
    <row r="65" spans="1:33" ht="12" customHeight="1" x14ac:dyDescent="0.2">
      <c r="A65" s="11">
        <v>0</v>
      </c>
      <c r="B65" s="1" t="s">
        <v>82</v>
      </c>
      <c r="D65" s="25">
        <v>900</v>
      </c>
      <c r="E65" s="12">
        <f t="shared" si="26"/>
        <v>0</v>
      </c>
      <c r="I65" s="11">
        <f t="shared" si="33"/>
        <v>0</v>
      </c>
      <c r="J65" s="1" t="s">
        <v>82</v>
      </c>
      <c r="L65" s="25">
        <v>900</v>
      </c>
      <c r="M65" s="12">
        <f t="shared" si="27"/>
        <v>0</v>
      </c>
      <c r="Q65" s="16">
        <f t="shared" si="35"/>
        <v>0</v>
      </c>
      <c r="R65" s="1" t="s">
        <v>82</v>
      </c>
      <c r="T65" s="25">
        <v>900</v>
      </c>
      <c r="U65" s="12">
        <f t="shared" si="32"/>
        <v>0</v>
      </c>
      <c r="Y65" s="1"/>
      <c r="AE65" s="1"/>
      <c r="AF65" s="1"/>
      <c r="AG65" s="1"/>
    </row>
    <row r="66" spans="1:33" ht="12" customHeight="1" x14ac:dyDescent="0.2">
      <c r="A66" s="11">
        <v>0</v>
      </c>
      <c r="B66" s="1" t="s">
        <v>83</v>
      </c>
      <c r="D66" s="25">
        <v>1800</v>
      </c>
      <c r="E66" s="12">
        <f t="shared" si="26"/>
        <v>0</v>
      </c>
      <c r="I66" s="11">
        <f t="shared" si="33"/>
        <v>0</v>
      </c>
      <c r="J66" s="1" t="s">
        <v>83</v>
      </c>
      <c r="L66" s="25">
        <v>1800</v>
      </c>
      <c r="M66" s="12">
        <f t="shared" si="27"/>
        <v>0</v>
      </c>
      <c r="Q66" s="16">
        <f t="shared" si="35"/>
        <v>0</v>
      </c>
      <c r="R66" s="1" t="s">
        <v>83</v>
      </c>
      <c r="T66" s="25">
        <v>1800</v>
      </c>
      <c r="U66" s="12">
        <f t="shared" si="32"/>
        <v>0</v>
      </c>
      <c r="Y66" s="1"/>
      <c r="AE66" s="1"/>
      <c r="AF66" s="1"/>
      <c r="AG66" s="1"/>
    </row>
    <row r="67" spans="1:33" ht="12" customHeight="1" x14ac:dyDescent="0.2">
      <c r="A67" s="11">
        <v>0</v>
      </c>
      <c r="B67" s="1" t="s">
        <v>84</v>
      </c>
      <c r="D67" s="25">
        <v>750</v>
      </c>
      <c r="E67" s="12">
        <f t="shared" si="26"/>
        <v>0</v>
      </c>
      <c r="I67" s="11">
        <f t="shared" si="33"/>
        <v>0</v>
      </c>
      <c r="J67" s="1" t="s">
        <v>84</v>
      </c>
      <c r="L67" s="25">
        <v>750</v>
      </c>
      <c r="M67" s="12">
        <f t="shared" si="27"/>
        <v>0</v>
      </c>
      <c r="Q67" s="16">
        <f t="shared" si="35"/>
        <v>0</v>
      </c>
      <c r="R67" s="1" t="s">
        <v>84</v>
      </c>
      <c r="T67" s="25">
        <v>750</v>
      </c>
      <c r="U67" s="12">
        <f t="shared" si="32"/>
        <v>0</v>
      </c>
      <c r="Y67" s="1"/>
      <c r="AE67" s="1"/>
      <c r="AF67" s="1"/>
      <c r="AG67" s="1"/>
    </row>
    <row r="68" spans="1:33" ht="12" customHeight="1" x14ac:dyDescent="0.2">
      <c r="A68" s="11">
        <v>0</v>
      </c>
      <c r="B68" s="1" t="s">
        <v>85</v>
      </c>
      <c r="D68" s="25">
        <v>450</v>
      </c>
      <c r="E68" s="12">
        <f t="shared" si="26"/>
        <v>0</v>
      </c>
      <c r="I68" s="11">
        <f t="shared" si="33"/>
        <v>0</v>
      </c>
      <c r="J68" s="1" t="s">
        <v>85</v>
      </c>
      <c r="L68" s="25">
        <v>450</v>
      </c>
      <c r="M68" s="12">
        <f t="shared" si="27"/>
        <v>0</v>
      </c>
      <c r="Q68" s="16">
        <f t="shared" si="35"/>
        <v>0</v>
      </c>
      <c r="R68" s="1" t="s">
        <v>85</v>
      </c>
      <c r="T68" s="25">
        <v>450</v>
      </c>
      <c r="U68" s="12">
        <f t="shared" si="32"/>
        <v>0</v>
      </c>
      <c r="Y68" s="1"/>
      <c r="AE68" s="1"/>
      <c r="AF68" s="1"/>
      <c r="AG68" s="1"/>
    </row>
    <row r="69" spans="1:33" ht="12" customHeight="1" x14ac:dyDescent="0.2">
      <c r="A69" s="11">
        <v>0</v>
      </c>
      <c r="B69" s="1" t="s">
        <v>86</v>
      </c>
      <c r="D69" s="3">
        <v>1750</v>
      </c>
      <c r="E69" s="12">
        <f t="shared" si="26"/>
        <v>0</v>
      </c>
      <c r="I69" s="11">
        <f t="shared" si="33"/>
        <v>0</v>
      </c>
      <c r="J69" s="1" t="s">
        <v>86</v>
      </c>
      <c r="L69" s="3">
        <v>1750</v>
      </c>
      <c r="M69" s="12">
        <f t="shared" si="27"/>
        <v>0</v>
      </c>
      <c r="Q69" s="16">
        <f t="shared" si="35"/>
        <v>0</v>
      </c>
      <c r="R69" s="1" t="s">
        <v>86</v>
      </c>
      <c r="T69" s="3">
        <v>1750</v>
      </c>
      <c r="U69" s="12">
        <f t="shared" si="32"/>
        <v>0</v>
      </c>
      <c r="Y69" s="1"/>
      <c r="AE69" s="1"/>
      <c r="AF69" s="1"/>
      <c r="AG69" s="1"/>
    </row>
    <row r="70" spans="1:33" ht="12" customHeight="1" x14ac:dyDescent="0.2">
      <c r="A70" s="11">
        <v>0</v>
      </c>
      <c r="B70" s="1" t="s">
        <v>87</v>
      </c>
      <c r="D70" s="3">
        <v>500</v>
      </c>
      <c r="E70" s="12">
        <f t="shared" si="26"/>
        <v>0</v>
      </c>
      <c r="I70" s="11">
        <f t="shared" si="33"/>
        <v>0</v>
      </c>
      <c r="J70" s="1" t="s">
        <v>87</v>
      </c>
      <c r="L70" s="3">
        <v>500</v>
      </c>
      <c r="M70" s="12">
        <f t="shared" si="27"/>
        <v>0</v>
      </c>
      <c r="Q70" s="16">
        <f t="shared" si="35"/>
        <v>0</v>
      </c>
      <c r="R70" s="1" t="s">
        <v>87</v>
      </c>
      <c r="T70" s="3">
        <v>500</v>
      </c>
      <c r="U70" s="12">
        <f t="shared" si="32"/>
        <v>0</v>
      </c>
      <c r="Y70" s="1"/>
      <c r="AE70" s="1"/>
      <c r="AF70" s="1"/>
      <c r="AG70" s="1"/>
    </row>
    <row r="71" spans="1:33" ht="12" customHeight="1" x14ac:dyDescent="0.2">
      <c r="A71" s="11">
        <v>0</v>
      </c>
      <c r="B71" s="1" t="s">
        <v>88</v>
      </c>
      <c r="D71" s="3">
        <v>1850</v>
      </c>
      <c r="E71" s="12">
        <f t="shared" si="26"/>
        <v>0</v>
      </c>
      <c r="I71" s="11">
        <f t="shared" si="33"/>
        <v>0</v>
      </c>
      <c r="J71" s="1" t="s">
        <v>88</v>
      </c>
      <c r="L71" s="3">
        <v>1850</v>
      </c>
      <c r="M71" s="12">
        <f t="shared" si="27"/>
        <v>0</v>
      </c>
      <c r="Q71" s="16">
        <f t="shared" si="35"/>
        <v>0</v>
      </c>
      <c r="R71" s="1" t="s">
        <v>88</v>
      </c>
      <c r="T71" s="3">
        <v>1850</v>
      </c>
      <c r="U71" s="12">
        <f t="shared" si="32"/>
        <v>0</v>
      </c>
      <c r="Y71" s="1"/>
      <c r="AE71" s="1"/>
      <c r="AF71" s="1"/>
      <c r="AG71" s="1"/>
    </row>
    <row r="72" spans="1:33" ht="12" customHeight="1" x14ac:dyDescent="0.2">
      <c r="A72" s="11">
        <v>0</v>
      </c>
      <c r="B72" s="1" t="s">
        <v>89</v>
      </c>
      <c r="D72" s="3">
        <v>125</v>
      </c>
      <c r="E72" s="12">
        <f t="shared" si="26"/>
        <v>0</v>
      </c>
      <c r="I72" s="11">
        <f t="shared" si="33"/>
        <v>0</v>
      </c>
      <c r="J72" s="1" t="s">
        <v>89</v>
      </c>
      <c r="L72" s="3">
        <v>125</v>
      </c>
      <c r="M72" s="12">
        <f t="shared" si="27"/>
        <v>0</v>
      </c>
      <c r="Q72" s="16">
        <f t="shared" si="35"/>
        <v>0</v>
      </c>
      <c r="R72" s="1" t="s">
        <v>89</v>
      </c>
      <c r="T72" s="3">
        <v>125</v>
      </c>
      <c r="U72" s="12">
        <f t="shared" si="32"/>
        <v>0</v>
      </c>
      <c r="Y72" s="1"/>
      <c r="AE72" s="1"/>
      <c r="AF72" s="1"/>
      <c r="AG72" s="1"/>
    </row>
    <row r="73" spans="1:33" ht="12" customHeight="1" x14ac:dyDescent="0.2">
      <c r="A73" s="11">
        <v>0</v>
      </c>
      <c r="B73" s="1" t="s">
        <v>90</v>
      </c>
      <c r="D73" s="3">
        <v>3500</v>
      </c>
      <c r="E73" s="12">
        <f t="shared" si="26"/>
        <v>0</v>
      </c>
      <c r="I73" s="11">
        <f t="shared" si="33"/>
        <v>0</v>
      </c>
      <c r="J73" s="1" t="s">
        <v>90</v>
      </c>
      <c r="L73" s="3">
        <v>3500</v>
      </c>
      <c r="M73" s="12">
        <f t="shared" si="27"/>
        <v>0</v>
      </c>
      <c r="Q73" s="16">
        <f t="shared" si="35"/>
        <v>0</v>
      </c>
      <c r="R73" s="1" t="s">
        <v>90</v>
      </c>
      <c r="T73" s="3">
        <v>3500</v>
      </c>
      <c r="U73" s="12">
        <f t="shared" si="32"/>
        <v>0</v>
      </c>
      <c r="Y73" s="1"/>
      <c r="AE73" s="1"/>
      <c r="AF73" s="1"/>
      <c r="AG73" s="1"/>
    </row>
    <row r="74" spans="1:33" ht="12" customHeight="1" x14ac:dyDescent="0.2">
      <c r="A74" s="11">
        <v>0</v>
      </c>
      <c r="B74" s="1" t="s">
        <v>91</v>
      </c>
      <c r="D74" s="25">
        <v>5000</v>
      </c>
      <c r="E74" s="12">
        <f t="shared" si="26"/>
        <v>0</v>
      </c>
      <c r="I74" s="11">
        <f t="shared" si="33"/>
        <v>0</v>
      </c>
      <c r="J74" s="1" t="s">
        <v>91</v>
      </c>
      <c r="L74" s="25">
        <v>5000</v>
      </c>
      <c r="M74" s="12">
        <f t="shared" si="27"/>
        <v>0</v>
      </c>
      <c r="Q74" s="16">
        <f>A74</f>
        <v>0</v>
      </c>
      <c r="R74" s="1" t="s">
        <v>91</v>
      </c>
      <c r="T74" s="25">
        <v>5000</v>
      </c>
      <c r="U74" s="12">
        <f t="shared" si="32"/>
        <v>0</v>
      </c>
      <c r="Y74" s="1"/>
      <c r="AE74" s="1"/>
      <c r="AF74" s="1"/>
      <c r="AG74" s="1"/>
    </row>
    <row r="75" spans="1:33" ht="12" customHeight="1" x14ac:dyDescent="0.2">
      <c r="A75" s="11"/>
      <c r="D75" s="25"/>
      <c r="E75" s="12"/>
      <c r="F75" s="3">
        <f>SUM(E48:E74)</f>
        <v>0</v>
      </c>
      <c r="I75" s="11"/>
      <c r="L75" s="25"/>
      <c r="M75" s="12"/>
      <c r="N75" s="3">
        <f>SUM(M48:M74)</f>
        <v>0</v>
      </c>
      <c r="Q75" s="11"/>
      <c r="T75" s="25"/>
      <c r="U75" s="12"/>
      <c r="V75" s="3">
        <f>SUM(U48:U74)</f>
        <v>0</v>
      </c>
      <c r="Y75" s="1"/>
      <c r="AE75" s="1"/>
      <c r="AF75" s="1"/>
      <c r="AG75" s="1"/>
    </row>
    <row r="76" spans="1:33" ht="12" customHeight="1" x14ac:dyDescent="0.2">
      <c r="A76" s="11"/>
      <c r="B76" s="33" t="s">
        <v>245</v>
      </c>
      <c r="C76" s="33"/>
      <c r="D76" s="25"/>
      <c r="E76" s="12"/>
      <c r="F76" s="3"/>
      <c r="I76" s="11"/>
      <c r="J76" s="33" t="str">
        <f t="shared" ref="J76:J81" si="36">B76</f>
        <v>Forward Unwind/Punch Station</v>
      </c>
      <c r="K76" s="33"/>
      <c r="L76" s="25"/>
      <c r="M76" s="12"/>
      <c r="N76" s="3"/>
      <c r="Q76" s="11"/>
      <c r="R76" s="33" t="s">
        <v>245</v>
      </c>
      <c r="S76" s="33"/>
      <c r="T76" s="25"/>
      <c r="U76" s="12"/>
      <c r="V76" s="3"/>
      <c r="Y76" s="1"/>
      <c r="AE76" s="1"/>
      <c r="AF76" s="1"/>
      <c r="AG76" s="1"/>
    </row>
    <row r="77" spans="1:33" ht="12" customHeight="1" x14ac:dyDescent="0.2">
      <c r="A77" s="55">
        <v>1</v>
      </c>
      <c r="B77" s="56" t="s">
        <v>60</v>
      </c>
      <c r="C77" s="56" t="s">
        <v>178</v>
      </c>
      <c r="D77" s="57">
        <f>VLOOKUP(C77,Omron!B:C,2,FALSE)</f>
        <v>194.27</v>
      </c>
      <c r="E77" s="58">
        <f t="shared" ref="E77:E84" si="37">D77*A77</f>
        <v>194.27</v>
      </c>
      <c r="F77" s="3"/>
      <c r="I77" s="55">
        <f>A77</f>
        <v>1</v>
      </c>
      <c r="J77" s="56" t="str">
        <f t="shared" si="36"/>
        <v>FieldBus Coupler</v>
      </c>
      <c r="K77" s="56" t="s">
        <v>203</v>
      </c>
      <c r="L77" s="57">
        <f>VLOOKUP(K77,Beckhoff!B:C,2,FALSE)</f>
        <v>113.6</v>
      </c>
      <c r="M77" s="58">
        <f t="shared" ref="M77:M99" si="38">L77*I77</f>
        <v>113.6</v>
      </c>
      <c r="N77" s="3"/>
      <c r="Q77" s="55">
        <f>A77</f>
        <v>1</v>
      </c>
      <c r="R77" s="56" t="s">
        <v>60</v>
      </c>
      <c r="S77" s="56" t="s">
        <v>61</v>
      </c>
      <c r="T77" s="57">
        <f>VLOOKUP(S77,Bosch!B:C,2,FALSE)</f>
        <v>531.42859999999996</v>
      </c>
      <c r="U77" s="58">
        <f t="shared" ref="U77:U84" si="39">T77*Q77</f>
        <v>531.42859999999996</v>
      </c>
      <c r="V77" s="3"/>
      <c r="Y77" s="1"/>
      <c r="AE77" s="1"/>
      <c r="AF77" s="1"/>
      <c r="AG77" s="1"/>
    </row>
    <row r="78" spans="1:33" ht="12" customHeight="1" x14ac:dyDescent="0.2">
      <c r="A78" s="55">
        <v>1</v>
      </c>
      <c r="B78" s="56" t="s">
        <v>37</v>
      </c>
      <c r="C78" s="56" t="s">
        <v>179</v>
      </c>
      <c r="D78" s="57">
        <f>VLOOKUP(C78,Omron!B:C,2,FALSE)</f>
        <v>99.2</v>
      </c>
      <c r="E78" s="58">
        <f t="shared" si="37"/>
        <v>99.2</v>
      </c>
      <c r="I78" s="55">
        <f t="shared" ref="I78:I84" si="40">A78</f>
        <v>1</v>
      </c>
      <c r="J78" s="56" t="str">
        <f t="shared" si="36"/>
        <v>Digital Inputs, 16pt</v>
      </c>
      <c r="K78" s="56" t="s">
        <v>204</v>
      </c>
      <c r="L78" s="57">
        <f>VLOOKUP(K78,Beckhoff!B:C,2,FALSE)</f>
        <v>69.36</v>
      </c>
      <c r="M78" s="58">
        <f t="shared" si="38"/>
        <v>69.36</v>
      </c>
      <c r="Q78" s="55">
        <f t="shared" ref="Q78:Q88" si="41">A78</f>
        <v>1</v>
      </c>
      <c r="R78" s="56" t="s">
        <v>37</v>
      </c>
      <c r="S78" s="56" t="s">
        <v>38</v>
      </c>
      <c r="T78" s="57">
        <f>VLOOKUP(S78,Bosch!B:C,2,FALSE)</f>
        <v>168.28569999999999</v>
      </c>
      <c r="U78" s="58">
        <f t="shared" si="39"/>
        <v>168.28569999999999</v>
      </c>
      <c r="Y78" s="1"/>
      <c r="AE78" s="1"/>
      <c r="AF78" s="1"/>
      <c r="AG78" s="1"/>
    </row>
    <row r="79" spans="1:33" ht="12" customHeight="1" x14ac:dyDescent="0.2">
      <c r="A79" s="55">
        <v>1</v>
      </c>
      <c r="B79" s="56" t="s">
        <v>39</v>
      </c>
      <c r="C79" s="56" t="s">
        <v>180</v>
      </c>
      <c r="D79" s="57">
        <f>VLOOKUP(C79,Omron!B:C,2,FALSE)</f>
        <v>128.13</v>
      </c>
      <c r="E79" s="58">
        <f t="shared" si="37"/>
        <v>128.13</v>
      </c>
      <c r="I79" s="55">
        <f t="shared" si="40"/>
        <v>1</v>
      </c>
      <c r="J79" s="56" t="str">
        <f t="shared" si="36"/>
        <v>Digital Outputs, 16pt</v>
      </c>
      <c r="K79" s="56" t="s">
        <v>207</v>
      </c>
      <c r="L79" s="57">
        <f>VLOOKUP(K79,Beckhoff!B:C,2,FALSE)</f>
        <v>102.4</v>
      </c>
      <c r="M79" s="58">
        <f t="shared" si="38"/>
        <v>102.4</v>
      </c>
      <c r="Q79" s="55">
        <f t="shared" si="41"/>
        <v>1</v>
      </c>
      <c r="R79" s="56" t="s">
        <v>39</v>
      </c>
      <c r="S79" s="56" t="s">
        <v>40</v>
      </c>
      <c r="T79" s="57">
        <f>VLOOKUP(S79,Bosch!B:C,2,FALSE)</f>
        <v>208.1429</v>
      </c>
      <c r="U79" s="58">
        <f t="shared" si="39"/>
        <v>208.1429</v>
      </c>
      <c r="Y79" s="1"/>
      <c r="AE79" s="1"/>
      <c r="AF79" s="1"/>
      <c r="AG79" s="1"/>
    </row>
    <row r="80" spans="1:33" ht="12" customHeight="1" x14ac:dyDescent="0.2">
      <c r="A80" s="55">
        <v>1</v>
      </c>
      <c r="B80" s="56" t="s">
        <v>62</v>
      </c>
      <c r="C80" s="56" t="s">
        <v>176</v>
      </c>
      <c r="D80" s="57">
        <f>VLOOKUP(C80,Omron!B:C,2,FALSE)</f>
        <v>157.07</v>
      </c>
      <c r="E80" s="58">
        <f t="shared" si="37"/>
        <v>157.07</v>
      </c>
      <c r="F80" s="3"/>
      <c r="I80" s="55">
        <f t="shared" si="40"/>
        <v>1</v>
      </c>
      <c r="J80" s="56" t="str">
        <f t="shared" si="36"/>
        <v>Analog Inp, 4pt</v>
      </c>
      <c r="K80" s="56" t="s">
        <v>209</v>
      </c>
      <c r="L80" s="57">
        <f>VLOOKUP(K80,Beckhoff!B:C,2,FALSE)</f>
        <v>139.19999999999999</v>
      </c>
      <c r="M80" s="58">
        <f t="shared" si="38"/>
        <v>139.19999999999999</v>
      </c>
      <c r="N80" s="3"/>
      <c r="Q80" s="55">
        <f t="shared" si="41"/>
        <v>1</v>
      </c>
      <c r="R80" s="56" t="s">
        <v>62</v>
      </c>
      <c r="S80" s="56" t="s">
        <v>63</v>
      </c>
      <c r="T80" s="57">
        <f>VLOOKUP(S80,Bosch!B:C,2,FALSE)</f>
        <v>376.42860000000002</v>
      </c>
      <c r="U80" s="58">
        <f t="shared" si="39"/>
        <v>376.42860000000002</v>
      </c>
      <c r="V80" s="3"/>
      <c r="Y80" s="1"/>
      <c r="AE80" s="1"/>
      <c r="AF80" s="1"/>
      <c r="AG80" s="1"/>
    </row>
    <row r="81" spans="1:33" ht="12" customHeight="1" x14ac:dyDescent="0.2">
      <c r="A81" s="55">
        <v>1</v>
      </c>
      <c r="B81" s="56" t="s">
        <v>64</v>
      </c>
      <c r="C81" s="56" t="s">
        <v>177</v>
      </c>
      <c r="D81" s="57">
        <f>VLOOKUP(C81,Omron!B:C,2,FALSE)</f>
        <v>169.47</v>
      </c>
      <c r="E81" s="58">
        <f t="shared" si="37"/>
        <v>169.47</v>
      </c>
      <c r="I81" s="55">
        <f t="shared" si="40"/>
        <v>1</v>
      </c>
      <c r="J81" s="56" t="str">
        <f t="shared" si="36"/>
        <v>Analog Outputs, 4pt</v>
      </c>
      <c r="K81" s="56" t="s">
        <v>211</v>
      </c>
      <c r="L81" s="57">
        <f>VLOOKUP(K81,Beckhoff!B:C,2,FALSE)</f>
        <v>152.80000000000001</v>
      </c>
      <c r="M81" s="58">
        <f t="shared" si="38"/>
        <v>152.80000000000001</v>
      </c>
      <c r="Q81" s="55">
        <f t="shared" si="41"/>
        <v>1</v>
      </c>
      <c r="R81" s="56" t="s">
        <v>64</v>
      </c>
      <c r="S81" s="56" t="s">
        <v>65</v>
      </c>
      <c r="T81" s="57">
        <f>VLOOKUP(S81,Bosch!B:C,2,FALSE)</f>
        <v>465</v>
      </c>
      <c r="U81" s="58">
        <f t="shared" si="39"/>
        <v>465</v>
      </c>
      <c r="Y81" s="1"/>
      <c r="AE81" s="1"/>
      <c r="AF81" s="1"/>
      <c r="AG81" s="1"/>
    </row>
    <row r="82" spans="1:33" ht="12" customHeight="1" x14ac:dyDescent="0.2">
      <c r="A82" s="55">
        <v>1</v>
      </c>
      <c r="B82" s="56" t="s">
        <v>41</v>
      </c>
      <c r="C82" s="56" t="s">
        <v>182</v>
      </c>
      <c r="D82" s="57">
        <f>VLOOKUP(C82,Omron!B:C,2,FALSE)</f>
        <v>378</v>
      </c>
      <c r="E82" s="58">
        <f t="shared" si="37"/>
        <v>378</v>
      </c>
      <c r="I82" s="55">
        <f t="shared" si="40"/>
        <v>1</v>
      </c>
      <c r="J82" s="56" t="s">
        <v>41</v>
      </c>
      <c r="K82" s="56" t="s">
        <v>205</v>
      </c>
      <c r="L82" s="57">
        <f>VLOOKUP(K82,Beckhoff!B:C,2,FALSE)</f>
        <v>172.8</v>
      </c>
      <c r="M82" s="58">
        <f t="shared" si="38"/>
        <v>172.8</v>
      </c>
      <c r="Q82" s="55">
        <f t="shared" si="41"/>
        <v>1</v>
      </c>
      <c r="R82" s="56" t="s">
        <v>41</v>
      </c>
      <c r="S82" s="56" t="s">
        <v>42</v>
      </c>
      <c r="T82" s="57">
        <f>VLOOKUP(S82,Bosch!B:C,2,FALSE)</f>
        <v>443.45710000000003</v>
      </c>
      <c r="U82" s="58">
        <f t="shared" si="39"/>
        <v>443.45710000000003</v>
      </c>
      <c r="Y82" s="1"/>
      <c r="AE82" s="1"/>
      <c r="AF82" s="1"/>
      <c r="AG82" s="1"/>
    </row>
    <row r="83" spans="1:33" ht="12" customHeight="1" x14ac:dyDescent="0.2">
      <c r="A83" s="55">
        <v>1</v>
      </c>
      <c r="B83" s="56" t="s">
        <v>43</v>
      </c>
      <c r="C83" s="56" t="s">
        <v>181</v>
      </c>
      <c r="D83" s="57">
        <f>VLOOKUP(C83,Omron!B:C,2,FALSE)</f>
        <v>268.8</v>
      </c>
      <c r="E83" s="58">
        <f t="shared" si="37"/>
        <v>268.8</v>
      </c>
      <c r="I83" s="55">
        <f t="shared" si="40"/>
        <v>1</v>
      </c>
      <c r="J83" s="56" t="s">
        <v>43</v>
      </c>
      <c r="K83" s="56" t="s">
        <v>208</v>
      </c>
      <c r="L83" s="57">
        <f>VLOOKUP(K83,Beckhoff!B:C,2,FALSE)</f>
        <v>196</v>
      </c>
      <c r="M83" s="58">
        <f t="shared" si="38"/>
        <v>196</v>
      </c>
      <c r="Q83" s="55">
        <f t="shared" si="41"/>
        <v>1</v>
      </c>
      <c r="R83" s="56" t="s">
        <v>43</v>
      </c>
      <c r="S83" s="56" t="s">
        <v>42</v>
      </c>
      <c r="T83" s="57">
        <f>VLOOKUP(S83,Bosch!B:C,2,FALSE)</f>
        <v>443.45710000000003</v>
      </c>
      <c r="U83" s="58">
        <f t="shared" si="39"/>
        <v>443.45710000000003</v>
      </c>
      <c r="Y83" s="1"/>
      <c r="AE83" s="1"/>
      <c r="AF83" s="1"/>
      <c r="AG83" s="1"/>
    </row>
    <row r="84" spans="1:33" ht="12" customHeight="1" thickBot="1" x14ac:dyDescent="0.25">
      <c r="A84" s="55">
        <v>1</v>
      </c>
      <c r="B84" s="56" t="s">
        <v>66</v>
      </c>
      <c r="C84" s="56" t="s">
        <v>174</v>
      </c>
      <c r="D84" s="57">
        <f>VLOOKUP(C84,Omron!B:C,2,FALSE)</f>
        <v>1390.63</v>
      </c>
      <c r="E84" s="58">
        <f t="shared" si="37"/>
        <v>1390.63</v>
      </c>
      <c r="I84" s="55">
        <f t="shared" si="40"/>
        <v>1</v>
      </c>
      <c r="J84" s="56" t="s">
        <v>66</v>
      </c>
      <c r="K84" s="56" t="s">
        <v>67</v>
      </c>
      <c r="L84" s="57">
        <f>VLOOKUP(K84,Beckhoff!B:C,2,FALSE)</f>
        <v>353.33330000000001</v>
      </c>
      <c r="M84" s="58">
        <f t="shared" si="38"/>
        <v>353.33330000000001</v>
      </c>
      <c r="Q84" s="55">
        <f t="shared" si="41"/>
        <v>1</v>
      </c>
      <c r="R84" s="56" t="s">
        <v>66</v>
      </c>
      <c r="S84" s="56" t="s">
        <v>67</v>
      </c>
      <c r="T84" s="57">
        <f>VLOOKUP(S84,Bosch!B:C,2,FALSE)</f>
        <v>353.33330000000001</v>
      </c>
      <c r="U84" s="58">
        <f t="shared" si="39"/>
        <v>353.33330000000001</v>
      </c>
      <c r="Y84" s="1"/>
      <c r="AE84" s="1"/>
      <c r="AF84" s="1"/>
      <c r="AG84" s="1"/>
    </row>
    <row r="85" spans="1:33" ht="12" customHeight="1" x14ac:dyDescent="0.2">
      <c r="A85" s="55">
        <v>2</v>
      </c>
      <c r="B85" s="60" t="s">
        <v>240</v>
      </c>
      <c r="C85" s="60" t="s">
        <v>187</v>
      </c>
      <c r="D85" s="57">
        <f>VLOOKUP(C85,Omron!B:C,2,FALSE)</f>
        <v>835.31</v>
      </c>
      <c r="E85" s="58">
        <f>D85*A85</f>
        <v>1670.62</v>
      </c>
      <c r="I85" s="62">
        <v>1</v>
      </c>
      <c r="J85" s="60" t="s">
        <v>241</v>
      </c>
      <c r="K85" s="60" t="s">
        <v>198</v>
      </c>
      <c r="L85" s="57">
        <f>VLOOKUP(K85,Beckhoff!B:C,2,FALSE)</f>
        <v>1386.4</v>
      </c>
      <c r="M85" s="58">
        <f t="shared" si="38"/>
        <v>1386.4</v>
      </c>
      <c r="Q85" s="55">
        <f t="shared" si="41"/>
        <v>2</v>
      </c>
      <c r="R85" s="60" t="s">
        <v>240</v>
      </c>
      <c r="S85" s="56" t="s">
        <v>69</v>
      </c>
      <c r="T85" s="57">
        <f>VLOOKUP(S85,Bosch!B:C,2,FALSE)</f>
        <v>1392.0427999999999</v>
      </c>
      <c r="U85" s="58">
        <f>T85*Q85</f>
        <v>2784.0855999999999</v>
      </c>
      <c r="Y85" s="1"/>
      <c r="AE85" s="1"/>
      <c r="AF85" s="1"/>
      <c r="AG85" s="1"/>
    </row>
    <row r="86" spans="1:33" ht="12" customHeight="1" x14ac:dyDescent="0.2">
      <c r="A86" s="55">
        <v>2</v>
      </c>
      <c r="B86" s="60" t="s">
        <v>246</v>
      </c>
      <c r="C86" s="60" t="s">
        <v>188</v>
      </c>
      <c r="D86" s="57">
        <f>VLOOKUP(C86,Omron!B:C,2,FALSE)</f>
        <v>1615.63</v>
      </c>
      <c r="E86" s="58">
        <f>D86*A86</f>
        <v>3231.26</v>
      </c>
      <c r="I86" s="63">
        <v>1</v>
      </c>
      <c r="J86" s="60" t="s">
        <v>247</v>
      </c>
      <c r="K86" s="60" t="s">
        <v>199</v>
      </c>
      <c r="L86" s="57">
        <f>VLOOKUP(K86,Beckhoff!B:C,2,FALSE)</f>
        <v>1473.6</v>
      </c>
      <c r="M86" s="58">
        <f t="shared" si="38"/>
        <v>1473.6</v>
      </c>
      <c r="Q86" s="55">
        <f t="shared" si="41"/>
        <v>2</v>
      </c>
      <c r="R86" s="60" t="s">
        <v>246</v>
      </c>
      <c r="S86" s="56" t="s">
        <v>71</v>
      </c>
      <c r="T86" s="57">
        <f>VLOOKUP(S86,Bosch!B:C,2,FALSE)</f>
        <v>2470.9713999999999</v>
      </c>
      <c r="U86" s="58">
        <f>T86*Q86</f>
        <v>4941.9427999999998</v>
      </c>
      <c r="Y86" s="1"/>
      <c r="AE86" s="1"/>
      <c r="AF86" s="1"/>
      <c r="AG86" s="1"/>
    </row>
    <row r="87" spans="1:33" ht="12" customHeight="1" x14ac:dyDescent="0.2">
      <c r="A87" s="55">
        <v>0</v>
      </c>
      <c r="B87" s="60"/>
      <c r="C87" s="60"/>
      <c r="D87" s="57"/>
      <c r="E87" s="58"/>
      <c r="I87" s="63">
        <v>0</v>
      </c>
      <c r="J87" s="60" t="s">
        <v>248</v>
      </c>
      <c r="K87" s="60" t="s">
        <v>197</v>
      </c>
      <c r="L87" s="57">
        <f>VLOOKUP(K87,Beckhoff!B:C,2,FALSE)</f>
        <v>974.4</v>
      </c>
      <c r="M87" s="58">
        <f t="shared" si="38"/>
        <v>0</v>
      </c>
      <c r="Q87" s="55">
        <f t="shared" si="41"/>
        <v>0</v>
      </c>
      <c r="R87" s="60"/>
      <c r="S87" s="60"/>
      <c r="T87" s="61"/>
      <c r="U87" s="58"/>
      <c r="Y87" s="1"/>
      <c r="AE87" s="1"/>
      <c r="AF87" s="1"/>
      <c r="AG87" s="1"/>
    </row>
    <row r="88" spans="1:33" ht="12" customHeight="1" thickBot="1" x14ac:dyDescent="0.25">
      <c r="A88" s="55">
        <v>0</v>
      </c>
      <c r="B88" s="60"/>
      <c r="C88" s="60"/>
      <c r="D88" s="57"/>
      <c r="E88" s="58"/>
      <c r="I88" s="64">
        <v>3</v>
      </c>
      <c r="J88" s="60" t="s">
        <v>242</v>
      </c>
      <c r="K88" s="60" t="s">
        <v>200</v>
      </c>
      <c r="L88" s="57">
        <f>VLOOKUP(K88,Beckhoff!B:C,2,FALSE)</f>
        <v>146.4</v>
      </c>
      <c r="M88" s="58">
        <f t="shared" si="38"/>
        <v>439.20000000000005</v>
      </c>
      <c r="Q88" s="55">
        <f t="shared" si="41"/>
        <v>0</v>
      </c>
      <c r="R88" s="60"/>
      <c r="S88" s="60"/>
      <c r="T88" s="61"/>
      <c r="U88" s="58"/>
      <c r="Y88" s="1"/>
      <c r="AE88" s="1"/>
      <c r="AF88" s="1"/>
      <c r="AG88" s="1"/>
    </row>
    <row r="89" spans="1:33" ht="12" customHeight="1" x14ac:dyDescent="0.2">
      <c r="A89" s="55">
        <v>2</v>
      </c>
      <c r="B89" s="56" t="s">
        <v>77</v>
      </c>
      <c r="C89" s="56" t="s">
        <v>190</v>
      </c>
      <c r="D89" s="57">
        <f>VLOOKUP(C89,Omron!B:C,2,FALSE)</f>
        <v>1065.47</v>
      </c>
      <c r="E89" s="58">
        <f t="shared" ref="E89:E99" si="42">D89*A89</f>
        <v>2130.94</v>
      </c>
      <c r="I89" s="11">
        <f t="shared" ref="I89:I128" si="43">A89</f>
        <v>2</v>
      </c>
      <c r="J89" s="1" t="s">
        <v>77</v>
      </c>
      <c r="L89" s="25">
        <v>1705</v>
      </c>
      <c r="M89" s="12">
        <f t="shared" si="38"/>
        <v>3410</v>
      </c>
      <c r="Q89" s="11">
        <f t="shared" ref="Q89:Q128" si="44">A89</f>
        <v>2</v>
      </c>
      <c r="R89" s="1" t="s">
        <v>77</v>
      </c>
      <c r="T89" s="25">
        <v>1705</v>
      </c>
      <c r="U89" s="12">
        <f t="shared" ref="U89:U99" si="45">T89*Q89</f>
        <v>3410</v>
      </c>
      <c r="Y89" s="1"/>
      <c r="AE89" s="1"/>
      <c r="AF89" s="1"/>
      <c r="AG89" s="1"/>
    </row>
    <row r="90" spans="1:33" ht="12" customHeight="1" x14ac:dyDescent="0.2">
      <c r="A90" s="59">
        <v>2</v>
      </c>
      <c r="B90" s="60" t="s">
        <v>243</v>
      </c>
      <c r="C90" s="56" t="s">
        <v>194</v>
      </c>
      <c r="D90" s="57">
        <f>VLOOKUP(C90,Omron!B:C,2,FALSE)</f>
        <v>203.33</v>
      </c>
      <c r="E90" s="58">
        <f t="shared" si="42"/>
        <v>406.66</v>
      </c>
      <c r="I90" s="11">
        <f t="shared" si="43"/>
        <v>2</v>
      </c>
      <c r="J90" s="15" t="s">
        <v>243</v>
      </c>
      <c r="K90" s="15"/>
      <c r="L90" s="26">
        <v>250</v>
      </c>
      <c r="M90" s="12">
        <f t="shared" si="38"/>
        <v>500</v>
      </c>
      <c r="Q90" s="11">
        <f t="shared" si="44"/>
        <v>2</v>
      </c>
      <c r="R90" s="15" t="s">
        <v>243</v>
      </c>
      <c r="S90" s="15"/>
      <c r="T90" s="26">
        <v>250</v>
      </c>
      <c r="U90" s="12">
        <f t="shared" si="45"/>
        <v>500</v>
      </c>
      <c r="Y90" s="1"/>
      <c r="AE90" s="1"/>
      <c r="AF90" s="1"/>
      <c r="AG90" s="1"/>
    </row>
    <row r="91" spans="1:33" ht="12" customHeight="1" x14ac:dyDescent="0.2">
      <c r="A91" s="59">
        <v>2</v>
      </c>
      <c r="B91" s="60" t="s">
        <v>244</v>
      </c>
      <c r="C91" s="56" t="s">
        <v>192</v>
      </c>
      <c r="D91" s="57">
        <f>VLOOKUP(C91,Omron!B:C,2,FALSE)</f>
        <v>223.67</v>
      </c>
      <c r="E91" s="58">
        <f t="shared" si="42"/>
        <v>447.34</v>
      </c>
      <c r="I91" s="11">
        <f t="shared" si="43"/>
        <v>2</v>
      </c>
      <c r="J91" s="15" t="s">
        <v>244</v>
      </c>
      <c r="K91" s="15"/>
      <c r="L91" s="26">
        <v>250</v>
      </c>
      <c r="M91" s="12">
        <f t="shared" si="38"/>
        <v>500</v>
      </c>
      <c r="Q91" s="11">
        <f t="shared" si="44"/>
        <v>2</v>
      </c>
      <c r="R91" s="15" t="s">
        <v>244</v>
      </c>
      <c r="S91" s="15"/>
      <c r="T91" s="26">
        <v>250</v>
      </c>
      <c r="U91" s="12">
        <f t="shared" si="45"/>
        <v>500</v>
      </c>
      <c r="Y91" s="1"/>
      <c r="AE91" s="1"/>
      <c r="AF91" s="1"/>
      <c r="AG91" s="1"/>
    </row>
    <row r="92" spans="1:33" ht="12" customHeight="1" x14ac:dyDescent="0.2">
      <c r="A92" s="55">
        <v>2</v>
      </c>
      <c r="B92" s="56" t="s">
        <v>72</v>
      </c>
      <c r="C92" s="56" t="s">
        <v>191</v>
      </c>
      <c r="D92" s="57">
        <f>VLOOKUP(C92,Omron!B:C,2,FALSE)</f>
        <v>1464</v>
      </c>
      <c r="E92" s="58">
        <f t="shared" si="42"/>
        <v>2928</v>
      </c>
      <c r="I92" s="11">
        <f t="shared" si="43"/>
        <v>2</v>
      </c>
      <c r="J92" s="1" t="s">
        <v>72</v>
      </c>
      <c r="L92" s="25">
        <v>1705</v>
      </c>
      <c r="M92" s="12">
        <f t="shared" si="38"/>
        <v>3410</v>
      </c>
      <c r="Q92" s="11">
        <f t="shared" si="44"/>
        <v>2</v>
      </c>
      <c r="R92" s="1" t="s">
        <v>72</v>
      </c>
      <c r="T92" s="25">
        <v>1705</v>
      </c>
      <c r="U92" s="12">
        <f t="shared" si="45"/>
        <v>3410</v>
      </c>
      <c r="Y92" s="1"/>
      <c r="AE92" s="1"/>
      <c r="AF92" s="1"/>
      <c r="AG92" s="1"/>
    </row>
    <row r="93" spans="1:33" ht="12" customHeight="1" x14ac:dyDescent="0.2">
      <c r="A93" s="59">
        <v>2</v>
      </c>
      <c r="B93" s="60" t="s">
        <v>243</v>
      </c>
      <c r="C93" s="56" t="s">
        <v>195</v>
      </c>
      <c r="D93" s="57">
        <f>VLOOKUP(C93,Omron!B:C,2,FALSE)</f>
        <v>246.44</v>
      </c>
      <c r="E93" s="58">
        <f t="shared" si="42"/>
        <v>492.88</v>
      </c>
      <c r="I93" s="11">
        <f t="shared" si="43"/>
        <v>2</v>
      </c>
      <c r="J93" s="15" t="s">
        <v>243</v>
      </c>
      <c r="K93" s="15"/>
      <c r="L93" s="26">
        <v>250</v>
      </c>
      <c r="M93" s="12">
        <f t="shared" si="38"/>
        <v>500</v>
      </c>
      <c r="Q93" s="11">
        <f t="shared" si="44"/>
        <v>2</v>
      </c>
      <c r="R93" s="15" t="s">
        <v>243</v>
      </c>
      <c r="S93" s="15"/>
      <c r="T93" s="26">
        <v>250</v>
      </c>
      <c r="U93" s="12">
        <f t="shared" si="45"/>
        <v>500</v>
      </c>
      <c r="Y93" s="1"/>
      <c r="AE93" s="1"/>
      <c r="AF93" s="1"/>
      <c r="AG93" s="1"/>
    </row>
    <row r="94" spans="1:33" ht="12" customHeight="1" x14ac:dyDescent="0.2">
      <c r="A94" s="59">
        <v>2</v>
      </c>
      <c r="B94" s="60" t="s">
        <v>244</v>
      </c>
      <c r="C94" s="56" t="s">
        <v>193</v>
      </c>
      <c r="D94" s="57">
        <f>VLOOKUP(C94,Omron!B:C,2,FALSE)</f>
        <v>216.35</v>
      </c>
      <c r="E94" s="58">
        <f t="shared" si="42"/>
        <v>432.7</v>
      </c>
      <c r="I94" s="11">
        <f t="shared" si="43"/>
        <v>2</v>
      </c>
      <c r="J94" s="15" t="s">
        <v>244</v>
      </c>
      <c r="K94" s="15"/>
      <c r="L94" s="26">
        <v>250</v>
      </c>
      <c r="M94" s="12">
        <f t="shared" si="38"/>
        <v>500</v>
      </c>
      <c r="Q94" s="11">
        <f t="shared" si="44"/>
        <v>2</v>
      </c>
      <c r="R94" s="15" t="s">
        <v>244</v>
      </c>
      <c r="S94" s="15"/>
      <c r="T94" s="26">
        <v>250</v>
      </c>
      <c r="U94" s="12">
        <f t="shared" si="45"/>
        <v>500</v>
      </c>
      <c r="Y94" s="1"/>
      <c r="AE94" s="1"/>
      <c r="AF94" s="1"/>
      <c r="AG94" s="1"/>
    </row>
    <row r="95" spans="1:33" ht="12" customHeight="1" x14ac:dyDescent="0.2">
      <c r="A95" s="11">
        <v>1</v>
      </c>
      <c r="B95" s="1" t="s">
        <v>44</v>
      </c>
      <c r="D95" s="25">
        <v>1000</v>
      </c>
      <c r="E95" s="12">
        <f t="shared" si="42"/>
        <v>1000</v>
      </c>
      <c r="I95" s="11">
        <f t="shared" si="43"/>
        <v>1</v>
      </c>
      <c r="J95" s="1" t="s">
        <v>44</v>
      </c>
      <c r="L95" s="25">
        <v>1000</v>
      </c>
      <c r="M95" s="12">
        <f t="shared" si="38"/>
        <v>1000</v>
      </c>
      <c r="Q95" s="11">
        <f t="shared" si="44"/>
        <v>1</v>
      </c>
      <c r="R95" s="1" t="s">
        <v>44</v>
      </c>
      <c r="T95" s="25">
        <v>1000</v>
      </c>
      <c r="U95" s="12">
        <f t="shared" si="45"/>
        <v>1000</v>
      </c>
      <c r="Y95" s="1"/>
      <c r="AE95" s="1"/>
      <c r="AF95" s="1"/>
      <c r="AG95" s="1"/>
    </row>
    <row r="96" spans="1:33" ht="12" customHeight="1" x14ac:dyDescent="0.2">
      <c r="A96" s="11">
        <v>1</v>
      </c>
      <c r="B96" s="1" t="s">
        <v>48</v>
      </c>
      <c r="D96" s="25">
        <v>250</v>
      </c>
      <c r="E96" s="12">
        <f t="shared" si="42"/>
        <v>250</v>
      </c>
      <c r="F96" s="3"/>
      <c r="I96" s="11">
        <f t="shared" si="43"/>
        <v>1</v>
      </c>
      <c r="J96" s="1" t="s">
        <v>48</v>
      </c>
      <c r="L96" s="25">
        <v>250</v>
      </c>
      <c r="M96" s="12">
        <f t="shared" si="38"/>
        <v>250</v>
      </c>
      <c r="N96" s="3"/>
      <c r="Q96" s="11">
        <f t="shared" si="44"/>
        <v>1</v>
      </c>
      <c r="R96" s="1" t="s">
        <v>48</v>
      </c>
      <c r="T96" s="25">
        <v>250</v>
      </c>
      <c r="U96" s="12">
        <f t="shared" si="45"/>
        <v>250</v>
      </c>
      <c r="V96" s="3"/>
      <c r="Y96" s="1"/>
      <c r="AE96" s="1"/>
      <c r="AF96" s="1"/>
      <c r="AG96" s="1"/>
    </row>
    <row r="97" spans="1:33" ht="12" customHeight="1" x14ac:dyDescent="0.2">
      <c r="A97" s="11">
        <v>1</v>
      </c>
      <c r="B97" s="1" t="s">
        <v>49</v>
      </c>
      <c r="D97" s="25">
        <v>350</v>
      </c>
      <c r="E97" s="12">
        <f t="shared" si="42"/>
        <v>350</v>
      </c>
      <c r="I97" s="11">
        <f t="shared" si="43"/>
        <v>1</v>
      </c>
      <c r="J97" s="1" t="s">
        <v>49</v>
      </c>
      <c r="L97" s="25">
        <v>350</v>
      </c>
      <c r="M97" s="12">
        <f t="shared" si="38"/>
        <v>350</v>
      </c>
      <c r="Q97" s="11">
        <f t="shared" si="44"/>
        <v>1</v>
      </c>
      <c r="R97" s="1" t="s">
        <v>49</v>
      </c>
      <c r="T97" s="25">
        <v>350</v>
      </c>
      <c r="U97" s="12">
        <f t="shared" si="45"/>
        <v>350</v>
      </c>
      <c r="Y97" s="1"/>
      <c r="AE97" s="1"/>
      <c r="AF97" s="1"/>
      <c r="AG97" s="1"/>
    </row>
    <row r="98" spans="1:33" ht="12" customHeight="1" x14ac:dyDescent="0.2">
      <c r="A98" s="11">
        <v>1</v>
      </c>
      <c r="B98" s="1" t="s">
        <v>50</v>
      </c>
      <c r="D98" s="25">
        <v>1000</v>
      </c>
      <c r="E98" s="12">
        <f t="shared" si="42"/>
        <v>1000</v>
      </c>
      <c r="I98" s="11">
        <f t="shared" si="43"/>
        <v>1</v>
      </c>
      <c r="J98" s="1" t="s">
        <v>50</v>
      </c>
      <c r="L98" s="25">
        <v>1000</v>
      </c>
      <c r="M98" s="12">
        <f t="shared" si="38"/>
        <v>1000</v>
      </c>
      <c r="Q98" s="11">
        <f t="shared" si="44"/>
        <v>1</v>
      </c>
      <c r="R98" s="1" t="s">
        <v>50</v>
      </c>
      <c r="T98" s="25">
        <v>1000</v>
      </c>
      <c r="U98" s="12">
        <f t="shared" si="45"/>
        <v>1000</v>
      </c>
      <c r="Y98" s="1"/>
      <c r="AE98" s="1"/>
      <c r="AF98" s="1"/>
      <c r="AG98" s="1"/>
    </row>
    <row r="99" spans="1:33" ht="12" customHeight="1" x14ac:dyDescent="0.2">
      <c r="A99" s="11">
        <v>1</v>
      </c>
      <c r="B99" s="1" t="s">
        <v>45</v>
      </c>
      <c r="D99" s="25">
        <v>250</v>
      </c>
      <c r="E99" s="12">
        <f t="shared" si="42"/>
        <v>250</v>
      </c>
      <c r="I99" s="11">
        <f t="shared" si="43"/>
        <v>1</v>
      </c>
      <c r="J99" s="1" t="s">
        <v>45</v>
      </c>
      <c r="L99" s="25">
        <v>250</v>
      </c>
      <c r="M99" s="12">
        <f t="shared" si="38"/>
        <v>250</v>
      </c>
      <c r="Q99" s="11">
        <f t="shared" si="44"/>
        <v>1</v>
      </c>
      <c r="R99" s="1" t="s">
        <v>45</v>
      </c>
      <c r="T99" s="25">
        <v>250</v>
      </c>
      <c r="U99" s="12">
        <f t="shared" si="45"/>
        <v>250</v>
      </c>
      <c r="Y99" s="1"/>
      <c r="AE99" s="1"/>
      <c r="AF99" s="1"/>
      <c r="AG99" s="1"/>
    </row>
    <row r="100" spans="1:33" ht="12" customHeight="1" x14ac:dyDescent="0.2">
      <c r="A100" s="16">
        <v>5</v>
      </c>
      <c r="B100" s="15" t="s">
        <v>75</v>
      </c>
      <c r="C100" s="15"/>
      <c r="D100" s="26">
        <v>6000</v>
      </c>
      <c r="E100" s="12">
        <f>D100*A100</f>
        <v>30000</v>
      </c>
      <c r="I100" s="11">
        <f t="shared" si="43"/>
        <v>5</v>
      </c>
      <c r="J100" s="15" t="s">
        <v>75</v>
      </c>
      <c r="K100" s="15"/>
      <c r="L100" s="26">
        <v>6000</v>
      </c>
      <c r="M100" s="12">
        <f>L100*I100</f>
        <v>30000</v>
      </c>
      <c r="Q100" s="11">
        <f t="shared" si="44"/>
        <v>5</v>
      </c>
      <c r="R100" s="15" t="s">
        <v>75</v>
      </c>
      <c r="S100" s="15"/>
      <c r="T100" s="26">
        <v>6000</v>
      </c>
      <c r="U100" s="12">
        <f>T100*Q100</f>
        <v>30000</v>
      </c>
      <c r="Y100" s="1"/>
      <c r="AE100" s="1"/>
      <c r="AF100" s="1"/>
      <c r="AG100" s="1"/>
    </row>
    <row r="101" spans="1:33" ht="12" customHeight="1" x14ac:dyDescent="0.2">
      <c r="A101" s="16">
        <v>2</v>
      </c>
      <c r="B101" s="15" t="s">
        <v>76</v>
      </c>
      <c r="C101" s="15"/>
      <c r="D101" s="26">
        <v>1500</v>
      </c>
      <c r="E101" s="12">
        <f>D101*A101</f>
        <v>3000</v>
      </c>
      <c r="I101" s="11">
        <f t="shared" si="43"/>
        <v>2</v>
      </c>
      <c r="J101" s="15" t="s">
        <v>76</v>
      </c>
      <c r="K101" s="15"/>
      <c r="L101" s="26">
        <v>1500</v>
      </c>
      <c r="M101" s="12">
        <f>L101*I101</f>
        <v>3000</v>
      </c>
      <c r="Q101" s="11">
        <f t="shared" si="44"/>
        <v>2</v>
      </c>
      <c r="R101" s="15" t="s">
        <v>76</v>
      </c>
      <c r="S101" s="15"/>
      <c r="T101" s="26">
        <v>1500</v>
      </c>
      <c r="U101" s="12">
        <f>T101*Q101</f>
        <v>3000</v>
      </c>
      <c r="Y101" s="1"/>
      <c r="AE101" s="1"/>
      <c r="AF101" s="1"/>
      <c r="AG101" s="1"/>
    </row>
    <row r="102" spans="1:33" ht="12" customHeight="1" x14ac:dyDescent="0.2">
      <c r="A102" s="16">
        <v>5</v>
      </c>
      <c r="B102" s="15" t="s">
        <v>166</v>
      </c>
      <c r="C102" s="15"/>
      <c r="D102" s="26">
        <v>2000</v>
      </c>
      <c r="E102" s="12">
        <f t="shared" ref="E102:E122" si="46">D102*A102</f>
        <v>10000</v>
      </c>
      <c r="I102" s="11">
        <f t="shared" si="43"/>
        <v>5</v>
      </c>
      <c r="J102" s="15" t="s">
        <v>166</v>
      </c>
      <c r="K102" s="15"/>
      <c r="L102" s="26">
        <v>2000</v>
      </c>
      <c r="M102" s="12">
        <f t="shared" ref="M102:M122" si="47">L102*I102</f>
        <v>10000</v>
      </c>
      <c r="Q102" s="11">
        <f t="shared" si="44"/>
        <v>5</v>
      </c>
      <c r="R102" s="15" t="s">
        <v>166</v>
      </c>
      <c r="S102" s="15"/>
      <c r="T102" s="26">
        <v>2000</v>
      </c>
      <c r="U102" s="12">
        <f t="shared" ref="U102:U122" si="48">T102*Q102</f>
        <v>10000</v>
      </c>
      <c r="Y102" s="1"/>
      <c r="AE102" s="1"/>
      <c r="AF102" s="1"/>
      <c r="AG102" s="1"/>
    </row>
    <row r="103" spans="1:33" ht="12" customHeight="1" x14ac:dyDescent="0.2">
      <c r="A103" s="11">
        <v>2</v>
      </c>
      <c r="B103" s="1" t="s">
        <v>81</v>
      </c>
      <c r="D103" s="25">
        <v>800</v>
      </c>
      <c r="E103" s="12">
        <f t="shared" si="46"/>
        <v>1600</v>
      </c>
      <c r="I103" s="11">
        <f t="shared" si="43"/>
        <v>2</v>
      </c>
      <c r="J103" s="1" t="s">
        <v>81</v>
      </c>
      <c r="L103" s="25">
        <v>800</v>
      </c>
      <c r="M103" s="12">
        <f t="shared" si="47"/>
        <v>1600</v>
      </c>
      <c r="Q103" s="11">
        <f t="shared" si="44"/>
        <v>2</v>
      </c>
      <c r="R103" s="1" t="s">
        <v>81</v>
      </c>
      <c r="T103" s="25">
        <v>800</v>
      </c>
      <c r="U103" s="12">
        <f t="shared" si="48"/>
        <v>1600</v>
      </c>
      <c r="Y103" s="1"/>
      <c r="AE103" s="1"/>
      <c r="AF103" s="1"/>
      <c r="AG103" s="1"/>
    </row>
    <row r="104" spans="1:33" ht="12" customHeight="1" x14ac:dyDescent="0.2">
      <c r="A104" s="11">
        <v>2</v>
      </c>
      <c r="B104" s="1" t="s">
        <v>82</v>
      </c>
      <c r="D104" s="25">
        <v>900</v>
      </c>
      <c r="E104" s="12">
        <f t="shared" si="46"/>
        <v>1800</v>
      </c>
      <c r="I104" s="11">
        <f t="shared" si="43"/>
        <v>2</v>
      </c>
      <c r="J104" s="1" t="s">
        <v>82</v>
      </c>
      <c r="L104" s="25">
        <v>900</v>
      </c>
      <c r="M104" s="12">
        <f t="shared" si="47"/>
        <v>1800</v>
      </c>
      <c r="Q104" s="11">
        <f t="shared" si="44"/>
        <v>2</v>
      </c>
      <c r="R104" s="1" t="s">
        <v>82</v>
      </c>
      <c r="T104" s="25">
        <v>900</v>
      </c>
      <c r="U104" s="12">
        <f t="shared" si="48"/>
        <v>1800</v>
      </c>
      <c r="Y104" s="1"/>
      <c r="AE104" s="1"/>
      <c r="AF104" s="1"/>
      <c r="AG104" s="1"/>
    </row>
    <row r="105" spans="1:33" ht="12" customHeight="1" x14ac:dyDescent="0.2">
      <c r="A105" s="11">
        <v>2</v>
      </c>
      <c r="B105" s="1" t="s">
        <v>83</v>
      </c>
      <c r="D105" s="25">
        <v>1800</v>
      </c>
      <c r="E105" s="12">
        <f t="shared" si="46"/>
        <v>3600</v>
      </c>
      <c r="I105" s="11">
        <f t="shared" si="43"/>
        <v>2</v>
      </c>
      <c r="J105" s="1" t="s">
        <v>83</v>
      </c>
      <c r="L105" s="25">
        <v>1800</v>
      </c>
      <c r="M105" s="12">
        <f t="shared" si="47"/>
        <v>3600</v>
      </c>
      <c r="Q105" s="11">
        <f t="shared" si="44"/>
        <v>2</v>
      </c>
      <c r="R105" s="1" t="s">
        <v>83</v>
      </c>
      <c r="T105" s="25">
        <v>1800</v>
      </c>
      <c r="U105" s="12">
        <f t="shared" si="48"/>
        <v>3600</v>
      </c>
      <c r="Y105" s="1"/>
      <c r="AE105" s="1"/>
      <c r="AF105" s="1"/>
      <c r="AG105" s="1"/>
    </row>
    <row r="106" spans="1:33" ht="12" customHeight="1" x14ac:dyDescent="0.2">
      <c r="A106" s="11">
        <v>2</v>
      </c>
      <c r="B106" s="1" t="s">
        <v>84</v>
      </c>
      <c r="D106" s="25">
        <v>750</v>
      </c>
      <c r="E106" s="12">
        <f t="shared" si="46"/>
        <v>1500</v>
      </c>
      <c r="I106" s="11">
        <f t="shared" si="43"/>
        <v>2</v>
      </c>
      <c r="J106" s="1" t="s">
        <v>84</v>
      </c>
      <c r="L106" s="25">
        <v>750</v>
      </c>
      <c r="M106" s="12">
        <f t="shared" si="47"/>
        <v>1500</v>
      </c>
      <c r="Q106" s="11">
        <f t="shared" si="44"/>
        <v>2</v>
      </c>
      <c r="R106" s="1" t="s">
        <v>84</v>
      </c>
      <c r="T106" s="25">
        <v>750</v>
      </c>
      <c r="U106" s="12">
        <f t="shared" si="48"/>
        <v>1500</v>
      </c>
      <c r="Y106" s="1"/>
      <c r="AE106" s="1"/>
      <c r="AF106" s="1"/>
      <c r="AG106" s="1"/>
    </row>
    <row r="107" spans="1:33" ht="12" customHeight="1" x14ac:dyDescent="0.2">
      <c r="A107" s="11">
        <v>2</v>
      </c>
      <c r="B107" s="1" t="s">
        <v>85</v>
      </c>
      <c r="D107" s="25">
        <v>450</v>
      </c>
      <c r="E107" s="12">
        <f t="shared" si="46"/>
        <v>900</v>
      </c>
      <c r="I107" s="11">
        <f t="shared" si="43"/>
        <v>2</v>
      </c>
      <c r="J107" s="1" t="s">
        <v>85</v>
      </c>
      <c r="L107" s="25">
        <v>450</v>
      </c>
      <c r="M107" s="12">
        <f t="shared" si="47"/>
        <v>900</v>
      </c>
      <c r="Q107" s="11">
        <f t="shared" si="44"/>
        <v>2</v>
      </c>
      <c r="R107" s="1" t="s">
        <v>85</v>
      </c>
      <c r="T107" s="25">
        <v>450</v>
      </c>
      <c r="U107" s="12">
        <f t="shared" si="48"/>
        <v>900</v>
      </c>
      <c r="Y107" s="1"/>
      <c r="AE107" s="1"/>
      <c r="AF107" s="1"/>
      <c r="AG107" s="1"/>
    </row>
    <row r="108" spans="1:33" ht="12" customHeight="1" x14ac:dyDescent="0.2">
      <c r="A108" s="11">
        <v>2</v>
      </c>
      <c r="B108" s="1" t="s">
        <v>86</v>
      </c>
      <c r="D108" s="3">
        <v>1750</v>
      </c>
      <c r="E108" s="12">
        <f t="shared" si="46"/>
        <v>3500</v>
      </c>
      <c r="I108" s="11">
        <f t="shared" si="43"/>
        <v>2</v>
      </c>
      <c r="J108" s="1" t="s">
        <v>86</v>
      </c>
      <c r="L108" s="3">
        <v>1750</v>
      </c>
      <c r="M108" s="12">
        <f t="shared" si="47"/>
        <v>3500</v>
      </c>
      <c r="Q108" s="11">
        <f t="shared" si="44"/>
        <v>2</v>
      </c>
      <c r="R108" s="1" t="s">
        <v>86</v>
      </c>
      <c r="T108" s="3">
        <v>1750</v>
      </c>
      <c r="U108" s="12">
        <f t="shared" si="48"/>
        <v>3500</v>
      </c>
      <c r="Y108" s="1"/>
      <c r="AE108" s="1"/>
      <c r="AF108" s="1"/>
      <c r="AG108" s="1"/>
    </row>
    <row r="109" spans="1:33" ht="12" customHeight="1" x14ac:dyDescent="0.2">
      <c r="A109" s="11">
        <v>8</v>
      </c>
      <c r="B109" s="1" t="s">
        <v>87</v>
      </c>
      <c r="D109" s="3">
        <v>500</v>
      </c>
      <c r="E109" s="12">
        <f t="shared" si="46"/>
        <v>4000</v>
      </c>
      <c r="I109" s="11">
        <f t="shared" si="43"/>
        <v>8</v>
      </c>
      <c r="J109" s="1" t="s">
        <v>87</v>
      </c>
      <c r="L109" s="3">
        <v>500</v>
      </c>
      <c r="M109" s="12">
        <f t="shared" si="47"/>
        <v>4000</v>
      </c>
      <c r="Q109" s="11">
        <f t="shared" si="44"/>
        <v>8</v>
      </c>
      <c r="R109" s="1" t="s">
        <v>87</v>
      </c>
      <c r="T109" s="3">
        <v>500</v>
      </c>
      <c r="U109" s="12">
        <f t="shared" si="48"/>
        <v>4000</v>
      </c>
      <c r="Y109" s="1"/>
      <c r="AE109" s="1"/>
      <c r="AF109" s="1"/>
      <c r="AG109" s="1"/>
    </row>
    <row r="110" spans="1:33" ht="12" customHeight="1" x14ac:dyDescent="0.2">
      <c r="A110" s="11">
        <v>2</v>
      </c>
      <c r="B110" s="1" t="s">
        <v>88</v>
      </c>
      <c r="D110" s="3">
        <v>1850</v>
      </c>
      <c r="E110" s="12">
        <f t="shared" si="46"/>
        <v>3700</v>
      </c>
      <c r="I110" s="11">
        <f t="shared" si="43"/>
        <v>2</v>
      </c>
      <c r="J110" s="1" t="s">
        <v>88</v>
      </c>
      <c r="L110" s="3">
        <v>1850</v>
      </c>
      <c r="M110" s="12">
        <f t="shared" si="47"/>
        <v>3700</v>
      </c>
      <c r="Q110" s="11">
        <f t="shared" si="44"/>
        <v>2</v>
      </c>
      <c r="R110" s="1" t="s">
        <v>88</v>
      </c>
      <c r="T110" s="3">
        <v>1850</v>
      </c>
      <c r="U110" s="12">
        <f t="shared" si="48"/>
        <v>3700</v>
      </c>
      <c r="Y110" s="1"/>
      <c r="AE110" s="1"/>
      <c r="AF110" s="1"/>
      <c r="AG110" s="1"/>
    </row>
    <row r="111" spans="1:33" ht="12" customHeight="1" x14ac:dyDescent="0.2">
      <c r="A111" s="11">
        <v>4</v>
      </c>
      <c r="B111" s="1" t="s">
        <v>89</v>
      </c>
      <c r="D111" s="3">
        <v>125</v>
      </c>
      <c r="E111" s="12">
        <f t="shared" si="46"/>
        <v>500</v>
      </c>
      <c r="I111" s="11">
        <f t="shared" si="43"/>
        <v>4</v>
      </c>
      <c r="J111" s="1" t="s">
        <v>89</v>
      </c>
      <c r="L111" s="3">
        <v>125</v>
      </c>
      <c r="M111" s="12">
        <f t="shared" si="47"/>
        <v>500</v>
      </c>
      <c r="Q111" s="11">
        <f t="shared" si="44"/>
        <v>4</v>
      </c>
      <c r="R111" s="1" t="s">
        <v>89</v>
      </c>
      <c r="T111" s="3">
        <v>125</v>
      </c>
      <c r="U111" s="12">
        <f t="shared" si="48"/>
        <v>500</v>
      </c>
      <c r="Y111" s="1"/>
      <c r="AE111" s="1"/>
      <c r="AF111" s="1"/>
      <c r="AG111" s="1"/>
    </row>
    <row r="112" spans="1:33" ht="12" customHeight="1" x14ac:dyDescent="0.2">
      <c r="A112" s="11">
        <v>1</v>
      </c>
      <c r="B112" s="1" t="s">
        <v>90</v>
      </c>
      <c r="D112" s="3">
        <v>3500</v>
      </c>
      <c r="E112" s="12">
        <f t="shared" si="46"/>
        <v>3500</v>
      </c>
      <c r="I112" s="11">
        <f t="shared" si="43"/>
        <v>1</v>
      </c>
      <c r="J112" s="1" t="s">
        <v>90</v>
      </c>
      <c r="L112" s="3">
        <v>3500</v>
      </c>
      <c r="M112" s="12">
        <f t="shared" si="47"/>
        <v>3500</v>
      </c>
      <c r="Q112" s="11">
        <f t="shared" si="44"/>
        <v>1</v>
      </c>
      <c r="R112" s="1" t="s">
        <v>90</v>
      </c>
      <c r="T112" s="3">
        <v>3500</v>
      </c>
      <c r="U112" s="12">
        <f t="shared" si="48"/>
        <v>3500</v>
      </c>
      <c r="Y112" s="1"/>
      <c r="AE112" s="1"/>
      <c r="AF112" s="1"/>
      <c r="AG112" s="1"/>
    </row>
    <row r="113" spans="1:33" ht="12" customHeight="1" x14ac:dyDescent="0.2">
      <c r="A113" s="11">
        <v>2</v>
      </c>
      <c r="B113" s="1" t="s">
        <v>91</v>
      </c>
      <c r="D113" s="25">
        <v>5000</v>
      </c>
      <c r="E113" s="12">
        <f t="shared" si="46"/>
        <v>10000</v>
      </c>
      <c r="I113" s="11">
        <f t="shared" si="43"/>
        <v>2</v>
      </c>
      <c r="J113" s="1" t="s">
        <v>91</v>
      </c>
      <c r="L113" s="25">
        <v>5000</v>
      </c>
      <c r="M113" s="12">
        <f t="shared" si="47"/>
        <v>10000</v>
      </c>
      <c r="Q113" s="11">
        <f t="shared" si="44"/>
        <v>2</v>
      </c>
      <c r="R113" s="1" t="s">
        <v>91</v>
      </c>
      <c r="T113" s="25">
        <v>5000</v>
      </c>
      <c r="U113" s="12">
        <f t="shared" si="48"/>
        <v>10000</v>
      </c>
      <c r="Y113" s="1"/>
      <c r="AE113" s="1"/>
      <c r="AF113" s="1"/>
      <c r="AG113" s="1"/>
    </row>
    <row r="114" spans="1:33" ht="12" customHeight="1" x14ac:dyDescent="0.2">
      <c r="A114" s="11">
        <v>1</v>
      </c>
      <c r="B114" s="1" t="s">
        <v>52</v>
      </c>
      <c r="D114" s="25">
        <v>1000</v>
      </c>
      <c r="E114" s="12">
        <f t="shared" si="46"/>
        <v>1000</v>
      </c>
      <c r="I114" s="11">
        <f t="shared" si="43"/>
        <v>1</v>
      </c>
      <c r="J114" s="1" t="s">
        <v>52</v>
      </c>
      <c r="L114" s="25">
        <v>1000</v>
      </c>
      <c r="M114" s="12">
        <f t="shared" si="47"/>
        <v>1000</v>
      </c>
      <c r="Q114" s="11">
        <f t="shared" si="44"/>
        <v>1</v>
      </c>
      <c r="R114" s="1" t="s">
        <v>52</v>
      </c>
      <c r="T114" s="25">
        <v>1000</v>
      </c>
      <c r="U114" s="12">
        <f t="shared" si="48"/>
        <v>1000</v>
      </c>
      <c r="Y114" s="1"/>
      <c r="AE114" s="1"/>
      <c r="AF114" s="1"/>
      <c r="AG114" s="1"/>
    </row>
    <row r="115" spans="1:33" ht="12" customHeight="1" x14ac:dyDescent="0.2">
      <c r="A115" s="11">
        <v>2</v>
      </c>
      <c r="B115" s="1" t="s">
        <v>92</v>
      </c>
      <c r="D115" s="25">
        <v>500</v>
      </c>
      <c r="E115" s="12">
        <f t="shared" si="46"/>
        <v>1000</v>
      </c>
      <c r="I115" s="11">
        <f t="shared" si="43"/>
        <v>2</v>
      </c>
      <c r="J115" s="1" t="s">
        <v>92</v>
      </c>
      <c r="L115" s="25">
        <v>500</v>
      </c>
      <c r="M115" s="12">
        <f t="shared" si="47"/>
        <v>1000</v>
      </c>
      <c r="Q115" s="11">
        <f t="shared" si="44"/>
        <v>2</v>
      </c>
      <c r="R115" s="1" t="s">
        <v>92</v>
      </c>
      <c r="T115" s="25">
        <v>500</v>
      </c>
      <c r="U115" s="12">
        <f t="shared" si="48"/>
        <v>1000</v>
      </c>
      <c r="Y115" s="1"/>
      <c r="AE115" s="1"/>
      <c r="AF115" s="1"/>
      <c r="AG115" s="1"/>
    </row>
    <row r="116" spans="1:33" ht="12" customHeight="1" x14ac:dyDescent="0.2">
      <c r="A116" s="11">
        <v>1</v>
      </c>
      <c r="B116" s="1" t="s">
        <v>93</v>
      </c>
      <c r="D116" s="25">
        <v>2500</v>
      </c>
      <c r="E116" s="12">
        <f t="shared" si="46"/>
        <v>2500</v>
      </c>
      <c r="I116" s="11">
        <f t="shared" si="43"/>
        <v>1</v>
      </c>
      <c r="J116" s="1" t="s">
        <v>93</v>
      </c>
      <c r="L116" s="25">
        <v>2500</v>
      </c>
      <c r="M116" s="12">
        <f t="shared" si="47"/>
        <v>2500</v>
      </c>
      <c r="Q116" s="11">
        <f t="shared" si="44"/>
        <v>1</v>
      </c>
      <c r="R116" s="1" t="s">
        <v>93</v>
      </c>
      <c r="T116" s="25">
        <v>2500</v>
      </c>
      <c r="U116" s="12">
        <f t="shared" si="48"/>
        <v>2500</v>
      </c>
      <c r="Y116" s="1"/>
      <c r="AE116" s="1"/>
      <c r="AF116" s="1"/>
      <c r="AG116" s="1"/>
    </row>
    <row r="117" spans="1:33" ht="12" customHeight="1" x14ac:dyDescent="0.2">
      <c r="A117" s="16">
        <v>1</v>
      </c>
      <c r="B117" s="1" t="s">
        <v>94</v>
      </c>
      <c r="D117" s="25">
        <v>175</v>
      </c>
      <c r="E117" s="12">
        <f t="shared" si="46"/>
        <v>175</v>
      </c>
      <c r="I117" s="11">
        <f t="shared" si="43"/>
        <v>1</v>
      </c>
      <c r="J117" s="1" t="s">
        <v>94</v>
      </c>
      <c r="L117" s="25">
        <v>175</v>
      </c>
      <c r="M117" s="12">
        <f t="shared" si="47"/>
        <v>175</v>
      </c>
      <c r="Q117" s="11">
        <f t="shared" si="44"/>
        <v>1</v>
      </c>
      <c r="R117" s="1" t="s">
        <v>94</v>
      </c>
      <c r="T117" s="25">
        <v>175</v>
      </c>
      <c r="U117" s="12">
        <f t="shared" si="48"/>
        <v>175</v>
      </c>
      <c r="Y117" s="1"/>
      <c r="AE117" s="1"/>
      <c r="AF117" s="1"/>
      <c r="AG117" s="1"/>
    </row>
    <row r="118" spans="1:33" ht="12" customHeight="1" x14ac:dyDescent="0.2">
      <c r="A118" s="11">
        <v>4</v>
      </c>
      <c r="B118" s="15" t="s">
        <v>95</v>
      </c>
      <c r="C118" s="15"/>
      <c r="D118" s="26">
        <v>75</v>
      </c>
      <c r="E118" s="12">
        <f t="shared" si="46"/>
        <v>300</v>
      </c>
      <c r="I118" s="11">
        <f t="shared" si="43"/>
        <v>4</v>
      </c>
      <c r="J118" s="15" t="s">
        <v>95</v>
      </c>
      <c r="K118" s="15"/>
      <c r="L118" s="26">
        <v>75</v>
      </c>
      <c r="M118" s="12">
        <f t="shared" si="47"/>
        <v>300</v>
      </c>
      <c r="Q118" s="11">
        <f t="shared" si="44"/>
        <v>4</v>
      </c>
      <c r="R118" s="15" t="s">
        <v>95</v>
      </c>
      <c r="S118" s="15"/>
      <c r="T118" s="26">
        <v>75</v>
      </c>
      <c r="U118" s="12">
        <f t="shared" si="48"/>
        <v>300</v>
      </c>
      <c r="Y118" s="1"/>
      <c r="AE118" s="1"/>
      <c r="AF118" s="1"/>
      <c r="AG118" s="1"/>
    </row>
    <row r="119" spans="1:33" ht="12" customHeight="1" x14ac:dyDescent="0.2">
      <c r="A119" s="11">
        <v>4</v>
      </c>
      <c r="B119" s="15" t="s">
        <v>96</v>
      </c>
      <c r="C119" s="15"/>
      <c r="D119" s="26">
        <v>500</v>
      </c>
      <c r="E119" s="12">
        <f t="shared" si="46"/>
        <v>2000</v>
      </c>
      <c r="I119" s="11">
        <f t="shared" si="43"/>
        <v>4</v>
      </c>
      <c r="J119" s="15" t="s">
        <v>96</v>
      </c>
      <c r="K119" s="15"/>
      <c r="L119" s="26">
        <v>500</v>
      </c>
      <c r="M119" s="12">
        <f t="shared" si="47"/>
        <v>2000</v>
      </c>
      <c r="Q119" s="11">
        <f t="shared" si="44"/>
        <v>4</v>
      </c>
      <c r="R119" s="15" t="s">
        <v>96</v>
      </c>
      <c r="S119" s="15"/>
      <c r="T119" s="26">
        <v>500</v>
      </c>
      <c r="U119" s="12">
        <f t="shared" si="48"/>
        <v>2000</v>
      </c>
      <c r="Y119" s="1"/>
      <c r="AE119" s="1"/>
      <c r="AF119" s="1"/>
      <c r="AG119" s="1"/>
    </row>
    <row r="120" spans="1:33" ht="12" customHeight="1" x14ac:dyDescent="0.2">
      <c r="A120" s="16">
        <v>8</v>
      </c>
      <c r="B120" s="1" t="s">
        <v>97</v>
      </c>
      <c r="D120" s="25">
        <v>125</v>
      </c>
      <c r="E120" s="12">
        <f t="shared" si="46"/>
        <v>1000</v>
      </c>
      <c r="I120" s="11">
        <f t="shared" si="43"/>
        <v>8</v>
      </c>
      <c r="J120" s="1" t="s">
        <v>97</v>
      </c>
      <c r="L120" s="25">
        <v>125</v>
      </c>
      <c r="M120" s="12">
        <f t="shared" si="47"/>
        <v>1000</v>
      </c>
      <c r="Q120" s="11">
        <f t="shared" si="44"/>
        <v>8</v>
      </c>
      <c r="R120" s="1" t="s">
        <v>97</v>
      </c>
      <c r="T120" s="25">
        <v>125</v>
      </c>
      <c r="U120" s="12">
        <f t="shared" si="48"/>
        <v>1000</v>
      </c>
      <c r="Y120" s="1"/>
      <c r="AE120" s="1"/>
      <c r="AF120" s="1"/>
      <c r="AG120" s="1"/>
    </row>
    <row r="121" spans="1:33" ht="12" customHeight="1" x14ac:dyDescent="0.2">
      <c r="A121" s="16">
        <v>4</v>
      </c>
      <c r="B121" s="1" t="s">
        <v>98</v>
      </c>
      <c r="D121" s="25">
        <v>500</v>
      </c>
      <c r="E121" s="12">
        <f t="shared" si="46"/>
        <v>2000</v>
      </c>
      <c r="I121" s="11">
        <f t="shared" si="43"/>
        <v>4</v>
      </c>
      <c r="J121" s="1" t="s">
        <v>98</v>
      </c>
      <c r="L121" s="25">
        <v>500</v>
      </c>
      <c r="M121" s="12">
        <f t="shared" si="47"/>
        <v>2000</v>
      </c>
      <c r="Q121" s="11">
        <f t="shared" si="44"/>
        <v>4</v>
      </c>
      <c r="R121" s="1" t="s">
        <v>98</v>
      </c>
      <c r="T121" s="25">
        <v>500</v>
      </c>
      <c r="U121" s="12">
        <f t="shared" si="48"/>
        <v>2000</v>
      </c>
      <c r="Y121" s="1"/>
      <c r="AE121" s="1"/>
      <c r="AF121" s="1"/>
      <c r="AG121" s="1"/>
    </row>
    <row r="122" spans="1:33" ht="12" customHeight="1" x14ac:dyDescent="0.2">
      <c r="A122" s="16">
        <v>2</v>
      </c>
      <c r="B122" s="1" t="s">
        <v>99</v>
      </c>
      <c r="D122" s="25">
        <v>250</v>
      </c>
      <c r="E122" s="12">
        <f t="shared" si="46"/>
        <v>500</v>
      </c>
      <c r="I122" s="11">
        <f t="shared" si="43"/>
        <v>2</v>
      </c>
      <c r="J122" s="1" t="s">
        <v>99</v>
      </c>
      <c r="L122" s="25">
        <v>250</v>
      </c>
      <c r="M122" s="12">
        <f t="shared" si="47"/>
        <v>500</v>
      </c>
      <c r="Q122" s="11">
        <f t="shared" si="44"/>
        <v>2</v>
      </c>
      <c r="R122" s="1" t="s">
        <v>99</v>
      </c>
      <c r="T122" s="25">
        <v>250</v>
      </c>
      <c r="U122" s="12">
        <f t="shared" si="48"/>
        <v>500</v>
      </c>
      <c r="Y122" s="1"/>
      <c r="AE122" s="1"/>
      <c r="AF122" s="1"/>
      <c r="AG122" s="1"/>
    </row>
    <row r="123" spans="1:33" ht="12" customHeight="1" x14ac:dyDescent="0.2">
      <c r="A123" s="11">
        <v>2</v>
      </c>
      <c r="B123" s="15" t="s">
        <v>100</v>
      </c>
      <c r="C123" s="15"/>
      <c r="D123" s="26">
        <v>250</v>
      </c>
      <c r="E123" s="12">
        <f>D123*A123</f>
        <v>500</v>
      </c>
      <c r="I123" s="11">
        <f t="shared" si="43"/>
        <v>2</v>
      </c>
      <c r="J123" s="15" t="s">
        <v>100</v>
      </c>
      <c r="K123" s="15"/>
      <c r="L123" s="26">
        <v>250</v>
      </c>
      <c r="M123" s="12">
        <f>L123*I123</f>
        <v>500</v>
      </c>
      <c r="Q123" s="11">
        <f t="shared" si="44"/>
        <v>2</v>
      </c>
      <c r="R123" s="15" t="s">
        <v>100</v>
      </c>
      <c r="S123" s="15"/>
      <c r="T123" s="26">
        <v>250</v>
      </c>
      <c r="U123" s="12">
        <f>T123*Q123</f>
        <v>500</v>
      </c>
      <c r="Y123" s="1"/>
      <c r="AE123" s="1"/>
      <c r="AF123" s="1"/>
      <c r="AG123" s="1"/>
    </row>
    <row r="124" spans="1:33" ht="12" customHeight="1" x14ac:dyDescent="0.2">
      <c r="A124" s="11">
        <v>2</v>
      </c>
      <c r="B124" s="1" t="s">
        <v>101</v>
      </c>
      <c r="D124" s="25">
        <v>250</v>
      </c>
      <c r="E124" s="12">
        <f t="shared" ref="E124:E128" si="49">D124*A124</f>
        <v>500</v>
      </c>
      <c r="I124" s="11">
        <f t="shared" si="43"/>
        <v>2</v>
      </c>
      <c r="J124" s="1" t="s">
        <v>101</v>
      </c>
      <c r="L124" s="25">
        <v>250</v>
      </c>
      <c r="M124" s="12">
        <f t="shared" ref="M124:M128" si="50">L124*I124</f>
        <v>500</v>
      </c>
      <c r="Q124" s="11">
        <f t="shared" si="44"/>
        <v>2</v>
      </c>
      <c r="R124" s="1" t="s">
        <v>101</v>
      </c>
      <c r="T124" s="25">
        <v>250</v>
      </c>
      <c r="U124" s="12">
        <f t="shared" ref="U124:U128" si="51">T124*Q124</f>
        <v>500</v>
      </c>
      <c r="Y124" s="1"/>
      <c r="AE124" s="1"/>
      <c r="AF124" s="1"/>
      <c r="AG124" s="1"/>
    </row>
    <row r="125" spans="1:33" ht="12" customHeight="1" x14ac:dyDescent="0.2">
      <c r="A125" s="11">
        <v>2</v>
      </c>
      <c r="B125" s="1" t="s">
        <v>102</v>
      </c>
      <c r="D125" s="25">
        <v>150</v>
      </c>
      <c r="E125" s="12">
        <f t="shared" si="49"/>
        <v>300</v>
      </c>
      <c r="I125" s="11">
        <f t="shared" si="43"/>
        <v>2</v>
      </c>
      <c r="J125" s="1" t="s">
        <v>102</v>
      </c>
      <c r="L125" s="25">
        <v>150</v>
      </c>
      <c r="M125" s="12">
        <f t="shared" si="50"/>
        <v>300</v>
      </c>
      <c r="Q125" s="11">
        <f t="shared" si="44"/>
        <v>2</v>
      </c>
      <c r="R125" s="1" t="s">
        <v>102</v>
      </c>
      <c r="T125" s="25">
        <v>150</v>
      </c>
      <c r="U125" s="12">
        <f t="shared" si="51"/>
        <v>300</v>
      </c>
      <c r="Y125" s="1"/>
      <c r="AE125" s="1"/>
      <c r="AF125" s="1"/>
      <c r="AG125" s="1"/>
    </row>
    <row r="126" spans="1:33" ht="12" customHeight="1" x14ac:dyDescent="0.2">
      <c r="A126" s="11">
        <v>2</v>
      </c>
      <c r="B126" s="1" t="s">
        <v>103</v>
      </c>
      <c r="D126" s="25">
        <v>125</v>
      </c>
      <c r="E126" s="12">
        <f t="shared" si="49"/>
        <v>250</v>
      </c>
      <c r="I126" s="11">
        <f t="shared" si="43"/>
        <v>2</v>
      </c>
      <c r="J126" s="1" t="s">
        <v>103</v>
      </c>
      <c r="L126" s="25">
        <v>125</v>
      </c>
      <c r="M126" s="12">
        <f t="shared" si="50"/>
        <v>250</v>
      </c>
      <c r="Q126" s="11">
        <f t="shared" si="44"/>
        <v>2</v>
      </c>
      <c r="R126" s="1" t="s">
        <v>103</v>
      </c>
      <c r="T126" s="25">
        <v>125</v>
      </c>
      <c r="U126" s="12">
        <f t="shared" si="51"/>
        <v>250</v>
      </c>
      <c r="Y126" s="1"/>
      <c r="AE126" s="1"/>
      <c r="AF126" s="1"/>
      <c r="AG126" s="1"/>
    </row>
    <row r="127" spans="1:33" ht="12" customHeight="1" x14ac:dyDescent="0.2">
      <c r="A127" s="11">
        <v>2</v>
      </c>
      <c r="B127" s="1" t="s">
        <v>104</v>
      </c>
      <c r="D127" s="25">
        <v>250</v>
      </c>
      <c r="E127" s="12">
        <f t="shared" si="49"/>
        <v>500</v>
      </c>
      <c r="I127" s="11">
        <f t="shared" si="43"/>
        <v>2</v>
      </c>
      <c r="J127" s="1" t="s">
        <v>104</v>
      </c>
      <c r="L127" s="25">
        <v>250</v>
      </c>
      <c r="M127" s="12">
        <f t="shared" si="50"/>
        <v>500</v>
      </c>
      <c r="Q127" s="11">
        <f t="shared" si="44"/>
        <v>2</v>
      </c>
      <c r="R127" s="1" t="s">
        <v>104</v>
      </c>
      <c r="T127" s="25">
        <v>250</v>
      </c>
      <c r="U127" s="12">
        <f t="shared" si="51"/>
        <v>500</v>
      </c>
      <c r="Y127" s="1"/>
      <c r="AE127" s="1"/>
      <c r="AF127" s="1"/>
      <c r="AG127" s="1"/>
    </row>
    <row r="128" spans="1:33" ht="12" customHeight="1" x14ac:dyDescent="0.2">
      <c r="A128" s="11">
        <v>1</v>
      </c>
      <c r="B128" s="1" t="s">
        <v>105</v>
      </c>
      <c r="D128" s="25">
        <v>750</v>
      </c>
      <c r="E128" s="12">
        <f t="shared" si="49"/>
        <v>750</v>
      </c>
      <c r="I128" s="11">
        <f t="shared" si="43"/>
        <v>1</v>
      </c>
      <c r="J128" s="1" t="s">
        <v>105</v>
      </c>
      <c r="L128" s="25">
        <v>750</v>
      </c>
      <c r="M128" s="12">
        <f t="shared" si="50"/>
        <v>750</v>
      </c>
      <c r="Q128" s="11">
        <f t="shared" si="44"/>
        <v>1</v>
      </c>
      <c r="R128" s="1" t="s">
        <v>105</v>
      </c>
      <c r="T128" s="25">
        <v>750</v>
      </c>
      <c r="U128" s="12">
        <f t="shared" si="51"/>
        <v>750</v>
      </c>
      <c r="Y128" s="1"/>
      <c r="AE128" s="1"/>
      <c r="AF128" s="1"/>
      <c r="AG128" s="1"/>
    </row>
    <row r="129" spans="1:33" ht="12" customHeight="1" x14ac:dyDescent="0.2">
      <c r="A129" s="11"/>
      <c r="D129" s="25"/>
      <c r="E129" s="12"/>
      <c r="F129" s="3">
        <f>SUM(E77:E128)</f>
        <v>108250.97</v>
      </c>
      <c r="I129" s="11"/>
      <c r="L129" s="25"/>
      <c r="M129" s="12"/>
      <c r="N129" s="3">
        <f>SUM(M77:M128)</f>
        <v>107143.6933</v>
      </c>
      <c r="Q129" s="11"/>
      <c r="T129" s="25"/>
      <c r="U129" s="12"/>
      <c r="V129" s="3">
        <f>SUM(U77:U128)</f>
        <v>113260.56169999999</v>
      </c>
      <c r="Y129" s="1"/>
      <c r="AE129" s="1"/>
      <c r="AF129" s="1"/>
      <c r="AG129" s="1"/>
    </row>
    <row r="130" spans="1:33" ht="12" customHeight="1" x14ac:dyDescent="0.2">
      <c r="A130" s="11"/>
      <c r="B130" s="33" t="s">
        <v>106</v>
      </c>
      <c r="C130" s="33"/>
      <c r="D130" s="25"/>
      <c r="E130" s="12"/>
      <c r="F130" s="3"/>
      <c r="I130" s="11"/>
      <c r="J130" s="33" t="s">
        <v>106</v>
      </c>
      <c r="K130" s="33"/>
      <c r="L130" s="25"/>
      <c r="M130" s="12"/>
      <c r="N130" s="3"/>
      <c r="Q130" s="11"/>
      <c r="R130" s="33" t="s">
        <v>106</v>
      </c>
      <c r="S130" s="33"/>
      <c r="T130" s="25"/>
      <c r="U130" s="12"/>
      <c r="V130" s="3"/>
      <c r="Y130" s="1"/>
      <c r="AE130" s="1"/>
      <c r="AF130" s="1"/>
      <c r="AG130" s="1"/>
    </row>
    <row r="131" spans="1:33" ht="12" customHeight="1" x14ac:dyDescent="0.2">
      <c r="A131" s="55">
        <v>1</v>
      </c>
      <c r="B131" s="56" t="s">
        <v>60</v>
      </c>
      <c r="C131" s="56" t="s">
        <v>178</v>
      </c>
      <c r="D131" s="57">
        <f>VLOOKUP(C131,Omron!B:C,2,FALSE)</f>
        <v>194.27</v>
      </c>
      <c r="E131" s="58">
        <f t="shared" ref="E131:E137" si="52">D131*A131</f>
        <v>194.27</v>
      </c>
      <c r="F131" s="3"/>
      <c r="I131" s="55">
        <f>A131</f>
        <v>1</v>
      </c>
      <c r="J131" s="56" t="str">
        <f>B131</f>
        <v>FieldBus Coupler</v>
      </c>
      <c r="K131" s="56" t="s">
        <v>203</v>
      </c>
      <c r="L131" s="57">
        <f>VLOOKUP(K131,Beckhoff!B:C,2,FALSE)</f>
        <v>113.6</v>
      </c>
      <c r="M131" s="58">
        <f t="shared" ref="M131:M137" si="53">L131*I131</f>
        <v>113.6</v>
      </c>
      <c r="N131" s="3"/>
      <c r="Q131" s="55">
        <f>A131</f>
        <v>1</v>
      </c>
      <c r="R131" s="56" t="s">
        <v>60</v>
      </c>
      <c r="S131" s="56" t="s">
        <v>61</v>
      </c>
      <c r="T131" s="57">
        <f>VLOOKUP(S131,Bosch!B:C,2,FALSE)</f>
        <v>531.42859999999996</v>
      </c>
      <c r="U131" s="58">
        <f t="shared" ref="U131:U135" si="54">T131*Q131</f>
        <v>531.42859999999996</v>
      </c>
      <c r="V131" s="3"/>
      <c r="Y131" s="1"/>
      <c r="AE131" s="1"/>
      <c r="AF131" s="1"/>
      <c r="AG131" s="1"/>
    </row>
    <row r="132" spans="1:33" ht="12" customHeight="1" x14ac:dyDescent="0.2">
      <c r="A132" s="55">
        <v>2</v>
      </c>
      <c r="B132" s="56" t="s">
        <v>37</v>
      </c>
      <c r="C132" s="56" t="s">
        <v>179</v>
      </c>
      <c r="D132" s="57">
        <f>VLOOKUP(C132,Omron!B:C,2,FALSE)</f>
        <v>99.2</v>
      </c>
      <c r="E132" s="58">
        <f t="shared" si="52"/>
        <v>198.4</v>
      </c>
      <c r="I132" s="55">
        <f t="shared" ref="I132:I137" si="55">A132</f>
        <v>2</v>
      </c>
      <c r="J132" s="56" t="str">
        <f>B132</f>
        <v>Digital Inputs, 16pt</v>
      </c>
      <c r="K132" s="56" t="s">
        <v>204</v>
      </c>
      <c r="L132" s="57">
        <f>VLOOKUP(K132,Beckhoff!B:C,2,FALSE)</f>
        <v>69.36</v>
      </c>
      <c r="M132" s="58">
        <f t="shared" si="53"/>
        <v>138.72</v>
      </c>
      <c r="Q132" s="55">
        <f t="shared" ref="Q132:Q137" si="56">A132</f>
        <v>2</v>
      </c>
      <c r="R132" s="56" t="s">
        <v>37</v>
      </c>
      <c r="S132" s="56" t="s">
        <v>38</v>
      </c>
      <c r="T132" s="57">
        <f>VLOOKUP(S132,Bosch!B:C,2,FALSE)</f>
        <v>168.28569999999999</v>
      </c>
      <c r="U132" s="58">
        <f t="shared" si="54"/>
        <v>336.57139999999998</v>
      </c>
      <c r="Y132" s="1"/>
      <c r="AE132" s="1"/>
      <c r="AF132" s="1"/>
      <c r="AG132" s="1"/>
    </row>
    <row r="133" spans="1:33" ht="12" customHeight="1" x14ac:dyDescent="0.2">
      <c r="A133" s="55">
        <v>2</v>
      </c>
      <c r="B133" s="56" t="s">
        <v>39</v>
      </c>
      <c r="C133" s="56" t="s">
        <v>180</v>
      </c>
      <c r="D133" s="57">
        <f>VLOOKUP(C133,Omron!B:C,2,FALSE)</f>
        <v>128.13</v>
      </c>
      <c r="E133" s="58">
        <f t="shared" si="52"/>
        <v>256.26</v>
      </c>
      <c r="I133" s="55">
        <f t="shared" si="55"/>
        <v>2</v>
      </c>
      <c r="J133" s="56" t="str">
        <f>B133</f>
        <v>Digital Outputs, 16pt</v>
      </c>
      <c r="K133" s="56" t="s">
        <v>207</v>
      </c>
      <c r="L133" s="57">
        <f>VLOOKUP(K133,Beckhoff!B:C,2,FALSE)</f>
        <v>102.4</v>
      </c>
      <c r="M133" s="58">
        <f t="shared" si="53"/>
        <v>204.8</v>
      </c>
      <c r="Q133" s="55">
        <f t="shared" si="56"/>
        <v>2</v>
      </c>
      <c r="R133" s="56" t="s">
        <v>39</v>
      </c>
      <c r="S133" s="56" t="s">
        <v>40</v>
      </c>
      <c r="T133" s="57">
        <f>VLOOKUP(S133,Bosch!B:C,2,FALSE)</f>
        <v>208.1429</v>
      </c>
      <c r="U133" s="58">
        <f t="shared" si="54"/>
        <v>416.28579999999999</v>
      </c>
      <c r="Y133" s="1"/>
      <c r="AE133" s="1"/>
      <c r="AF133" s="1"/>
      <c r="AG133" s="1"/>
    </row>
    <row r="134" spans="1:33" ht="12" customHeight="1" x14ac:dyDescent="0.2">
      <c r="A134" s="55">
        <v>1</v>
      </c>
      <c r="B134" s="56" t="s">
        <v>62</v>
      </c>
      <c r="C134" s="56" t="s">
        <v>176</v>
      </c>
      <c r="D134" s="57">
        <f>VLOOKUP(C134,Omron!B:C,2,FALSE)</f>
        <v>157.07</v>
      </c>
      <c r="E134" s="58">
        <f t="shared" si="52"/>
        <v>157.07</v>
      </c>
      <c r="F134" s="3"/>
      <c r="I134" s="55">
        <f t="shared" si="55"/>
        <v>1</v>
      </c>
      <c r="J134" s="56" t="str">
        <f>B134</f>
        <v>Analog Inp, 4pt</v>
      </c>
      <c r="K134" s="56" t="s">
        <v>209</v>
      </c>
      <c r="L134" s="57">
        <f>VLOOKUP(K134,Beckhoff!B:C,2,FALSE)</f>
        <v>139.19999999999999</v>
      </c>
      <c r="M134" s="58">
        <f t="shared" si="53"/>
        <v>139.19999999999999</v>
      </c>
      <c r="N134" s="3"/>
      <c r="Q134" s="55">
        <f t="shared" si="56"/>
        <v>1</v>
      </c>
      <c r="R134" s="56" t="s">
        <v>62</v>
      </c>
      <c r="S134" s="56" t="s">
        <v>63</v>
      </c>
      <c r="T134" s="57">
        <f>VLOOKUP(S134,Bosch!B:C,2,FALSE)</f>
        <v>376.42860000000002</v>
      </c>
      <c r="U134" s="58">
        <f t="shared" si="54"/>
        <v>376.42860000000002</v>
      </c>
      <c r="V134" s="3"/>
      <c r="Y134" s="1"/>
      <c r="AE134" s="1"/>
      <c r="AF134" s="1"/>
      <c r="AG134" s="1"/>
    </row>
    <row r="135" spans="1:33" ht="12" customHeight="1" x14ac:dyDescent="0.2">
      <c r="A135" s="55">
        <v>1</v>
      </c>
      <c r="B135" s="56" t="s">
        <v>64</v>
      </c>
      <c r="C135" s="56" t="s">
        <v>177</v>
      </c>
      <c r="D135" s="57">
        <f>VLOOKUP(C135,Omron!B:C,2,FALSE)</f>
        <v>169.47</v>
      </c>
      <c r="E135" s="58">
        <f t="shared" si="52"/>
        <v>169.47</v>
      </c>
      <c r="I135" s="55">
        <f t="shared" si="55"/>
        <v>1</v>
      </c>
      <c r="J135" s="56" t="str">
        <f>B135</f>
        <v>Analog Outputs, 4pt</v>
      </c>
      <c r="K135" s="56" t="s">
        <v>211</v>
      </c>
      <c r="L135" s="57">
        <f>VLOOKUP(K135,Beckhoff!B:C,2,FALSE)</f>
        <v>152.80000000000001</v>
      </c>
      <c r="M135" s="58">
        <f t="shared" si="53"/>
        <v>152.80000000000001</v>
      </c>
      <c r="Q135" s="55">
        <f t="shared" si="56"/>
        <v>1</v>
      </c>
      <c r="R135" s="56" t="s">
        <v>64</v>
      </c>
      <c r="S135" s="56" t="s">
        <v>65</v>
      </c>
      <c r="T135" s="57">
        <f>VLOOKUP(S135,Bosch!B:C,2,FALSE)</f>
        <v>465</v>
      </c>
      <c r="U135" s="58">
        <f t="shared" si="54"/>
        <v>465</v>
      </c>
      <c r="Y135" s="1"/>
      <c r="AE135" s="1"/>
      <c r="AF135" s="1"/>
      <c r="AG135" s="1"/>
    </row>
    <row r="136" spans="1:33" ht="12" customHeight="1" x14ac:dyDescent="0.2">
      <c r="A136" s="55">
        <v>1</v>
      </c>
      <c r="B136" s="56" t="s">
        <v>107</v>
      </c>
      <c r="C136" s="56" t="s">
        <v>185</v>
      </c>
      <c r="D136" s="57">
        <f>VLOOKUP(C136,Omron!B:C,2,FALSE)</f>
        <v>231.47</v>
      </c>
      <c r="E136" s="58">
        <f>D136*A136</f>
        <v>231.47</v>
      </c>
      <c r="I136" s="55">
        <f t="shared" si="55"/>
        <v>1</v>
      </c>
      <c r="J136" s="56" t="s">
        <v>107</v>
      </c>
      <c r="K136" s="56" t="s">
        <v>210</v>
      </c>
      <c r="L136" s="57">
        <f>VLOOKUP(K136,Beckhoff!B:C,2,FALSE)</f>
        <v>214.4</v>
      </c>
      <c r="M136" s="58">
        <f>L136*I136</f>
        <v>214.4</v>
      </c>
      <c r="Q136" s="55">
        <f t="shared" si="56"/>
        <v>1</v>
      </c>
      <c r="R136" s="56" t="s">
        <v>107</v>
      </c>
      <c r="S136" s="56" t="s">
        <v>108</v>
      </c>
      <c r="T136" s="57">
        <f>VLOOKUP(S136,Bosch!B:C,2,FALSE)</f>
        <v>398.57139999999998</v>
      </c>
      <c r="U136" s="58">
        <f>T136*Q136</f>
        <v>398.57139999999998</v>
      </c>
      <c r="Y136" s="1"/>
      <c r="AE136" s="1"/>
      <c r="AF136" s="1"/>
      <c r="AG136" s="1"/>
    </row>
    <row r="137" spans="1:33" ht="12" customHeight="1" x14ac:dyDescent="0.2">
      <c r="A137" s="55">
        <v>1</v>
      </c>
      <c r="B137" s="56" t="s">
        <v>66</v>
      </c>
      <c r="C137" s="56" t="s">
        <v>174</v>
      </c>
      <c r="D137" s="57">
        <f>VLOOKUP(C137,Omron!B:C,2,FALSE)</f>
        <v>1390.63</v>
      </c>
      <c r="E137" s="58">
        <f t="shared" si="52"/>
        <v>1390.63</v>
      </c>
      <c r="I137" s="55">
        <f t="shared" si="55"/>
        <v>1</v>
      </c>
      <c r="J137" s="56" t="s">
        <v>66</v>
      </c>
      <c r="K137" s="56" t="s">
        <v>67</v>
      </c>
      <c r="L137" s="57">
        <f>VLOOKUP(K137,Beckhoff!B:C,2,FALSE)</f>
        <v>353.33330000000001</v>
      </c>
      <c r="M137" s="58">
        <f t="shared" si="53"/>
        <v>353.33330000000001</v>
      </c>
      <c r="Q137" s="55">
        <f t="shared" si="56"/>
        <v>1</v>
      </c>
      <c r="R137" s="56" t="s">
        <v>66</v>
      </c>
      <c r="S137" s="56" t="s">
        <v>67</v>
      </c>
      <c r="T137" s="57">
        <f>VLOOKUP(S137,Bosch!B:C,2,FALSE)</f>
        <v>353.33330000000001</v>
      </c>
      <c r="U137" s="58">
        <f t="shared" ref="U137" si="57">T137*Q137</f>
        <v>353.33330000000001</v>
      </c>
      <c r="Y137" s="1"/>
      <c r="AE137" s="1"/>
      <c r="AF137" s="1"/>
      <c r="AG137" s="1"/>
    </row>
    <row r="138" spans="1:33" ht="12" customHeight="1" x14ac:dyDescent="0.2">
      <c r="A138" s="11">
        <v>1</v>
      </c>
      <c r="B138" s="1" t="s">
        <v>44</v>
      </c>
      <c r="D138" s="25">
        <v>1000</v>
      </c>
      <c r="E138" s="12">
        <f>D138*A138</f>
        <v>1000</v>
      </c>
      <c r="I138" s="11">
        <f t="shared" ref="I138:I162" si="58">A138</f>
        <v>1</v>
      </c>
      <c r="J138" s="1" t="s">
        <v>44</v>
      </c>
      <c r="L138" s="25">
        <v>1000</v>
      </c>
      <c r="M138" s="12">
        <f>L138*I138</f>
        <v>1000</v>
      </c>
      <c r="Q138" s="11">
        <f>A138</f>
        <v>1</v>
      </c>
      <c r="R138" s="1" t="s">
        <v>44</v>
      </c>
      <c r="T138" s="25">
        <v>1000</v>
      </c>
      <c r="U138" s="12">
        <f>T138*Q138</f>
        <v>1000</v>
      </c>
      <c r="Y138" s="1"/>
      <c r="AE138" s="1"/>
      <c r="AF138" s="1"/>
      <c r="AG138" s="1"/>
    </row>
    <row r="139" spans="1:33" ht="12" customHeight="1" x14ac:dyDescent="0.2">
      <c r="A139" s="11">
        <v>1</v>
      </c>
      <c r="B139" s="1" t="s">
        <v>48</v>
      </c>
      <c r="D139" s="25">
        <v>250</v>
      </c>
      <c r="E139" s="12">
        <f>D139*A139</f>
        <v>250</v>
      </c>
      <c r="F139" s="3"/>
      <c r="I139" s="11">
        <f t="shared" si="58"/>
        <v>1</v>
      </c>
      <c r="J139" s="1" t="s">
        <v>48</v>
      </c>
      <c r="L139" s="25">
        <v>250</v>
      </c>
      <c r="M139" s="12">
        <f>L139*I139</f>
        <v>250</v>
      </c>
      <c r="N139" s="3"/>
      <c r="Q139" s="11">
        <f t="shared" ref="Q139:Q162" si="59">A139</f>
        <v>1</v>
      </c>
      <c r="R139" s="1" t="s">
        <v>48</v>
      </c>
      <c r="T139" s="25">
        <v>250</v>
      </c>
      <c r="U139" s="12">
        <f>T139*Q139</f>
        <v>250</v>
      </c>
      <c r="V139" s="3"/>
      <c r="Y139" s="1"/>
      <c r="AE139" s="1"/>
      <c r="AF139" s="1"/>
      <c r="AG139" s="1"/>
    </row>
    <row r="140" spans="1:33" ht="12" customHeight="1" x14ac:dyDescent="0.2">
      <c r="A140" s="11">
        <v>1</v>
      </c>
      <c r="B140" s="1" t="s">
        <v>49</v>
      </c>
      <c r="D140" s="25">
        <v>350</v>
      </c>
      <c r="E140" s="12">
        <f>D140*A140</f>
        <v>350</v>
      </c>
      <c r="I140" s="11">
        <f t="shared" si="58"/>
        <v>1</v>
      </c>
      <c r="J140" s="1" t="s">
        <v>49</v>
      </c>
      <c r="L140" s="25">
        <v>350</v>
      </c>
      <c r="M140" s="12">
        <f>L140*I140</f>
        <v>350</v>
      </c>
      <c r="Q140" s="11">
        <f t="shared" si="59"/>
        <v>1</v>
      </c>
      <c r="R140" s="1" t="s">
        <v>49</v>
      </c>
      <c r="T140" s="25">
        <v>350</v>
      </c>
      <c r="U140" s="12">
        <f>T140*Q140</f>
        <v>350</v>
      </c>
      <c r="Y140" s="1"/>
      <c r="AE140" s="1"/>
      <c r="AF140" s="1"/>
      <c r="AG140" s="1"/>
    </row>
    <row r="141" spans="1:33" ht="12" customHeight="1" x14ac:dyDescent="0.2">
      <c r="A141" s="11">
        <v>1</v>
      </c>
      <c r="B141" s="1" t="s">
        <v>50</v>
      </c>
      <c r="D141" s="25">
        <v>1000</v>
      </c>
      <c r="E141" s="12">
        <f>D141*A141</f>
        <v>1000</v>
      </c>
      <c r="I141" s="11">
        <f t="shared" si="58"/>
        <v>1</v>
      </c>
      <c r="J141" s="1" t="s">
        <v>50</v>
      </c>
      <c r="L141" s="25">
        <v>1000</v>
      </c>
      <c r="M141" s="12">
        <f>L141*I141</f>
        <v>1000</v>
      </c>
      <c r="Q141" s="11">
        <f t="shared" si="59"/>
        <v>1</v>
      </c>
      <c r="R141" s="1" t="s">
        <v>50</v>
      </c>
      <c r="T141" s="25">
        <v>1000</v>
      </c>
      <c r="U141" s="12">
        <f>T141*Q141</f>
        <v>1000</v>
      </c>
      <c r="Y141" s="1"/>
      <c r="AE141" s="1"/>
      <c r="AF141" s="1"/>
      <c r="AG141" s="1"/>
    </row>
    <row r="142" spans="1:33" ht="12" customHeight="1" x14ac:dyDescent="0.2">
      <c r="A142" s="11">
        <v>1</v>
      </c>
      <c r="B142" s="1" t="s">
        <v>45</v>
      </c>
      <c r="D142" s="25">
        <v>250</v>
      </c>
      <c r="E142" s="12">
        <f>D142*A142</f>
        <v>250</v>
      </c>
      <c r="I142" s="11">
        <f t="shared" si="58"/>
        <v>1</v>
      </c>
      <c r="J142" s="1" t="s">
        <v>45</v>
      </c>
      <c r="L142" s="25">
        <v>250</v>
      </c>
      <c r="M142" s="12">
        <f>L142*I142</f>
        <v>250</v>
      </c>
      <c r="Q142" s="11">
        <f t="shared" si="59"/>
        <v>1</v>
      </c>
      <c r="R142" s="1" t="s">
        <v>45</v>
      </c>
      <c r="T142" s="25">
        <v>250</v>
      </c>
      <c r="U142" s="12">
        <f>T142*Q142</f>
        <v>250</v>
      </c>
      <c r="Y142" s="1"/>
      <c r="AE142" s="1"/>
      <c r="AF142" s="1"/>
      <c r="AG142" s="1"/>
    </row>
    <row r="143" spans="1:33" ht="12" customHeight="1" x14ac:dyDescent="0.2">
      <c r="A143" s="11">
        <v>1</v>
      </c>
      <c r="B143" s="1" t="s">
        <v>111</v>
      </c>
      <c r="D143" s="25">
        <v>55000</v>
      </c>
      <c r="E143" s="12">
        <f t="shared" ref="E143:E162" si="60">D143*A143</f>
        <v>55000</v>
      </c>
      <c r="I143" s="11">
        <f t="shared" si="58"/>
        <v>1</v>
      </c>
      <c r="J143" s="1" t="s">
        <v>111</v>
      </c>
      <c r="L143" s="25">
        <v>55000</v>
      </c>
      <c r="M143" s="12">
        <f t="shared" ref="M143:M162" si="61">L143*I143</f>
        <v>55000</v>
      </c>
      <c r="Q143" s="11">
        <f t="shared" si="59"/>
        <v>1</v>
      </c>
      <c r="R143" s="1" t="s">
        <v>111</v>
      </c>
      <c r="T143" s="25">
        <v>55000</v>
      </c>
      <c r="U143" s="12">
        <f t="shared" ref="U143:U162" si="62">T143*Q143</f>
        <v>55000</v>
      </c>
      <c r="Y143" s="1"/>
      <c r="AE143" s="1"/>
      <c r="AF143" s="1"/>
      <c r="AG143" s="1"/>
    </row>
    <row r="144" spans="1:33" ht="12" customHeight="1" x14ac:dyDescent="0.2">
      <c r="A144" s="11">
        <v>1</v>
      </c>
      <c r="B144" s="1" t="s">
        <v>112</v>
      </c>
      <c r="D144" s="25">
        <v>2500</v>
      </c>
      <c r="E144" s="12">
        <f t="shared" si="60"/>
        <v>2500</v>
      </c>
      <c r="I144" s="11">
        <f t="shared" si="58"/>
        <v>1</v>
      </c>
      <c r="J144" s="1" t="s">
        <v>112</v>
      </c>
      <c r="L144" s="25">
        <v>2500</v>
      </c>
      <c r="M144" s="12">
        <f t="shared" si="61"/>
        <v>2500</v>
      </c>
      <c r="Q144" s="11">
        <f t="shared" si="59"/>
        <v>1</v>
      </c>
      <c r="R144" s="1" t="s">
        <v>112</v>
      </c>
      <c r="T144" s="25">
        <v>2500</v>
      </c>
      <c r="U144" s="12">
        <f t="shared" si="62"/>
        <v>2500</v>
      </c>
      <c r="Y144" s="1"/>
      <c r="AE144" s="1"/>
      <c r="AF144" s="1"/>
      <c r="AG144" s="1"/>
    </row>
    <row r="145" spans="1:33" ht="12" customHeight="1" x14ac:dyDescent="0.2">
      <c r="A145" s="11">
        <v>24</v>
      </c>
      <c r="B145" s="1" t="s">
        <v>113</v>
      </c>
      <c r="D145" s="25">
        <v>90</v>
      </c>
      <c r="E145" s="12">
        <f t="shared" si="60"/>
        <v>2160</v>
      </c>
      <c r="I145" s="11">
        <f t="shared" si="58"/>
        <v>24</v>
      </c>
      <c r="J145" s="1" t="s">
        <v>113</v>
      </c>
      <c r="L145" s="25">
        <v>90</v>
      </c>
      <c r="M145" s="12">
        <f t="shared" si="61"/>
        <v>2160</v>
      </c>
      <c r="Q145" s="11">
        <f t="shared" si="59"/>
        <v>24</v>
      </c>
      <c r="R145" s="1" t="s">
        <v>113</v>
      </c>
      <c r="T145" s="25">
        <v>90</v>
      </c>
      <c r="U145" s="12">
        <f t="shared" si="62"/>
        <v>2160</v>
      </c>
      <c r="Y145" s="1"/>
      <c r="AE145" s="1"/>
      <c r="AF145" s="1"/>
      <c r="AG145" s="1"/>
    </row>
    <row r="146" spans="1:33" ht="12" customHeight="1" x14ac:dyDescent="0.2">
      <c r="A146" s="11">
        <v>12</v>
      </c>
      <c r="B146" s="1" t="s">
        <v>114</v>
      </c>
      <c r="D146" s="25">
        <v>150</v>
      </c>
      <c r="E146" s="12">
        <f t="shared" si="60"/>
        <v>1800</v>
      </c>
      <c r="I146" s="11">
        <f t="shared" si="58"/>
        <v>12</v>
      </c>
      <c r="J146" s="1" t="s">
        <v>114</v>
      </c>
      <c r="L146" s="25">
        <v>150</v>
      </c>
      <c r="M146" s="12">
        <f t="shared" si="61"/>
        <v>1800</v>
      </c>
      <c r="Q146" s="11">
        <f t="shared" si="59"/>
        <v>12</v>
      </c>
      <c r="R146" s="1" t="s">
        <v>114</v>
      </c>
      <c r="T146" s="25">
        <v>150</v>
      </c>
      <c r="U146" s="12">
        <f t="shared" si="62"/>
        <v>1800</v>
      </c>
      <c r="Y146" s="1"/>
      <c r="AE146" s="1"/>
      <c r="AF146" s="1"/>
      <c r="AG146" s="1"/>
    </row>
    <row r="147" spans="1:33" ht="12" customHeight="1" x14ac:dyDescent="0.2">
      <c r="A147" s="11">
        <v>2</v>
      </c>
      <c r="B147" s="1" t="s">
        <v>92</v>
      </c>
      <c r="D147" s="25">
        <v>1500</v>
      </c>
      <c r="E147" s="12">
        <f t="shared" si="60"/>
        <v>3000</v>
      </c>
      <c r="I147" s="11">
        <f t="shared" si="58"/>
        <v>2</v>
      </c>
      <c r="J147" s="1" t="s">
        <v>92</v>
      </c>
      <c r="L147" s="25">
        <v>1500</v>
      </c>
      <c r="M147" s="12">
        <f t="shared" si="61"/>
        <v>3000</v>
      </c>
      <c r="Q147" s="11">
        <f t="shared" si="59"/>
        <v>2</v>
      </c>
      <c r="R147" s="1" t="s">
        <v>92</v>
      </c>
      <c r="T147" s="25">
        <v>1500</v>
      </c>
      <c r="U147" s="12">
        <f t="shared" si="62"/>
        <v>3000</v>
      </c>
      <c r="Y147" s="1"/>
      <c r="AE147" s="1"/>
      <c r="AF147" s="1"/>
      <c r="AG147" s="1"/>
    </row>
    <row r="148" spans="1:33" ht="12" customHeight="1" x14ac:dyDescent="0.2">
      <c r="A148" s="16">
        <v>6</v>
      </c>
      <c r="B148" s="1" t="s">
        <v>94</v>
      </c>
      <c r="D148" s="25">
        <v>175</v>
      </c>
      <c r="E148" s="12">
        <f t="shared" si="60"/>
        <v>1050</v>
      </c>
      <c r="I148" s="11">
        <f t="shared" si="58"/>
        <v>6</v>
      </c>
      <c r="J148" s="1" t="s">
        <v>94</v>
      </c>
      <c r="L148" s="25">
        <v>175</v>
      </c>
      <c r="M148" s="12">
        <f t="shared" si="61"/>
        <v>1050</v>
      </c>
      <c r="Q148" s="11">
        <f t="shared" si="59"/>
        <v>6</v>
      </c>
      <c r="R148" s="1" t="s">
        <v>94</v>
      </c>
      <c r="T148" s="25">
        <v>175</v>
      </c>
      <c r="U148" s="12">
        <f t="shared" si="62"/>
        <v>1050</v>
      </c>
      <c r="Y148" s="1"/>
      <c r="AE148" s="1"/>
      <c r="AF148" s="1"/>
      <c r="AG148" s="1"/>
    </row>
    <row r="149" spans="1:33" ht="12" customHeight="1" x14ac:dyDescent="0.2">
      <c r="A149" s="11">
        <v>8</v>
      </c>
      <c r="B149" s="15" t="s">
        <v>95</v>
      </c>
      <c r="C149" s="15"/>
      <c r="D149" s="26">
        <v>75</v>
      </c>
      <c r="E149" s="12">
        <f t="shared" si="60"/>
        <v>600</v>
      </c>
      <c r="I149" s="11">
        <f t="shared" si="58"/>
        <v>8</v>
      </c>
      <c r="J149" s="15" t="s">
        <v>95</v>
      </c>
      <c r="K149" s="15"/>
      <c r="L149" s="26">
        <v>75</v>
      </c>
      <c r="M149" s="12">
        <f t="shared" si="61"/>
        <v>600</v>
      </c>
      <c r="Q149" s="11">
        <f t="shared" si="59"/>
        <v>8</v>
      </c>
      <c r="R149" s="15" t="s">
        <v>95</v>
      </c>
      <c r="S149" s="15"/>
      <c r="T149" s="26">
        <v>75</v>
      </c>
      <c r="U149" s="12">
        <f t="shared" si="62"/>
        <v>600</v>
      </c>
      <c r="Y149" s="1"/>
      <c r="AE149" s="1"/>
      <c r="AF149" s="1"/>
      <c r="AG149" s="1"/>
    </row>
    <row r="150" spans="1:33" ht="12" customHeight="1" x14ac:dyDescent="0.2">
      <c r="A150" s="11">
        <v>4</v>
      </c>
      <c r="B150" s="15" t="s">
        <v>96</v>
      </c>
      <c r="C150" s="15"/>
      <c r="D150" s="26">
        <v>500</v>
      </c>
      <c r="E150" s="12">
        <f t="shared" si="60"/>
        <v>2000</v>
      </c>
      <c r="I150" s="11">
        <f t="shared" si="58"/>
        <v>4</v>
      </c>
      <c r="J150" s="15" t="s">
        <v>96</v>
      </c>
      <c r="K150" s="15"/>
      <c r="L150" s="26">
        <v>500</v>
      </c>
      <c r="M150" s="12">
        <f t="shared" si="61"/>
        <v>2000</v>
      </c>
      <c r="Q150" s="11">
        <f t="shared" si="59"/>
        <v>4</v>
      </c>
      <c r="R150" s="15" t="s">
        <v>96</v>
      </c>
      <c r="S150" s="15"/>
      <c r="T150" s="26">
        <v>500</v>
      </c>
      <c r="U150" s="12">
        <f t="shared" si="62"/>
        <v>2000</v>
      </c>
      <c r="Y150" s="1"/>
      <c r="AE150" s="1"/>
      <c r="AF150" s="1"/>
      <c r="AG150" s="1"/>
    </row>
    <row r="151" spans="1:33" ht="12" customHeight="1" x14ac:dyDescent="0.2">
      <c r="A151" s="16">
        <v>16</v>
      </c>
      <c r="B151" s="1" t="s">
        <v>97</v>
      </c>
      <c r="D151" s="25">
        <v>125</v>
      </c>
      <c r="E151" s="12">
        <f t="shared" si="60"/>
        <v>2000</v>
      </c>
      <c r="I151" s="11">
        <f t="shared" si="58"/>
        <v>16</v>
      </c>
      <c r="J151" s="1" t="s">
        <v>97</v>
      </c>
      <c r="L151" s="25">
        <v>125</v>
      </c>
      <c r="M151" s="12">
        <f t="shared" si="61"/>
        <v>2000</v>
      </c>
      <c r="Q151" s="11">
        <f t="shared" si="59"/>
        <v>16</v>
      </c>
      <c r="R151" s="1" t="s">
        <v>97</v>
      </c>
      <c r="T151" s="25">
        <v>125</v>
      </c>
      <c r="U151" s="12">
        <f t="shared" si="62"/>
        <v>2000</v>
      </c>
      <c r="Y151" s="1"/>
      <c r="AE151" s="1"/>
      <c r="AF151" s="1"/>
      <c r="AG151" s="1"/>
    </row>
    <row r="152" spans="1:33" ht="12" customHeight="1" x14ac:dyDescent="0.2">
      <c r="A152" s="16">
        <v>4</v>
      </c>
      <c r="B152" s="1" t="s">
        <v>98</v>
      </c>
      <c r="D152" s="25">
        <v>500</v>
      </c>
      <c r="E152" s="12">
        <f t="shared" si="60"/>
        <v>2000</v>
      </c>
      <c r="I152" s="11">
        <f t="shared" si="58"/>
        <v>4</v>
      </c>
      <c r="J152" s="1" t="s">
        <v>98</v>
      </c>
      <c r="L152" s="25">
        <v>500</v>
      </c>
      <c r="M152" s="12">
        <f t="shared" si="61"/>
        <v>2000</v>
      </c>
      <c r="Q152" s="11">
        <f t="shared" si="59"/>
        <v>4</v>
      </c>
      <c r="R152" s="1" t="s">
        <v>98</v>
      </c>
      <c r="T152" s="25">
        <v>500</v>
      </c>
      <c r="U152" s="12">
        <f t="shared" si="62"/>
        <v>2000</v>
      </c>
      <c r="Y152" s="1"/>
      <c r="AE152" s="1"/>
      <c r="AF152" s="1"/>
      <c r="AG152" s="1"/>
    </row>
    <row r="153" spans="1:33" ht="12" customHeight="1" x14ac:dyDescent="0.2">
      <c r="A153" s="16">
        <v>2</v>
      </c>
      <c r="B153" s="1" t="s">
        <v>99</v>
      </c>
      <c r="D153" s="25">
        <v>250</v>
      </c>
      <c r="E153" s="12">
        <f t="shared" si="60"/>
        <v>500</v>
      </c>
      <c r="I153" s="11">
        <f t="shared" si="58"/>
        <v>2</v>
      </c>
      <c r="J153" s="1" t="s">
        <v>99</v>
      </c>
      <c r="L153" s="25">
        <v>250</v>
      </c>
      <c r="M153" s="12">
        <f t="shared" si="61"/>
        <v>500</v>
      </c>
      <c r="Q153" s="11">
        <f t="shared" si="59"/>
        <v>2</v>
      </c>
      <c r="R153" s="1" t="s">
        <v>99</v>
      </c>
      <c r="T153" s="25">
        <v>250</v>
      </c>
      <c r="U153" s="12">
        <f t="shared" si="62"/>
        <v>500</v>
      </c>
      <c r="Y153" s="1"/>
      <c r="AE153" s="1"/>
      <c r="AF153" s="1"/>
      <c r="AG153" s="1"/>
    </row>
    <row r="154" spans="1:33" ht="12" customHeight="1" x14ac:dyDescent="0.2">
      <c r="A154" s="11">
        <v>1</v>
      </c>
      <c r="B154" s="15" t="s">
        <v>115</v>
      </c>
      <c r="C154" s="15"/>
      <c r="D154" s="26">
        <v>3500</v>
      </c>
      <c r="E154" s="12">
        <f t="shared" si="60"/>
        <v>3500</v>
      </c>
      <c r="I154" s="11">
        <f t="shared" si="58"/>
        <v>1</v>
      </c>
      <c r="J154" s="15" t="s">
        <v>115</v>
      </c>
      <c r="K154" s="15"/>
      <c r="L154" s="26">
        <v>3500</v>
      </c>
      <c r="M154" s="12">
        <f t="shared" si="61"/>
        <v>3500</v>
      </c>
      <c r="Q154" s="11">
        <f t="shared" si="59"/>
        <v>1</v>
      </c>
      <c r="R154" s="15" t="s">
        <v>115</v>
      </c>
      <c r="S154" s="15"/>
      <c r="T154" s="26">
        <v>3500</v>
      </c>
      <c r="U154" s="12">
        <f t="shared" si="62"/>
        <v>3500</v>
      </c>
      <c r="Y154" s="1"/>
      <c r="AE154" s="1"/>
      <c r="AF154" s="1"/>
      <c r="AG154" s="1"/>
    </row>
    <row r="155" spans="1:33" ht="12" customHeight="1" x14ac:dyDescent="0.2">
      <c r="A155" s="11">
        <v>2</v>
      </c>
      <c r="B155" s="15" t="s">
        <v>116</v>
      </c>
      <c r="C155" s="15"/>
      <c r="D155" s="26">
        <v>500</v>
      </c>
      <c r="E155" s="12">
        <f t="shared" si="60"/>
        <v>1000</v>
      </c>
      <c r="I155" s="11">
        <f t="shared" si="58"/>
        <v>2</v>
      </c>
      <c r="J155" s="15" t="s">
        <v>116</v>
      </c>
      <c r="K155" s="15"/>
      <c r="L155" s="26">
        <v>500</v>
      </c>
      <c r="M155" s="12">
        <f t="shared" si="61"/>
        <v>1000</v>
      </c>
      <c r="Q155" s="11">
        <f t="shared" si="59"/>
        <v>2</v>
      </c>
      <c r="R155" s="15" t="s">
        <v>116</v>
      </c>
      <c r="S155" s="15"/>
      <c r="T155" s="26">
        <v>500</v>
      </c>
      <c r="U155" s="12">
        <f t="shared" si="62"/>
        <v>1000</v>
      </c>
      <c r="Y155" s="1"/>
      <c r="AE155" s="1"/>
      <c r="AF155" s="1"/>
      <c r="AG155" s="1"/>
    </row>
    <row r="156" spans="1:33" ht="12" customHeight="1" x14ac:dyDescent="0.2">
      <c r="A156" s="11">
        <v>2</v>
      </c>
      <c r="B156" s="15" t="s">
        <v>117</v>
      </c>
      <c r="C156" s="15"/>
      <c r="D156" s="26">
        <v>1000</v>
      </c>
      <c r="E156" s="12">
        <f t="shared" si="60"/>
        <v>2000</v>
      </c>
      <c r="I156" s="11">
        <f t="shared" si="58"/>
        <v>2</v>
      </c>
      <c r="J156" s="15" t="s">
        <v>117</v>
      </c>
      <c r="K156" s="15"/>
      <c r="L156" s="26">
        <v>1000</v>
      </c>
      <c r="M156" s="12">
        <f t="shared" si="61"/>
        <v>2000</v>
      </c>
      <c r="Q156" s="11">
        <f t="shared" si="59"/>
        <v>2</v>
      </c>
      <c r="R156" s="15" t="s">
        <v>117</v>
      </c>
      <c r="S156" s="15"/>
      <c r="T156" s="26">
        <v>1000</v>
      </c>
      <c r="U156" s="12">
        <f t="shared" si="62"/>
        <v>2000</v>
      </c>
      <c r="Y156" s="1"/>
      <c r="AE156" s="1"/>
      <c r="AF156" s="1"/>
      <c r="AG156" s="1"/>
    </row>
    <row r="157" spans="1:33" ht="12" customHeight="1" x14ac:dyDescent="0.2">
      <c r="A157" s="16">
        <v>2</v>
      </c>
      <c r="B157" s="1" t="s">
        <v>118</v>
      </c>
      <c r="D157" s="25">
        <v>1500</v>
      </c>
      <c r="E157" s="12">
        <f t="shared" si="60"/>
        <v>3000</v>
      </c>
      <c r="I157" s="11">
        <f t="shared" si="58"/>
        <v>2</v>
      </c>
      <c r="J157" s="1" t="s">
        <v>118</v>
      </c>
      <c r="L157" s="25">
        <v>1500</v>
      </c>
      <c r="M157" s="12">
        <f t="shared" si="61"/>
        <v>3000</v>
      </c>
      <c r="Q157" s="11">
        <f t="shared" si="59"/>
        <v>2</v>
      </c>
      <c r="R157" s="1" t="s">
        <v>118</v>
      </c>
      <c r="T157" s="25">
        <v>1500</v>
      </c>
      <c r="U157" s="12">
        <f t="shared" si="62"/>
        <v>3000</v>
      </c>
      <c r="Y157" s="1"/>
      <c r="AE157" s="1"/>
      <c r="AF157" s="1"/>
      <c r="AG157" s="1"/>
    </row>
    <row r="158" spans="1:33" ht="12" customHeight="1" x14ac:dyDescent="0.2">
      <c r="A158" s="16">
        <v>2</v>
      </c>
      <c r="B158" s="1" t="s">
        <v>119</v>
      </c>
      <c r="D158" s="25">
        <v>150</v>
      </c>
      <c r="E158" s="12">
        <f t="shared" si="60"/>
        <v>300</v>
      </c>
      <c r="I158" s="11">
        <f t="shared" si="58"/>
        <v>2</v>
      </c>
      <c r="J158" s="1" t="s">
        <v>119</v>
      </c>
      <c r="L158" s="25">
        <v>150</v>
      </c>
      <c r="M158" s="12">
        <f t="shared" si="61"/>
        <v>300</v>
      </c>
      <c r="Q158" s="11">
        <f t="shared" si="59"/>
        <v>2</v>
      </c>
      <c r="R158" s="1" t="s">
        <v>119</v>
      </c>
      <c r="T158" s="25">
        <v>150</v>
      </c>
      <c r="U158" s="12">
        <f t="shared" si="62"/>
        <v>300</v>
      </c>
      <c r="Y158" s="1"/>
      <c r="AE158" s="1"/>
      <c r="AF158" s="1"/>
      <c r="AG158" s="1"/>
    </row>
    <row r="159" spans="1:33" ht="12" customHeight="1" x14ac:dyDescent="0.2">
      <c r="A159" s="16">
        <v>2</v>
      </c>
      <c r="B159" s="1" t="s">
        <v>120</v>
      </c>
      <c r="D159" s="25">
        <v>2500</v>
      </c>
      <c r="E159" s="12">
        <f t="shared" si="60"/>
        <v>5000</v>
      </c>
      <c r="I159" s="11">
        <f t="shared" si="58"/>
        <v>2</v>
      </c>
      <c r="J159" s="1" t="s">
        <v>120</v>
      </c>
      <c r="L159" s="25">
        <v>2500</v>
      </c>
      <c r="M159" s="12">
        <f t="shared" si="61"/>
        <v>5000</v>
      </c>
      <c r="Q159" s="11">
        <f t="shared" si="59"/>
        <v>2</v>
      </c>
      <c r="R159" s="1" t="s">
        <v>120</v>
      </c>
      <c r="T159" s="25">
        <v>2500</v>
      </c>
      <c r="U159" s="12">
        <f t="shared" si="62"/>
        <v>5000</v>
      </c>
      <c r="Y159" s="1"/>
      <c r="AE159" s="1"/>
      <c r="AF159" s="1"/>
      <c r="AG159" s="1"/>
    </row>
    <row r="160" spans="1:33" ht="12" customHeight="1" x14ac:dyDescent="0.2">
      <c r="A160" s="11">
        <v>2</v>
      </c>
      <c r="B160" s="1" t="s">
        <v>121</v>
      </c>
      <c r="D160" s="25">
        <v>500</v>
      </c>
      <c r="E160" s="12">
        <f t="shared" si="60"/>
        <v>1000</v>
      </c>
      <c r="I160" s="11">
        <f t="shared" si="58"/>
        <v>2</v>
      </c>
      <c r="J160" s="1" t="s">
        <v>121</v>
      </c>
      <c r="L160" s="25">
        <v>500</v>
      </c>
      <c r="M160" s="12">
        <f t="shared" si="61"/>
        <v>1000</v>
      </c>
      <c r="Q160" s="11">
        <f t="shared" si="59"/>
        <v>2</v>
      </c>
      <c r="R160" s="1" t="s">
        <v>121</v>
      </c>
      <c r="T160" s="25">
        <v>500</v>
      </c>
      <c r="U160" s="12">
        <f t="shared" si="62"/>
        <v>1000</v>
      </c>
      <c r="Y160" s="1"/>
      <c r="AE160" s="1"/>
      <c r="AF160" s="1"/>
      <c r="AG160" s="1"/>
    </row>
    <row r="161" spans="1:33" ht="12" customHeight="1" x14ac:dyDescent="0.2">
      <c r="A161" s="11">
        <v>2</v>
      </c>
      <c r="B161" s="1" t="s">
        <v>122</v>
      </c>
      <c r="D161" s="25">
        <v>1250</v>
      </c>
      <c r="E161" s="12">
        <f t="shared" si="60"/>
        <v>2500</v>
      </c>
      <c r="I161" s="11">
        <f t="shared" si="58"/>
        <v>2</v>
      </c>
      <c r="J161" s="1" t="s">
        <v>122</v>
      </c>
      <c r="L161" s="25">
        <v>1250</v>
      </c>
      <c r="M161" s="12">
        <f t="shared" si="61"/>
        <v>2500</v>
      </c>
      <c r="Q161" s="11">
        <f t="shared" si="59"/>
        <v>2</v>
      </c>
      <c r="R161" s="1" t="s">
        <v>122</v>
      </c>
      <c r="T161" s="25">
        <v>1250</v>
      </c>
      <c r="U161" s="12">
        <f t="shared" si="62"/>
        <v>2500</v>
      </c>
      <c r="Y161" s="1"/>
      <c r="AE161" s="1"/>
      <c r="AF161" s="1"/>
      <c r="AG161" s="1"/>
    </row>
    <row r="162" spans="1:33" ht="12" customHeight="1" x14ac:dyDescent="0.2">
      <c r="A162" s="11">
        <v>2</v>
      </c>
      <c r="B162" s="1" t="s">
        <v>123</v>
      </c>
      <c r="D162" s="25">
        <v>500</v>
      </c>
      <c r="E162" s="12">
        <f t="shared" si="60"/>
        <v>1000</v>
      </c>
      <c r="I162" s="11">
        <f t="shared" si="58"/>
        <v>2</v>
      </c>
      <c r="J162" s="1" t="s">
        <v>123</v>
      </c>
      <c r="L162" s="25">
        <v>500</v>
      </c>
      <c r="M162" s="12">
        <f t="shared" si="61"/>
        <v>1000</v>
      </c>
      <c r="Q162" s="11">
        <f t="shared" si="59"/>
        <v>2</v>
      </c>
      <c r="R162" s="1" t="s">
        <v>123</v>
      </c>
      <c r="T162" s="25">
        <v>500</v>
      </c>
      <c r="U162" s="12">
        <f t="shared" si="62"/>
        <v>1000</v>
      </c>
      <c r="Y162" s="1"/>
      <c r="AE162" s="1"/>
      <c r="AF162" s="1"/>
      <c r="AG162" s="1"/>
    </row>
    <row r="163" spans="1:33" ht="12" customHeight="1" x14ac:dyDescent="0.2">
      <c r="A163" s="11"/>
      <c r="D163" s="25"/>
      <c r="E163" s="12"/>
      <c r="F163" s="3">
        <f>SUM(E131:E162)</f>
        <v>97357.57</v>
      </c>
      <c r="I163" s="11"/>
      <c r="L163" s="25"/>
      <c r="M163" s="12"/>
      <c r="N163" s="3">
        <f>SUM(M131:M162)</f>
        <v>96076.853300000002</v>
      </c>
      <c r="Q163" s="11"/>
      <c r="T163" s="25"/>
      <c r="U163" s="12"/>
      <c r="V163" s="3">
        <f>SUM(U131:U162)</f>
        <v>97637.619099999996</v>
      </c>
      <c r="Y163" s="1"/>
      <c r="AE163" s="1"/>
      <c r="AF163" s="1"/>
      <c r="AG163" s="1"/>
    </row>
    <row r="164" spans="1:33" ht="12" customHeight="1" x14ac:dyDescent="0.2">
      <c r="A164" s="11"/>
      <c r="B164" s="33" t="s">
        <v>124</v>
      </c>
      <c r="C164" s="33"/>
      <c r="D164" s="25"/>
      <c r="E164" s="12"/>
      <c r="F164" s="3"/>
      <c r="I164" s="11"/>
      <c r="J164" s="33" t="s">
        <v>124</v>
      </c>
      <c r="K164" s="33"/>
      <c r="L164" s="25"/>
      <c r="M164" s="12"/>
      <c r="N164" s="3"/>
      <c r="Q164" s="11"/>
      <c r="R164" s="33" t="s">
        <v>124</v>
      </c>
      <c r="S164" s="33"/>
      <c r="T164" s="25"/>
      <c r="U164" s="12"/>
      <c r="V164" s="3"/>
      <c r="Y164" s="1"/>
      <c r="AE164" s="1"/>
      <c r="AF164" s="1"/>
      <c r="AG164" s="1"/>
    </row>
    <row r="165" spans="1:33" ht="12" customHeight="1" x14ac:dyDescent="0.2">
      <c r="A165" s="55">
        <v>1</v>
      </c>
      <c r="B165" s="56" t="s">
        <v>60</v>
      </c>
      <c r="C165" s="56" t="s">
        <v>178</v>
      </c>
      <c r="D165" s="57">
        <f>VLOOKUP(C165,Omron!B:C,2,FALSE)</f>
        <v>194.27</v>
      </c>
      <c r="E165" s="58">
        <f t="shared" ref="E165:E182" si="63">D165*A165</f>
        <v>194.27</v>
      </c>
      <c r="F165" s="3"/>
      <c r="I165" s="55">
        <f>A165</f>
        <v>1</v>
      </c>
      <c r="J165" s="56" t="str">
        <f>B165</f>
        <v>FieldBus Coupler</v>
      </c>
      <c r="K165" s="56" t="s">
        <v>203</v>
      </c>
      <c r="L165" s="57">
        <f>VLOOKUP(K165,Beckhoff!B:C,2,FALSE)</f>
        <v>113.6</v>
      </c>
      <c r="M165" s="58">
        <f t="shared" ref="M165:M182" si="64">L165*I165</f>
        <v>113.6</v>
      </c>
      <c r="N165" s="3"/>
      <c r="Q165" s="55">
        <f>A165</f>
        <v>1</v>
      </c>
      <c r="R165" s="56" t="s">
        <v>60</v>
      </c>
      <c r="S165" s="56" t="s">
        <v>61</v>
      </c>
      <c r="T165" s="57">
        <f>VLOOKUP(S165,Bosch!B:C,2,FALSE)</f>
        <v>531.42859999999996</v>
      </c>
      <c r="U165" s="58">
        <f t="shared" ref="U165:U171" si="65">T165*Q165</f>
        <v>531.42859999999996</v>
      </c>
      <c r="V165" s="3"/>
      <c r="Y165" s="1"/>
      <c r="AE165" s="1"/>
      <c r="AF165" s="1"/>
      <c r="AG165" s="1"/>
    </row>
    <row r="166" spans="1:33" ht="12" customHeight="1" x14ac:dyDescent="0.2">
      <c r="A166" s="55">
        <v>1</v>
      </c>
      <c r="B166" s="56" t="s">
        <v>37</v>
      </c>
      <c r="C166" s="56" t="s">
        <v>179</v>
      </c>
      <c r="D166" s="57">
        <f>VLOOKUP(C166,Omron!B:C,2,FALSE)</f>
        <v>99.2</v>
      </c>
      <c r="E166" s="58">
        <f t="shared" si="63"/>
        <v>99.2</v>
      </c>
      <c r="I166" s="55">
        <f t="shared" ref="I166:I171" si="66">A166</f>
        <v>1</v>
      </c>
      <c r="J166" s="56" t="str">
        <f>B166</f>
        <v>Digital Inputs, 16pt</v>
      </c>
      <c r="K166" s="56" t="s">
        <v>204</v>
      </c>
      <c r="L166" s="57">
        <f>VLOOKUP(K166,Beckhoff!B:C,2,FALSE)</f>
        <v>69.36</v>
      </c>
      <c r="M166" s="58">
        <f t="shared" si="64"/>
        <v>69.36</v>
      </c>
      <c r="Q166" s="55">
        <f t="shared" ref="Q166:Q172" si="67">A166</f>
        <v>1</v>
      </c>
      <c r="R166" s="56" t="s">
        <v>37</v>
      </c>
      <c r="S166" s="56" t="s">
        <v>38</v>
      </c>
      <c r="T166" s="57">
        <f>VLOOKUP(S166,Bosch!B:C,2,FALSE)</f>
        <v>168.28569999999999</v>
      </c>
      <c r="U166" s="58">
        <f t="shared" si="65"/>
        <v>168.28569999999999</v>
      </c>
      <c r="Y166" s="1"/>
      <c r="AE166" s="1"/>
      <c r="AF166" s="1"/>
      <c r="AG166" s="1"/>
    </row>
    <row r="167" spans="1:33" ht="12" customHeight="1" x14ac:dyDescent="0.2">
      <c r="A167" s="55">
        <v>1</v>
      </c>
      <c r="B167" s="56" t="s">
        <v>39</v>
      </c>
      <c r="C167" s="56" t="s">
        <v>180</v>
      </c>
      <c r="D167" s="57">
        <f>VLOOKUP(C167,Omron!B:C,2,FALSE)</f>
        <v>128.13</v>
      </c>
      <c r="E167" s="58">
        <f t="shared" si="63"/>
        <v>128.13</v>
      </c>
      <c r="I167" s="55">
        <f t="shared" si="66"/>
        <v>1</v>
      </c>
      <c r="J167" s="56" t="str">
        <f>B167</f>
        <v>Digital Outputs, 16pt</v>
      </c>
      <c r="K167" s="56" t="s">
        <v>207</v>
      </c>
      <c r="L167" s="57">
        <f>VLOOKUP(K167,Beckhoff!B:C,2,FALSE)</f>
        <v>102.4</v>
      </c>
      <c r="M167" s="58">
        <f t="shared" si="64"/>
        <v>102.4</v>
      </c>
      <c r="Q167" s="55">
        <f t="shared" si="67"/>
        <v>1</v>
      </c>
      <c r="R167" s="56" t="s">
        <v>39</v>
      </c>
      <c r="S167" s="56" t="s">
        <v>40</v>
      </c>
      <c r="T167" s="57">
        <f>VLOOKUP(S167,Bosch!B:C,2,FALSE)</f>
        <v>208.1429</v>
      </c>
      <c r="U167" s="58">
        <f t="shared" si="65"/>
        <v>208.1429</v>
      </c>
      <c r="Y167" s="1"/>
      <c r="AE167" s="1"/>
      <c r="AF167" s="1"/>
      <c r="AG167" s="1"/>
    </row>
    <row r="168" spans="1:33" ht="12" customHeight="1" x14ac:dyDescent="0.2">
      <c r="A168" s="55">
        <v>1</v>
      </c>
      <c r="B168" s="56" t="s">
        <v>62</v>
      </c>
      <c r="C168" s="56" t="s">
        <v>176</v>
      </c>
      <c r="D168" s="57">
        <f>VLOOKUP(C168,Omron!B:C,2,FALSE)</f>
        <v>157.07</v>
      </c>
      <c r="E168" s="58">
        <f t="shared" si="63"/>
        <v>157.07</v>
      </c>
      <c r="F168" s="3"/>
      <c r="I168" s="55">
        <f t="shared" si="66"/>
        <v>1</v>
      </c>
      <c r="J168" s="56" t="str">
        <f>B168</f>
        <v>Analog Inp, 4pt</v>
      </c>
      <c r="K168" s="56" t="s">
        <v>209</v>
      </c>
      <c r="L168" s="57">
        <f>VLOOKUP(K168,Beckhoff!B:C,2,FALSE)</f>
        <v>139.19999999999999</v>
      </c>
      <c r="M168" s="58">
        <f t="shared" si="64"/>
        <v>139.19999999999999</v>
      </c>
      <c r="N168" s="3"/>
      <c r="Q168" s="55">
        <f t="shared" si="67"/>
        <v>1</v>
      </c>
      <c r="R168" s="56" t="s">
        <v>62</v>
      </c>
      <c r="S168" s="56" t="s">
        <v>63</v>
      </c>
      <c r="T168" s="57">
        <f>VLOOKUP(S168,Bosch!B:C,2,FALSE)</f>
        <v>376.42860000000002</v>
      </c>
      <c r="U168" s="58">
        <f t="shared" si="65"/>
        <v>376.42860000000002</v>
      </c>
      <c r="V168" s="3"/>
      <c r="Y168" s="1"/>
      <c r="AE168" s="1"/>
      <c r="AF168" s="1"/>
      <c r="AG168" s="1"/>
    </row>
    <row r="169" spans="1:33" ht="12" customHeight="1" x14ac:dyDescent="0.2">
      <c r="A169" s="55">
        <v>1</v>
      </c>
      <c r="B169" s="56" t="s">
        <v>64</v>
      </c>
      <c r="C169" s="56" t="s">
        <v>177</v>
      </c>
      <c r="D169" s="57">
        <f>VLOOKUP(C169,Omron!B:C,2,FALSE)</f>
        <v>169.47</v>
      </c>
      <c r="E169" s="58">
        <f t="shared" si="63"/>
        <v>169.47</v>
      </c>
      <c r="I169" s="55">
        <f t="shared" si="66"/>
        <v>1</v>
      </c>
      <c r="J169" s="56" t="str">
        <f>B169</f>
        <v>Analog Outputs, 4pt</v>
      </c>
      <c r="K169" s="56" t="s">
        <v>211</v>
      </c>
      <c r="L169" s="57">
        <f>VLOOKUP(K169,Beckhoff!B:C,2,FALSE)</f>
        <v>152.80000000000001</v>
      </c>
      <c r="M169" s="58">
        <f t="shared" si="64"/>
        <v>152.80000000000001</v>
      </c>
      <c r="Q169" s="55">
        <f t="shared" si="67"/>
        <v>1</v>
      </c>
      <c r="R169" s="56" t="s">
        <v>64</v>
      </c>
      <c r="S169" s="56" t="s">
        <v>65</v>
      </c>
      <c r="T169" s="57">
        <f>VLOOKUP(S169,Bosch!B:C,2,FALSE)</f>
        <v>465</v>
      </c>
      <c r="U169" s="58">
        <f t="shared" si="65"/>
        <v>465</v>
      </c>
      <c r="Y169" s="1"/>
      <c r="AE169" s="1"/>
      <c r="AF169" s="1"/>
      <c r="AG169" s="1"/>
    </row>
    <row r="170" spans="1:33" ht="12" customHeight="1" x14ac:dyDescent="0.2">
      <c r="A170" s="55">
        <v>1</v>
      </c>
      <c r="B170" s="56" t="s">
        <v>107</v>
      </c>
      <c r="C170" s="56" t="s">
        <v>185</v>
      </c>
      <c r="D170" s="57">
        <f>VLOOKUP(C170,Omron!B:C,2,FALSE)</f>
        <v>231.47</v>
      </c>
      <c r="E170" s="58">
        <f t="shared" si="63"/>
        <v>231.47</v>
      </c>
      <c r="I170" s="55">
        <f t="shared" si="66"/>
        <v>1</v>
      </c>
      <c r="J170" s="56" t="s">
        <v>107</v>
      </c>
      <c r="K170" s="56" t="s">
        <v>210</v>
      </c>
      <c r="L170" s="57">
        <f>VLOOKUP(K170,Beckhoff!B:C,2,FALSE)</f>
        <v>214.4</v>
      </c>
      <c r="M170" s="58">
        <f t="shared" si="64"/>
        <v>214.4</v>
      </c>
      <c r="Q170" s="55">
        <f t="shared" si="67"/>
        <v>1</v>
      </c>
      <c r="R170" s="56" t="s">
        <v>107</v>
      </c>
      <c r="S170" s="56" t="s">
        <v>108</v>
      </c>
      <c r="T170" s="57">
        <f>VLOOKUP(S170,Bosch!B:C,2,FALSE)</f>
        <v>398.57139999999998</v>
      </c>
      <c r="U170" s="58">
        <f t="shared" si="65"/>
        <v>398.57139999999998</v>
      </c>
      <c r="Y170" s="1"/>
      <c r="AE170" s="1"/>
      <c r="AF170" s="1"/>
      <c r="AG170" s="1"/>
    </row>
    <row r="171" spans="1:33" ht="12" customHeight="1" thickBot="1" x14ac:dyDescent="0.25">
      <c r="A171" s="55">
        <v>1</v>
      </c>
      <c r="B171" s="60" t="s">
        <v>246</v>
      </c>
      <c r="C171" s="60" t="s">
        <v>188</v>
      </c>
      <c r="D171" s="57">
        <f>VLOOKUP(C171,Omron!B:C,2,FALSE)</f>
        <v>1615.63</v>
      </c>
      <c r="E171" s="58">
        <f t="shared" si="63"/>
        <v>1615.63</v>
      </c>
      <c r="I171" s="55">
        <f t="shared" si="66"/>
        <v>1</v>
      </c>
      <c r="J171" s="60" t="s">
        <v>248</v>
      </c>
      <c r="K171" s="60" t="s">
        <v>197</v>
      </c>
      <c r="L171" s="57">
        <f>VLOOKUP(K171,Beckhoff!B:C,2,FALSE)</f>
        <v>974.4</v>
      </c>
      <c r="M171" s="58">
        <f t="shared" si="64"/>
        <v>974.4</v>
      </c>
      <c r="Q171" s="55">
        <f t="shared" si="67"/>
        <v>1</v>
      </c>
      <c r="R171" s="60" t="s">
        <v>246</v>
      </c>
      <c r="S171" s="56" t="s">
        <v>71</v>
      </c>
      <c r="T171" s="57">
        <f>VLOOKUP(S171,Bosch!B:C,2,FALSE)</f>
        <v>2470.9713999999999</v>
      </c>
      <c r="U171" s="58">
        <f t="shared" si="65"/>
        <v>2470.9713999999999</v>
      </c>
      <c r="Y171" s="1"/>
      <c r="AE171" s="1"/>
      <c r="AF171" s="1"/>
      <c r="AG171" s="1"/>
    </row>
    <row r="172" spans="1:33" ht="12" customHeight="1" thickBot="1" x14ac:dyDescent="0.25">
      <c r="A172" s="55"/>
      <c r="B172" s="60"/>
      <c r="C172" s="60"/>
      <c r="D172" s="57"/>
      <c r="E172" s="58"/>
      <c r="I172" s="65">
        <v>1</v>
      </c>
      <c r="J172" s="60" t="s">
        <v>242</v>
      </c>
      <c r="K172" s="60" t="s">
        <v>200</v>
      </c>
      <c r="L172" s="57">
        <f>VLOOKUP(K172,Beckhoff!B:C,2,FALSE)</f>
        <v>146.4</v>
      </c>
      <c r="M172" s="58">
        <f t="shared" si="64"/>
        <v>146.4</v>
      </c>
      <c r="Q172" s="55">
        <f t="shared" si="67"/>
        <v>0</v>
      </c>
      <c r="R172" s="60"/>
      <c r="S172" s="60"/>
      <c r="T172" s="61"/>
      <c r="U172" s="58"/>
      <c r="Y172" s="1"/>
      <c r="AE172" s="1"/>
      <c r="AF172" s="1"/>
      <c r="AG172" s="1"/>
    </row>
    <row r="173" spans="1:33" ht="12" customHeight="1" x14ac:dyDescent="0.2">
      <c r="A173" s="55">
        <v>1</v>
      </c>
      <c r="B173" s="56" t="s">
        <v>72</v>
      </c>
      <c r="C173" s="56" t="s">
        <v>191</v>
      </c>
      <c r="D173" s="57">
        <f>VLOOKUP(C173,Omron!B:C,2,FALSE)</f>
        <v>1464</v>
      </c>
      <c r="E173" s="58">
        <f>D173*A173</f>
        <v>1464</v>
      </c>
      <c r="I173" s="11">
        <f>A173</f>
        <v>1</v>
      </c>
      <c r="J173" s="1" t="s">
        <v>72</v>
      </c>
      <c r="L173" s="25">
        <v>1705</v>
      </c>
      <c r="M173" s="12">
        <f>L173*I173</f>
        <v>1705</v>
      </c>
      <c r="Q173" s="11">
        <f>A173</f>
        <v>1</v>
      </c>
      <c r="R173" s="1" t="s">
        <v>72</v>
      </c>
      <c r="T173" s="25">
        <v>1705</v>
      </c>
      <c r="U173" s="12">
        <f>T173*Q173</f>
        <v>1705</v>
      </c>
      <c r="Y173" s="1"/>
      <c r="AE173" s="1"/>
      <c r="AF173" s="1"/>
      <c r="AG173" s="1"/>
    </row>
    <row r="174" spans="1:33" ht="12" customHeight="1" x14ac:dyDescent="0.2">
      <c r="A174" s="59">
        <v>1</v>
      </c>
      <c r="B174" s="60" t="s">
        <v>243</v>
      </c>
      <c r="C174" s="56" t="s">
        <v>195</v>
      </c>
      <c r="D174" s="57">
        <f>VLOOKUP(C174,Omron!B:C,2,FALSE)</f>
        <v>246.44</v>
      </c>
      <c r="E174" s="58">
        <f>D174*A174</f>
        <v>246.44</v>
      </c>
      <c r="I174" s="11">
        <f t="shared" ref="I174:I191" si="68">A174</f>
        <v>1</v>
      </c>
      <c r="J174" s="15" t="s">
        <v>243</v>
      </c>
      <c r="K174" s="15"/>
      <c r="L174" s="26">
        <v>250</v>
      </c>
      <c r="M174" s="12">
        <f>L174*I174</f>
        <v>250</v>
      </c>
      <c r="Q174" s="11">
        <f t="shared" ref="Q174:Q191" si="69">A174</f>
        <v>1</v>
      </c>
      <c r="R174" s="15" t="s">
        <v>243</v>
      </c>
      <c r="S174" s="15"/>
      <c r="T174" s="26">
        <v>250</v>
      </c>
      <c r="U174" s="12">
        <f>T174*Q174</f>
        <v>250</v>
      </c>
      <c r="Y174" s="1"/>
      <c r="AE174" s="1"/>
      <c r="AF174" s="1"/>
      <c r="AG174" s="1"/>
    </row>
    <row r="175" spans="1:33" ht="12" customHeight="1" x14ac:dyDescent="0.2">
      <c r="A175" s="59">
        <v>1</v>
      </c>
      <c r="B175" s="60" t="s">
        <v>244</v>
      </c>
      <c r="C175" s="56" t="s">
        <v>193</v>
      </c>
      <c r="D175" s="57">
        <f>VLOOKUP(C175,Omron!B:C,2,FALSE)</f>
        <v>216.35</v>
      </c>
      <c r="E175" s="58">
        <f>D175*A175</f>
        <v>216.35</v>
      </c>
      <c r="I175" s="11">
        <f t="shared" si="68"/>
        <v>1</v>
      </c>
      <c r="J175" s="15" t="s">
        <v>244</v>
      </c>
      <c r="K175" s="15"/>
      <c r="L175" s="26">
        <v>250</v>
      </c>
      <c r="M175" s="12">
        <f>L175*I175</f>
        <v>250</v>
      </c>
      <c r="Q175" s="11">
        <f t="shared" si="69"/>
        <v>1</v>
      </c>
      <c r="R175" s="15" t="s">
        <v>244</v>
      </c>
      <c r="S175" s="15"/>
      <c r="T175" s="26">
        <v>250</v>
      </c>
      <c r="U175" s="12">
        <f>T175*Q175</f>
        <v>250</v>
      </c>
      <c r="Y175" s="1"/>
      <c r="AE175" s="1"/>
      <c r="AF175" s="1"/>
      <c r="AG175" s="1"/>
    </row>
    <row r="176" spans="1:33" ht="12" customHeight="1" x14ac:dyDescent="0.2">
      <c r="A176" s="11">
        <v>1</v>
      </c>
      <c r="B176" s="1" t="s">
        <v>44</v>
      </c>
      <c r="D176" s="25">
        <v>1000</v>
      </c>
      <c r="E176" s="12">
        <f t="shared" si="63"/>
        <v>1000</v>
      </c>
      <c r="I176" s="11">
        <f t="shared" si="68"/>
        <v>1</v>
      </c>
      <c r="J176" s="1" t="s">
        <v>44</v>
      </c>
      <c r="L176" s="25">
        <v>1000</v>
      </c>
      <c r="M176" s="12">
        <f t="shared" si="64"/>
        <v>1000</v>
      </c>
      <c r="Q176" s="11">
        <f t="shared" si="69"/>
        <v>1</v>
      </c>
      <c r="R176" s="1" t="s">
        <v>44</v>
      </c>
      <c r="T176" s="25">
        <v>1000</v>
      </c>
      <c r="U176" s="12">
        <f t="shared" ref="U176:U182" si="70">T176*Q176</f>
        <v>1000</v>
      </c>
      <c r="Y176" s="1"/>
      <c r="AE176" s="1"/>
      <c r="AF176" s="1"/>
      <c r="AG176" s="1"/>
    </row>
    <row r="177" spans="1:33" ht="12" customHeight="1" x14ac:dyDescent="0.2">
      <c r="A177" s="11">
        <v>1</v>
      </c>
      <c r="B177" s="1" t="s">
        <v>48</v>
      </c>
      <c r="D177" s="25">
        <v>250</v>
      </c>
      <c r="E177" s="12">
        <f t="shared" si="63"/>
        <v>250</v>
      </c>
      <c r="F177" s="3"/>
      <c r="I177" s="11">
        <f t="shared" si="68"/>
        <v>1</v>
      </c>
      <c r="J177" s="1" t="s">
        <v>48</v>
      </c>
      <c r="L177" s="25">
        <v>250</v>
      </c>
      <c r="M177" s="12">
        <f t="shared" si="64"/>
        <v>250</v>
      </c>
      <c r="N177" s="3"/>
      <c r="Q177" s="11">
        <f t="shared" si="69"/>
        <v>1</v>
      </c>
      <c r="R177" s="1" t="s">
        <v>48</v>
      </c>
      <c r="T177" s="25">
        <v>250</v>
      </c>
      <c r="U177" s="12">
        <f t="shared" si="70"/>
        <v>250</v>
      </c>
      <c r="V177" s="3"/>
      <c r="Y177" s="1"/>
      <c r="AE177" s="1"/>
      <c r="AF177" s="1"/>
      <c r="AG177" s="1"/>
    </row>
    <row r="178" spans="1:33" ht="12" customHeight="1" x14ac:dyDescent="0.2">
      <c r="A178" s="11">
        <v>1</v>
      </c>
      <c r="B178" s="1" t="s">
        <v>49</v>
      </c>
      <c r="D178" s="25">
        <v>350</v>
      </c>
      <c r="E178" s="12">
        <f t="shared" si="63"/>
        <v>350</v>
      </c>
      <c r="I178" s="11">
        <f t="shared" si="68"/>
        <v>1</v>
      </c>
      <c r="J178" s="1" t="s">
        <v>49</v>
      </c>
      <c r="L178" s="25">
        <v>350</v>
      </c>
      <c r="M178" s="12">
        <f t="shared" si="64"/>
        <v>350</v>
      </c>
      <c r="Q178" s="11">
        <f t="shared" si="69"/>
        <v>1</v>
      </c>
      <c r="R178" s="1" t="s">
        <v>49</v>
      </c>
      <c r="T178" s="25">
        <v>350</v>
      </c>
      <c r="U178" s="12">
        <f t="shared" si="70"/>
        <v>350</v>
      </c>
      <c r="Y178" s="1"/>
      <c r="AE178" s="1"/>
      <c r="AF178" s="1"/>
      <c r="AG178" s="1"/>
    </row>
    <row r="179" spans="1:33" ht="12" customHeight="1" x14ac:dyDescent="0.2">
      <c r="A179" s="11">
        <v>1</v>
      </c>
      <c r="B179" s="1" t="s">
        <v>50</v>
      </c>
      <c r="D179" s="25">
        <v>1000</v>
      </c>
      <c r="E179" s="12">
        <f t="shared" si="63"/>
        <v>1000</v>
      </c>
      <c r="I179" s="11">
        <f t="shared" si="68"/>
        <v>1</v>
      </c>
      <c r="J179" s="1" t="s">
        <v>50</v>
      </c>
      <c r="L179" s="25">
        <v>1000</v>
      </c>
      <c r="M179" s="12">
        <f t="shared" si="64"/>
        <v>1000</v>
      </c>
      <c r="Q179" s="11">
        <f t="shared" si="69"/>
        <v>1</v>
      </c>
      <c r="R179" s="1" t="s">
        <v>50</v>
      </c>
      <c r="T179" s="25">
        <v>1000</v>
      </c>
      <c r="U179" s="12">
        <f t="shared" si="70"/>
        <v>1000</v>
      </c>
      <c r="Y179" s="1"/>
      <c r="AE179" s="1"/>
      <c r="AF179" s="1"/>
      <c r="AG179" s="1"/>
    </row>
    <row r="180" spans="1:33" ht="12" customHeight="1" x14ac:dyDescent="0.2">
      <c r="A180" s="11">
        <v>1</v>
      </c>
      <c r="B180" s="1" t="s">
        <v>45</v>
      </c>
      <c r="D180" s="25">
        <v>250</v>
      </c>
      <c r="E180" s="12">
        <f t="shared" si="63"/>
        <v>250</v>
      </c>
      <c r="I180" s="11">
        <f t="shared" si="68"/>
        <v>1</v>
      </c>
      <c r="J180" s="1" t="s">
        <v>45</v>
      </c>
      <c r="L180" s="25">
        <v>250</v>
      </c>
      <c r="M180" s="12">
        <f t="shared" si="64"/>
        <v>250</v>
      </c>
      <c r="Q180" s="11">
        <f t="shared" si="69"/>
        <v>1</v>
      </c>
      <c r="R180" s="1" t="s">
        <v>45</v>
      </c>
      <c r="T180" s="25">
        <v>250</v>
      </c>
      <c r="U180" s="12">
        <f t="shared" si="70"/>
        <v>250</v>
      </c>
      <c r="Y180" s="1"/>
      <c r="AE180" s="1"/>
      <c r="AF180" s="1"/>
      <c r="AG180" s="1"/>
    </row>
    <row r="181" spans="1:33" ht="12" customHeight="1" x14ac:dyDescent="0.2">
      <c r="A181" s="16">
        <v>1</v>
      </c>
      <c r="B181" s="15" t="s">
        <v>109</v>
      </c>
      <c r="C181" s="15"/>
      <c r="D181" s="26">
        <v>7500</v>
      </c>
      <c r="E181" s="12">
        <f t="shared" si="63"/>
        <v>7500</v>
      </c>
      <c r="I181" s="11">
        <f t="shared" si="68"/>
        <v>1</v>
      </c>
      <c r="J181" s="15" t="s">
        <v>109</v>
      </c>
      <c r="K181" s="15"/>
      <c r="L181" s="26">
        <v>7500</v>
      </c>
      <c r="M181" s="12">
        <f t="shared" si="64"/>
        <v>7500</v>
      </c>
      <c r="Q181" s="11">
        <f t="shared" si="69"/>
        <v>1</v>
      </c>
      <c r="R181" s="15" t="s">
        <v>109</v>
      </c>
      <c r="S181" s="15"/>
      <c r="T181" s="26">
        <v>7500</v>
      </c>
      <c r="U181" s="12">
        <f t="shared" si="70"/>
        <v>7500</v>
      </c>
      <c r="Y181" s="1"/>
      <c r="AE181" s="1"/>
      <c r="AF181" s="1"/>
      <c r="AG181" s="1"/>
    </row>
    <row r="182" spans="1:33" ht="12" customHeight="1" x14ac:dyDescent="0.2">
      <c r="A182" s="16">
        <v>1</v>
      </c>
      <c r="B182" s="15" t="s">
        <v>110</v>
      </c>
      <c r="C182" s="15"/>
      <c r="D182" s="26">
        <v>1250</v>
      </c>
      <c r="E182" s="12">
        <f t="shared" si="63"/>
        <v>1250</v>
      </c>
      <c r="I182" s="11">
        <f t="shared" si="68"/>
        <v>1</v>
      </c>
      <c r="J182" s="15" t="s">
        <v>110</v>
      </c>
      <c r="K182" s="15"/>
      <c r="L182" s="26">
        <v>1250</v>
      </c>
      <c r="M182" s="12">
        <f t="shared" si="64"/>
        <v>1250</v>
      </c>
      <c r="Q182" s="11">
        <f t="shared" si="69"/>
        <v>1</v>
      </c>
      <c r="R182" s="15" t="s">
        <v>110</v>
      </c>
      <c r="S182" s="15"/>
      <c r="T182" s="26">
        <v>1250</v>
      </c>
      <c r="U182" s="12">
        <f t="shared" si="70"/>
        <v>1250</v>
      </c>
      <c r="Y182" s="1"/>
      <c r="AE182" s="1"/>
      <c r="AF182" s="1"/>
      <c r="AG182" s="1"/>
    </row>
    <row r="183" spans="1:33" ht="12" customHeight="1" x14ac:dyDescent="0.2">
      <c r="A183" s="11">
        <v>12</v>
      </c>
      <c r="B183" s="1" t="s">
        <v>113</v>
      </c>
      <c r="D183" s="25">
        <v>90</v>
      </c>
      <c r="E183" s="12">
        <f>D183*A183</f>
        <v>1080</v>
      </c>
      <c r="I183" s="11">
        <f t="shared" si="68"/>
        <v>12</v>
      </c>
      <c r="J183" s="1" t="s">
        <v>113</v>
      </c>
      <c r="L183" s="25">
        <v>90</v>
      </c>
      <c r="M183" s="12">
        <f>L183*I183</f>
        <v>1080</v>
      </c>
      <c r="Q183" s="11">
        <f t="shared" si="69"/>
        <v>12</v>
      </c>
      <c r="R183" s="1" t="s">
        <v>113</v>
      </c>
      <c r="T183" s="25">
        <v>90</v>
      </c>
      <c r="U183" s="12">
        <f>T183*Q183</f>
        <v>1080</v>
      </c>
      <c r="Y183" s="1"/>
      <c r="AE183" s="1"/>
      <c r="AF183" s="1"/>
      <c r="AG183" s="1"/>
    </row>
    <row r="184" spans="1:33" ht="12" customHeight="1" x14ac:dyDescent="0.2">
      <c r="A184" s="11">
        <v>6</v>
      </c>
      <c r="B184" s="1" t="s">
        <v>114</v>
      </c>
      <c r="D184" s="25">
        <v>150</v>
      </c>
      <c r="E184" s="12">
        <f>D184*A184</f>
        <v>900</v>
      </c>
      <c r="I184" s="11">
        <f t="shared" si="68"/>
        <v>6</v>
      </c>
      <c r="J184" s="1" t="s">
        <v>114</v>
      </c>
      <c r="L184" s="25">
        <v>150</v>
      </c>
      <c r="M184" s="12">
        <f>L184*I184</f>
        <v>900</v>
      </c>
      <c r="Q184" s="11">
        <f t="shared" si="69"/>
        <v>6</v>
      </c>
      <c r="R184" s="1" t="s">
        <v>114</v>
      </c>
      <c r="T184" s="25">
        <v>150</v>
      </c>
      <c r="U184" s="12">
        <f>T184*Q184</f>
        <v>900</v>
      </c>
      <c r="Y184" s="1"/>
      <c r="AE184" s="1"/>
      <c r="AF184" s="1"/>
      <c r="AG184" s="1"/>
    </row>
    <row r="185" spans="1:33" ht="12" customHeight="1" x14ac:dyDescent="0.2">
      <c r="A185" s="11">
        <v>2</v>
      </c>
      <c r="B185" s="1" t="s">
        <v>92</v>
      </c>
      <c r="D185" s="25">
        <v>1500</v>
      </c>
      <c r="E185" s="12">
        <f t="shared" ref="E185:E191" si="71">D185*A185</f>
        <v>3000</v>
      </c>
      <c r="I185" s="11">
        <f t="shared" si="68"/>
        <v>2</v>
      </c>
      <c r="J185" s="1" t="s">
        <v>92</v>
      </c>
      <c r="L185" s="25">
        <v>1500</v>
      </c>
      <c r="M185" s="12">
        <f t="shared" ref="M185:M191" si="72">L185*I185</f>
        <v>3000</v>
      </c>
      <c r="Q185" s="11">
        <f t="shared" si="69"/>
        <v>2</v>
      </c>
      <c r="R185" s="1" t="s">
        <v>92</v>
      </c>
      <c r="T185" s="25">
        <v>1500</v>
      </c>
      <c r="U185" s="12">
        <f t="shared" ref="U185:U191" si="73">T185*Q185</f>
        <v>3000</v>
      </c>
      <c r="Y185" s="1"/>
      <c r="AE185" s="1"/>
      <c r="AF185" s="1"/>
      <c r="AG185" s="1"/>
    </row>
    <row r="186" spans="1:33" ht="12" customHeight="1" x14ac:dyDescent="0.2">
      <c r="A186" s="16">
        <v>6</v>
      </c>
      <c r="B186" s="1" t="s">
        <v>94</v>
      </c>
      <c r="D186" s="25">
        <v>175</v>
      </c>
      <c r="E186" s="12">
        <f t="shared" si="71"/>
        <v>1050</v>
      </c>
      <c r="I186" s="11">
        <f t="shared" si="68"/>
        <v>6</v>
      </c>
      <c r="J186" s="1" t="s">
        <v>94</v>
      </c>
      <c r="L186" s="25">
        <v>175</v>
      </c>
      <c r="M186" s="12">
        <f t="shared" si="72"/>
        <v>1050</v>
      </c>
      <c r="Q186" s="11">
        <f t="shared" si="69"/>
        <v>6</v>
      </c>
      <c r="R186" s="1" t="s">
        <v>94</v>
      </c>
      <c r="T186" s="25">
        <v>175</v>
      </c>
      <c r="U186" s="12">
        <f t="shared" si="73"/>
        <v>1050</v>
      </c>
      <c r="Y186" s="1"/>
      <c r="AE186" s="1"/>
      <c r="AF186" s="1"/>
      <c r="AG186" s="1"/>
    </row>
    <row r="187" spans="1:33" ht="12" customHeight="1" x14ac:dyDescent="0.2">
      <c r="A187" s="11">
        <v>8</v>
      </c>
      <c r="B187" s="15" t="s">
        <v>95</v>
      </c>
      <c r="C187" s="15"/>
      <c r="D187" s="26">
        <v>75</v>
      </c>
      <c r="E187" s="12">
        <f t="shared" si="71"/>
        <v>600</v>
      </c>
      <c r="I187" s="11">
        <f t="shared" si="68"/>
        <v>8</v>
      </c>
      <c r="J187" s="15" t="s">
        <v>95</v>
      </c>
      <c r="K187" s="15"/>
      <c r="L187" s="26">
        <v>75</v>
      </c>
      <c r="M187" s="12">
        <f t="shared" si="72"/>
        <v>600</v>
      </c>
      <c r="Q187" s="11">
        <f t="shared" si="69"/>
        <v>8</v>
      </c>
      <c r="R187" s="15" t="s">
        <v>95</v>
      </c>
      <c r="S187" s="15"/>
      <c r="T187" s="26">
        <v>75</v>
      </c>
      <c r="U187" s="12">
        <f t="shared" si="73"/>
        <v>600</v>
      </c>
      <c r="Y187" s="1"/>
      <c r="AE187" s="1"/>
      <c r="AF187" s="1"/>
      <c r="AG187" s="1"/>
    </row>
    <row r="188" spans="1:33" ht="12" customHeight="1" x14ac:dyDescent="0.2">
      <c r="A188" s="11">
        <v>4</v>
      </c>
      <c r="B188" s="15" t="s">
        <v>126</v>
      </c>
      <c r="C188" s="15"/>
      <c r="D188" s="26">
        <v>500</v>
      </c>
      <c r="E188" s="12">
        <f t="shared" si="71"/>
        <v>2000</v>
      </c>
      <c r="I188" s="11">
        <f t="shared" si="68"/>
        <v>4</v>
      </c>
      <c r="J188" s="15" t="s">
        <v>126</v>
      </c>
      <c r="K188" s="15"/>
      <c r="L188" s="26">
        <v>500</v>
      </c>
      <c r="M188" s="12">
        <f t="shared" si="72"/>
        <v>2000</v>
      </c>
      <c r="Q188" s="11">
        <f t="shared" si="69"/>
        <v>4</v>
      </c>
      <c r="R188" s="15" t="s">
        <v>126</v>
      </c>
      <c r="S188" s="15"/>
      <c r="T188" s="26">
        <v>500</v>
      </c>
      <c r="U188" s="12">
        <f t="shared" si="73"/>
        <v>2000</v>
      </c>
      <c r="Y188" s="1"/>
      <c r="AE188" s="1"/>
      <c r="AF188" s="1"/>
      <c r="AG188" s="1"/>
    </row>
    <row r="189" spans="1:33" ht="12" customHeight="1" x14ac:dyDescent="0.2">
      <c r="A189" s="16">
        <v>12</v>
      </c>
      <c r="B189" s="1" t="s">
        <v>127</v>
      </c>
      <c r="D189" s="25">
        <v>125</v>
      </c>
      <c r="E189" s="12">
        <f t="shared" si="71"/>
        <v>1500</v>
      </c>
      <c r="I189" s="11">
        <f t="shared" si="68"/>
        <v>12</v>
      </c>
      <c r="J189" s="1" t="s">
        <v>127</v>
      </c>
      <c r="L189" s="25">
        <v>125</v>
      </c>
      <c r="M189" s="12">
        <f t="shared" si="72"/>
        <v>1500</v>
      </c>
      <c r="Q189" s="11">
        <f t="shared" si="69"/>
        <v>12</v>
      </c>
      <c r="R189" s="1" t="s">
        <v>127</v>
      </c>
      <c r="T189" s="25">
        <v>125</v>
      </c>
      <c r="U189" s="12">
        <f t="shared" si="73"/>
        <v>1500</v>
      </c>
      <c r="Y189" s="1"/>
      <c r="AE189" s="1"/>
      <c r="AF189" s="1"/>
      <c r="AG189" s="1"/>
    </row>
    <row r="190" spans="1:33" ht="12" customHeight="1" x14ac:dyDescent="0.2">
      <c r="A190" s="16">
        <v>6</v>
      </c>
      <c r="B190" s="1" t="s">
        <v>98</v>
      </c>
      <c r="D190" s="25">
        <v>125</v>
      </c>
      <c r="E190" s="12">
        <f t="shared" si="71"/>
        <v>750</v>
      </c>
      <c r="I190" s="11">
        <f t="shared" si="68"/>
        <v>6</v>
      </c>
      <c r="J190" s="1" t="s">
        <v>98</v>
      </c>
      <c r="L190" s="25">
        <v>125</v>
      </c>
      <c r="M190" s="12">
        <f t="shared" si="72"/>
        <v>750</v>
      </c>
      <c r="Q190" s="11">
        <f t="shared" si="69"/>
        <v>6</v>
      </c>
      <c r="R190" s="1" t="s">
        <v>98</v>
      </c>
      <c r="T190" s="25">
        <v>125</v>
      </c>
      <c r="U190" s="12">
        <f t="shared" si="73"/>
        <v>750</v>
      </c>
      <c r="Y190" s="1"/>
      <c r="AE190" s="1"/>
      <c r="AF190" s="1"/>
      <c r="AG190" s="1"/>
    </row>
    <row r="191" spans="1:33" ht="12" customHeight="1" x14ac:dyDescent="0.2">
      <c r="A191" s="16">
        <v>3</v>
      </c>
      <c r="B191" s="1" t="s">
        <v>99</v>
      </c>
      <c r="D191" s="25">
        <v>150</v>
      </c>
      <c r="E191" s="12">
        <f t="shared" si="71"/>
        <v>450</v>
      </c>
      <c r="I191" s="11">
        <f t="shared" si="68"/>
        <v>3</v>
      </c>
      <c r="J191" s="1" t="s">
        <v>99</v>
      </c>
      <c r="L191" s="25">
        <v>150</v>
      </c>
      <c r="M191" s="12">
        <f t="shared" si="72"/>
        <v>450</v>
      </c>
      <c r="Q191" s="11">
        <f t="shared" si="69"/>
        <v>3</v>
      </c>
      <c r="R191" s="1" t="s">
        <v>99</v>
      </c>
      <c r="T191" s="25">
        <v>150</v>
      </c>
      <c r="U191" s="12">
        <f t="shared" si="73"/>
        <v>450</v>
      </c>
      <c r="Y191" s="1"/>
      <c r="AE191" s="1"/>
      <c r="AF191" s="1"/>
      <c r="AG191" s="1"/>
    </row>
    <row r="192" spans="1:33" ht="12" customHeight="1" x14ac:dyDescent="0.2">
      <c r="A192" s="11">
        <v>2</v>
      </c>
      <c r="B192" s="1" t="s">
        <v>136</v>
      </c>
      <c r="D192" s="25">
        <v>1500</v>
      </c>
      <c r="E192" s="12">
        <f>D192*A192</f>
        <v>3000</v>
      </c>
      <c r="I192" s="11">
        <f>A192</f>
        <v>2</v>
      </c>
      <c r="J192" s="1" t="s">
        <v>136</v>
      </c>
      <c r="L192" s="25">
        <v>1500</v>
      </c>
      <c r="M192" s="12">
        <f>L192*I192</f>
        <v>3000</v>
      </c>
      <c r="Q192" s="11">
        <f>A192</f>
        <v>2</v>
      </c>
      <c r="R192" s="1" t="s">
        <v>136</v>
      </c>
      <c r="T192" s="25">
        <v>1500</v>
      </c>
      <c r="U192" s="12">
        <f>T192*Q192</f>
        <v>3000</v>
      </c>
      <c r="Y192" s="1"/>
      <c r="AE192" s="1"/>
      <c r="AF192" s="1"/>
      <c r="AG192" s="1"/>
    </row>
    <row r="193" spans="1:33" ht="12" customHeight="1" x14ac:dyDescent="0.2">
      <c r="A193" s="16">
        <v>6</v>
      </c>
      <c r="B193" s="1" t="s">
        <v>128</v>
      </c>
      <c r="D193" s="25">
        <v>2500</v>
      </c>
      <c r="E193" s="12">
        <f>D193*A193</f>
        <v>15000</v>
      </c>
      <c r="I193" s="11">
        <f>A193</f>
        <v>6</v>
      </c>
      <c r="J193" s="1" t="s">
        <v>128</v>
      </c>
      <c r="L193" s="25">
        <v>2500</v>
      </c>
      <c r="M193" s="12">
        <f>L193*I193</f>
        <v>15000</v>
      </c>
      <c r="Q193" s="11">
        <f>A193</f>
        <v>6</v>
      </c>
      <c r="R193" s="1" t="s">
        <v>128</v>
      </c>
      <c r="T193" s="25">
        <v>2500</v>
      </c>
      <c r="U193" s="12">
        <f>T193*Q193</f>
        <v>15000</v>
      </c>
      <c r="Y193" s="1"/>
      <c r="AE193" s="1"/>
      <c r="AF193" s="1"/>
      <c r="AG193" s="1"/>
    </row>
    <row r="194" spans="1:33" ht="12" customHeight="1" x14ac:dyDescent="0.2">
      <c r="A194" s="11">
        <v>2</v>
      </c>
      <c r="B194" s="1" t="s">
        <v>123</v>
      </c>
      <c r="D194" s="25">
        <v>500</v>
      </c>
      <c r="E194" s="12">
        <f>D194*A194</f>
        <v>1000</v>
      </c>
      <c r="I194" s="11">
        <f>A194</f>
        <v>2</v>
      </c>
      <c r="J194" s="1" t="s">
        <v>123</v>
      </c>
      <c r="L194" s="25">
        <v>500</v>
      </c>
      <c r="M194" s="12">
        <f>L194*I194</f>
        <v>1000</v>
      </c>
      <c r="Q194" s="11">
        <f>A194</f>
        <v>2</v>
      </c>
      <c r="R194" s="1" t="s">
        <v>123</v>
      </c>
      <c r="T194" s="25">
        <v>500</v>
      </c>
      <c r="U194" s="12">
        <f>T194*Q194</f>
        <v>1000</v>
      </c>
      <c r="Y194" s="1"/>
      <c r="AE194" s="1"/>
      <c r="AF194" s="1"/>
      <c r="AG194" s="1"/>
    </row>
    <row r="195" spans="1:33" ht="12" customHeight="1" x14ac:dyDescent="0.2">
      <c r="A195" s="11">
        <v>6</v>
      </c>
      <c r="B195" s="1" t="s">
        <v>249</v>
      </c>
      <c r="D195" s="25">
        <v>1500</v>
      </c>
      <c r="E195" s="12">
        <f t="shared" ref="E195:E199" si="74">D195*A195</f>
        <v>9000</v>
      </c>
      <c r="I195" s="11">
        <f t="shared" ref="I195:I199" si="75">A195</f>
        <v>6</v>
      </c>
      <c r="J195" s="1" t="s">
        <v>249</v>
      </c>
      <c r="L195" s="25">
        <v>1500</v>
      </c>
      <c r="M195" s="12">
        <f t="shared" ref="M195:M199" si="76">L195*I195</f>
        <v>9000</v>
      </c>
      <c r="Q195" s="11">
        <v>0</v>
      </c>
      <c r="R195" s="1" t="s">
        <v>249</v>
      </c>
      <c r="T195" s="25">
        <v>1500</v>
      </c>
      <c r="U195" s="12">
        <f t="shared" ref="U195:U199" si="77">T195*Q195</f>
        <v>0</v>
      </c>
      <c r="Y195" s="1"/>
      <c r="AE195" s="1"/>
      <c r="AF195" s="1"/>
      <c r="AG195" s="1"/>
    </row>
    <row r="196" spans="1:33" ht="12" customHeight="1" x14ac:dyDescent="0.2">
      <c r="A196" s="11">
        <v>0</v>
      </c>
      <c r="B196" s="1" t="s">
        <v>250</v>
      </c>
      <c r="D196" s="25">
        <v>3500</v>
      </c>
      <c r="E196" s="12">
        <f t="shared" si="74"/>
        <v>0</v>
      </c>
      <c r="I196" s="11">
        <f t="shared" si="75"/>
        <v>0</v>
      </c>
      <c r="J196" s="1" t="str">
        <f t="shared" ref="J196:L197" si="78">B196</f>
        <v>lower crank assemblies</v>
      </c>
      <c r="K196" s="1">
        <f t="shared" si="78"/>
        <v>0</v>
      </c>
      <c r="L196" s="25">
        <f t="shared" si="78"/>
        <v>3500</v>
      </c>
      <c r="M196" s="12">
        <f t="shared" si="76"/>
        <v>0</v>
      </c>
      <c r="Q196" s="11">
        <v>1</v>
      </c>
      <c r="R196" s="1" t="str">
        <f t="shared" ref="R196:T197" si="79">B196</f>
        <v>lower crank assemblies</v>
      </c>
      <c r="S196" s="1">
        <f t="shared" si="79"/>
        <v>0</v>
      </c>
      <c r="T196" s="25">
        <f t="shared" si="79"/>
        <v>3500</v>
      </c>
      <c r="U196" s="12">
        <f t="shared" si="77"/>
        <v>3500</v>
      </c>
      <c r="Y196" s="1"/>
      <c r="AE196" s="1"/>
      <c r="AF196" s="1"/>
      <c r="AG196" s="1"/>
    </row>
    <row r="197" spans="1:33" ht="12" customHeight="1" x14ac:dyDescent="0.2">
      <c r="A197" s="11">
        <v>0</v>
      </c>
      <c r="B197" s="1" t="s">
        <v>251</v>
      </c>
      <c r="D197" s="25">
        <v>2235</v>
      </c>
      <c r="E197" s="12">
        <f t="shared" si="74"/>
        <v>0</v>
      </c>
      <c r="I197" s="11">
        <f t="shared" si="75"/>
        <v>0</v>
      </c>
      <c r="J197" s="1" t="str">
        <f t="shared" si="78"/>
        <v>lower gear boxes</v>
      </c>
      <c r="K197" s="1">
        <f t="shared" si="78"/>
        <v>0</v>
      </c>
      <c r="L197" s="25">
        <f t="shared" si="78"/>
        <v>2235</v>
      </c>
      <c r="M197" s="12">
        <f t="shared" si="76"/>
        <v>0</v>
      </c>
      <c r="Q197" s="11">
        <v>1</v>
      </c>
      <c r="R197" s="1" t="str">
        <f t="shared" si="79"/>
        <v>lower gear boxes</v>
      </c>
      <c r="S197" s="1">
        <f t="shared" si="79"/>
        <v>0</v>
      </c>
      <c r="T197" s="25">
        <f t="shared" si="79"/>
        <v>2235</v>
      </c>
      <c r="U197" s="12">
        <f t="shared" si="77"/>
        <v>2235</v>
      </c>
      <c r="Y197" s="1"/>
      <c r="AE197" s="1"/>
      <c r="AF197" s="1"/>
      <c r="AG197" s="1"/>
    </row>
    <row r="198" spans="1:33" ht="12" customHeight="1" x14ac:dyDescent="0.2">
      <c r="A198" s="55">
        <v>0</v>
      </c>
      <c r="B198" s="60" t="s">
        <v>246</v>
      </c>
      <c r="C198" s="60" t="s">
        <v>188</v>
      </c>
      <c r="D198" s="57">
        <f>VLOOKUP(C198,Omron!B:C,2,FALSE)</f>
        <v>1615.63</v>
      </c>
      <c r="E198" s="58">
        <f t="shared" si="74"/>
        <v>0</v>
      </c>
      <c r="I198" s="55">
        <f t="shared" si="75"/>
        <v>0</v>
      </c>
      <c r="J198" s="60" t="s">
        <v>248</v>
      </c>
      <c r="K198" s="60" t="s">
        <v>197</v>
      </c>
      <c r="L198" s="57">
        <f>VLOOKUP(K198,Beckhoff!B:C,2,FALSE)</f>
        <v>974.4</v>
      </c>
      <c r="M198" s="58">
        <f t="shared" si="76"/>
        <v>0</v>
      </c>
      <c r="Q198" s="55">
        <v>1</v>
      </c>
      <c r="R198" s="60" t="s">
        <v>246</v>
      </c>
      <c r="S198" s="56" t="s">
        <v>71</v>
      </c>
      <c r="T198" s="57">
        <f>VLOOKUP(S198,Bosch!B:C,2,FALSE)</f>
        <v>2470.9713999999999</v>
      </c>
      <c r="U198" s="58">
        <f t="shared" si="77"/>
        <v>2470.9713999999999</v>
      </c>
      <c r="Y198" s="1"/>
      <c r="AE198" s="1"/>
      <c r="AF198" s="1"/>
      <c r="AG198" s="1"/>
    </row>
    <row r="199" spans="1:33" ht="12" customHeight="1" x14ac:dyDescent="0.2">
      <c r="A199" s="55">
        <v>0</v>
      </c>
      <c r="B199" s="56" t="s">
        <v>252</v>
      </c>
      <c r="C199" s="56" t="s">
        <v>191</v>
      </c>
      <c r="D199" s="57">
        <f>VLOOKUP(C199,Omron!B:C,2,FALSE)</f>
        <v>1464</v>
      </c>
      <c r="E199" s="58">
        <f t="shared" si="74"/>
        <v>0</v>
      </c>
      <c r="I199" s="11">
        <f t="shared" si="75"/>
        <v>0</v>
      </c>
      <c r="J199" s="1" t="s">
        <v>72</v>
      </c>
      <c r="L199" s="25">
        <v>1705</v>
      </c>
      <c r="M199" s="12">
        <f t="shared" si="76"/>
        <v>0</v>
      </c>
      <c r="Q199" s="11">
        <v>1</v>
      </c>
      <c r="R199" s="1" t="s">
        <v>72</v>
      </c>
      <c r="T199" s="25">
        <v>1705</v>
      </c>
      <c r="U199" s="12">
        <f t="shared" si="77"/>
        <v>1705</v>
      </c>
      <c r="Y199" s="1"/>
      <c r="AE199" s="1"/>
      <c r="AF199" s="1"/>
      <c r="AG199" s="1"/>
    </row>
    <row r="200" spans="1:33" ht="12" customHeight="1" x14ac:dyDescent="0.2">
      <c r="A200" s="11">
        <v>0</v>
      </c>
      <c r="B200" s="15" t="s">
        <v>253</v>
      </c>
      <c r="D200" s="25">
        <v>5000</v>
      </c>
      <c r="E200" s="12">
        <f t="shared" ref="E200" si="80">D200*A200</f>
        <v>0</v>
      </c>
      <c r="I200" s="11">
        <f t="shared" ref="I200" si="81">A200</f>
        <v>0</v>
      </c>
      <c r="J200" s="1" t="str">
        <f t="shared" ref="J200:L201" si="82">B200</f>
        <v>upper rack &amp; pinon assemblies</v>
      </c>
      <c r="K200" s="1">
        <f t="shared" si="82"/>
        <v>0</v>
      </c>
      <c r="L200" s="25">
        <f t="shared" si="82"/>
        <v>5000</v>
      </c>
      <c r="M200" s="12">
        <f t="shared" ref="M200" si="83">L200*I200</f>
        <v>0</v>
      </c>
      <c r="Q200" s="11">
        <v>1</v>
      </c>
      <c r="R200" s="1" t="str">
        <f t="shared" ref="R200:T201" si="84">B200</f>
        <v>upper rack &amp; pinon assemblies</v>
      </c>
      <c r="S200" s="1">
        <f t="shared" si="84"/>
        <v>0</v>
      </c>
      <c r="T200" s="25">
        <f t="shared" si="84"/>
        <v>5000</v>
      </c>
      <c r="U200" s="12">
        <f t="shared" ref="U200" si="85">T200*Q200</f>
        <v>5000</v>
      </c>
      <c r="Y200" s="1"/>
      <c r="AE200" s="1"/>
      <c r="AF200" s="1"/>
      <c r="AG200" s="1"/>
    </row>
    <row r="201" spans="1:33" ht="12" customHeight="1" x14ac:dyDescent="0.2">
      <c r="A201" s="11">
        <v>0</v>
      </c>
      <c r="B201" s="1" t="s">
        <v>254</v>
      </c>
      <c r="D201" s="25">
        <v>3500</v>
      </c>
      <c r="E201" s="12">
        <f t="shared" ref="E201:E205" si="86">D201*A201</f>
        <v>0</v>
      </c>
      <c r="I201" s="11">
        <f t="shared" ref="I201:I205" si="87">A201</f>
        <v>0</v>
      </c>
      <c r="J201" s="1" t="str">
        <f t="shared" si="82"/>
        <v>upper gear boxes</v>
      </c>
      <c r="K201" s="1">
        <f t="shared" si="82"/>
        <v>0</v>
      </c>
      <c r="L201" s="25">
        <f t="shared" si="82"/>
        <v>3500</v>
      </c>
      <c r="M201" s="12">
        <f t="shared" ref="M201:M205" si="88">L201*I201</f>
        <v>0</v>
      </c>
      <c r="Q201" s="11">
        <v>1</v>
      </c>
      <c r="R201" s="1" t="str">
        <f t="shared" si="84"/>
        <v>upper gear boxes</v>
      </c>
      <c r="S201" s="1">
        <f t="shared" si="84"/>
        <v>0</v>
      </c>
      <c r="T201" s="25">
        <f t="shared" si="84"/>
        <v>3500</v>
      </c>
      <c r="U201" s="12">
        <f t="shared" ref="U201:U205" si="89">T201*Q201</f>
        <v>3500</v>
      </c>
      <c r="Y201" s="1"/>
      <c r="AE201" s="1"/>
      <c r="AF201" s="1"/>
      <c r="AG201" s="1"/>
    </row>
    <row r="202" spans="1:33" ht="12" customHeight="1" x14ac:dyDescent="0.2">
      <c r="A202" s="55">
        <v>0</v>
      </c>
      <c r="B202" s="60" t="s">
        <v>246</v>
      </c>
      <c r="C202" s="60" t="s">
        <v>188</v>
      </c>
      <c r="D202" s="57">
        <f>VLOOKUP(C202,Omron!B:C,2,FALSE)</f>
        <v>1615.63</v>
      </c>
      <c r="E202" s="58">
        <f t="shared" si="86"/>
        <v>0</v>
      </c>
      <c r="I202" s="55">
        <f t="shared" si="87"/>
        <v>0</v>
      </c>
      <c r="J202" s="60" t="s">
        <v>248</v>
      </c>
      <c r="K202" s="60" t="s">
        <v>197</v>
      </c>
      <c r="L202" s="57">
        <f>VLOOKUP(K202,Beckhoff!B:C,2,FALSE)</f>
        <v>974.4</v>
      </c>
      <c r="M202" s="58">
        <f t="shared" si="88"/>
        <v>0</v>
      </c>
      <c r="Q202" s="55">
        <v>1</v>
      </c>
      <c r="R202" s="60" t="s">
        <v>246</v>
      </c>
      <c r="S202" s="56" t="s">
        <v>71</v>
      </c>
      <c r="T202" s="57">
        <f>VLOOKUP(S202,Bosch!B:C,2,FALSE)</f>
        <v>2470.9713999999999</v>
      </c>
      <c r="U202" s="58">
        <f t="shared" si="89"/>
        <v>2470.9713999999999</v>
      </c>
      <c r="Y202" s="1"/>
      <c r="AE202" s="1"/>
      <c r="AF202" s="1"/>
      <c r="AG202" s="1"/>
    </row>
    <row r="203" spans="1:33" ht="12" customHeight="1" x14ac:dyDescent="0.2">
      <c r="A203" s="55">
        <v>0</v>
      </c>
      <c r="B203" s="56" t="s">
        <v>255</v>
      </c>
      <c r="C203" s="56" t="s">
        <v>191</v>
      </c>
      <c r="D203" s="57">
        <f>VLOOKUP(C203,Omron!B:C,2,FALSE)</f>
        <v>1464</v>
      </c>
      <c r="E203" s="58">
        <f t="shared" si="86"/>
        <v>0</v>
      </c>
      <c r="I203" s="11">
        <f t="shared" si="87"/>
        <v>0</v>
      </c>
      <c r="J203" s="1" t="s">
        <v>72</v>
      </c>
      <c r="L203" s="25">
        <v>1705</v>
      </c>
      <c r="M203" s="12">
        <f t="shared" si="88"/>
        <v>0</v>
      </c>
      <c r="Q203" s="11">
        <v>1</v>
      </c>
      <c r="R203" s="1" t="s">
        <v>72</v>
      </c>
      <c r="T203" s="25">
        <v>1705</v>
      </c>
      <c r="U203" s="12">
        <f t="shared" si="89"/>
        <v>1705</v>
      </c>
      <c r="Y203" s="1"/>
      <c r="AE203" s="1"/>
      <c r="AF203" s="1"/>
      <c r="AG203" s="1"/>
    </row>
    <row r="204" spans="1:33" ht="12" customHeight="1" x14ac:dyDescent="0.2">
      <c r="A204" s="59">
        <v>0</v>
      </c>
      <c r="B204" s="60" t="s">
        <v>243</v>
      </c>
      <c r="C204" s="56" t="s">
        <v>195</v>
      </c>
      <c r="D204" s="57">
        <f>VLOOKUP(C204,Omron!B:C,2,FALSE)</f>
        <v>246.44</v>
      </c>
      <c r="E204" s="58">
        <f t="shared" si="86"/>
        <v>0</v>
      </c>
      <c r="I204" s="11">
        <f t="shared" si="87"/>
        <v>0</v>
      </c>
      <c r="J204" s="15" t="s">
        <v>243</v>
      </c>
      <c r="K204" s="15"/>
      <c r="L204" s="26">
        <v>250</v>
      </c>
      <c r="M204" s="12">
        <f t="shared" si="88"/>
        <v>0</v>
      </c>
      <c r="Q204" s="11">
        <v>2</v>
      </c>
      <c r="R204" s="15" t="s">
        <v>243</v>
      </c>
      <c r="S204" s="15"/>
      <c r="T204" s="26">
        <v>250</v>
      </c>
      <c r="U204" s="12">
        <f t="shared" si="89"/>
        <v>500</v>
      </c>
      <c r="Y204" s="1"/>
      <c r="AE204" s="1"/>
      <c r="AF204" s="1"/>
      <c r="AG204" s="1"/>
    </row>
    <row r="205" spans="1:33" ht="12" customHeight="1" x14ac:dyDescent="0.2">
      <c r="A205" s="59">
        <v>0</v>
      </c>
      <c r="B205" s="60" t="s">
        <v>244</v>
      </c>
      <c r="C205" s="56" t="s">
        <v>193</v>
      </c>
      <c r="D205" s="57">
        <f>VLOOKUP(C205,Omron!B:C,2,FALSE)</f>
        <v>216.35</v>
      </c>
      <c r="E205" s="58">
        <f t="shared" si="86"/>
        <v>0</v>
      </c>
      <c r="I205" s="11">
        <f t="shared" si="87"/>
        <v>0</v>
      </c>
      <c r="J205" s="15" t="s">
        <v>244</v>
      </c>
      <c r="K205" s="15"/>
      <c r="L205" s="26">
        <v>250</v>
      </c>
      <c r="M205" s="12">
        <f t="shared" si="88"/>
        <v>0</v>
      </c>
      <c r="Q205" s="11">
        <v>2</v>
      </c>
      <c r="R205" s="15" t="s">
        <v>244</v>
      </c>
      <c r="S205" s="15"/>
      <c r="T205" s="26">
        <v>250</v>
      </c>
      <c r="U205" s="12">
        <f t="shared" si="89"/>
        <v>500</v>
      </c>
      <c r="Y205" s="1"/>
      <c r="AE205" s="1"/>
      <c r="AF205" s="1"/>
      <c r="AG205" s="1"/>
    </row>
    <row r="206" spans="1:33" ht="12" customHeight="1" x14ac:dyDescent="0.2">
      <c r="A206" s="11"/>
      <c r="D206" s="25"/>
      <c r="E206" s="12"/>
      <c r="F206" s="3">
        <f>SUM(E165:E205)</f>
        <v>55452.03</v>
      </c>
      <c r="I206" s="11"/>
      <c r="L206" s="25"/>
      <c r="M206" s="12"/>
      <c r="N206" s="3">
        <f>SUM(M165:M205)</f>
        <v>55047.56</v>
      </c>
      <c r="Q206" s="11"/>
      <c r="T206" s="25"/>
      <c r="U206" s="12"/>
      <c r="V206" s="3">
        <f>SUM(U165:U205)</f>
        <v>72340.771399999998</v>
      </c>
      <c r="Y206" s="1"/>
      <c r="AE206" s="1"/>
      <c r="AF206" s="1"/>
      <c r="AG206" s="1"/>
    </row>
    <row r="207" spans="1:33" ht="12" customHeight="1" x14ac:dyDescent="0.2">
      <c r="A207" s="11"/>
      <c r="B207" s="33" t="s">
        <v>256</v>
      </c>
      <c r="C207" s="33"/>
      <c r="D207" s="25"/>
      <c r="E207" s="12"/>
      <c r="F207" s="3"/>
      <c r="I207" s="11"/>
      <c r="J207" s="33" t="s">
        <v>256</v>
      </c>
      <c r="K207" s="33"/>
      <c r="L207" s="25"/>
      <c r="M207" s="12"/>
      <c r="N207" s="3"/>
      <c r="Q207" s="11"/>
      <c r="R207" s="33" t="s">
        <v>256</v>
      </c>
      <c r="S207" s="33"/>
      <c r="T207" s="25"/>
      <c r="U207" s="12"/>
      <c r="V207" s="3"/>
      <c r="Y207" s="1"/>
      <c r="AE207" s="1"/>
      <c r="AF207" s="1"/>
      <c r="AG207" s="1"/>
    </row>
    <row r="208" spans="1:33" ht="12" customHeight="1" x14ac:dyDescent="0.2">
      <c r="A208" s="55">
        <v>0</v>
      </c>
      <c r="B208" s="56" t="s">
        <v>60</v>
      </c>
      <c r="C208" s="56" t="s">
        <v>178</v>
      </c>
      <c r="D208" s="57">
        <f>VLOOKUP(C208,Omron!B:C,2,FALSE)</f>
        <v>194.27</v>
      </c>
      <c r="E208" s="58">
        <f t="shared" ref="E208:E218" si="90">D208*A208</f>
        <v>0</v>
      </c>
      <c r="F208" s="3"/>
      <c r="I208" s="55">
        <f>A208</f>
        <v>0</v>
      </c>
      <c r="J208" s="56" t="str">
        <f>B208</f>
        <v>FieldBus Coupler</v>
      </c>
      <c r="K208" s="56" t="s">
        <v>203</v>
      </c>
      <c r="L208" s="57">
        <f>VLOOKUP(K208,Beckhoff!B:C,2,FALSE)</f>
        <v>113.6</v>
      </c>
      <c r="M208" s="58">
        <f t="shared" ref="M208:M218" si="91">L208*I208</f>
        <v>0</v>
      </c>
      <c r="N208" s="3"/>
      <c r="Q208" s="55">
        <f>A208</f>
        <v>0</v>
      </c>
      <c r="R208" s="56" t="s">
        <v>60</v>
      </c>
      <c r="S208" s="56" t="s">
        <v>61</v>
      </c>
      <c r="T208" s="57">
        <f>VLOOKUP(S208,Bosch!B:C,2,FALSE)</f>
        <v>531.42859999999996</v>
      </c>
      <c r="U208" s="58">
        <f t="shared" ref="U208:U218" si="92">T208*Q208</f>
        <v>0</v>
      </c>
      <c r="V208" s="3"/>
      <c r="Y208" s="1"/>
      <c r="AE208" s="1"/>
      <c r="AF208" s="1"/>
      <c r="AG208" s="1"/>
    </row>
    <row r="209" spans="1:33" ht="12" customHeight="1" x14ac:dyDescent="0.2">
      <c r="A209" s="55">
        <v>0</v>
      </c>
      <c r="B209" s="56" t="s">
        <v>37</v>
      </c>
      <c r="C209" s="56" t="s">
        <v>179</v>
      </c>
      <c r="D209" s="57">
        <f>VLOOKUP(C209,Omron!B:C,2,FALSE)</f>
        <v>99.2</v>
      </c>
      <c r="E209" s="58">
        <f t="shared" si="90"/>
        <v>0</v>
      </c>
      <c r="I209" s="55">
        <f t="shared" ref="I209:I213" si="93">A209</f>
        <v>0</v>
      </c>
      <c r="J209" s="56" t="str">
        <f>B209</f>
        <v>Digital Inputs, 16pt</v>
      </c>
      <c r="K209" s="56" t="s">
        <v>204</v>
      </c>
      <c r="L209" s="57">
        <f>VLOOKUP(K209,Beckhoff!B:C,2,FALSE)</f>
        <v>69.36</v>
      </c>
      <c r="M209" s="58">
        <f t="shared" si="91"/>
        <v>0</v>
      </c>
      <c r="Q209" s="55">
        <f t="shared" ref="Q209:Q213" si="94">A209</f>
        <v>0</v>
      </c>
      <c r="R209" s="56" t="s">
        <v>37</v>
      </c>
      <c r="S209" s="56" t="s">
        <v>38</v>
      </c>
      <c r="T209" s="57">
        <f>VLOOKUP(S209,Bosch!B:C,2,FALSE)</f>
        <v>168.28569999999999</v>
      </c>
      <c r="U209" s="58">
        <f t="shared" si="92"/>
        <v>0</v>
      </c>
      <c r="Y209" s="1"/>
      <c r="AE209" s="1"/>
      <c r="AF209" s="1"/>
      <c r="AG209" s="1"/>
    </row>
    <row r="210" spans="1:33" ht="12" customHeight="1" x14ac:dyDescent="0.2">
      <c r="A210" s="55">
        <v>0</v>
      </c>
      <c r="B210" s="56" t="s">
        <v>39</v>
      </c>
      <c r="C210" s="56" t="s">
        <v>180</v>
      </c>
      <c r="D210" s="57">
        <f>VLOOKUP(C210,Omron!B:C,2,FALSE)</f>
        <v>128.13</v>
      </c>
      <c r="E210" s="58">
        <f t="shared" si="90"/>
        <v>0</v>
      </c>
      <c r="I210" s="55">
        <f t="shared" si="93"/>
        <v>0</v>
      </c>
      <c r="J210" s="56" t="str">
        <f>B210</f>
        <v>Digital Outputs, 16pt</v>
      </c>
      <c r="K210" s="56" t="s">
        <v>207</v>
      </c>
      <c r="L210" s="57">
        <f>VLOOKUP(K210,Beckhoff!B:C,2,FALSE)</f>
        <v>102.4</v>
      </c>
      <c r="M210" s="58">
        <f t="shared" si="91"/>
        <v>0</v>
      </c>
      <c r="Q210" s="55">
        <f t="shared" si="94"/>
        <v>0</v>
      </c>
      <c r="R210" s="56" t="s">
        <v>39</v>
      </c>
      <c r="S210" s="56" t="s">
        <v>40</v>
      </c>
      <c r="T210" s="57">
        <f>VLOOKUP(S210,Bosch!B:C,2,FALSE)</f>
        <v>208.1429</v>
      </c>
      <c r="U210" s="58">
        <f t="shared" si="92"/>
        <v>0</v>
      </c>
      <c r="Y210" s="1"/>
      <c r="AE210" s="1"/>
      <c r="AF210" s="1"/>
      <c r="AG210" s="1"/>
    </row>
    <row r="211" spans="1:33" ht="12" customHeight="1" x14ac:dyDescent="0.2">
      <c r="A211" s="55">
        <v>0</v>
      </c>
      <c r="B211" s="56" t="s">
        <v>62</v>
      </c>
      <c r="C211" s="56" t="s">
        <v>176</v>
      </c>
      <c r="D211" s="57">
        <f>VLOOKUP(C211,Omron!B:C,2,FALSE)</f>
        <v>157.07</v>
      </c>
      <c r="E211" s="58">
        <f t="shared" si="90"/>
        <v>0</v>
      </c>
      <c r="F211" s="3"/>
      <c r="I211" s="55">
        <f t="shared" si="93"/>
        <v>0</v>
      </c>
      <c r="J211" s="56" t="str">
        <f>B211</f>
        <v>Analog Inp, 4pt</v>
      </c>
      <c r="K211" s="56" t="s">
        <v>209</v>
      </c>
      <c r="L211" s="57">
        <f>VLOOKUP(K211,Beckhoff!B:C,2,FALSE)</f>
        <v>139.19999999999999</v>
      </c>
      <c r="M211" s="58">
        <f t="shared" si="91"/>
        <v>0</v>
      </c>
      <c r="N211" s="3"/>
      <c r="Q211" s="55">
        <f t="shared" si="94"/>
        <v>0</v>
      </c>
      <c r="R211" s="56" t="s">
        <v>62</v>
      </c>
      <c r="S211" s="56" t="s">
        <v>63</v>
      </c>
      <c r="T211" s="57">
        <f>VLOOKUP(S211,Bosch!B:C,2,FALSE)</f>
        <v>376.42860000000002</v>
      </c>
      <c r="U211" s="58">
        <f t="shared" si="92"/>
        <v>0</v>
      </c>
      <c r="V211" s="3"/>
      <c r="Y211" s="1"/>
      <c r="AE211" s="1"/>
      <c r="AF211" s="1"/>
      <c r="AG211" s="1"/>
    </row>
    <row r="212" spans="1:33" ht="12" customHeight="1" x14ac:dyDescent="0.2">
      <c r="A212" s="55">
        <v>0</v>
      </c>
      <c r="B212" s="56" t="s">
        <v>64</v>
      </c>
      <c r="C212" s="56" t="s">
        <v>177</v>
      </c>
      <c r="D212" s="57">
        <f>VLOOKUP(C212,Omron!B:C,2,FALSE)</f>
        <v>169.47</v>
      </c>
      <c r="E212" s="58">
        <f t="shared" si="90"/>
        <v>0</v>
      </c>
      <c r="I212" s="55">
        <f t="shared" si="93"/>
        <v>0</v>
      </c>
      <c r="J212" s="56" t="str">
        <f>B212</f>
        <v>Analog Outputs, 4pt</v>
      </c>
      <c r="K212" s="56" t="s">
        <v>211</v>
      </c>
      <c r="L212" s="57">
        <f>VLOOKUP(K212,Beckhoff!B:C,2,FALSE)</f>
        <v>152.80000000000001</v>
      </c>
      <c r="M212" s="58">
        <f t="shared" si="91"/>
        <v>0</v>
      </c>
      <c r="Q212" s="55">
        <f t="shared" si="94"/>
        <v>0</v>
      </c>
      <c r="R212" s="56" t="s">
        <v>64</v>
      </c>
      <c r="S212" s="56" t="s">
        <v>65</v>
      </c>
      <c r="T212" s="57">
        <f>VLOOKUP(S212,Bosch!B:C,2,FALSE)</f>
        <v>465</v>
      </c>
      <c r="U212" s="58">
        <f t="shared" si="92"/>
        <v>0</v>
      </c>
      <c r="Y212" s="1"/>
      <c r="AE212" s="1"/>
      <c r="AF212" s="1"/>
      <c r="AG212" s="1"/>
    </row>
    <row r="213" spans="1:33" ht="12" customHeight="1" x14ac:dyDescent="0.2">
      <c r="A213" s="55">
        <v>0</v>
      </c>
      <c r="B213" s="56" t="s">
        <v>107</v>
      </c>
      <c r="C213" s="56" t="s">
        <v>185</v>
      </c>
      <c r="D213" s="57">
        <f>VLOOKUP(C213,Omron!B:C,2,FALSE)</f>
        <v>231.47</v>
      </c>
      <c r="E213" s="58">
        <f t="shared" si="90"/>
        <v>0</v>
      </c>
      <c r="I213" s="55">
        <f t="shared" si="93"/>
        <v>0</v>
      </c>
      <c r="J213" s="56" t="s">
        <v>107</v>
      </c>
      <c r="K213" s="56" t="s">
        <v>210</v>
      </c>
      <c r="L213" s="57">
        <f>VLOOKUP(K213,Beckhoff!B:C,2,FALSE)</f>
        <v>214.4</v>
      </c>
      <c r="M213" s="58">
        <f t="shared" si="91"/>
        <v>0</v>
      </c>
      <c r="Q213" s="55">
        <f t="shared" si="94"/>
        <v>0</v>
      </c>
      <c r="R213" s="56" t="s">
        <v>107</v>
      </c>
      <c r="S213" s="56" t="s">
        <v>108</v>
      </c>
      <c r="T213" s="57">
        <f>VLOOKUP(S213,Bosch!B:C,2,FALSE)</f>
        <v>398.57139999999998</v>
      </c>
      <c r="U213" s="58">
        <f t="shared" si="92"/>
        <v>0</v>
      </c>
      <c r="Y213" s="1"/>
      <c r="AE213" s="1"/>
      <c r="AF213" s="1"/>
      <c r="AG213" s="1"/>
    </row>
    <row r="214" spans="1:33" ht="12" customHeight="1" x14ac:dyDescent="0.2">
      <c r="A214" s="11">
        <v>0</v>
      </c>
      <c r="B214" s="1" t="s">
        <v>44</v>
      </c>
      <c r="D214" s="25">
        <v>1000</v>
      </c>
      <c r="E214" s="12">
        <f t="shared" si="90"/>
        <v>0</v>
      </c>
      <c r="I214" s="11">
        <f t="shared" ref="I214:I231" si="95">A214</f>
        <v>0</v>
      </c>
      <c r="J214" s="1" t="s">
        <v>44</v>
      </c>
      <c r="L214" s="25">
        <v>1000</v>
      </c>
      <c r="M214" s="12">
        <f t="shared" si="91"/>
        <v>0</v>
      </c>
      <c r="Q214" s="11">
        <f>A214</f>
        <v>0</v>
      </c>
      <c r="R214" s="1" t="s">
        <v>44</v>
      </c>
      <c r="T214" s="25">
        <v>1000</v>
      </c>
      <c r="U214" s="12">
        <f t="shared" si="92"/>
        <v>0</v>
      </c>
      <c r="Y214" s="1"/>
      <c r="AE214" s="1"/>
      <c r="AF214" s="1"/>
      <c r="AG214" s="1"/>
    </row>
    <row r="215" spans="1:33" ht="12" customHeight="1" x14ac:dyDescent="0.2">
      <c r="A215" s="11">
        <v>0</v>
      </c>
      <c r="B215" s="1" t="s">
        <v>48</v>
      </c>
      <c r="D215" s="25">
        <v>250</v>
      </c>
      <c r="E215" s="12">
        <f t="shared" si="90"/>
        <v>0</v>
      </c>
      <c r="F215" s="3"/>
      <c r="I215" s="11">
        <f t="shared" si="95"/>
        <v>0</v>
      </c>
      <c r="J215" s="1" t="s">
        <v>48</v>
      </c>
      <c r="L215" s="25">
        <v>250</v>
      </c>
      <c r="M215" s="12">
        <f t="shared" si="91"/>
        <v>0</v>
      </c>
      <c r="N215" s="3"/>
      <c r="Q215" s="11">
        <f t="shared" ref="Q215:Q231" si="96">A215</f>
        <v>0</v>
      </c>
      <c r="R215" s="1" t="s">
        <v>48</v>
      </c>
      <c r="T215" s="25">
        <v>250</v>
      </c>
      <c r="U215" s="12">
        <f t="shared" si="92"/>
        <v>0</v>
      </c>
      <c r="V215" s="3"/>
      <c r="Y215" s="1"/>
      <c r="AE215" s="1"/>
      <c r="AF215" s="1"/>
      <c r="AG215" s="1"/>
    </row>
    <row r="216" spans="1:33" ht="12" customHeight="1" x14ac:dyDescent="0.2">
      <c r="A216" s="11">
        <v>0</v>
      </c>
      <c r="B216" s="1" t="s">
        <v>49</v>
      </c>
      <c r="D216" s="25">
        <v>350</v>
      </c>
      <c r="E216" s="12">
        <f t="shared" si="90"/>
        <v>0</v>
      </c>
      <c r="I216" s="11">
        <f t="shared" si="95"/>
        <v>0</v>
      </c>
      <c r="J216" s="1" t="s">
        <v>49</v>
      </c>
      <c r="L216" s="25">
        <v>350</v>
      </c>
      <c r="M216" s="12">
        <f t="shared" si="91"/>
        <v>0</v>
      </c>
      <c r="Q216" s="11">
        <f t="shared" si="96"/>
        <v>0</v>
      </c>
      <c r="R216" s="1" t="s">
        <v>49</v>
      </c>
      <c r="T216" s="25">
        <v>350</v>
      </c>
      <c r="U216" s="12">
        <f t="shared" si="92"/>
        <v>0</v>
      </c>
      <c r="Y216" s="1"/>
      <c r="AE216" s="1"/>
      <c r="AF216" s="1"/>
      <c r="AG216" s="1"/>
    </row>
    <row r="217" spans="1:33" ht="12" customHeight="1" x14ac:dyDescent="0.2">
      <c r="A217" s="11">
        <v>0</v>
      </c>
      <c r="B217" s="1" t="s">
        <v>50</v>
      </c>
      <c r="D217" s="25">
        <v>1000</v>
      </c>
      <c r="E217" s="12">
        <f t="shared" si="90"/>
        <v>0</v>
      </c>
      <c r="I217" s="11">
        <f t="shared" si="95"/>
        <v>0</v>
      </c>
      <c r="J217" s="1" t="s">
        <v>50</v>
      </c>
      <c r="L217" s="25">
        <v>1000</v>
      </c>
      <c r="M217" s="12">
        <f t="shared" si="91"/>
        <v>0</v>
      </c>
      <c r="Q217" s="11">
        <f t="shared" si="96"/>
        <v>0</v>
      </c>
      <c r="R217" s="1" t="s">
        <v>50</v>
      </c>
      <c r="T217" s="25">
        <v>1000</v>
      </c>
      <c r="U217" s="12">
        <f t="shared" si="92"/>
        <v>0</v>
      </c>
      <c r="Y217" s="1"/>
      <c r="AE217" s="1"/>
      <c r="AF217" s="1"/>
      <c r="AG217" s="1"/>
    </row>
    <row r="218" spans="1:33" ht="12" customHeight="1" x14ac:dyDescent="0.2">
      <c r="A218" s="11">
        <v>0</v>
      </c>
      <c r="B218" s="1" t="s">
        <v>45</v>
      </c>
      <c r="D218" s="25">
        <v>250</v>
      </c>
      <c r="E218" s="12">
        <f t="shared" si="90"/>
        <v>0</v>
      </c>
      <c r="I218" s="11">
        <f t="shared" si="95"/>
        <v>0</v>
      </c>
      <c r="J218" s="1" t="s">
        <v>45</v>
      </c>
      <c r="L218" s="25">
        <v>250</v>
      </c>
      <c r="M218" s="12">
        <f t="shared" si="91"/>
        <v>0</v>
      </c>
      <c r="Q218" s="11">
        <f t="shared" si="96"/>
        <v>0</v>
      </c>
      <c r="R218" s="1" t="s">
        <v>45</v>
      </c>
      <c r="T218" s="25">
        <v>250</v>
      </c>
      <c r="U218" s="12">
        <f t="shared" si="92"/>
        <v>0</v>
      </c>
      <c r="Y218" s="1"/>
      <c r="AE218" s="1"/>
      <c r="AF218" s="1"/>
      <c r="AG218" s="1"/>
    </row>
    <row r="219" spans="1:33" ht="12" customHeight="1" x14ac:dyDescent="0.2">
      <c r="A219" s="11">
        <v>0</v>
      </c>
      <c r="B219" s="1" t="s">
        <v>113</v>
      </c>
      <c r="D219" s="25">
        <v>90</v>
      </c>
      <c r="E219" s="12">
        <f>D219*A219</f>
        <v>0</v>
      </c>
      <c r="I219" s="11">
        <f t="shared" si="95"/>
        <v>0</v>
      </c>
      <c r="J219" s="1" t="s">
        <v>113</v>
      </c>
      <c r="L219" s="25">
        <v>90</v>
      </c>
      <c r="M219" s="12">
        <f>L219*I219</f>
        <v>0</v>
      </c>
      <c r="Q219" s="11">
        <f t="shared" si="96"/>
        <v>0</v>
      </c>
      <c r="R219" s="1" t="s">
        <v>113</v>
      </c>
      <c r="T219" s="25">
        <v>90</v>
      </c>
      <c r="U219" s="12">
        <f>T219*Q219</f>
        <v>0</v>
      </c>
      <c r="Y219" s="1"/>
      <c r="AE219" s="1"/>
      <c r="AF219" s="1"/>
      <c r="AG219" s="1"/>
    </row>
    <row r="220" spans="1:33" ht="12" customHeight="1" x14ac:dyDescent="0.2">
      <c r="A220" s="11">
        <v>0</v>
      </c>
      <c r="B220" s="1" t="s">
        <v>114</v>
      </c>
      <c r="D220" s="25">
        <v>150</v>
      </c>
      <c r="E220" s="12">
        <f>D220*A220</f>
        <v>0</v>
      </c>
      <c r="I220" s="11">
        <f t="shared" si="95"/>
        <v>0</v>
      </c>
      <c r="J220" s="1" t="s">
        <v>114</v>
      </c>
      <c r="L220" s="25">
        <v>150</v>
      </c>
      <c r="M220" s="12">
        <f>L220*I220</f>
        <v>0</v>
      </c>
      <c r="Q220" s="11">
        <f t="shared" si="96"/>
        <v>0</v>
      </c>
      <c r="R220" s="1" t="s">
        <v>114</v>
      </c>
      <c r="T220" s="25">
        <v>150</v>
      </c>
      <c r="U220" s="12">
        <f>T220*Q220</f>
        <v>0</v>
      </c>
      <c r="Y220" s="1"/>
      <c r="AE220" s="1"/>
      <c r="AF220" s="1"/>
      <c r="AG220" s="1"/>
    </row>
    <row r="221" spans="1:33" ht="12" customHeight="1" x14ac:dyDescent="0.2">
      <c r="A221" s="11">
        <v>0</v>
      </c>
      <c r="B221" s="1" t="s">
        <v>92</v>
      </c>
      <c r="D221" s="25">
        <v>1500</v>
      </c>
      <c r="E221" s="12">
        <f t="shared" ref="E221:E231" si="97">D221*A221</f>
        <v>0</v>
      </c>
      <c r="I221" s="11">
        <f t="shared" si="95"/>
        <v>0</v>
      </c>
      <c r="J221" s="1" t="s">
        <v>92</v>
      </c>
      <c r="L221" s="25">
        <v>1500</v>
      </c>
      <c r="M221" s="12">
        <f t="shared" ref="M221:M231" si="98">L221*I221</f>
        <v>0</v>
      </c>
      <c r="Q221" s="11">
        <f t="shared" si="96"/>
        <v>0</v>
      </c>
      <c r="R221" s="1" t="s">
        <v>92</v>
      </c>
      <c r="T221" s="25">
        <v>1500</v>
      </c>
      <c r="U221" s="12">
        <f t="shared" ref="U221:U231" si="99">T221*Q221</f>
        <v>0</v>
      </c>
      <c r="Y221" s="1"/>
      <c r="AE221" s="1"/>
      <c r="AF221" s="1"/>
      <c r="AG221" s="1"/>
    </row>
    <row r="222" spans="1:33" ht="12" customHeight="1" x14ac:dyDescent="0.2">
      <c r="A222" s="11">
        <v>0</v>
      </c>
      <c r="B222" s="1" t="s">
        <v>94</v>
      </c>
      <c r="D222" s="25">
        <v>175</v>
      </c>
      <c r="E222" s="12">
        <f t="shared" si="97"/>
        <v>0</v>
      </c>
      <c r="I222" s="11">
        <f t="shared" si="95"/>
        <v>0</v>
      </c>
      <c r="J222" s="1" t="s">
        <v>94</v>
      </c>
      <c r="L222" s="25">
        <v>175</v>
      </c>
      <c r="M222" s="12">
        <f t="shared" si="98"/>
        <v>0</v>
      </c>
      <c r="Q222" s="11">
        <f t="shared" si="96"/>
        <v>0</v>
      </c>
      <c r="R222" s="1" t="s">
        <v>94</v>
      </c>
      <c r="T222" s="25">
        <v>175</v>
      </c>
      <c r="U222" s="12">
        <f t="shared" si="99"/>
        <v>0</v>
      </c>
      <c r="Y222" s="1"/>
      <c r="AE222" s="1"/>
      <c r="AF222" s="1"/>
      <c r="AG222" s="1"/>
    </row>
    <row r="223" spans="1:33" ht="12" customHeight="1" x14ac:dyDescent="0.2">
      <c r="A223" s="11">
        <v>0</v>
      </c>
      <c r="B223" s="15" t="s">
        <v>95</v>
      </c>
      <c r="C223" s="15"/>
      <c r="D223" s="26">
        <v>75</v>
      </c>
      <c r="E223" s="12">
        <f t="shared" si="97"/>
        <v>0</v>
      </c>
      <c r="I223" s="11">
        <f t="shared" si="95"/>
        <v>0</v>
      </c>
      <c r="J223" s="15" t="s">
        <v>95</v>
      </c>
      <c r="K223" s="15"/>
      <c r="L223" s="26">
        <v>75</v>
      </c>
      <c r="M223" s="12">
        <f t="shared" si="98"/>
        <v>0</v>
      </c>
      <c r="Q223" s="11">
        <f t="shared" si="96"/>
        <v>0</v>
      </c>
      <c r="R223" s="15" t="s">
        <v>95</v>
      </c>
      <c r="S223" s="15"/>
      <c r="T223" s="26">
        <v>75</v>
      </c>
      <c r="U223" s="12">
        <f t="shared" si="99"/>
        <v>0</v>
      </c>
      <c r="Y223" s="1"/>
      <c r="AE223" s="1"/>
      <c r="AF223" s="1"/>
      <c r="AG223" s="1"/>
    </row>
    <row r="224" spans="1:33" ht="12" customHeight="1" x14ac:dyDescent="0.2">
      <c r="A224" s="11">
        <v>0</v>
      </c>
      <c r="B224" s="15" t="s">
        <v>126</v>
      </c>
      <c r="C224" s="15"/>
      <c r="D224" s="26">
        <v>500</v>
      </c>
      <c r="E224" s="12">
        <f t="shared" si="97"/>
        <v>0</v>
      </c>
      <c r="I224" s="11">
        <f t="shared" si="95"/>
        <v>0</v>
      </c>
      <c r="J224" s="15" t="s">
        <v>126</v>
      </c>
      <c r="K224" s="15"/>
      <c r="L224" s="26">
        <v>500</v>
      </c>
      <c r="M224" s="12">
        <f t="shared" si="98"/>
        <v>0</v>
      </c>
      <c r="Q224" s="11">
        <f t="shared" si="96"/>
        <v>0</v>
      </c>
      <c r="R224" s="15" t="s">
        <v>126</v>
      </c>
      <c r="S224" s="15"/>
      <c r="T224" s="26">
        <v>500</v>
      </c>
      <c r="U224" s="12">
        <f t="shared" si="99"/>
        <v>0</v>
      </c>
      <c r="Y224" s="1"/>
      <c r="AE224" s="1"/>
      <c r="AF224" s="1"/>
      <c r="AG224" s="1"/>
    </row>
    <row r="225" spans="1:33" ht="12" customHeight="1" x14ac:dyDescent="0.2">
      <c r="A225" s="11">
        <v>0</v>
      </c>
      <c r="B225" s="1" t="s">
        <v>127</v>
      </c>
      <c r="D225" s="25">
        <v>125</v>
      </c>
      <c r="E225" s="12">
        <f t="shared" si="97"/>
        <v>0</v>
      </c>
      <c r="I225" s="11">
        <f t="shared" si="95"/>
        <v>0</v>
      </c>
      <c r="J225" s="1" t="s">
        <v>127</v>
      </c>
      <c r="L225" s="25">
        <v>125</v>
      </c>
      <c r="M225" s="12">
        <f t="shared" si="98"/>
        <v>0</v>
      </c>
      <c r="Q225" s="11">
        <f t="shared" si="96"/>
        <v>0</v>
      </c>
      <c r="R225" s="1" t="s">
        <v>127</v>
      </c>
      <c r="T225" s="25">
        <v>125</v>
      </c>
      <c r="U225" s="12">
        <f t="shared" si="99"/>
        <v>0</v>
      </c>
      <c r="Y225" s="1"/>
      <c r="AE225" s="1"/>
      <c r="AF225" s="1"/>
      <c r="AG225" s="1"/>
    </row>
    <row r="226" spans="1:33" ht="12" customHeight="1" x14ac:dyDescent="0.2">
      <c r="A226" s="11">
        <v>0</v>
      </c>
      <c r="B226" s="1" t="s">
        <v>98</v>
      </c>
      <c r="D226" s="25">
        <v>125</v>
      </c>
      <c r="E226" s="12">
        <f t="shared" si="97"/>
        <v>0</v>
      </c>
      <c r="I226" s="11">
        <f t="shared" si="95"/>
        <v>0</v>
      </c>
      <c r="J226" s="1" t="s">
        <v>98</v>
      </c>
      <c r="L226" s="25">
        <v>125</v>
      </c>
      <c r="M226" s="12">
        <f t="shared" si="98"/>
        <v>0</v>
      </c>
      <c r="Q226" s="11">
        <f t="shared" si="96"/>
        <v>0</v>
      </c>
      <c r="R226" s="1" t="s">
        <v>98</v>
      </c>
      <c r="T226" s="25">
        <v>125</v>
      </c>
      <c r="U226" s="12">
        <f t="shared" si="99"/>
        <v>0</v>
      </c>
      <c r="Y226" s="1"/>
      <c r="AE226" s="1"/>
      <c r="AF226" s="1"/>
      <c r="AG226" s="1"/>
    </row>
    <row r="227" spans="1:33" ht="12" customHeight="1" x14ac:dyDescent="0.2">
      <c r="A227" s="11">
        <v>0</v>
      </c>
      <c r="B227" s="1" t="s">
        <v>99</v>
      </c>
      <c r="D227" s="25">
        <v>150</v>
      </c>
      <c r="E227" s="12">
        <f t="shared" si="97"/>
        <v>0</v>
      </c>
      <c r="I227" s="11">
        <f t="shared" si="95"/>
        <v>0</v>
      </c>
      <c r="J227" s="1" t="s">
        <v>99</v>
      </c>
      <c r="L227" s="25">
        <v>150</v>
      </c>
      <c r="M227" s="12">
        <f t="shared" si="98"/>
        <v>0</v>
      </c>
      <c r="Q227" s="11">
        <f t="shared" si="96"/>
        <v>0</v>
      </c>
      <c r="R227" s="1" t="s">
        <v>99</v>
      </c>
      <c r="T227" s="25">
        <v>150</v>
      </c>
      <c r="U227" s="12">
        <f t="shared" si="99"/>
        <v>0</v>
      </c>
      <c r="Y227" s="1"/>
      <c r="AE227" s="1"/>
      <c r="AF227" s="1"/>
      <c r="AG227" s="1"/>
    </row>
    <row r="228" spans="1:33" ht="12" customHeight="1" x14ac:dyDescent="0.2">
      <c r="A228" s="11">
        <v>0</v>
      </c>
      <c r="B228" s="1" t="s">
        <v>249</v>
      </c>
      <c r="D228" s="25">
        <v>1500</v>
      </c>
      <c r="E228" s="12">
        <f t="shared" si="97"/>
        <v>0</v>
      </c>
      <c r="I228" s="11">
        <f t="shared" si="95"/>
        <v>0</v>
      </c>
      <c r="J228" s="1" t="s">
        <v>249</v>
      </c>
      <c r="L228" s="25">
        <v>1500</v>
      </c>
      <c r="M228" s="12">
        <f t="shared" si="98"/>
        <v>0</v>
      </c>
      <c r="Q228" s="11">
        <f t="shared" si="96"/>
        <v>0</v>
      </c>
      <c r="R228" s="1" t="s">
        <v>249</v>
      </c>
      <c r="T228" s="25">
        <v>1500</v>
      </c>
      <c r="U228" s="12">
        <f t="shared" si="99"/>
        <v>0</v>
      </c>
      <c r="Y228" s="1"/>
      <c r="AE228" s="1"/>
      <c r="AF228" s="1"/>
      <c r="AG228" s="1"/>
    </row>
    <row r="229" spans="1:33" ht="12" customHeight="1" x14ac:dyDescent="0.2">
      <c r="A229" s="11">
        <v>0</v>
      </c>
      <c r="B229" s="1" t="s">
        <v>136</v>
      </c>
      <c r="D229" s="25">
        <v>2500</v>
      </c>
      <c r="E229" s="12">
        <f t="shared" si="97"/>
        <v>0</v>
      </c>
      <c r="I229" s="11">
        <f t="shared" si="95"/>
        <v>0</v>
      </c>
      <c r="J229" s="1" t="s">
        <v>136</v>
      </c>
      <c r="L229" s="25">
        <v>2500</v>
      </c>
      <c r="M229" s="12">
        <f t="shared" si="98"/>
        <v>0</v>
      </c>
      <c r="Q229" s="11">
        <f t="shared" si="96"/>
        <v>0</v>
      </c>
      <c r="R229" s="1" t="s">
        <v>136</v>
      </c>
      <c r="T229" s="25">
        <v>2500</v>
      </c>
      <c r="U229" s="12">
        <f t="shared" si="99"/>
        <v>0</v>
      </c>
      <c r="Y229" s="1"/>
      <c r="AE229" s="1"/>
      <c r="AF229" s="1"/>
      <c r="AG229" s="1"/>
    </row>
    <row r="230" spans="1:33" ht="12" customHeight="1" x14ac:dyDescent="0.2">
      <c r="A230" s="11">
        <v>0</v>
      </c>
      <c r="B230" s="1" t="s">
        <v>128</v>
      </c>
      <c r="D230" s="25">
        <v>750</v>
      </c>
      <c r="E230" s="12">
        <f t="shared" si="97"/>
        <v>0</v>
      </c>
      <c r="I230" s="11">
        <f t="shared" si="95"/>
        <v>0</v>
      </c>
      <c r="J230" s="1" t="s">
        <v>128</v>
      </c>
      <c r="L230" s="25">
        <v>750</v>
      </c>
      <c r="M230" s="12">
        <f t="shared" si="98"/>
        <v>0</v>
      </c>
      <c r="Q230" s="11">
        <f t="shared" si="96"/>
        <v>0</v>
      </c>
      <c r="R230" s="1" t="s">
        <v>128</v>
      </c>
      <c r="T230" s="25">
        <v>750</v>
      </c>
      <c r="U230" s="12">
        <f t="shared" si="99"/>
        <v>0</v>
      </c>
      <c r="Y230" s="1"/>
      <c r="AE230" s="1"/>
      <c r="AF230" s="1"/>
      <c r="AG230" s="1"/>
    </row>
    <row r="231" spans="1:33" ht="12" customHeight="1" x14ac:dyDescent="0.2">
      <c r="A231" s="11">
        <v>0</v>
      </c>
      <c r="B231" s="1" t="s">
        <v>123</v>
      </c>
      <c r="D231" s="25">
        <v>500</v>
      </c>
      <c r="E231" s="12">
        <f t="shared" si="97"/>
        <v>0</v>
      </c>
      <c r="I231" s="11">
        <f t="shared" si="95"/>
        <v>0</v>
      </c>
      <c r="J231" s="1" t="s">
        <v>123</v>
      </c>
      <c r="L231" s="25">
        <v>500</v>
      </c>
      <c r="M231" s="12">
        <f t="shared" si="98"/>
        <v>0</v>
      </c>
      <c r="Q231" s="11">
        <f t="shared" si="96"/>
        <v>0</v>
      </c>
      <c r="R231" s="1" t="s">
        <v>123</v>
      </c>
      <c r="T231" s="25">
        <v>500</v>
      </c>
      <c r="U231" s="12">
        <f t="shared" si="99"/>
        <v>0</v>
      </c>
      <c r="Y231" s="1"/>
      <c r="AE231" s="1"/>
      <c r="AF231" s="1"/>
      <c r="AG231" s="1"/>
    </row>
    <row r="232" spans="1:33" ht="12" customHeight="1" x14ac:dyDescent="0.2">
      <c r="A232" s="11"/>
      <c r="D232" s="25"/>
      <c r="E232" s="12"/>
      <c r="F232" s="3">
        <f>SUM(E208:E231)</f>
        <v>0</v>
      </c>
      <c r="I232" s="11"/>
      <c r="L232" s="25"/>
      <c r="M232" s="12"/>
      <c r="N232" s="3">
        <f>SUM(M208:M231)</f>
        <v>0</v>
      </c>
      <c r="Q232" s="11"/>
      <c r="T232" s="25"/>
      <c r="U232" s="12"/>
      <c r="V232" s="3">
        <f>SUM(U208:U231)</f>
        <v>0</v>
      </c>
      <c r="Y232" s="1"/>
      <c r="AE232" s="1"/>
      <c r="AF232" s="1"/>
      <c r="AG232" s="1"/>
    </row>
    <row r="233" spans="1:33" ht="12" customHeight="1" x14ac:dyDescent="0.2">
      <c r="A233" s="11"/>
      <c r="B233" s="33" t="s">
        <v>134</v>
      </c>
      <c r="C233" s="33"/>
      <c r="D233" s="25"/>
      <c r="E233" s="12"/>
      <c r="F233" s="3"/>
      <c r="I233" s="11"/>
      <c r="J233" s="33" t="s">
        <v>134</v>
      </c>
      <c r="K233" s="33"/>
      <c r="L233" s="25"/>
      <c r="M233" s="12"/>
      <c r="N233" s="3"/>
      <c r="Q233" s="11"/>
      <c r="R233" s="33" t="s">
        <v>134</v>
      </c>
      <c r="S233" s="33"/>
      <c r="T233" s="25"/>
      <c r="U233" s="12"/>
      <c r="V233" s="3"/>
      <c r="Y233" s="1"/>
      <c r="AE233" s="1"/>
      <c r="AF233" s="1"/>
      <c r="AG233" s="1"/>
    </row>
    <row r="234" spans="1:33" ht="12" customHeight="1" x14ac:dyDescent="0.2">
      <c r="A234" s="55">
        <v>1</v>
      </c>
      <c r="B234" s="56" t="s">
        <v>60</v>
      </c>
      <c r="C234" s="56" t="s">
        <v>178</v>
      </c>
      <c r="D234" s="57">
        <f>VLOOKUP(C234,Omron!B:C,2,FALSE)</f>
        <v>194.27</v>
      </c>
      <c r="E234" s="58">
        <f t="shared" ref="E234:E266" si="100">D234*A234</f>
        <v>194.27</v>
      </c>
      <c r="F234" s="3"/>
      <c r="I234" s="55">
        <f>A234</f>
        <v>1</v>
      </c>
      <c r="J234" s="56" t="str">
        <f>B234</f>
        <v>FieldBus Coupler</v>
      </c>
      <c r="K234" s="56" t="s">
        <v>203</v>
      </c>
      <c r="L234" s="57">
        <f>VLOOKUP(K234,Beckhoff!B:C,2,FALSE)</f>
        <v>113.6</v>
      </c>
      <c r="M234" s="58">
        <f t="shared" ref="M234:M266" si="101">L234*I234</f>
        <v>113.6</v>
      </c>
      <c r="N234" s="3"/>
      <c r="Q234" s="55">
        <f>A234</f>
        <v>1</v>
      </c>
      <c r="R234" s="56" t="s">
        <v>60</v>
      </c>
      <c r="S234" s="56" t="s">
        <v>61</v>
      </c>
      <c r="T234" s="57">
        <f>VLOOKUP(S234,Bosch!B:C,2,FALSE)</f>
        <v>531.42859999999996</v>
      </c>
      <c r="U234" s="58">
        <f t="shared" ref="U234:U266" si="102">T234*Q234</f>
        <v>531.42859999999996</v>
      </c>
      <c r="V234" s="3"/>
      <c r="Y234" s="1"/>
      <c r="AE234" s="1"/>
      <c r="AF234" s="1"/>
      <c r="AG234" s="1"/>
    </row>
    <row r="235" spans="1:33" ht="12" customHeight="1" x14ac:dyDescent="0.2">
      <c r="A235" s="55">
        <v>1</v>
      </c>
      <c r="B235" s="56" t="s">
        <v>37</v>
      </c>
      <c r="C235" s="56" t="s">
        <v>179</v>
      </c>
      <c r="D235" s="57">
        <f>VLOOKUP(C235,Omron!B:C,2,FALSE)</f>
        <v>99.2</v>
      </c>
      <c r="E235" s="58">
        <f t="shared" si="100"/>
        <v>99.2</v>
      </c>
      <c r="I235" s="55">
        <f t="shared" ref="I235:I239" si="103">A235</f>
        <v>1</v>
      </c>
      <c r="J235" s="56" t="str">
        <f>B235</f>
        <v>Digital Inputs, 16pt</v>
      </c>
      <c r="K235" s="56" t="s">
        <v>204</v>
      </c>
      <c r="L235" s="57">
        <f>VLOOKUP(K235,Beckhoff!B:C,2,FALSE)</f>
        <v>69.36</v>
      </c>
      <c r="M235" s="58">
        <f t="shared" si="101"/>
        <v>69.36</v>
      </c>
      <c r="Q235" s="55">
        <f t="shared" ref="Q235:Q239" si="104">A235</f>
        <v>1</v>
      </c>
      <c r="R235" s="56" t="s">
        <v>37</v>
      </c>
      <c r="S235" s="56" t="s">
        <v>38</v>
      </c>
      <c r="T235" s="57">
        <f>VLOOKUP(S235,Bosch!B:C,2,FALSE)</f>
        <v>168.28569999999999</v>
      </c>
      <c r="U235" s="58">
        <f t="shared" si="102"/>
        <v>168.28569999999999</v>
      </c>
      <c r="Y235" s="1"/>
      <c r="AE235" s="1"/>
      <c r="AF235" s="1"/>
      <c r="AG235" s="1"/>
    </row>
    <row r="236" spans="1:33" ht="12" customHeight="1" x14ac:dyDescent="0.2">
      <c r="A236" s="55">
        <v>1</v>
      </c>
      <c r="B236" s="56" t="s">
        <v>39</v>
      </c>
      <c r="C236" s="56" t="s">
        <v>180</v>
      </c>
      <c r="D236" s="57">
        <f>VLOOKUP(C236,Omron!B:C,2,FALSE)</f>
        <v>128.13</v>
      </c>
      <c r="E236" s="58">
        <f t="shared" si="100"/>
        <v>128.13</v>
      </c>
      <c r="I236" s="55">
        <f t="shared" si="103"/>
        <v>1</v>
      </c>
      <c r="J236" s="56" t="str">
        <f>B236</f>
        <v>Digital Outputs, 16pt</v>
      </c>
      <c r="K236" s="56" t="s">
        <v>207</v>
      </c>
      <c r="L236" s="57">
        <f>VLOOKUP(K236,Beckhoff!B:C,2,FALSE)</f>
        <v>102.4</v>
      </c>
      <c r="M236" s="58">
        <f t="shared" si="101"/>
        <v>102.4</v>
      </c>
      <c r="Q236" s="55">
        <f t="shared" si="104"/>
        <v>1</v>
      </c>
      <c r="R236" s="56" t="s">
        <v>39</v>
      </c>
      <c r="S236" s="56" t="s">
        <v>40</v>
      </c>
      <c r="T236" s="57">
        <f>VLOOKUP(S236,Bosch!B:C,2,FALSE)</f>
        <v>208.1429</v>
      </c>
      <c r="U236" s="58">
        <f t="shared" si="102"/>
        <v>208.1429</v>
      </c>
      <c r="Y236" s="1"/>
      <c r="AE236" s="1"/>
      <c r="AF236" s="1"/>
      <c r="AG236" s="1"/>
    </row>
    <row r="237" spans="1:33" ht="12" customHeight="1" x14ac:dyDescent="0.2">
      <c r="A237" s="55">
        <v>1</v>
      </c>
      <c r="B237" s="56" t="s">
        <v>62</v>
      </c>
      <c r="C237" s="56" t="s">
        <v>176</v>
      </c>
      <c r="D237" s="57">
        <f>VLOOKUP(C237,Omron!B:C,2,FALSE)</f>
        <v>157.07</v>
      </c>
      <c r="E237" s="58">
        <f t="shared" si="100"/>
        <v>157.07</v>
      </c>
      <c r="F237" s="3"/>
      <c r="I237" s="55">
        <f t="shared" si="103"/>
        <v>1</v>
      </c>
      <c r="J237" s="56" t="str">
        <f>B237</f>
        <v>Analog Inp, 4pt</v>
      </c>
      <c r="K237" s="56" t="s">
        <v>209</v>
      </c>
      <c r="L237" s="57">
        <f>VLOOKUP(K237,Beckhoff!B:C,2,FALSE)</f>
        <v>139.19999999999999</v>
      </c>
      <c r="M237" s="58">
        <f t="shared" si="101"/>
        <v>139.19999999999999</v>
      </c>
      <c r="N237" s="3"/>
      <c r="Q237" s="55">
        <f t="shared" si="104"/>
        <v>1</v>
      </c>
      <c r="R237" s="56" t="s">
        <v>62</v>
      </c>
      <c r="S237" s="56" t="s">
        <v>63</v>
      </c>
      <c r="T237" s="57">
        <f>VLOOKUP(S237,Bosch!B:C,2,FALSE)</f>
        <v>376.42860000000002</v>
      </c>
      <c r="U237" s="58">
        <f t="shared" si="102"/>
        <v>376.42860000000002</v>
      </c>
      <c r="V237" s="3"/>
      <c r="Y237" s="1"/>
      <c r="AE237" s="1"/>
      <c r="AF237" s="1"/>
      <c r="AG237" s="1"/>
    </row>
    <row r="238" spans="1:33" ht="12" customHeight="1" x14ac:dyDescent="0.2">
      <c r="A238" s="55">
        <v>1</v>
      </c>
      <c r="B238" s="56" t="s">
        <v>64</v>
      </c>
      <c r="C238" s="56" t="s">
        <v>177</v>
      </c>
      <c r="D238" s="57">
        <f>VLOOKUP(C238,Omron!B:C,2,FALSE)</f>
        <v>169.47</v>
      </c>
      <c r="E238" s="58">
        <f t="shared" si="100"/>
        <v>169.47</v>
      </c>
      <c r="I238" s="55">
        <f t="shared" si="103"/>
        <v>1</v>
      </c>
      <c r="J238" s="56" t="str">
        <f>B238</f>
        <v>Analog Outputs, 4pt</v>
      </c>
      <c r="K238" s="56" t="s">
        <v>211</v>
      </c>
      <c r="L238" s="57">
        <f>VLOOKUP(K238,Beckhoff!B:C,2,FALSE)</f>
        <v>152.80000000000001</v>
      </c>
      <c r="M238" s="58">
        <f t="shared" si="101"/>
        <v>152.80000000000001</v>
      </c>
      <c r="Q238" s="55">
        <f t="shared" si="104"/>
        <v>1</v>
      </c>
      <c r="R238" s="56" t="s">
        <v>64</v>
      </c>
      <c r="S238" s="56" t="s">
        <v>65</v>
      </c>
      <c r="T238" s="57">
        <f>VLOOKUP(S238,Bosch!B:C,2,FALSE)</f>
        <v>465</v>
      </c>
      <c r="U238" s="58">
        <f t="shared" si="102"/>
        <v>465</v>
      </c>
      <c r="Y238" s="1"/>
      <c r="AE238" s="1"/>
      <c r="AF238" s="1"/>
      <c r="AG238" s="1"/>
    </row>
    <row r="239" spans="1:33" ht="12" customHeight="1" x14ac:dyDescent="0.2">
      <c r="A239" s="55">
        <v>1</v>
      </c>
      <c r="B239" s="56" t="s">
        <v>107</v>
      </c>
      <c r="C239" s="56" t="s">
        <v>185</v>
      </c>
      <c r="D239" s="57">
        <f>VLOOKUP(C239,Omron!B:C,2,FALSE)</f>
        <v>231.47</v>
      </c>
      <c r="E239" s="58">
        <f t="shared" si="100"/>
        <v>231.47</v>
      </c>
      <c r="I239" s="55">
        <f t="shared" si="103"/>
        <v>1</v>
      </c>
      <c r="J239" s="56" t="s">
        <v>107</v>
      </c>
      <c r="K239" s="56" t="s">
        <v>210</v>
      </c>
      <c r="L239" s="57">
        <f>VLOOKUP(K239,Beckhoff!B:C,2,FALSE)</f>
        <v>214.4</v>
      </c>
      <c r="M239" s="58">
        <f t="shared" si="101"/>
        <v>214.4</v>
      </c>
      <c r="Q239" s="55">
        <f t="shared" si="104"/>
        <v>1</v>
      </c>
      <c r="R239" s="56" t="s">
        <v>107</v>
      </c>
      <c r="S239" s="56" t="s">
        <v>108</v>
      </c>
      <c r="T239" s="57">
        <f>VLOOKUP(S239,Bosch!B:C,2,FALSE)</f>
        <v>398.57139999999998</v>
      </c>
      <c r="U239" s="58">
        <f t="shared" si="102"/>
        <v>398.57139999999998</v>
      </c>
      <c r="Y239" s="1"/>
      <c r="AE239" s="1"/>
      <c r="AF239" s="1"/>
      <c r="AG239" s="1"/>
    </row>
    <row r="240" spans="1:33" ht="12" customHeight="1" x14ac:dyDescent="0.2">
      <c r="A240" s="11">
        <v>1</v>
      </c>
      <c r="B240" s="1" t="s">
        <v>44</v>
      </c>
      <c r="D240" s="25">
        <v>1000</v>
      </c>
      <c r="E240" s="12">
        <f t="shared" si="100"/>
        <v>1000</v>
      </c>
      <c r="I240" s="11">
        <f t="shared" ref="I240:I266" si="105">A240</f>
        <v>1</v>
      </c>
      <c r="J240" s="1" t="s">
        <v>44</v>
      </c>
      <c r="L240" s="25">
        <v>1000</v>
      </c>
      <c r="M240" s="12">
        <f t="shared" si="101"/>
        <v>1000</v>
      </c>
      <c r="Q240" s="11">
        <f>A240</f>
        <v>1</v>
      </c>
      <c r="R240" s="1" t="s">
        <v>44</v>
      </c>
      <c r="T240" s="25">
        <v>1000</v>
      </c>
      <c r="U240" s="12">
        <f t="shared" si="102"/>
        <v>1000</v>
      </c>
      <c r="Y240" s="1"/>
      <c r="AE240" s="1"/>
      <c r="AF240" s="1"/>
      <c r="AG240" s="1"/>
    </row>
    <row r="241" spans="1:33" ht="12" customHeight="1" x14ac:dyDescent="0.2">
      <c r="A241" s="11">
        <v>1</v>
      </c>
      <c r="B241" s="1" t="s">
        <v>48</v>
      </c>
      <c r="D241" s="25">
        <v>250</v>
      </c>
      <c r="E241" s="12">
        <f t="shared" si="100"/>
        <v>250</v>
      </c>
      <c r="F241" s="3"/>
      <c r="I241" s="11">
        <f t="shared" si="105"/>
        <v>1</v>
      </c>
      <c r="J241" s="1" t="s">
        <v>48</v>
      </c>
      <c r="L241" s="25">
        <v>250</v>
      </c>
      <c r="M241" s="12">
        <f t="shared" si="101"/>
        <v>250</v>
      </c>
      <c r="N241" s="3"/>
      <c r="Q241" s="11">
        <f t="shared" ref="Q241:Q266" si="106">A241</f>
        <v>1</v>
      </c>
      <c r="R241" s="1" t="s">
        <v>48</v>
      </c>
      <c r="T241" s="25">
        <v>250</v>
      </c>
      <c r="U241" s="12">
        <f t="shared" si="102"/>
        <v>250</v>
      </c>
      <c r="V241" s="3"/>
      <c r="Y241" s="1"/>
      <c r="AE241" s="1"/>
      <c r="AF241" s="1"/>
      <c r="AG241" s="1"/>
    </row>
    <row r="242" spans="1:33" ht="12" customHeight="1" x14ac:dyDescent="0.2">
      <c r="A242" s="11">
        <v>1</v>
      </c>
      <c r="B242" s="1" t="s">
        <v>49</v>
      </c>
      <c r="D242" s="25">
        <v>350</v>
      </c>
      <c r="E242" s="12">
        <f t="shared" si="100"/>
        <v>350</v>
      </c>
      <c r="I242" s="11">
        <f t="shared" si="105"/>
        <v>1</v>
      </c>
      <c r="J242" s="1" t="s">
        <v>49</v>
      </c>
      <c r="L242" s="25">
        <v>350</v>
      </c>
      <c r="M242" s="12">
        <f t="shared" si="101"/>
        <v>350</v>
      </c>
      <c r="Q242" s="11">
        <f t="shared" si="106"/>
        <v>1</v>
      </c>
      <c r="R242" s="1" t="s">
        <v>49</v>
      </c>
      <c r="T242" s="25">
        <v>350</v>
      </c>
      <c r="U242" s="12">
        <f t="shared" si="102"/>
        <v>350</v>
      </c>
      <c r="Y242" s="1"/>
      <c r="AE242" s="1"/>
      <c r="AF242" s="1"/>
      <c r="AG242" s="1"/>
    </row>
    <row r="243" spans="1:33" ht="12" customHeight="1" x14ac:dyDescent="0.2">
      <c r="A243" s="11">
        <v>1</v>
      </c>
      <c r="B243" s="1" t="s">
        <v>50</v>
      </c>
      <c r="D243" s="25">
        <v>1000</v>
      </c>
      <c r="E243" s="12">
        <f t="shared" si="100"/>
        <v>1000</v>
      </c>
      <c r="I243" s="11">
        <f t="shared" si="105"/>
        <v>1</v>
      </c>
      <c r="J243" s="1" t="s">
        <v>50</v>
      </c>
      <c r="L243" s="25">
        <v>1000</v>
      </c>
      <c r="M243" s="12">
        <f t="shared" si="101"/>
        <v>1000</v>
      </c>
      <c r="Q243" s="11">
        <f t="shared" si="106"/>
        <v>1</v>
      </c>
      <c r="R243" s="1" t="s">
        <v>50</v>
      </c>
      <c r="T243" s="25">
        <v>1000</v>
      </c>
      <c r="U243" s="12">
        <f t="shared" si="102"/>
        <v>1000</v>
      </c>
      <c r="Y243" s="1"/>
      <c r="AE243" s="1"/>
      <c r="AF243" s="1"/>
      <c r="AG243" s="1"/>
    </row>
    <row r="244" spans="1:33" ht="12" customHeight="1" x14ac:dyDescent="0.2">
      <c r="A244" s="11">
        <v>1</v>
      </c>
      <c r="B244" s="1" t="s">
        <v>45</v>
      </c>
      <c r="D244" s="25">
        <v>250</v>
      </c>
      <c r="E244" s="12">
        <f t="shared" si="100"/>
        <v>250</v>
      </c>
      <c r="I244" s="11">
        <f t="shared" si="105"/>
        <v>1</v>
      </c>
      <c r="J244" s="1" t="s">
        <v>45</v>
      </c>
      <c r="L244" s="25">
        <v>250</v>
      </c>
      <c r="M244" s="12">
        <f t="shared" si="101"/>
        <v>250</v>
      </c>
      <c r="Q244" s="11">
        <f t="shared" si="106"/>
        <v>1</v>
      </c>
      <c r="R244" s="1" t="s">
        <v>45</v>
      </c>
      <c r="T244" s="25">
        <v>250</v>
      </c>
      <c r="U244" s="12">
        <f t="shared" si="102"/>
        <v>250</v>
      </c>
      <c r="Y244" s="1"/>
      <c r="AE244" s="1"/>
      <c r="AF244" s="1"/>
      <c r="AG244" s="1"/>
    </row>
    <row r="245" spans="1:33" ht="12" customHeight="1" x14ac:dyDescent="0.2">
      <c r="A245" s="11">
        <v>8</v>
      </c>
      <c r="B245" s="1" t="s">
        <v>113</v>
      </c>
      <c r="D245" s="25">
        <v>90</v>
      </c>
      <c r="E245" s="12">
        <f t="shared" si="100"/>
        <v>720</v>
      </c>
      <c r="I245" s="11">
        <f t="shared" si="105"/>
        <v>8</v>
      </c>
      <c r="J245" s="1" t="s">
        <v>113</v>
      </c>
      <c r="L245" s="25">
        <v>90</v>
      </c>
      <c r="M245" s="12">
        <f t="shared" si="101"/>
        <v>720</v>
      </c>
      <c r="Q245" s="11">
        <f t="shared" si="106"/>
        <v>8</v>
      </c>
      <c r="R245" s="1" t="s">
        <v>113</v>
      </c>
      <c r="T245" s="25">
        <v>90</v>
      </c>
      <c r="U245" s="12">
        <f t="shared" si="102"/>
        <v>720</v>
      </c>
      <c r="Y245" s="1"/>
      <c r="AE245" s="1"/>
      <c r="AF245" s="1"/>
      <c r="AG245" s="1"/>
    </row>
    <row r="246" spans="1:33" ht="12" customHeight="1" x14ac:dyDescent="0.2">
      <c r="A246" s="11">
        <v>4</v>
      </c>
      <c r="B246" s="1" t="s">
        <v>114</v>
      </c>
      <c r="D246" s="25">
        <v>150</v>
      </c>
      <c r="E246" s="12">
        <f t="shared" si="100"/>
        <v>600</v>
      </c>
      <c r="I246" s="11">
        <f t="shared" si="105"/>
        <v>4</v>
      </c>
      <c r="J246" s="1" t="s">
        <v>114</v>
      </c>
      <c r="L246" s="25">
        <v>150</v>
      </c>
      <c r="M246" s="12">
        <f t="shared" si="101"/>
        <v>600</v>
      </c>
      <c r="Q246" s="11">
        <f t="shared" si="106"/>
        <v>4</v>
      </c>
      <c r="R246" s="1" t="s">
        <v>114</v>
      </c>
      <c r="T246" s="25">
        <v>150</v>
      </c>
      <c r="U246" s="12">
        <f t="shared" si="102"/>
        <v>600</v>
      </c>
      <c r="Y246" s="1"/>
      <c r="AE246" s="1"/>
      <c r="AF246" s="1"/>
      <c r="AG246" s="1"/>
    </row>
    <row r="247" spans="1:33" ht="12" customHeight="1" x14ac:dyDescent="0.2">
      <c r="A247" s="11">
        <v>2</v>
      </c>
      <c r="B247" s="1" t="s">
        <v>92</v>
      </c>
      <c r="D247" s="25">
        <v>750</v>
      </c>
      <c r="E247" s="12">
        <f t="shared" si="100"/>
        <v>1500</v>
      </c>
      <c r="I247" s="11">
        <f t="shared" si="105"/>
        <v>2</v>
      </c>
      <c r="J247" s="1" t="s">
        <v>92</v>
      </c>
      <c r="L247" s="25">
        <v>750</v>
      </c>
      <c r="M247" s="12">
        <f t="shared" si="101"/>
        <v>1500</v>
      </c>
      <c r="Q247" s="11">
        <f t="shared" si="106"/>
        <v>2</v>
      </c>
      <c r="R247" s="1" t="s">
        <v>92</v>
      </c>
      <c r="T247" s="25">
        <v>750</v>
      </c>
      <c r="U247" s="12">
        <f t="shared" si="102"/>
        <v>1500</v>
      </c>
      <c r="Y247" s="1"/>
      <c r="AE247" s="1"/>
      <c r="AF247" s="1"/>
      <c r="AG247" s="1"/>
    </row>
    <row r="248" spans="1:33" ht="12" customHeight="1" x14ac:dyDescent="0.2">
      <c r="A248" s="16">
        <v>4</v>
      </c>
      <c r="B248" s="1" t="s">
        <v>94</v>
      </c>
      <c r="D248" s="25">
        <v>175</v>
      </c>
      <c r="E248" s="12">
        <f t="shared" si="100"/>
        <v>700</v>
      </c>
      <c r="I248" s="11">
        <f t="shared" si="105"/>
        <v>4</v>
      </c>
      <c r="J248" s="1" t="s">
        <v>94</v>
      </c>
      <c r="L248" s="25">
        <v>175</v>
      </c>
      <c r="M248" s="12">
        <f t="shared" si="101"/>
        <v>700</v>
      </c>
      <c r="Q248" s="11">
        <f t="shared" si="106"/>
        <v>4</v>
      </c>
      <c r="R248" s="1" t="s">
        <v>94</v>
      </c>
      <c r="T248" s="25">
        <v>175</v>
      </c>
      <c r="U248" s="12">
        <f t="shared" si="102"/>
        <v>700</v>
      </c>
      <c r="Y248" s="1"/>
      <c r="AE248" s="1"/>
      <c r="AF248" s="1"/>
      <c r="AG248" s="1"/>
    </row>
    <row r="249" spans="1:33" ht="12" customHeight="1" x14ac:dyDescent="0.2">
      <c r="A249" s="11">
        <v>8</v>
      </c>
      <c r="B249" s="15" t="s">
        <v>95</v>
      </c>
      <c r="C249" s="15"/>
      <c r="D249" s="26">
        <v>75</v>
      </c>
      <c r="E249" s="12">
        <f t="shared" si="100"/>
        <v>600</v>
      </c>
      <c r="I249" s="11">
        <f t="shared" si="105"/>
        <v>8</v>
      </c>
      <c r="J249" s="15" t="s">
        <v>95</v>
      </c>
      <c r="K249" s="15"/>
      <c r="L249" s="26">
        <v>75</v>
      </c>
      <c r="M249" s="12">
        <f t="shared" si="101"/>
        <v>600</v>
      </c>
      <c r="Q249" s="11">
        <f t="shared" si="106"/>
        <v>8</v>
      </c>
      <c r="R249" s="15" t="s">
        <v>95</v>
      </c>
      <c r="S249" s="15"/>
      <c r="T249" s="26">
        <v>75</v>
      </c>
      <c r="U249" s="12">
        <f t="shared" si="102"/>
        <v>600</v>
      </c>
      <c r="Y249" s="1"/>
      <c r="AE249" s="1"/>
      <c r="AF249" s="1"/>
      <c r="AG249" s="1"/>
    </row>
    <row r="250" spans="1:33" ht="12" customHeight="1" x14ac:dyDescent="0.2">
      <c r="A250" s="11">
        <v>0</v>
      </c>
      <c r="B250" s="15" t="s">
        <v>126</v>
      </c>
      <c r="C250" s="15"/>
      <c r="D250" s="26">
        <v>500</v>
      </c>
      <c r="E250" s="12">
        <f t="shared" si="100"/>
        <v>0</v>
      </c>
      <c r="I250" s="11">
        <f t="shared" si="105"/>
        <v>0</v>
      </c>
      <c r="J250" s="15" t="s">
        <v>126</v>
      </c>
      <c r="K250" s="15"/>
      <c r="L250" s="26">
        <v>500</v>
      </c>
      <c r="M250" s="12">
        <f t="shared" si="101"/>
        <v>0</v>
      </c>
      <c r="Q250" s="11">
        <f t="shared" si="106"/>
        <v>0</v>
      </c>
      <c r="R250" s="15" t="s">
        <v>126</v>
      </c>
      <c r="S250" s="15"/>
      <c r="T250" s="26">
        <v>500</v>
      </c>
      <c r="U250" s="12">
        <f t="shared" si="102"/>
        <v>0</v>
      </c>
      <c r="Y250" s="1"/>
      <c r="AE250" s="1"/>
      <c r="AF250" s="1"/>
      <c r="AG250" s="1"/>
    </row>
    <row r="251" spans="1:33" ht="12" customHeight="1" x14ac:dyDescent="0.2">
      <c r="A251" s="16">
        <v>0</v>
      </c>
      <c r="B251" s="1" t="s">
        <v>127</v>
      </c>
      <c r="D251" s="25">
        <v>125</v>
      </c>
      <c r="E251" s="12">
        <f t="shared" si="100"/>
        <v>0</v>
      </c>
      <c r="I251" s="11">
        <f t="shared" si="105"/>
        <v>0</v>
      </c>
      <c r="J251" s="1" t="s">
        <v>127</v>
      </c>
      <c r="L251" s="25">
        <v>125</v>
      </c>
      <c r="M251" s="12">
        <f t="shared" si="101"/>
        <v>0</v>
      </c>
      <c r="Q251" s="11">
        <f t="shared" si="106"/>
        <v>0</v>
      </c>
      <c r="R251" s="1" t="s">
        <v>127</v>
      </c>
      <c r="T251" s="25">
        <v>125</v>
      </c>
      <c r="U251" s="12">
        <f t="shared" si="102"/>
        <v>0</v>
      </c>
      <c r="Y251" s="1"/>
      <c r="AE251" s="1"/>
      <c r="AF251" s="1"/>
      <c r="AG251" s="1"/>
    </row>
    <row r="252" spans="1:33" ht="12" customHeight="1" x14ac:dyDescent="0.2">
      <c r="A252" s="11">
        <v>2</v>
      </c>
      <c r="B252" s="1" t="s">
        <v>135</v>
      </c>
      <c r="D252" s="25">
        <v>750</v>
      </c>
      <c r="E252" s="12">
        <f t="shared" si="100"/>
        <v>1500</v>
      </c>
      <c r="I252" s="11">
        <f t="shared" si="105"/>
        <v>2</v>
      </c>
      <c r="J252" s="1" t="s">
        <v>135</v>
      </c>
      <c r="L252" s="25">
        <v>750</v>
      </c>
      <c r="M252" s="12">
        <f t="shared" si="101"/>
        <v>1500</v>
      </c>
      <c r="Q252" s="11">
        <f t="shared" si="106"/>
        <v>2</v>
      </c>
      <c r="R252" s="1" t="s">
        <v>135</v>
      </c>
      <c r="T252" s="25">
        <v>750</v>
      </c>
      <c r="U252" s="12">
        <f t="shared" si="102"/>
        <v>1500</v>
      </c>
      <c r="Y252" s="1"/>
      <c r="AE252" s="1"/>
      <c r="AF252" s="1"/>
      <c r="AG252" s="1"/>
    </row>
    <row r="253" spans="1:33" ht="12" customHeight="1" x14ac:dyDescent="0.2">
      <c r="A253" s="11">
        <v>1</v>
      </c>
      <c r="B253" s="1" t="s">
        <v>136</v>
      </c>
      <c r="D253" s="25">
        <v>1500</v>
      </c>
      <c r="E253" s="12">
        <f>D253*A253</f>
        <v>1500</v>
      </c>
      <c r="I253" s="11">
        <f>A253</f>
        <v>1</v>
      </c>
      <c r="J253" s="1" t="s">
        <v>136</v>
      </c>
      <c r="L253" s="25">
        <v>1500</v>
      </c>
      <c r="M253" s="12">
        <f>L253*I253</f>
        <v>1500</v>
      </c>
      <c r="Q253" s="11">
        <f>A253</f>
        <v>1</v>
      </c>
      <c r="R253" s="1" t="s">
        <v>136</v>
      </c>
      <c r="T253" s="25">
        <v>1500</v>
      </c>
      <c r="U253" s="12">
        <f>T253*Q253</f>
        <v>1500</v>
      </c>
      <c r="Y253" s="1"/>
      <c r="AE253" s="1"/>
      <c r="AF253" s="1"/>
      <c r="AG253" s="1"/>
    </row>
    <row r="254" spans="1:33" ht="12" customHeight="1" x14ac:dyDescent="0.2">
      <c r="A254" s="16">
        <v>2</v>
      </c>
      <c r="B254" s="1" t="s">
        <v>128</v>
      </c>
      <c r="D254" s="25">
        <v>2500</v>
      </c>
      <c r="E254" s="12">
        <f>D254*A254</f>
        <v>5000</v>
      </c>
      <c r="I254" s="11">
        <f>A254</f>
        <v>2</v>
      </c>
      <c r="J254" s="1" t="s">
        <v>128</v>
      </c>
      <c r="L254" s="25">
        <v>2500</v>
      </c>
      <c r="M254" s="12">
        <f>L254*I254</f>
        <v>5000</v>
      </c>
      <c r="Q254" s="11">
        <f>A254</f>
        <v>2</v>
      </c>
      <c r="R254" s="1" t="s">
        <v>128</v>
      </c>
      <c r="T254" s="25">
        <v>2500</v>
      </c>
      <c r="U254" s="12">
        <f>T254*Q254</f>
        <v>5000</v>
      </c>
      <c r="Y254" s="1"/>
      <c r="AE254" s="1"/>
      <c r="AF254" s="1"/>
      <c r="AG254" s="1"/>
    </row>
    <row r="255" spans="1:33" ht="12" customHeight="1" x14ac:dyDescent="0.2">
      <c r="A255" s="11">
        <v>2</v>
      </c>
      <c r="B255" s="1" t="s">
        <v>123</v>
      </c>
      <c r="D255" s="25">
        <v>500</v>
      </c>
      <c r="E255" s="12">
        <f>D255*A255</f>
        <v>1000</v>
      </c>
      <c r="I255" s="11">
        <f>A255</f>
        <v>2</v>
      </c>
      <c r="J255" s="1" t="s">
        <v>123</v>
      </c>
      <c r="L255" s="25">
        <v>500</v>
      </c>
      <c r="M255" s="12">
        <f>L255*I255</f>
        <v>1000</v>
      </c>
      <c r="Q255" s="11">
        <f>A255</f>
        <v>2</v>
      </c>
      <c r="R255" s="1" t="s">
        <v>123</v>
      </c>
      <c r="T255" s="25">
        <v>500</v>
      </c>
      <c r="U255" s="12">
        <f>T255*Q255</f>
        <v>1000</v>
      </c>
      <c r="Y255" s="1"/>
      <c r="AE255" s="1"/>
      <c r="AF255" s="1"/>
      <c r="AG255" s="1"/>
    </row>
    <row r="256" spans="1:33" ht="12" customHeight="1" x14ac:dyDescent="0.2">
      <c r="A256" s="11">
        <v>2</v>
      </c>
      <c r="B256" s="1" t="s">
        <v>257</v>
      </c>
      <c r="D256" s="25">
        <v>750</v>
      </c>
      <c r="E256" s="12">
        <f t="shared" si="100"/>
        <v>1500</v>
      </c>
      <c r="I256" s="11">
        <f t="shared" si="105"/>
        <v>2</v>
      </c>
      <c r="J256" s="1" t="s">
        <v>257</v>
      </c>
      <c r="L256" s="25">
        <v>750</v>
      </c>
      <c r="M256" s="12">
        <f t="shared" si="101"/>
        <v>1500</v>
      </c>
      <c r="Q256" s="11">
        <f t="shared" si="106"/>
        <v>2</v>
      </c>
      <c r="R256" s="1" t="s">
        <v>257</v>
      </c>
      <c r="T256" s="25">
        <v>750</v>
      </c>
      <c r="U256" s="12">
        <f t="shared" si="102"/>
        <v>1500</v>
      </c>
      <c r="Y256" s="1"/>
      <c r="AE256" s="1"/>
      <c r="AF256" s="1"/>
      <c r="AG256" s="1"/>
    </row>
    <row r="257" spans="1:33" ht="12" customHeight="1" x14ac:dyDescent="0.2">
      <c r="A257" s="11">
        <v>0</v>
      </c>
      <c r="B257" s="1" t="s">
        <v>250</v>
      </c>
      <c r="D257" s="25">
        <v>3500</v>
      </c>
      <c r="E257" s="12">
        <f t="shared" si="100"/>
        <v>0</v>
      </c>
      <c r="I257" s="11">
        <f t="shared" si="105"/>
        <v>0</v>
      </c>
      <c r="J257" s="1" t="str">
        <f t="shared" ref="J257:L258" si="107">B257</f>
        <v>lower crank assemblies</v>
      </c>
      <c r="K257" s="1">
        <f t="shared" si="107"/>
        <v>0</v>
      </c>
      <c r="L257" s="25">
        <f t="shared" si="107"/>
        <v>3500</v>
      </c>
      <c r="M257" s="12">
        <f t="shared" si="101"/>
        <v>0</v>
      </c>
      <c r="Q257" s="11">
        <f t="shared" si="106"/>
        <v>0</v>
      </c>
      <c r="R257" s="1" t="str">
        <f t="shared" ref="R257:T258" si="108">B257</f>
        <v>lower crank assemblies</v>
      </c>
      <c r="S257" s="1">
        <f t="shared" si="108"/>
        <v>0</v>
      </c>
      <c r="T257" s="25">
        <f t="shared" si="108"/>
        <v>3500</v>
      </c>
      <c r="U257" s="12">
        <f t="shared" si="102"/>
        <v>0</v>
      </c>
      <c r="Y257" s="1"/>
      <c r="AE257" s="1"/>
      <c r="AF257" s="1"/>
      <c r="AG257" s="1"/>
    </row>
    <row r="258" spans="1:33" ht="12" customHeight="1" x14ac:dyDescent="0.2">
      <c r="A258" s="11">
        <v>0</v>
      </c>
      <c r="B258" s="1" t="s">
        <v>251</v>
      </c>
      <c r="D258" s="25">
        <v>2235</v>
      </c>
      <c r="E258" s="12">
        <f t="shared" si="100"/>
        <v>0</v>
      </c>
      <c r="I258" s="11">
        <f t="shared" si="105"/>
        <v>0</v>
      </c>
      <c r="J258" s="1" t="str">
        <f t="shared" si="107"/>
        <v>lower gear boxes</v>
      </c>
      <c r="K258" s="1">
        <f t="shared" si="107"/>
        <v>0</v>
      </c>
      <c r="L258" s="25">
        <f t="shared" si="107"/>
        <v>2235</v>
      </c>
      <c r="M258" s="12">
        <f t="shared" si="101"/>
        <v>0</v>
      </c>
      <c r="Q258" s="11">
        <f t="shared" si="106"/>
        <v>0</v>
      </c>
      <c r="R258" s="1" t="str">
        <f t="shared" si="108"/>
        <v>lower gear boxes</v>
      </c>
      <c r="S258" s="1">
        <f t="shared" si="108"/>
        <v>0</v>
      </c>
      <c r="T258" s="25">
        <f t="shared" si="108"/>
        <v>2235</v>
      </c>
      <c r="U258" s="12">
        <f t="shared" si="102"/>
        <v>0</v>
      </c>
      <c r="Y258" s="1"/>
      <c r="AE258" s="1"/>
      <c r="AF258" s="1"/>
      <c r="AG258" s="1"/>
    </row>
    <row r="259" spans="1:33" ht="12" customHeight="1" x14ac:dyDescent="0.2">
      <c r="A259" s="55">
        <v>0</v>
      </c>
      <c r="B259" s="60" t="s">
        <v>246</v>
      </c>
      <c r="C259" s="60" t="s">
        <v>188</v>
      </c>
      <c r="D259" s="57">
        <f>VLOOKUP(C259,Omron!B:C,2,FALSE)</f>
        <v>1615.63</v>
      </c>
      <c r="E259" s="58">
        <f t="shared" si="100"/>
        <v>0</v>
      </c>
      <c r="I259" s="55">
        <f t="shared" si="105"/>
        <v>0</v>
      </c>
      <c r="J259" s="60" t="s">
        <v>248</v>
      </c>
      <c r="K259" s="60" t="s">
        <v>197</v>
      </c>
      <c r="L259" s="57">
        <f>VLOOKUP(K259,Beckhoff!B:C,2,FALSE)</f>
        <v>974.4</v>
      </c>
      <c r="M259" s="58">
        <f t="shared" si="101"/>
        <v>0</v>
      </c>
      <c r="Q259" s="55">
        <f t="shared" si="106"/>
        <v>0</v>
      </c>
      <c r="R259" s="60" t="s">
        <v>246</v>
      </c>
      <c r="S259" s="56" t="s">
        <v>71</v>
      </c>
      <c r="T259" s="57">
        <f>VLOOKUP(S259,Bosch!B:C,2,FALSE)</f>
        <v>2470.9713999999999</v>
      </c>
      <c r="U259" s="58">
        <f t="shared" si="102"/>
        <v>0</v>
      </c>
      <c r="Y259" s="1"/>
      <c r="AE259" s="1"/>
      <c r="AF259" s="1"/>
      <c r="AG259" s="1"/>
    </row>
    <row r="260" spans="1:33" ht="12" customHeight="1" x14ac:dyDescent="0.2">
      <c r="A260" s="55">
        <v>0</v>
      </c>
      <c r="B260" s="56" t="s">
        <v>252</v>
      </c>
      <c r="C260" s="56" t="s">
        <v>191</v>
      </c>
      <c r="D260" s="57">
        <f>VLOOKUP(C260,Omron!B:C,2,FALSE)</f>
        <v>1464</v>
      </c>
      <c r="E260" s="58">
        <f t="shared" si="100"/>
        <v>0</v>
      </c>
      <c r="I260" s="11">
        <f t="shared" si="105"/>
        <v>0</v>
      </c>
      <c r="J260" s="1" t="s">
        <v>72</v>
      </c>
      <c r="L260" s="25">
        <v>1705</v>
      </c>
      <c r="M260" s="12">
        <f t="shared" si="101"/>
        <v>0</v>
      </c>
      <c r="Q260" s="11">
        <f t="shared" si="106"/>
        <v>0</v>
      </c>
      <c r="R260" s="1" t="s">
        <v>72</v>
      </c>
      <c r="T260" s="25">
        <v>1705</v>
      </c>
      <c r="U260" s="12">
        <f t="shared" si="102"/>
        <v>0</v>
      </c>
      <c r="Y260" s="1"/>
      <c r="AE260" s="1"/>
      <c r="AF260" s="1"/>
      <c r="AG260" s="1"/>
    </row>
    <row r="261" spans="1:33" ht="12" customHeight="1" x14ac:dyDescent="0.2">
      <c r="A261" s="11">
        <v>0</v>
      </c>
      <c r="B261" s="15" t="s">
        <v>253</v>
      </c>
      <c r="D261" s="25">
        <v>5000</v>
      </c>
      <c r="E261" s="12">
        <f t="shared" si="100"/>
        <v>0</v>
      </c>
      <c r="I261" s="11">
        <f t="shared" si="105"/>
        <v>0</v>
      </c>
      <c r="J261" s="1" t="str">
        <f t="shared" ref="J261:L262" si="109">B261</f>
        <v>upper rack &amp; pinon assemblies</v>
      </c>
      <c r="K261" s="1">
        <f t="shared" si="109"/>
        <v>0</v>
      </c>
      <c r="L261" s="25">
        <f t="shared" si="109"/>
        <v>5000</v>
      </c>
      <c r="M261" s="12">
        <f t="shared" si="101"/>
        <v>0</v>
      </c>
      <c r="Q261" s="11">
        <f t="shared" si="106"/>
        <v>0</v>
      </c>
      <c r="R261" s="1" t="str">
        <f t="shared" ref="R261:T262" si="110">B261</f>
        <v>upper rack &amp; pinon assemblies</v>
      </c>
      <c r="S261" s="1">
        <f t="shared" si="110"/>
        <v>0</v>
      </c>
      <c r="T261" s="25">
        <f t="shared" si="110"/>
        <v>5000</v>
      </c>
      <c r="U261" s="12">
        <f t="shared" si="102"/>
        <v>0</v>
      </c>
      <c r="Y261" s="1"/>
      <c r="AE261" s="1"/>
      <c r="AF261" s="1"/>
      <c r="AG261" s="1"/>
    </row>
    <row r="262" spans="1:33" ht="12" customHeight="1" x14ac:dyDescent="0.2">
      <c r="A262" s="11">
        <v>0</v>
      </c>
      <c r="B262" s="1" t="s">
        <v>254</v>
      </c>
      <c r="D262" s="25">
        <v>3500</v>
      </c>
      <c r="E262" s="12">
        <f t="shared" si="100"/>
        <v>0</v>
      </c>
      <c r="I262" s="11">
        <f t="shared" si="105"/>
        <v>0</v>
      </c>
      <c r="J262" s="1" t="str">
        <f t="shared" si="109"/>
        <v>upper gear boxes</v>
      </c>
      <c r="K262" s="1">
        <f t="shared" si="109"/>
        <v>0</v>
      </c>
      <c r="L262" s="25">
        <f t="shared" si="109"/>
        <v>3500</v>
      </c>
      <c r="M262" s="12">
        <f t="shared" si="101"/>
        <v>0</v>
      </c>
      <c r="Q262" s="11">
        <f t="shared" si="106"/>
        <v>0</v>
      </c>
      <c r="R262" s="1" t="str">
        <f t="shared" si="110"/>
        <v>upper gear boxes</v>
      </c>
      <c r="S262" s="1">
        <f t="shared" si="110"/>
        <v>0</v>
      </c>
      <c r="T262" s="25">
        <f t="shared" si="110"/>
        <v>3500</v>
      </c>
      <c r="U262" s="12">
        <f t="shared" si="102"/>
        <v>0</v>
      </c>
      <c r="Y262" s="1"/>
      <c r="AE262" s="1"/>
      <c r="AF262" s="1"/>
      <c r="AG262" s="1"/>
    </row>
    <row r="263" spans="1:33" ht="12" customHeight="1" x14ac:dyDescent="0.2">
      <c r="A263" s="55">
        <v>0</v>
      </c>
      <c r="B263" s="60" t="s">
        <v>246</v>
      </c>
      <c r="C263" s="60" t="s">
        <v>188</v>
      </c>
      <c r="D263" s="57">
        <f>VLOOKUP(C263,Omron!B:C,2,FALSE)</f>
        <v>1615.63</v>
      </c>
      <c r="E263" s="58">
        <f t="shared" ref="E263" si="111">D263*A263</f>
        <v>0</v>
      </c>
      <c r="I263" s="55">
        <f t="shared" ref="I263" si="112">A263</f>
        <v>0</v>
      </c>
      <c r="J263" s="60" t="s">
        <v>248</v>
      </c>
      <c r="K263" s="60" t="s">
        <v>197</v>
      </c>
      <c r="L263" s="57">
        <f>VLOOKUP(K263,Beckhoff!B:C,2,FALSE)</f>
        <v>974.4</v>
      </c>
      <c r="M263" s="58">
        <f t="shared" ref="M263" si="113">L263*I263</f>
        <v>0</v>
      </c>
      <c r="Q263" s="55">
        <f t="shared" ref="Q263" si="114">A263</f>
        <v>0</v>
      </c>
      <c r="R263" s="60" t="s">
        <v>246</v>
      </c>
      <c r="S263" s="56" t="s">
        <v>71</v>
      </c>
      <c r="T263" s="57">
        <f>VLOOKUP(S263,Bosch!B:C,2,FALSE)</f>
        <v>2470.9713999999999</v>
      </c>
      <c r="U263" s="58">
        <f t="shared" ref="U263" si="115">T263*Q263</f>
        <v>0</v>
      </c>
      <c r="Y263" s="1"/>
      <c r="AE263" s="1"/>
      <c r="AF263" s="1"/>
      <c r="AG263" s="1"/>
    </row>
    <row r="264" spans="1:33" ht="12" customHeight="1" x14ac:dyDescent="0.2">
      <c r="A264" s="55">
        <v>0</v>
      </c>
      <c r="B264" s="56" t="s">
        <v>255</v>
      </c>
      <c r="C264" s="56" t="s">
        <v>191</v>
      </c>
      <c r="D264" s="57">
        <f>VLOOKUP(C264,Omron!B:C,2,FALSE)</f>
        <v>1464</v>
      </c>
      <c r="E264" s="58">
        <f t="shared" si="100"/>
        <v>0</v>
      </c>
      <c r="I264" s="11">
        <f t="shared" si="105"/>
        <v>0</v>
      </c>
      <c r="J264" s="1" t="s">
        <v>72</v>
      </c>
      <c r="L264" s="25">
        <v>1705</v>
      </c>
      <c r="M264" s="12">
        <f t="shared" si="101"/>
        <v>0</v>
      </c>
      <c r="Q264" s="11">
        <f t="shared" si="106"/>
        <v>0</v>
      </c>
      <c r="R264" s="1" t="s">
        <v>72</v>
      </c>
      <c r="T264" s="25">
        <v>1705</v>
      </c>
      <c r="U264" s="12">
        <f t="shared" si="102"/>
        <v>0</v>
      </c>
      <c r="Y264" s="1"/>
      <c r="AE264" s="1"/>
      <c r="AF264" s="1"/>
      <c r="AG264" s="1"/>
    </row>
    <row r="265" spans="1:33" ht="12" customHeight="1" x14ac:dyDescent="0.2">
      <c r="A265" s="59">
        <v>0</v>
      </c>
      <c r="B265" s="60" t="s">
        <v>243</v>
      </c>
      <c r="C265" s="56" t="s">
        <v>195</v>
      </c>
      <c r="D265" s="57">
        <f>VLOOKUP(C265,Omron!B:C,2,FALSE)</f>
        <v>246.44</v>
      </c>
      <c r="E265" s="58">
        <f t="shared" si="100"/>
        <v>0</v>
      </c>
      <c r="I265" s="11">
        <f t="shared" si="105"/>
        <v>0</v>
      </c>
      <c r="J265" s="15" t="s">
        <v>243</v>
      </c>
      <c r="K265" s="15"/>
      <c r="L265" s="26">
        <v>250</v>
      </c>
      <c r="M265" s="12">
        <f t="shared" si="101"/>
        <v>0</v>
      </c>
      <c r="Q265" s="11">
        <f t="shared" si="106"/>
        <v>0</v>
      </c>
      <c r="R265" s="15" t="s">
        <v>243</v>
      </c>
      <c r="S265" s="15"/>
      <c r="T265" s="26">
        <v>250</v>
      </c>
      <c r="U265" s="12">
        <f t="shared" si="102"/>
        <v>0</v>
      </c>
      <c r="Y265" s="1"/>
      <c r="AE265" s="1"/>
      <c r="AF265" s="1"/>
      <c r="AG265" s="1"/>
    </row>
    <row r="266" spans="1:33" ht="12" customHeight="1" x14ac:dyDescent="0.2">
      <c r="A266" s="59">
        <v>0</v>
      </c>
      <c r="B266" s="60" t="s">
        <v>244</v>
      </c>
      <c r="C266" s="56" t="s">
        <v>193</v>
      </c>
      <c r="D266" s="57">
        <f>VLOOKUP(C266,Omron!B:C,2,FALSE)</f>
        <v>216.35</v>
      </c>
      <c r="E266" s="58">
        <f t="shared" si="100"/>
        <v>0</v>
      </c>
      <c r="I266" s="11">
        <f t="shared" si="105"/>
        <v>0</v>
      </c>
      <c r="J266" s="15" t="s">
        <v>244</v>
      </c>
      <c r="K266" s="15"/>
      <c r="L266" s="26">
        <v>250</v>
      </c>
      <c r="M266" s="12">
        <f t="shared" si="101"/>
        <v>0</v>
      </c>
      <c r="Q266" s="11">
        <f t="shared" si="106"/>
        <v>0</v>
      </c>
      <c r="R266" s="15" t="s">
        <v>244</v>
      </c>
      <c r="S266" s="15"/>
      <c r="T266" s="26">
        <v>250</v>
      </c>
      <c r="U266" s="12">
        <f t="shared" si="102"/>
        <v>0</v>
      </c>
      <c r="Y266" s="1"/>
      <c r="AE266" s="1"/>
      <c r="AF266" s="1"/>
      <c r="AG266" s="1"/>
    </row>
    <row r="267" spans="1:33" ht="12" customHeight="1" x14ac:dyDescent="0.2">
      <c r="A267" s="11"/>
      <c r="D267" s="25"/>
      <c r="E267" s="12"/>
      <c r="F267" s="3">
        <f>SUM(E234:E266)</f>
        <v>18449.61</v>
      </c>
      <c r="I267" s="11"/>
      <c r="L267" s="25"/>
      <c r="M267" s="12"/>
      <c r="N267" s="3">
        <f>SUM(M234:M266)</f>
        <v>18261.760000000002</v>
      </c>
      <c r="Q267" s="11"/>
      <c r="T267" s="25"/>
      <c r="U267" s="12"/>
      <c r="V267" s="3">
        <f>SUM(U234:U266)</f>
        <v>19617.857199999999</v>
      </c>
      <c r="Y267" s="1"/>
      <c r="AE267" s="1"/>
      <c r="AF267" s="1"/>
      <c r="AG267" s="1"/>
    </row>
    <row r="268" spans="1:33" ht="12" customHeight="1" x14ac:dyDescent="0.2">
      <c r="A268" s="11"/>
      <c r="B268" s="33" t="s">
        <v>258</v>
      </c>
      <c r="C268" s="33"/>
      <c r="D268" s="25"/>
      <c r="E268" s="12"/>
      <c r="F268" s="3"/>
      <c r="I268" s="11"/>
      <c r="J268" s="33" t="s">
        <v>258</v>
      </c>
      <c r="K268" s="33"/>
      <c r="L268" s="25"/>
      <c r="M268" s="12"/>
      <c r="N268" s="3"/>
      <c r="Q268" s="11"/>
      <c r="R268" s="33" t="s">
        <v>258</v>
      </c>
      <c r="S268" s="33"/>
      <c r="T268" s="25"/>
      <c r="U268" s="12"/>
      <c r="V268" s="3"/>
      <c r="Y268" s="1"/>
      <c r="AE268" s="1"/>
      <c r="AF268" s="1"/>
      <c r="AG268" s="1"/>
    </row>
    <row r="269" spans="1:33" ht="12" customHeight="1" x14ac:dyDescent="0.2">
      <c r="A269" s="55">
        <v>1</v>
      </c>
      <c r="B269" s="56" t="s">
        <v>60</v>
      </c>
      <c r="C269" s="56" t="s">
        <v>178</v>
      </c>
      <c r="D269" s="57">
        <f>VLOOKUP(C269,Omron!B:C,2,FALSE)</f>
        <v>194.27</v>
      </c>
      <c r="E269" s="58">
        <f t="shared" ref="E269:E303" si="116">D269*A269</f>
        <v>194.27</v>
      </c>
      <c r="F269" s="3"/>
      <c r="I269" s="55">
        <f>A269</f>
        <v>1</v>
      </c>
      <c r="J269" s="56" t="str">
        <f t="shared" ref="J269:J274" si="117">B269</f>
        <v>FieldBus Coupler</v>
      </c>
      <c r="K269" s="56" t="s">
        <v>203</v>
      </c>
      <c r="L269" s="57">
        <f>VLOOKUP(K269,Beckhoff!B:C,2,FALSE)</f>
        <v>113.6</v>
      </c>
      <c r="M269" s="58">
        <f t="shared" ref="M269:M303" si="118">L269*I269</f>
        <v>113.6</v>
      </c>
      <c r="N269" s="3"/>
      <c r="Q269" s="55">
        <f>A269</f>
        <v>1</v>
      </c>
      <c r="R269" s="56" t="s">
        <v>60</v>
      </c>
      <c r="S269" s="56" t="s">
        <v>61</v>
      </c>
      <c r="T269" s="57">
        <f>VLOOKUP(S269,Bosch!B:C,2,FALSE)</f>
        <v>531.42859999999996</v>
      </c>
      <c r="U269" s="58">
        <f t="shared" ref="U269:U274" si="119">T269*Q269</f>
        <v>531.42859999999996</v>
      </c>
      <c r="V269" s="3"/>
      <c r="Y269" s="1"/>
      <c r="AE269" s="1"/>
      <c r="AF269" s="1"/>
      <c r="AG269" s="1"/>
    </row>
    <row r="270" spans="1:33" ht="12" customHeight="1" x14ac:dyDescent="0.2">
      <c r="A270" s="55">
        <v>2</v>
      </c>
      <c r="B270" s="56" t="s">
        <v>37</v>
      </c>
      <c r="C270" s="56" t="s">
        <v>179</v>
      </c>
      <c r="D270" s="57">
        <f>VLOOKUP(C270,Omron!B:C,2,FALSE)</f>
        <v>99.2</v>
      </c>
      <c r="E270" s="58">
        <f t="shared" si="116"/>
        <v>198.4</v>
      </c>
      <c r="I270" s="55">
        <f t="shared" ref="I270:I274" si="120">A270</f>
        <v>2</v>
      </c>
      <c r="J270" s="56" t="str">
        <f t="shared" si="117"/>
        <v>Digital Inputs, 16pt</v>
      </c>
      <c r="K270" s="56" t="s">
        <v>204</v>
      </c>
      <c r="L270" s="57">
        <f>VLOOKUP(K270,Beckhoff!B:C,2,FALSE)</f>
        <v>69.36</v>
      </c>
      <c r="M270" s="58">
        <f t="shared" si="118"/>
        <v>138.72</v>
      </c>
      <c r="Q270" s="55">
        <f t="shared" ref="Q270:Q275" si="121">A270</f>
        <v>2</v>
      </c>
      <c r="R270" s="56" t="s">
        <v>37</v>
      </c>
      <c r="S270" s="56" t="s">
        <v>38</v>
      </c>
      <c r="T270" s="57">
        <f>VLOOKUP(S270,Bosch!B:C,2,FALSE)</f>
        <v>168.28569999999999</v>
      </c>
      <c r="U270" s="58">
        <f t="shared" si="119"/>
        <v>336.57139999999998</v>
      </c>
      <c r="Y270" s="1"/>
      <c r="AE270" s="1"/>
      <c r="AF270" s="1"/>
      <c r="AG270" s="1"/>
    </row>
    <row r="271" spans="1:33" ht="12" customHeight="1" x14ac:dyDescent="0.2">
      <c r="A271" s="55">
        <v>2</v>
      </c>
      <c r="B271" s="56" t="s">
        <v>39</v>
      </c>
      <c r="C271" s="56" t="s">
        <v>180</v>
      </c>
      <c r="D271" s="57">
        <f>VLOOKUP(C271,Omron!B:C,2,FALSE)</f>
        <v>128.13</v>
      </c>
      <c r="E271" s="58">
        <f t="shared" si="116"/>
        <v>256.26</v>
      </c>
      <c r="I271" s="55">
        <f t="shared" si="120"/>
        <v>2</v>
      </c>
      <c r="J271" s="56" t="str">
        <f t="shared" si="117"/>
        <v>Digital Outputs, 16pt</v>
      </c>
      <c r="K271" s="56" t="s">
        <v>207</v>
      </c>
      <c r="L271" s="57">
        <f>VLOOKUP(K271,Beckhoff!B:C,2,FALSE)</f>
        <v>102.4</v>
      </c>
      <c r="M271" s="58">
        <f t="shared" si="118"/>
        <v>204.8</v>
      </c>
      <c r="Q271" s="55">
        <f t="shared" si="121"/>
        <v>2</v>
      </c>
      <c r="R271" s="56" t="s">
        <v>39</v>
      </c>
      <c r="S271" s="56" t="s">
        <v>40</v>
      </c>
      <c r="T271" s="57">
        <f>VLOOKUP(S271,Bosch!B:C,2,FALSE)</f>
        <v>208.1429</v>
      </c>
      <c r="U271" s="58">
        <f t="shared" si="119"/>
        <v>416.28579999999999</v>
      </c>
      <c r="Y271" s="1"/>
      <c r="AE271" s="1"/>
      <c r="AF271" s="1"/>
      <c r="AG271" s="1"/>
    </row>
    <row r="272" spans="1:33" ht="12" customHeight="1" x14ac:dyDescent="0.2">
      <c r="A272" s="55">
        <v>1</v>
      </c>
      <c r="B272" s="56" t="s">
        <v>66</v>
      </c>
      <c r="C272" s="56" t="s">
        <v>174</v>
      </c>
      <c r="D272" s="57">
        <f>VLOOKUP(C272,Omron!B:C,2,FALSE)</f>
        <v>1390.63</v>
      </c>
      <c r="E272" s="58">
        <f t="shared" si="116"/>
        <v>1390.63</v>
      </c>
      <c r="I272" s="55">
        <f t="shared" si="120"/>
        <v>1</v>
      </c>
      <c r="J272" s="56" t="str">
        <f t="shared" si="117"/>
        <v>HMI</v>
      </c>
      <c r="K272" s="56" t="s">
        <v>67</v>
      </c>
      <c r="L272" s="57">
        <f>VLOOKUP(K272,Beckhoff!B:C,2,FALSE)</f>
        <v>353.33330000000001</v>
      </c>
      <c r="M272" s="58">
        <f t="shared" si="118"/>
        <v>353.33330000000001</v>
      </c>
      <c r="Q272" s="55">
        <f t="shared" si="121"/>
        <v>1</v>
      </c>
      <c r="R272" s="56" t="s">
        <v>66</v>
      </c>
      <c r="S272" s="56" t="s">
        <v>67</v>
      </c>
      <c r="T272" s="57">
        <f>VLOOKUP(S272,Bosch!B:C,2,FALSE)</f>
        <v>353.33330000000001</v>
      </c>
      <c r="U272" s="58">
        <f t="shared" si="119"/>
        <v>353.33330000000001</v>
      </c>
      <c r="Y272" s="1"/>
      <c r="AE272" s="1"/>
      <c r="AF272" s="1"/>
      <c r="AG272" s="1"/>
    </row>
    <row r="273" spans="1:33" ht="12" customHeight="1" x14ac:dyDescent="0.2">
      <c r="A273" s="55">
        <v>2</v>
      </c>
      <c r="B273" s="56" t="s">
        <v>259</v>
      </c>
      <c r="C273" s="56" t="s">
        <v>186</v>
      </c>
      <c r="D273" s="57">
        <f>VLOOKUP(C273,Omron!B:C,2,FALSE)</f>
        <v>708.13</v>
      </c>
      <c r="E273" s="58">
        <f t="shared" si="116"/>
        <v>1416.26</v>
      </c>
      <c r="I273" s="55">
        <f t="shared" si="120"/>
        <v>2</v>
      </c>
      <c r="J273" s="56" t="str">
        <f t="shared" si="117"/>
        <v>Rotary Servo, 400w</v>
      </c>
      <c r="K273" s="56" t="s">
        <v>212</v>
      </c>
      <c r="L273" s="57">
        <f>VLOOKUP(K273,Beckhoff!B:C,2,FALSE)</f>
        <v>500</v>
      </c>
      <c r="M273" s="58">
        <f t="shared" si="118"/>
        <v>1000</v>
      </c>
      <c r="Q273" s="55">
        <f t="shared" si="121"/>
        <v>2</v>
      </c>
      <c r="R273" s="56" t="s">
        <v>259</v>
      </c>
      <c r="S273" s="56" t="s">
        <v>171</v>
      </c>
      <c r="T273" s="57">
        <f>VLOOKUP(S273,Bosch!B:C,2,FALSE)</f>
        <v>1233.2714000000001</v>
      </c>
      <c r="U273" s="58">
        <f t="shared" si="119"/>
        <v>2466.5428000000002</v>
      </c>
      <c r="Y273" s="1"/>
      <c r="AE273" s="1"/>
      <c r="AF273" s="1"/>
      <c r="AG273" s="1"/>
    </row>
    <row r="274" spans="1:33" ht="12" customHeight="1" thickBot="1" x14ac:dyDescent="0.25">
      <c r="A274" s="55">
        <v>2</v>
      </c>
      <c r="B274" s="56" t="s">
        <v>260</v>
      </c>
      <c r="C274" s="56" t="s">
        <v>186</v>
      </c>
      <c r="D274" s="57">
        <f>VLOOKUP(C274,Omron!B:C,2,FALSE)</f>
        <v>708.13</v>
      </c>
      <c r="E274" s="58">
        <f t="shared" si="116"/>
        <v>1416.26</v>
      </c>
      <c r="I274" s="55">
        <f t="shared" si="120"/>
        <v>2</v>
      </c>
      <c r="J274" s="56" t="str">
        <f t="shared" si="117"/>
        <v>Linear Servo, 400w</v>
      </c>
      <c r="K274" s="56" t="s">
        <v>212</v>
      </c>
      <c r="L274" s="57">
        <f>VLOOKUP(K274,Beckhoff!B:C,2,FALSE)</f>
        <v>500</v>
      </c>
      <c r="M274" s="58">
        <f t="shared" si="118"/>
        <v>1000</v>
      </c>
      <c r="Q274" s="55">
        <f t="shared" si="121"/>
        <v>2</v>
      </c>
      <c r="R274" s="56" t="s">
        <v>260</v>
      </c>
      <c r="S274" s="56" t="s">
        <v>171</v>
      </c>
      <c r="T274" s="57">
        <f>VLOOKUP(S274,Bosch!B:C,2,FALSE)</f>
        <v>1233.2714000000001</v>
      </c>
      <c r="U274" s="58">
        <f t="shared" si="119"/>
        <v>2466.5428000000002</v>
      </c>
      <c r="Y274" s="1"/>
      <c r="AE274" s="1"/>
      <c r="AF274" s="1"/>
      <c r="AG274" s="1"/>
    </row>
    <row r="275" spans="1:33" ht="12" customHeight="1" thickBot="1" x14ac:dyDescent="0.25">
      <c r="A275" s="55"/>
      <c r="B275" s="60"/>
      <c r="C275" s="60"/>
      <c r="D275" s="57"/>
      <c r="E275" s="58"/>
      <c r="I275" s="65">
        <v>4</v>
      </c>
      <c r="J275" s="60" t="s">
        <v>261</v>
      </c>
      <c r="K275" s="60" t="s">
        <v>217</v>
      </c>
      <c r="L275" s="57">
        <f>VLOOKUP(K275,Beckhoff!B:C,2,FALSE)</f>
        <v>67.28</v>
      </c>
      <c r="M275" s="58">
        <f t="shared" si="118"/>
        <v>269.12</v>
      </c>
      <c r="Q275" s="55">
        <f t="shared" si="121"/>
        <v>0</v>
      </c>
      <c r="R275" s="60"/>
      <c r="S275" s="60"/>
      <c r="T275" s="61"/>
      <c r="U275" s="58"/>
      <c r="Y275" s="1"/>
      <c r="AE275" s="1"/>
      <c r="AF275" s="1"/>
      <c r="AG275" s="1"/>
    </row>
    <row r="276" spans="1:33" ht="12" customHeight="1" x14ac:dyDescent="0.2">
      <c r="A276" s="59">
        <v>4</v>
      </c>
      <c r="B276" s="60" t="s">
        <v>262</v>
      </c>
      <c r="C276" s="56" t="s">
        <v>189</v>
      </c>
      <c r="D276" s="57">
        <f>VLOOKUP(C276,Omron!B:C,2,FALSE)</f>
        <v>886.53</v>
      </c>
      <c r="E276" s="58">
        <f>D276*A276</f>
        <v>3546.12</v>
      </c>
      <c r="I276" s="11">
        <f>A276</f>
        <v>4</v>
      </c>
      <c r="J276" s="15" t="s">
        <v>262</v>
      </c>
      <c r="K276" s="15"/>
      <c r="L276" s="26">
        <v>250</v>
      </c>
      <c r="M276" s="12">
        <f>L276*I276</f>
        <v>1000</v>
      </c>
      <c r="Q276" s="16">
        <f>A276</f>
        <v>4</v>
      </c>
      <c r="R276" s="15" t="s">
        <v>262</v>
      </c>
      <c r="S276" s="15"/>
      <c r="T276" s="26">
        <v>250</v>
      </c>
      <c r="U276" s="12">
        <f>T276*Q276</f>
        <v>1000</v>
      </c>
      <c r="Y276" s="1"/>
      <c r="AE276" s="1"/>
      <c r="AF276" s="1"/>
      <c r="AG276" s="1"/>
    </row>
    <row r="277" spans="1:33" ht="12" customHeight="1" x14ac:dyDescent="0.2">
      <c r="A277" s="59">
        <v>4</v>
      </c>
      <c r="B277" s="60" t="s">
        <v>243</v>
      </c>
      <c r="C277" s="56" t="s">
        <v>194</v>
      </c>
      <c r="D277" s="57">
        <f>VLOOKUP(C277,Omron!B:C,2,FALSE)</f>
        <v>203.33</v>
      </c>
      <c r="E277" s="58">
        <f>D277*A277</f>
        <v>813.32</v>
      </c>
      <c r="I277" s="11">
        <f t="shared" ref="I277:I303" si="122">A277</f>
        <v>4</v>
      </c>
      <c r="J277" s="15" t="s">
        <v>243</v>
      </c>
      <c r="K277" s="15"/>
      <c r="L277" s="26">
        <v>250</v>
      </c>
      <c r="M277" s="12">
        <f>L277*I277</f>
        <v>1000</v>
      </c>
      <c r="Q277" s="16">
        <f t="shared" ref="Q277:Q303" si="123">A277</f>
        <v>4</v>
      </c>
      <c r="R277" s="15" t="s">
        <v>243</v>
      </c>
      <c r="S277" s="15"/>
      <c r="T277" s="26">
        <v>250</v>
      </c>
      <c r="U277" s="12">
        <f>T277*Q277</f>
        <v>1000</v>
      </c>
      <c r="Y277" s="1"/>
      <c r="AE277" s="1"/>
      <c r="AF277" s="1"/>
      <c r="AG277" s="1"/>
    </row>
    <row r="278" spans="1:33" ht="12" customHeight="1" x14ac:dyDescent="0.2">
      <c r="A278" s="59">
        <v>4</v>
      </c>
      <c r="B278" s="60" t="s">
        <v>244</v>
      </c>
      <c r="C278" s="56" t="s">
        <v>192</v>
      </c>
      <c r="D278" s="57">
        <f>VLOOKUP(C278,Omron!B:C,2,FALSE)</f>
        <v>223.67</v>
      </c>
      <c r="E278" s="58">
        <f>D278*A278</f>
        <v>894.68</v>
      </c>
      <c r="I278" s="11">
        <f t="shared" si="122"/>
        <v>4</v>
      </c>
      <c r="J278" s="15" t="s">
        <v>244</v>
      </c>
      <c r="K278" s="15"/>
      <c r="L278" s="26">
        <v>250</v>
      </c>
      <c r="M278" s="12">
        <f>L278*I278</f>
        <v>1000</v>
      </c>
      <c r="Q278" s="16">
        <f t="shared" si="123"/>
        <v>4</v>
      </c>
      <c r="R278" s="15" t="s">
        <v>244</v>
      </c>
      <c r="S278" s="15"/>
      <c r="T278" s="26">
        <v>250</v>
      </c>
      <c r="U278" s="12">
        <f>T278*Q278</f>
        <v>1000</v>
      </c>
      <c r="Y278" s="1"/>
      <c r="AE278" s="1"/>
      <c r="AF278" s="1"/>
      <c r="AG278" s="1"/>
    </row>
    <row r="279" spans="1:33" ht="12" customHeight="1" x14ac:dyDescent="0.2">
      <c r="A279" s="11">
        <v>1</v>
      </c>
      <c r="B279" s="1" t="s">
        <v>44</v>
      </c>
      <c r="D279" s="25">
        <v>1000</v>
      </c>
      <c r="E279" s="12">
        <f t="shared" si="116"/>
        <v>1000</v>
      </c>
      <c r="I279" s="11">
        <f t="shared" si="122"/>
        <v>1</v>
      </c>
      <c r="J279" s="1" t="s">
        <v>44</v>
      </c>
      <c r="L279" s="25">
        <v>1000</v>
      </c>
      <c r="M279" s="12">
        <f t="shared" si="118"/>
        <v>1000</v>
      </c>
      <c r="Q279" s="16">
        <f t="shared" si="123"/>
        <v>1</v>
      </c>
      <c r="R279" s="1" t="s">
        <v>44</v>
      </c>
      <c r="T279" s="25">
        <v>1000</v>
      </c>
      <c r="U279" s="12">
        <f t="shared" ref="U279:U303" si="124">T279*Q279</f>
        <v>1000</v>
      </c>
      <c r="Y279" s="1"/>
      <c r="AE279" s="1"/>
      <c r="AF279" s="1"/>
      <c r="AG279" s="1"/>
    </row>
    <row r="280" spans="1:33" ht="12" customHeight="1" x14ac:dyDescent="0.2">
      <c r="A280" s="11">
        <v>1</v>
      </c>
      <c r="B280" s="1" t="s">
        <v>48</v>
      </c>
      <c r="D280" s="25">
        <v>250</v>
      </c>
      <c r="E280" s="12">
        <f t="shared" si="116"/>
        <v>250</v>
      </c>
      <c r="F280" s="3"/>
      <c r="I280" s="11">
        <f t="shared" si="122"/>
        <v>1</v>
      </c>
      <c r="J280" s="1" t="s">
        <v>48</v>
      </c>
      <c r="L280" s="25">
        <v>250</v>
      </c>
      <c r="M280" s="12">
        <f t="shared" si="118"/>
        <v>250</v>
      </c>
      <c r="N280" s="3"/>
      <c r="Q280" s="16">
        <f t="shared" si="123"/>
        <v>1</v>
      </c>
      <c r="R280" s="1" t="s">
        <v>48</v>
      </c>
      <c r="T280" s="25">
        <v>250</v>
      </c>
      <c r="U280" s="12">
        <f t="shared" si="124"/>
        <v>250</v>
      </c>
      <c r="V280" s="3"/>
      <c r="Y280" s="1"/>
      <c r="AE280" s="1"/>
      <c r="AF280" s="1"/>
      <c r="AG280" s="1"/>
    </row>
    <row r="281" spans="1:33" ht="12" customHeight="1" x14ac:dyDescent="0.2">
      <c r="A281" s="11">
        <v>1</v>
      </c>
      <c r="B281" s="1" t="s">
        <v>49</v>
      </c>
      <c r="D281" s="25">
        <v>350</v>
      </c>
      <c r="E281" s="12">
        <f t="shared" si="116"/>
        <v>350</v>
      </c>
      <c r="I281" s="11">
        <f t="shared" si="122"/>
        <v>1</v>
      </c>
      <c r="J281" s="1" t="s">
        <v>49</v>
      </c>
      <c r="L281" s="25">
        <v>350</v>
      </c>
      <c r="M281" s="12">
        <f t="shared" si="118"/>
        <v>350</v>
      </c>
      <c r="Q281" s="16">
        <f t="shared" si="123"/>
        <v>1</v>
      </c>
      <c r="R281" s="1" t="s">
        <v>49</v>
      </c>
      <c r="T281" s="25">
        <v>350</v>
      </c>
      <c r="U281" s="12">
        <f t="shared" si="124"/>
        <v>350</v>
      </c>
      <c r="Y281" s="1"/>
      <c r="AE281" s="1"/>
      <c r="AF281" s="1"/>
      <c r="AG281" s="1"/>
    </row>
    <row r="282" spans="1:33" ht="12" customHeight="1" x14ac:dyDescent="0.2">
      <c r="A282" s="11">
        <v>1</v>
      </c>
      <c r="B282" s="1" t="s">
        <v>50</v>
      </c>
      <c r="D282" s="25">
        <v>1000</v>
      </c>
      <c r="E282" s="12">
        <f t="shared" si="116"/>
        <v>1000</v>
      </c>
      <c r="I282" s="11">
        <f t="shared" si="122"/>
        <v>1</v>
      </c>
      <c r="J282" s="1" t="s">
        <v>50</v>
      </c>
      <c r="L282" s="25">
        <v>1000</v>
      </c>
      <c r="M282" s="12">
        <f t="shared" si="118"/>
        <v>1000</v>
      </c>
      <c r="Q282" s="16">
        <f t="shared" si="123"/>
        <v>1</v>
      </c>
      <c r="R282" s="1" t="s">
        <v>50</v>
      </c>
      <c r="T282" s="25">
        <v>1000</v>
      </c>
      <c r="U282" s="12">
        <f t="shared" si="124"/>
        <v>1000</v>
      </c>
      <c r="Y282" s="1"/>
      <c r="AE282" s="1"/>
      <c r="AF282" s="1"/>
      <c r="AG282" s="1"/>
    </row>
    <row r="283" spans="1:33" ht="12" customHeight="1" x14ac:dyDescent="0.2">
      <c r="A283" s="11">
        <v>1</v>
      </c>
      <c r="B283" s="1" t="s">
        <v>45</v>
      </c>
      <c r="D283" s="25">
        <v>250</v>
      </c>
      <c r="E283" s="12">
        <f t="shared" si="116"/>
        <v>250</v>
      </c>
      <c r="I283" s="11">
        <f t="shared" si="122"/>
        <v>1</v>
      </c>
      <c r="J283" s="1" t="s">
        <v>45</v>
      </c>
      <c r="L283" s="25">
        <v>250</v>
      </c>
      <c r="M283" s="12">
        <f t="shared" si="118"/>
        <v>250</v>
      </c>
      <c r="Q283" s="16">
        <f t="shared" si="123"/>
        <v>1</v>
      </c>
      <c r="R283" s="1" t="s">
        <v>45</v>
      </c>
      <c r="T283" s="25">
        <v>250</v>
      </c>
      <c r="U283" s="12">
        <f t="shared" si="124"/>
        <v>250</v>
      </c>
      <c r="Y283" s="1"/>
      <c r="AE283" s="1"/>
      <c r="AF283" s="1"/>
      <c r="AG283" s="1"/>
    </row>
    <row r="284" spans="1:33" ht="12" customHeight="1" x14ac:dyDescent="0.2">
      <c r="A284" s="11">
        <v>1</v>
      </c>
      <c r="B284" s="1" t="s">
        <v>137</v>
      </c>
      <c r="D284" s="25">
        <v>55000</v>
      </c>
      <c r="E284" s="12">
        <f t="shared" si="116"/>
        <v>55000</v>
      </c>
      <c r="I284" s="11">
        <f t="shared" si="122"/>
        <v>1</v>
      </c>
      <c r="J284" s="1" t="s">
        <v>137</v>
      </c>
      <c r="L284" s="25">
        <v>55000</v>
      </c>
      <c r="M284" s="12">
        <f t="shared" si="118"/>
        <v>55000</v>
      </c>
      <c r="Q284" s="16">
        <f t="shared" si="123"/>
        <v>1</v>
      </c>
      <c r="R284" s="1" t="s">
        <v>137</v>
      </c>
      <c r="T284" s="25">
        <v>55000</v>
      </c>
      <c r="U284" s="12">
        <f t="shared" si="124"/>
        <v>55000</v>
      </c>
      <c r="Y284" s="1"/>
      <c r="AE284" s="1"/>
      <c r="AF284" s="1"/>
      <c r="AG284" s="1"/>
    </row>
    <row r="285" spans="1:33" ht="12" customHeight="1" x14ac:dyDescent="0.2">
      <c r="A285" s="11">
        <v>1</v>
      </c>
      <c r="B285" s="1" t="s">
        <v>112</v>
      </c>
      <c r="D285" s="25">
        <v>2500</v>
      </c>
      <c r="E285" s="12">
        <f t="shared" si="116"/>
        <v>2500</v>
      </c>
      <c r="I285" s="11">
        <f t="shared" si="122"/>
        <v>1</v>
      </c>
      <c r="J285" s="1" t="s">
        <v>112</v>
      </c>
      <c r="L285" s="25">
        <v>2500</v>
      </c>
      <c r="M285" s="12">
        <f t="shared" si="118"/>
        <v>2500</v>
      </c>
      <c r="Q285" s="16">
        <f t="shared" si="123"/>
        <v>1</v>
      </c>
      <c r="R285" s="1" t="s">
        <v>112</v>
      </c>
      <c r="T285" s="25">
        <v>2500</v>
      </c>
      <c r="U285" s="12">
        <f t="shared" si="124"/>
        <v>2500</v>
      </c>
      <c r="Y285" s="1"/>
      <c r="AE285" s="1"/>
      <c r="AF285" s="1"/>
      <c r="AG285" s="1"/>
    </row>
    <row r="286" spans="1:33" ht="12" customHeight="1" x14ac:dyDescent="0.2">
      <c r="A286" s="11">
        <v>16</v>
      </c>
      <c r="B286" s="1" t="s">
        <v>113</v>
      </c>
      <c r="D286" s="25">
        <v>90</v>
      </c>
      <c r="E286" s="12">
        <f t="shared" si="116"/>
        <v>1440</v>
      </c>
      <c r="I286" s="11">
        <f t="shared" si="122"/>
        <v>16</v>
      </c>
      <c r="J286" s="1" t="s">
        <v>113</v>
      </c>
      <c r="L286" s="25">
        <v>90</v>
      </c>
      <c r="M286" s="12">
        <f t="shared" si="118"/>
        <v>1440</v>
      </c>
      <c r="Q286" s="16">
        <f t="shared" si="123"/>
        <v>16</v>
      </c>
      <c r="R286" s="1" t="s">
        <v>113</v>
      </c>
      <c r="T286" s="25">
        <v>90</v>
      </c>
      <c r="U286" s="12">
        <f t="shared" si="124"/>
        <v>1440</v>
      </c>
      <c r="Y286" s="1"/>
      <c r="AE286" s="1"/>
      <c r="AF286" s="1"/>
      <c r="AG286" s="1"/>
    </row>
    <row r="287" spans="1:33" ht="12" customHeight="1" x14ac:dyDescent="0.2">
      <c r="A287" s="11">
        <v>8</v>
      </c>
      <c r="B287" s="1" t="s">
        <v>114</v>
      </c>
      <c r="D287" s="25">
        <v>150</v>
      </c>
      <c r="E287" s="12">
        <f t="shared" si="116"/>
        <v>1200</v>
      </c>
      <c r="I287" s="11">
        <f t="shared" si="122"/>
        <v>8</v>
      </c>
      <c r="J287" s="1" t="s">
        <v>114</v>
      </c>
      <c r="L287" s="25">
        <v>150</v>
      </c>
      <c r="M287" s="12">
        <f t="shared" si="118"/>
        <v>1200</v>
      </c>
      <c r="Q287" s="16">
        <f t="shared" si="123"/>
        <v>8</v>
      </c>
      <c r="R287" s="1" t="s">
        <v>114</v>
      </c>
      <c r="T287" s="25">
        <v>150</v>
      </c>
      <c r="U287" s="12">
        <f t="shared" si="124"/>
        <v>1200</v>
      </c>
      <c r="Y287" s="1"/>
      <c r="AE287" s="1"/>
      <c r="AF287" s="1"/>
      <c r="AG287" s="1"/>
    </row>
    <row r="288" spans="1:33" ht="12" customHeight="1" x14ac:dyDescent="0.2">
      <c r="A288" s="11">
        <v>2</v>
      </c>
      <c r="B288" s="1" t="s">
        <v>92</v>
      </c>
      <c r="D288" s="25">
        <v>1500</v>
      </c>
      <c r="E288" s="12">
        <f t="shared" si="116"/>
        <v>3000</v>
      </c>
      <c r="I288" s="11">
        <f t="shared" si="122"/>
        <v>2</v>
      </c>
      <c r="J288" s="1" t="s">
        <v>92</v>
      </c>
      <c r="L288" s="25">
        <v>1500</v>
      </c>
      <c r="M288" s="12">
        <f t="shared" si="118"/>
        <v>3000</v>
      </c>
      <c r="Q288" s="16">
        <f t="shared" si="123"/>
        <v>2</v>
      </c>
      <c r="R288" s="1" t="s">
        <v>92</v>
      </c>
      <c r="T288" s="25">
        <v>1500</v>
      </c>
      <c r="U288" s="12">
        <f t="shared" si="124"/>
        <v>3000</v>
      </c>
      <c r="Y288" s="1"/>
      <c r="AE288" s="1"/>
      <c r="AF288" s="1"/>
      <c r="AG288" s="1"/>
    </row>
    <row r="289" spans="1:33" ht="12" customHeight="1" x14ac:dyDescent="0.2">
      <c r="A289" s="16">
        <v>6</v>
      </c>
      <c r="B289" s="1" t="s">
        <v>94</v>
      </c>
      <c r="D289" s="25">
        <v>175</v>
      </c>
      <c r="E289" s="12">
        <f t="shared" si="116"/>
        <v>1050</v>
      </c>
      <c r="I289" s="11">
        <f t="shared" si="122"/>
        <v>6</v>
      </c>
      <c r="J289" s="1" t="s">
        <v>94</v>
      </c>
      <c r="L289" s="25">
        <v>175</v>
      </c>
      <c r="M289" s="12">
        <f t="shared" si="118"/>
        <v>1050</v>
      </c>
      <c r="Q289" s="16">
        <f t="shared" si="123"/>
        <v>6</v>
      </c>
      <c r="R289" s="1" t="s">
        <v>94</v>
      </c>
      <c r="T289" s="25">
        <v>175</v>
      </c>
      <c r="U289" s="12">
        <f t="shared" si="124"/>
        <v>1050</v>
      </c>
      <c r="Y289" s="1"/>
      <c r="AE289" s="1"/>
      <c r="AF289" s="1"/>
      <c r="AG289" s="1"/>
    </row>
    <row r="290" spans="1:33" ht="12" customHeight="1" x14ac:dyDescent="0.2">
      <c r="A290" s="11">
        <v>8</v>
      </c>
      <c r="B290" s="15" t="s">
        <v>95</v>
      </c>
      <c r="C290" s="15"/>
      <c r="D290" s="26">
        <v>75</v>
      </c>
      <c r="E290" s="12">
        <f t="shared" si="116"/>
        <v>600</v>
      </c>
      <c r="I290" s="11">
        <f t="shared" si="122"/>
        <v>8</v>
      </c>
      <c r="J290" s="15" t="s">
        <v>95</v>
      </c>
      <c r="K290" s="15"/>
      <c r="L290" s="26">
        <v>75</v>
      </c>
      <c r="M290" s="12">
        <f t="shared" si="118"/>
        <v>600</v>
      </c>
      <c r="Q290" s="16">
        <f t="shared" si="123"/>
        <v>8</v>
      </c>
      <c r="R290" s="15" t="s">
        <v>95</v>
      </c>
      <c r="S290" s="15"/>
      <c r="T290" s="26">
        <v>75</v>
      </c>
      <c r="U290" s="12">
        <f t="shared" si="124"/>
        <v>600</v>
      </c>
      <c r="Y290" s="1"/>
      <c r="AE290" s="1"/>
      <c r="AF290" s="1"/>
      <c r="AG290" s="1"/>
    </row>
    <row r="291" spans="1:33" ht="12" customHeight="1" x14ac:dyDescent="0.2">
      <c r="A291" s="11">
        <v>4</v>
      </c>
      <c r="B291" s="15" t="s">
        <v>96</v>
      </c>
      <c r="C291" s="15"/>
      <c r="D291" s="26">
        <v>500</v>
      </c>
      <c r="E291" s="12">
        <f t="shared" si="116"/>
        <v>2000</v>
      </c>
      <c r="I291" s="11">
        <f t="shared" si="122"/>
        <v>4</v>
      </c>
      <c r="J291" s="15" t="s">
        <v>96</v>
      </c>
      <c r="K291" s="15"/>
      <c r="L291" s="26">
        <v>500</v>
      </c>
      <c r="M291" s="12">
        <f t="shared" si="118"/>
        <v>2000</v>
      </c>
      <c r="Q291" s="16">
        <f t="shared" si="123"/>
        <v>4</v>
      </c>
      <c r="R291" s="15" t="s">
        <v>96</v>
      </c>
      <c r="S291" s="15"/>
      <c r="T291" s="26">
        <v>500</v>
      </c>
      <c r="U291" s="12">
        <f t="shared" si="124"/>
        <v>2000</v>
      </c>
      <c r="Y291" s="1"/>
      <c r="AE291" s="1"/>
      <c r="AF291" s="1"/>
      <c r="AG291" s="1"/>
    </row>
    <row r="292" spans="1:33" ht="12" customHeight="1" x14ac:dyDescent="0.2">
      <c r="A292" s="16">
        <v>16</v>
      </c>
      <c r="B292" s="1" t="s">
        <v>97</v>
      </c>
      <c r="D292" s="25">
        <v>125</v>
      </c>
      <c r="E292" s="12">
        <f t="shared" si="116"/>
        <v>2000</v>
      </c>
      <c r="I292" s="11">
        <f t="shared" si="122"/>
        <v>16</v>
      </c>
      <c r="J292" s="1" t="s">
        <v>97</v>
      </c>
      <c r="L292" s="25">
        <v>125</v>
      </c>
      <c r="M292" s="12">
        <f t="shared" si="118"/>
        <v>2000</v>
      </c>
      <c r="Q292" s="16">
        <f t="shared" si="123"/>
        <v>16</v>
      </c>
      <c r="R292" s="1" t="s">
        <v>97</v>
      </c>
      <c r="T292" s="25">
        <v>125</v>
      </c>
      <c r="U292" s="12">
        <f t="shared" si="124"/>
        <v>2000</v>
      </c>
      <c r="Y292" s="1"/>
      <c r="AE292" s="1"/>
      <c r="AF292" s="1"/>
      <c r="AG292" s="1"/>
    </row>
    <row r="293" spans="1:33" ht="12" customHeight="1" x14ac:dyDescent="0.2">
      <c r="A293" s="16">
        <v>4</v>
      </c>
      <c r="B293" s="1" t="s">
        <v>98</v>
      </c>
      <c r="D293" s="25">
        <v>500</v>
      </c>
      <c r="E293" s="12">
        <f t="shared" si="116"/>
        <v>2000</v>
      </c>
      <c r="I293" s="11">
        <f t="shared" si="122"/>
        <v>4</v>
      </c>
      <c r="J293" s="1" t="s">
        <v>98</v>
      </c>
      <c r="L293" s="25">
        <v>500</v>
      </c>
      <c r="M293" s="12">
        <f t="shared" si="118"/>
        <v>2000</v>
      </c>
      <c r="Q293" s="16">
        <f t="shared" si="123"/>
        <v>4</v>
      </c>
      <c r="R293" s="1" t="s">
        <v>98</v>
      </c>
      <c r="T293" s="25">
        <v>500</v>
      </c>
      <c r="U293" s="12">
        <f t="shared" si="124"/>
        <v>2000</v>
      </c>
      <c r="Y293" s="1"/>
      <c r="AE293" s="1"/>
      <c r="AF293" s="1"/>
      <c r="AG293" s="1"/>
    </row>
    <row r="294" spans="1:33" ht="12" customHeight="1" x14ac:dyDescent="0.2">
      <c r="A294" s="16">
        <v>2</v>
      </c>
      <c r="B294" s="1" t="s">
        <v>99</v>
      </c>
      <c r="D294" s="25">
        <v>250</v>
      </c>
      <c r="E294" s="12">
        <f t="shared" si="116"/>
        <v>500</v>
      </c>
      <c r="I294" s="11">
        <f t="shared" si="122"/>
        <v>2</v>
      </c>
      <c r="J294" s="1" t="s">
        <v>99</v>
      </c>
      <c r="L294" s="25">
        <v>250</v>
      </c>
      <c r="M294" s="12">
        <f t="shared" si="118"/>
        <v>500</v>
      </c>
      <c r="Q294" s="16">
        <f t="shared" si="123"/>
        <v>2</v>
      </c>
      <c r="R294" s="1" t="s">
        <v>99</v>
      </c>
      <c r="T294" s="25">
        <v>250</v>
      </c>
      <c r="U294" s="12">
        <f t="shared" si="124"/>
        <v>500</v>
      </c>
      <c r="Y294" s="1"/>
      <c r="AE294" s="1"/>
      <c r="AF294" s="1"/>
      <c r="AG294" s="1"/>
    </row>
    <row r="295" spans="1:33" ht="12" customHeight="1" x14ac:dyDescent="0.2">
      <c r="A295" s="11">
        <v>1</v>
      </c>
      <c r="B295" s="15" t="s">
        <v>115</v>
      </c>
      <c r="C295" s="15"/>
      <c r="D295" s="26">
        <v>3500</v>
      </c>
      <c r="E295" s="12">
        <f t="shared" si="116"/>
        <v>3500</v>
      </c>
      <c r="I295" s="11">
        <f t="shared" si="122"/>
        <v>1</v>
      </c>
      <c r="J295" s="15" t="s">
        <v>115</v>
      </c>
      <c r="K295" s="15"/>
      <c r="L295" s="26">
        <v>3500</v>
      </c>
      <c r="M295" s="12">
        <f t="shared" si="118"/>
        <v>3500</v>
      </c>
      <c r="Q295" s="16">
        <f t="shared" si="123"/>
        <v>1</v>
      </c>
      <c r="R295" s="15" t="s">
        <v>115</v>
      </c>
      <c r="S295" s="15"/>
      <c r="T295" s="26">
        <v>3500</v>
      </c>
      <c r="U295" s="12">
        <f t="shared" si="124"/>
        <v>3500</v>
      </c>
      <c r="Y295" s="1"/>
      <c r="AE295" s="1"/>
      <c r="AF295" s="1"/>
      <c r="AG295" s="1"/>
    </row>
    <row r="296" spans="1:33" ht="12" customHeight="1" x14ac:dyDescent="0.2">
      <c r="A296" s="11">
        <v>2</v>
      </c>
      <c r="B296" s="15" t="s">
        <v>138</v>
      </c>
      <c r="C296" s="15"/>
      <c r="D296" s="26">
        <v>500</v>
      </c>
      <c r="E296" s="12">
        <f t="shared" si="116"/>
        <v>1000</v>
      </c>
      <c r="I296" s="11">
        <f t="shared" si="122"/>
        <v>2</v>
      </c>
      <c r="J296" s="15" t="s">
        <v>138</v>
      </c>
      <c r="K296" s="15"/>
      <c r="L296" s="26">
        <v>500</v>
      </c>
      <c r="M296" s="12">
        <f t="shared" si="118"/>
        <v>1000</v>
      </c>
      <c r="Q296" s="16">
        <f t="shared" si="123"/>
        <v>2</v>
      </c>
      <c r="R296" s="15" t="s">
        <v>138</v>
      </c>
      <c r="S296" s="15"/>
      <c r="T296" s="26">
        <v>500</v>
      </c>
      <c r="U296" s="12">
        <f t="shared" si="124"/>
        <v>1000</v>
      </c>
      <c r="Y296" s="1"/>
      <c r="AE296" s="1"/>
      <c r="AF296" s="1"/>
      <c r="AG296" s="1"/>
    </row>
    <row r="297" spans="1:33" ht="12" customHeight="1" x14ac:dyDescent="0.2">
      <c r="A297" s="11">
        <v>2</v>
      </c>
      <c r="B297" s="15" t="s">
        <v>117</v>
      </c>
      <c r="C297" s="15"/>
      <c r="D297" s="26">
        <v>1000</v>
      </c>
      <c r="E297" s="12">
        <f t="shared" si="116"/>
        <v>2000</v>
      </c>
      <c r="I297" s="11">
        <f t="shared" si="122"/>
        <v>2</v>
      </c>
      <c r="J297" s="15" t="s">
        <v>117</v>
      </c>
      <c r="K297" s="15"/>
      <c r="L297" s="26">
        <v>1000</v>
      </c>
      <c r="M297" s="12">
        <f t="shared" si="118"/>
        <v>2000</v>
      </c>
      <c r="Q297" s="16">
        <f t="shared" si="123"/>
        <v>2</v>
      </c>
      <c r="R297" s="15" t="s">
        <v>117</v>
      </c>
      <c r="S297" s="15"/>
      <c r="T297" s="26">
        <v>1000</v>
      </c>
      <c r="U297" s="12">
        <f t="shared" si="124"/>
        <v>2000</v>
      </c>
      <c r="Y297" s="1"/>
      <c r="AE297" s="1"/>
      <c r="AF297" s="1"/>
      <c r="AG297" s="1"/>
    </row>
    <row r="298" spans="1:33" ht="12" customHeight="1" x14ac:dyDescent="0.2">
      <c r="A298" s="16">
        <v>2</v>
      </c>
      <c r="B298" s="1" t="s">
        <v>139</v>
      </c>
      <c r="D298" s="25">
        <v>1500</v>
      </c>
      <c r="E298" s="12">
        <f t="shared" si="116"/>
        <v>3000</v>
      </c>
      <c r="I298" s="11">
        <f t="shared" si="122"/>
        <v>2</v>
      </c>
      <c r="J298" s="1" t="s">
        <v>139</v>
      </c>
      <c r="L298" s="25">
        <v>1500</v>
      </c>
      <c r="M298" s="12">
        <f t="shared" si="118"/>
        <v>3000</v>
      </c>
      <c r="Q298" s="16">
        <f t="shared" si="123"/>
        <v>2</v>
      </c>
      <c r="R298" s="1" t="s">
        <v>139</v>
      </c>
      <c r="T298" s="25">
        <v>1500</v>
      </c>
      <c r="U298" s="12">
        <f t="shared" si="124"/>
        <v>3000</v>
      </c>
      <c r="Y298" s="1"/>
      <c r="AE298" s="1"/>
      <c r="AF298" s="1"/>
      <c r="AG298" s="1"/>
    </row>
    <row r="299" spans="1:33" ht="12" customHeight="1" x14ac:dyDescent="0.2">
      <c r="A299" s="16">
        <v>2</v>
      </c>
      <c r="B299" s="1" t="s">
        <v>140</v>
      </c>
      <c r="D299" s="25">
        <v>150</v>
      </c>
      <c r="E299" s="12">
        <f t="shared" si="116"/>
        <v>300</v>
      </c>
      <c r="I299" s="11">
        <f t="shared" si="122"/>
        <v>2</v>
      </c>
      <c r="J299" s="1" t="s">
        <v>140</v>
      </c>
      <c r="L299" s="25">
        <v>150</v>
      </c>
      <c r="M299" s="12">
        <f t="shared" si="118"/>
        <v>300</v>
      </c>
      <c r="Q299" s="16">
        <f t="shared" si="123"/>
        <v>2</v>
      </c>
      <c r="R299" s="1" t="s">
        <v>140</v>
      </c>
      <c r="T299" s="25">
        <v>150</v>
      </c>
      <c r="U299" s="12">
        <f t="shared" si="124"/>
        <v>300</v>
      </c>
      <c r="Y299" s="1"/>
      <c r="AE299" s="1"/>
      <c r="AF299" s="1"/>
      <c r="AG299" s="1"/>
    </row>
    <row r="300" spans="1:33" ht="12" customHeight="1" x14ac:dyDescent="0.2">
      <c r="A300" s="16">
        <v>2</v>
      </c>
      <c r="B300" s="1" t="s">
        <v>141</v>
      </c>
      <c r="D300" s="25">
        <v>2500</v>
      </c>
      <c r="E300" s="12">
        <f t="shared" si="116"/>
        <v>5000</v>
      </c>
      <c r="I300" s="11">
        <f t="shared" si="122"/>
        <v>2</v>
      </c>
      <c r="J300" s="1" t="s">
        <v>141</v>
      </c>
      <c r="L300" s="25">
        <v>2500</v>
      </c>
      <c r="M300" s="12">
        <f t="shared" si="118"/>
        <v>5000</v>
      </c>
      <c r="Q300" s="16">
        <f t="shared" si="123"/>
        <v>2</v>
      </c>
      <c r="R300" s="1" t="s">
        <v>141</v>
      </c>
      <c r="T300" s="25">
        <v>2500</v>
      </c>
      <c r="U300" s="12">
        <f t="shared" si="124"/>
        <v>5000</v>
      </c>
      <c r="Y300" s="1"/>
      <c r="AE300" s="1"/>
      <c r="AF300" s="1"/>
      <c r="AG300" s="1"/>
    </row>
    <row r="301" spans="1:33" ht="12" customHeight="1" x14ac:dyDescent="0.2">
      <c r="A301" s="11">
        <v>2</v>
      </c>
      <c r="B301" s="1" t="s">
        <v>121</v>
      </c>
      <c r="D301" s="25">
        <v>500</v>
      </c>
      <c r="E301" s="12">
        <f t="shared" si="116"/>
        <v>1000</v>
      </c>
      <c r="I301" s="11">
        <f t="shared" si="122"/>
        <v>2</v>
      </c>
      <c r="J301" s="1" t="s">
        <v>121</v>
      </c>
      <c r="L301" s="25">
        <v>500</v>
      </c>
      <c r="M301" s="12">
        <f t="shared" si="118"/>
        <v>1000</v>
      </c>
      <c r="Q301" s="16">
        <f t="shared" si="123"/>
        <v>2</v>
      </c>
      <c r="R301" s="1" t="s">
        <v>121</v>
      </c>
      <c r="T301" s="25">
        <v>500</v>
      </c>
      <c r="U301" s="12">
        <f t="shared" si="124"/>
        <v>1000</v>
      </c>
      <c r="Y301" s="1"/>
      <c r="AE301" s="1"/>
      <c r="AF301" s="1"/>
      <c r="AG301" s="1"/>
    </row>
    <row r="302" spans="1:33" ht="12" customHeight="1" x14ac:dyDescent="0.2">
      <c r="A302" s="11">
        <v>2</v>
      </c>
      <c r="B302" s="1" t="s">
        <v>122</v>
      </c>
      <c r="D302" s="25">
        <v>1250</v>
      </c>
      <c r="E302" s="12">
        <f t="shared" si="116"/>
        <v>2500</v>
      </c>
      <c r="I302" s="11">
        <f t="shared" si="122"/>
        <v>2</v>
      </c>
      <c r="J302" s="1" t="s">
        <v>122</v>
      </c>
      <c r="L302" s="25">
        <v>1250</v>
      </c>
      <c r="M302" s="12">
        <f t="shared" si="118"/>
        <v>2500</v>
      </c>
      <c r="Q302" s="16">
        <f t="shared" si="123"/>
        <v>2</v>
      </c>
      <c r="R302" s="1" t="s">
        <v>122</v>
      </c>
      <c r="T302" s="25">
        <v>1250</v>
      </c>
      <c r="U302" s="12">
        <f t="shared" si="124"/>
        <v>2500</v>
      </c>
      <c r="Y302" s="1"/>
      <c r="AE302" s="1"/>
      <c r="AF302" s="1"/>
      <c r="AG302" s="1"/>
    </row>
    <row r="303" spans="1:33" ht="12" customHeight="1" x14ac:dyDescent="0.2">
      <c r="A303" s="11">
        <v>2</v>
      </c>
      <c r="B303" s="1" t="s">
        <v>123</v>
      </c>
      <c r="D303" s="25">
        <v>500</v>
      </c>
      <c r="E303" s="12">
        <f t="shared" si="116"/>
        <v>1000</v>
      </c>
      <c r="I303" s="11">
        <f t="shared" si="122"/>
        <v>2</v>
      </c>
      <c r="J303" s="1" t="s">
        <v>123</v>
      </c>
      <c r="L303" s="25">
        <v>500</v>
      </c>
      <c r="M303" s="12">
        <f t="shared" si="118"/>
        <v>1000</v>
      </c>
      <c r="Q303" s="16">
        <f t="shared" si="123"/>
        <v>2</v>
      </c>
      <c r="R303" s="1" t="s">
        <v>123</v>
      </c>
      <c r="T303" s="25">
        <v>500</v>
      </c>
      <c r="U303" s="12">
        <f t="shared" si="124"/>
        <v>1000</v>
      </c>
      <c r="Y303" s="1"/>
      <c r="AE303" s="1"/>
      <c r="AF303" s="1"/>
      <c r="AG303" s="1"/>
    </row>
    <row r="304" spans="1:33" ht="12" customHeight="1" x14ac:dyDescent="0.2">
      <c r="A304" s="11"/>
      <c r="D304" s="25"/>
      <c r="E304" s="12"/>
      <c r="F304" s="3">
        <f>SUM(E269:E303)</f>
        <v>103566.2</v>
      </c>
      <c r="I304" s="11"/>
      <c r="L304" s="25"/>
      <c r="M304" s="12"/>
      <c r="N304" s="3">
        <f>SUM(M269:M303)</f>
        <v>99519.573300000004</v>
      </c>
      <c r="Q304" s="11"/>
      <c r="T304" s="25"/>
      <c r="U304" s="12"/>
      <c r="V304" s="3">
        <f>SUM(U269:U303)</f>
        <v>103010.7047</v>
      </c>
      <c r="Y304" s="1"/>
      <c r="AE304" s="1"/>
      <c r="AF304" s="1"/>
      <c r="AG304" s="1"/>
    </row>
    <row r="305" spans="1:33" ht="12" customHeight="1" x14ac:dyDescent="0.2">
      <c r="A305" s="11"/>
      <c r="B305" s="33" t="s">
        <v>263</v>
      </c>
      <c r="C305" s="33"/>
      <c r="D305" s="25"/>
      <c r="E305" s="12"/>
      <c r="F305" s="3"/>
      <c r="I305" s="11"/>
      <c r="J305" s="33" t="s">
        <v>263</v>
      </c>
      <c r="K305" s="33"/>
      <c r="L305" s="25"/>
      <c r="M305" s="12"/>
      <c r="N305" s="3"/>
      <c r="Q305" s="11"/>
      <c r="R305" s="33" t="s">
        <v>263</v>
      </c>
      <c r="S305" s="33"/>
      <c r="T305" s="25"/>
      <c r="U305" s="12"/>
      <c r="V305" s="3"/>
      <c r="Y305" s="1"/>
      <c r="AE305" s="1"/>
      <c r="AF305" s="1"/>
      <c r="AG305" s="1"/>
    </row>
    <row r="306" spans="1:33" ht="12" customHeight="1" x14ac:dyDescent="0.2">
      <c r="A306" s="55">
        <v>0</v>
      </c>
      <c r="B306" s="56" t="s">
        <v>60</v>
      </c>
      <c r="C306" s="56" t="s">
        <v>178</v>
      </c>
      <c r="D306" s="57">
        <f>VLOOKUP(C306,Omron!B:C,2,FALSE)</f>
        <v>194.27</v>
      </c>
      <c r="E306" s="58">
        <f t="shared" ref="E306:E309" si="125">D306*A306</f>
        <v>0</v>
      </c>
      <c r="F306" s="3"/>
      <c r="I306" s="55">
        <f>A306</f>
        <v>0</v>
      </c>
      <c r="J306" s="56" t="str">
        <f>B306</f>
        <v>FieldBus Coupler</v>
      </c>
      <c r="K306" s="56" t="s">
        <v>203</v>
      </c>
      <c r="L306" s="57">
        <f>VLOOKUP(K306,Beckhoff!B:C,2,FALSE)</f>
        <v>113.6</v>
      </c>
      <c r="M306" s="58">
        <f t="shared" ref="M306:M309" si="126">L306*I306</f>
        <v>0</v>
      </c>
      <c r="N306" s="3"/>
      <c r="Q306" s="55">
        <f>A306</f>
        <v>0</v>
      </c>
      <c r="R306" s="56" t="s">
        <v>60</v>
      </c>
      <c r="S306" s="56" t="s">
        <v>61</v>
      </c>
      <c r="T306" s="57">
        <f>VLOOKUP(S306,Bosch!B:C,2,FALSE)</f>
        <v>531.42859999999996</v>
      </c>
      <c r="U306" s="58">
        <f t="shared" ref="U306:U309" si="127">T306*Q306</f>
        <v>0</v>
      </c>
      <c r="V306" s="3"/>
      <c r="Y306" s="1"/>
      <c r="AE306" s="1"/>
      <c r="AF306" s="1"/>
      <c r="AG306" s="1"/>
    </row>
    <row r="307" spans="1:33" ht="12" customHeight="1" x14ac:dyDescent="0.2">
      <c r="A307" s="55">
        <v>0</v>
      </c>
      <c r="B307" s="56" t="s">
        <v>37</v>
      </c>
      <c r="C307" s="56" t="s">
        <v>179</v>
      </c>
      <c r="D307" s="57">
        <f>VLOOKUP(C307,Omron!B:C,2,FALSE)</f>
        <v>99.2</v>
      </c>
      <c r="E307" s="58">
        <f t="shared" si="125"/>
        <v>0</v>
      </c>
      <c r="I307" s="55">
        <f t="shared" ref="I307:I308" si="128">A307</f>
        <v>0</v>
      </c>
      <c r="J307" s="56" t="str">
        <f>B307</f>
        <v>Digital Inputs, 16pt</v>
      </c>
      <c r="K307" s="56" t="s">
        <v>204</v>
      </c>
      <c r="L307" s="57">
        <f>VLOOKUP(K307,Beckhoff!B:C,2,FALSE)</f>
        <v>69.36</v>
      </c>
      <c r="M307" s="58">
        <f t="shared" si="126"/>
        <v>0</v>
      </c>
      <c r="Q307" s="55">
        <f t="shared" ref="Q307:Q308" si="129">A307</f>
        <v>0</v>
      </c>
      <c r="R307" s="56" t="s">
        <v>37</v>
      </c>
      <c r="S307" s="56" t="s">
        <v>38</v>
      </c>
      <c r="T307" s="57">
        <f>VLOOKUP(S307,Bosch!B:C,2,FALSE)</f>
        <v>168.28569999999999</v>
      </c>
      <c r="U307" s="58">
        <f t="shared" si="127"/>
        <v>0</v>
      </c>
      <c r="Y307" s="1"/>
      <c r="AE307" s="1"/>
      <c r="AF307" s="1"/>
      <c r="AG307" s="1"/>
    </row>
    <row r="308" spans="1:33" ht="12" customHeight="1" x14ac:dyDescent="0.2">
      <c r="A308" s="55">
        <v>0</v>
      </c>
      <c r="B308" s="56" t="s">
        <v>39</v>
      </c>
      <c r="C308" s="56" t="s">
        <v>180</v>
      </c>
      <c r="D308" s="57">
        <f>VLOOKUP(C308,Omron!B:C,2,FALSE)</f>
        <v>128.13</v>
      </c>
      <c r="E308" s="58">
        <f t="shared" si="125"/>
        <v>0</v>
      </c>
      <c r="I308" s="55">
        <f t="shared" si="128"/>
        <v>0</v>
      </c>
      <c r="J308" s="56" t="str">
        <f>B308</f>
        <v>Digital Outputs, 16pt</v>
      </c>
      <c r="K308" s="56" t="s">
        <v>207</v>
      </c>
      <c r="L308" s="57">
        <f>VLOOKUP(K308,Beckhoff!B:C,2,FALSE)</f>
        <v>102.4</v>
      </c>
      <c r="M308" s="58">
        <f t="shared" si="126"/>
        <v>0</v>
      </c>
      <c r="Q308" s="55">
        <f t="shared" si="129"/>
        <v>0</v>
      </c>
      <c r="R308" s="56" t="s">
        <v>39</v>
      </c>
      <c r="S308" s="56" t="s">
        <v>40</v>
      </c>
      <c r="T308" s="57">
        <f>VLOOKUP(S308,Bosch!B:C,2,FALSE)</f>
        <v>208.1429</v>
      </c>
      <c r="U308" s="58">
        <f t="shared" si="127"/>
        <v>0</v>
      </c>
      <c r="Y308" s="1"/>
      <c r="AE308" s="1"/>
      <c r="AF308" s="1"/>
      <c r="AG308" s="1"/>
    </row>
    <row r="309" spans="1:33" ht="12" customHeight="1" x14ac:dyDescent="0.2">
      <c r="A309" s="11">
        <v>0</v>
      </c>
      <c r="B309" s="1" t="s">
        <v>264</v>
      </c>
      <c r="D309" s="25">
        <v>9910</v>
      </c>
      <c r="E309" s="12">
        <f t="shared" si="125"/>
        <v>0</v>
      </c>
      <c r="I309" s="11">
        <f>A309</f>
        <v>0</v>
      </c>
      <c r="J309" s="1" t="s">
        <v>264</v>
      </c>
      <c r="L309" s="25">
        <f>D309</f>
        <v>9910</v>
      </c>
      <c r="M309" s="12">
        <f t="shared" si="126"/>
        <v>0</v>
      </c>
      <c r="Q309" s="11">
        <f>A309</f>
        <v>0</v>
      </c>
      <c r="R309" s="1" t="s">
        <v>264</v>
      </c>
      <c r="T309" s="25">
        <v>9910</v>
      </c>
      <c r="U309" s="12">
        <f t="shared" si="127"/>
        <v>0</v>
      </c>
      <c r="Y309" s="1"/>
      <c r="AE309" s="1"/>
      <c r="AF309" s="1"/>
      <c r="AG309" s="1"/>
    </row>
    <row r="310" spans="1:33" ht="12" customHeight="1" x14ac:dyDescent="0.2">
      <c r="A310" s="11"/>
      <c r="D310" s="25"/>
      <c r="E310" s="12"/>
      <c r="F310" s="3">
        <f>SUM(E306:E309)</f>
        <v>0</v>
      </c>
      <c r="I310" s="11"/>
      <c r="L310" s="25"/>
      <c r="M310" s="12"/>
      <c r="N310" s="3">
        <f>SUM(M306:M309)</f>
        <v>0</v>
      </c>
      <c r="Q310" s="11"/>
      <c r="T310" s="25"/>
      <c r="U310" s="12"/>
      <c r="V310" s="3">
        <f>SUM(U306:U309)</f>
        <v>0</v>
      </c>
      <c r="Y310" s="1"/>
      <c r="AE310" s="1"/>
      <c r="AF310" s="1"/>
      <c r="AG310" s="1"/>
    </row>
    <row r="311" spans="1:33" ht="12" customHeight="1" x14ac:dyDescent="0.2">
      <c r="A311" s="11"/>
      <c r="B311" s="33" t="s">
        <v>142</v>
      </c>
      <c r="C311" s="33"/>
      <c r="D311" s="25"/>
      <c r="E311" s="12"/>
      <c r="F311" s="3"/>
      <c r="I311" s="11"/>
      <c r="J311" s="33" t="s">
        <v>142</v>
      </c>
      <c r="K311" s="33"/>
      <c r="L311" s="25"/>
      <c r="M311" s="12"/>
      <c r="N311" s="3"/>
      <c r="Q311" s="11"/>
      <c r="R311" s="33" t="s">
        <v>142</v>
      </c>
      <c r="S311" s="33"/>
      <c r="T311" s="25"/>
      <c r="U311" s="12"/>
      <c r="V311" s="3"/>
      <c r="Y311" s="1"/>
      <c r="AE311" s="1"/>
      <c r="AF311" s="1"/>
      <c r="AG311" s="1"/>
    </row>
    <row r="312" spans="1:33" ht="12" customHeight="1" x14ac:dyDescent="0.2">
      <c r="A312" s="55">
        <v>1</v>
      </c>
      <c r="B312" s="56" t="s">
        <v>60</v>
      </c>
      <c r="C312" s="56" t="s">
        <v>178</v>
      </c>
      <c r="D312" s="57">
        <f>VLOOKUP(C312,Omron!B:C,2,FALSE)</f>
        <v>194.27</v>
      </c>
      <c r="E312" s="58">
        <f t="shared" ref="E312:E334" si="130">D312*A312</f>
        <v>194.27</v>
      </c>
      <c r="F312" s="3"/>
      <c r="I312" s="55">
        <f>A312</f>
        <v>1</v>
      </c>
      <c r="J312" s="56" t="str">
        <f t="shared" ref="J312:J316" si="131">B312</f>
        <v>FieldBus Coupler</v>
      </c>
      <c r="K312" s="56" t="s">
        <v>203</v>
      </c>
      <c r="L312" s="57">
        <f>VLOOKUP(K312,Beckhoff!B:C,2,FALSE)</f>
        <v>113.6</v>
      </c>
      <c r="M312" s="58">
        <f t="shared" ref="M312:M334" si="132">L312*I312</f>
        <v>113.6</v>
      </c>
      <c r="N312" s="3"/>
      <c r="Q312" s="55">
        <f>A312</f>
        <v>1</v>
      </c>
      <c r="R312" s="56" t="s">
        <v>60</v>
      </c>
      <c r="S312" s="56" t="s">
        <v>61</v>
      </c>
      <c r="T312" s="57">
        <f>VLOOKUP(S312,Bosch!B:C,2,FALSE)</f>
        <v>531.42859999999996</v>
      </c>
      <c r="U312" s="58">
        <f t="shared" ref="U312:U319" si="133">T312*Q312</f>
        <v>531.42859999999996</v>
      </c>
      <c r="V312" s="3"/>
      <c r="Y312" s="1"/>
      <c r="AE312" s="1"/>
      <c r="AF312" s="1"/>
      <c r="AG312" s="1"/>
    </row>
    <row r="313" spans="1:33" ht="12" customHeight="1" x14ac:dyDescent="0.2">
      <c r="A313" s="55">
        <v>1</v>
      </c>
      <c r="B313" s="56" t="s">
        <v>37</v>
      </c>
      <c r="C313" s="56" t="s">
        <v>179</v>
      </c>
      <c r="D313" s="57">
        <f>VLOOKUP(C313,Omron!B:C,2,FALSE)</f>
        <v>99.2</v>
      </c>
      <c r="E313" s="58">
        <f t="shared" si="130"/>
        <v>99.2</v>
      </c>
      <c r="I313" s="55">
        <f t="shared" ref="I313:I319" si="134">A313</f>
        <v>1</v>
      </c>
      <c r="J313" s="56" t="str">
        <f t="shared" si="131"/>
        <v>Digital Inputs, 16pt</v>
      </c>
      <c r="K313" s="56" t="s">
        <v>204</v>
      </c>
      <c r="L313" s="57">
        <f>VLOOKUP(K313,Beckhoff!B:C,2,FALSE)</f>
        <v>69.36</v>
      </c>
      <c r="M313" s="58">
        <f t="shared" si="132"/>
        <v>69.36</v>
      </c>
      <c r="Q313" s="55">
        <f t="shared" ref="Q313:Q322" si="135">A313</f>
        <v>1</v>
      </c>
      <c r="R313" s="56" t="s">
        <v>37</v>
      </c>
      <c r="S313" s="56" t="s">
        <v>38</v>
      </c>
      <c r="T313" s="57">
        <f>VLOOKUP(S313,Bosch!B:C,2,FALSE)</f>
        <v>168.28569999999999</v>
      </c>
      <c r="U313" s="58">
        <f t="shared" si="133"/>
        <v>168.28569999999999</v>
      </c>
      <c r="Y313" s="1"/>
      <c r="AE313" s="1"/>
      <c r="AF313" s="1"/>
      <c r="AG313" s="1"/>
    </row>
    <row r="314" spans="1:33" ht="12" customHeight="1" x14ac:dyDescent="0.2">
      <c r="A314" s="55">
        <v>1</v>
      </c>
      <c r="B314" s="56" t="s">
        <v>39</v>
      </c>
      <c r="C314" s="56" t="s">
        <v>180</v>
      </c>
      <c r="D314" s="57">
        <f>VLOOKUP(C314,Omron!B:C,2,FALSE)</f>
        <v>128.13</v>
      </c>
      <c r="E314" s="58">
        <f t="shared" si="130"/>
        <v>128.13</v>
      </c>
      <c r="I314" s="55">
        <f t="shared" si="134"/>
        <v>1</v>
      </c>
      <c r="J314" s="56" t="str">
        <f t="shared" si="131"/>
        <v>Digital Outputs, 16pt</v>
      </c>
      <c r="K314" s="56" t="s">
        <v>207</v>
      </c>
      <c r="L314" s="57">
        <f>VLOOKUP(K314,Beckhoff!B:C,2,FALSE)</f>
        <v>102.4</v>
      </c>
      <c r="M314" s="58">
        <f t="shared" si="132"/>
        <v>102.4</v>
      </c>
      <c r="Q314" s="55">
        <f t="shared" si="135"/>
        <v>1</v>
      </c>
      <c r="R314" s="56" t="s">
        <v>39</v>
      </c>
      <c r="S314" s="56" t="s">
        <v>40</v>
      </c>
      <c r="T314" s="57">
        <f>VLOOKUP(S314,Bosch!B:C,2,FALSE)</f>
        <v>208.1429</v>
      </c>
      <c r="U314" s="58">
        <f t="shared" si="133"/>
        <v>208.1429</v>
      </c>
      <c r="Y314" s="1"/>
      <c r="AE314" s="1"/>
      <c r="AF314" s="1"/>
      <c r="AG314" s="1"/>
    </row>
    <row r="315" spans="1:33" ht="12" customHeight="1" x14ac:dyDescent="0.2">
      <c r="A315" s="55">
        <v>1</v>
      </c>
      <c r="B315" s="56" t="s">
        <v>62</v>
      </c>
      <c r="C315" s="56" t="s">
        <v>176</v>
      </c>
      <c r="D315" s="57">
        <f>VLOOKUP(C315,Omron!B:C,2,FALSE)</f>
        <v>157.07</v>
      </c>
      <c r="E315" s="58">
        <f t="shared" si="130"/>
        <v>157.07</v>
      </c>
      <c r="F315" s="3"/>
      <c r="I315" s="55">
        <f t="shared" si="134"/>
        <v>1</v>
      </c>
      <c r="J315" s="56" t="str">
        <f t="shared" si="131"/>
        <v>Analog Inp, 4pt</v>
      </c>
      <c r="K315" s="56" t="s">
        <v>209</v>
      </c>
      <c r="L315" s="57">
        <f>VLOOKUP(K315,Beckhoff!B:C,2,FALSE)</f>
        <v>139.19999999999999</v>
      </c>
      <c r="M315" s="58">
        <f t="shared" si="132"/>
        <v>139.19999999999999</v>
      </c>
      <c r="N315" s="3"/>
      <c r="Q315" s="55">
        <f t="shared" si="135"/>
        <v>1</v>
      </c>
      <c r="R315" s="56" t="s">
        <v>62</v>
      </c>
      <c r="S315" s="56" t="s">
        <v>63</v>
      </c>
      <c r="T315" s="57">
        <f>VLOOKUP(S315,Bosch!B:C,2,FALSE)</f>
        <v>376.42860000000002</v>
      </c>
      <c r="U315" s="58">
        <f t="shared" si="133"/>
        <v>376.42860000000002</v>
      </c>
      <c r="V315" s="3"/>
      <c r="Y315" s="1"/>
      <c r="AE315" s="1"/>
      <c r="AF315" s="1"/>
      <c r="AG315" s="1"/>
    </row>
    <row r="316" spans="1:33" ht="12" customHeight="1" x14ac:dyDescent="0.2">
      <c r="A316" s="55">
        <v>1</v>
      </c>
      <c r="B316" s="56" t="s">
        <v>64</v>
      </c>
      <c r="C316" s="56" t="s">
        <v>177</v>
      </c>
      <c r="D316" s="57">
        <f>VLOOKUP(C316,Omron!B:C,2,FALSE)</f>
        <v>169.47</v>
      </c>
      <c r="E316" s="58">
        <f t="shared" si="130"/>
        <v>169.47</v>
      </c>
      <c r="I316" s="55">
        <f t="shared" si="134"/>
        <v>1</v>
      </c>
      <c r="J316" s="56" t="str">
        <f t="shared" si="131"/>
        <v>Analog Outputs, 4pt</v>
      </c>
      <c r="K316" s="56" t="s">
        <v>211</v>
      </c>
      <c r="L316" s="57">
        <f>VLOOKUP(K316,Beckhoff!B:C,2,FALSE)</f>
        <v>152.80000000000001</v>
      </c>
      <c r="M316" s="58">
        <f t="shared" si="132"/>
        <v>152.80000000000001</v>
      </c>
      <c r="Q316" s="55">
        <f t="shared" si="135"/>
        <v>1</v>
      </c>
      <c r="R316" s="56" t="s">
        <v>64</v>
      </c>
      <c r="S316" s="56" t="s">
        <v>65</v>
      </c>
      <c r="T316" s="57">
        <f>VLOOKUP(S316,Bosch!B:C,2,FALSE)</f>
        <v>465</v>
      </c>
      <c r="U316" s="58">
        <f t="shared" si="133"/>
        <v>465</v>
      </c>
      <c r="Y316" s="1"/>
      <c r="AE316" s="1"/>
      <c r="AF316" s="1"/>
      <c r="AG316" s="1"/>
    </row>
    <row r="317" spans="1:33" ht="12" customHeight="1" x14ac:dyDescent="0.2">
      <c r="A317" s="55">
        <v>1</v>
      </c>
      <c r="B317" s="56" t="s">
        <v>41</v>
      </c>
      <c r="C317" s="56" t="s">
        <v>182</v>
      </c>
      <c r="D317" s="57">
        <f>VLOOKUP(C317,Omron!B:C,2,FALSE)</f>
        <v>378</v>
      </c>
      <c r="E317" s="58">
        <f t="shared" si="130"/>
        <v>378</v>
      </c>
      <c r="I317" s="55">
        <f t="shared" si="134"/>
        <v>1</v>
      </c>
      <c r="J317" s="56" t="s">
        <v>41</v>
      </c>
      <c r="K317" s="56" t="s">
        <v>205</v>
      </c>
      <c r="L317" s="57">
        <f>VLOOKUP(K317,Beckhoff!B:C,2,FALSE)</f>
        <v>172.8</v>
      </c>
      <c r="M317" s="58">
        <f t="shared" si="132"/>
        <v>172.8</v>
      </c>
      <c r="Q317" s="55">
        <f t="shared" si="135"/>
        <v>1</v>
      </c>
      <c r="R317" s="56" t="s">
        <v>41</v>
      </c>
      <c r="S317" s="56" t="s">
        <v>42</v>
      </c>
      <c r="T317" s="57">
        <f>VLOOKUP(S317,Bosch!B:C,2,FALSE)</f>
        <v>443.45710000000003</v>
      </c>
      <c r="U317" s="58">
        <f t="shared" si="133"/>
        <v>443.45710000000003</v>
      </c>
      <c r="Y317" s="1"/>
      <c r="AE317" s="1"/>
      <c r="AF317" s="1"/>
      <c r="AG317" s="1"/>
    </row>
    <row r="318" spans="1:33" ht="12" customHeight="1" x14ac:dyDescent="0.2">
      <c r="A318" s="55">
        <v>1</v>
      </c>
      <c r="B318" s="56" t="s">
        <v>43</v>
      </c>
      <c r="C318" s="56" t="s">
        <v>181</v>
      </c>
      <c r="D318" s="57">
        <f>VLOOKUP(C318,Omron!B:C,2,FALSE)</f>
        <v>268.8</v>
      </c>
      <c r="E318" s="58">
        <f t="shared" si="130"/>
        <v>268.8</v>
      </c>
      <c r="I318" s="55">
        <f t="shared" si="134"/>
        <v>1</v>
      </c>
      <c r="J318" s="56" t="s">
        <v>43</v>
      </c>
      <c r="K318" s="56" t="s">
        <v>208</v>
      </c>
      <c r="L318" s="57">
        <f>VLOOKUP(K318,Beckhoff!B:C,2,FALSE)</f>
        <v>196</v>
      </c>
      <c r="M318" s="58">
        <f t="shared" si="132"/>
        <v>196</v>
      </c>
      <c r="Q318" s="55">
        <f t="shared" si="135"/>
        <v>1</v>
      </c>
      <c r="R318" s="56" t="s">
        <v>43</v>
      </c>
      <c r="S318" s="56" t="s">
        <v>42</v>
      </c>
      <c r="T318" s="57">
        <f>VLOOKUP(S318,Bosch!B:C,2,FALSE)</f>
        <v>443.45710000000003</v>
      </c>
      <c r="U318" s="58">
        <f t="shared" si="133"/>
        <v>443.45710000000003</v>
      </c>
      <c r="Y318" s="1"/>
      <c r="AE318" s="1"/>
      <c r="AF318" s="1"/>
      <c r="AG318" s="1"/>
    </row>
    <row r="319" spans="1:33" ht="12" customHeight="1" thickBot="1" x14ac:dyDescent="0.25">
      <c r="A319" s="55">
        <v>1</v>
      </c>
      <c r="B319" s="56" t="s">
        <v>66</v>
      </c>
      <c r="C319" s="56" t="s">
        <v>173</v>
      </c>
      <c r="D319" s="57">
        <f>VLOOKUP(C319,Omron!B:C,2,FALSE)</f>
        <v>2156.25</v>
      </c>
      <c r="E319" s="58">
        <f t="shared" si="130"/>
        <v>2156.25</v>
      </c>
      <c r="I319" s="55">
        <f t="shared" si="134"/>
        <v>1</v>
      </c>
      <c r="J319" s="56" t="s">
        <v>66</v>
      </c>
      <c r="K319" s="56" t="s">
        <v>143</v>
      </c>
      <c r="L319" s="57">
        <f>VLOOKUP(K319,Beckhoff!B:C,2,FALSE)</f>
        <v>1777.78</v>
      </c>
      <c r="M319" s="58">
        <f t="shared" si="132"/>
        <v>1777.78</v>
      </c>
      <c r="Q319" s="55">
        <f t="shared" si="135"/>
        <v>1</v>
      </c>
      <c r="R319" s="56" t="s">
        <v>66</v>
      </c>
      <c r="S319" s="56" t="s">
        <v>143</v>
      </c>
      <c r="T319" s="57">
        <f>VLOOKUP(S319,Bosch!B:C,2,FALSE)</f>
        <v>1777.78</v>
      </c>
      <c r="U319" s="58">
        <f t="shared" si="133"/>
        <v>1777.78</v>
      </c>
      <c r="Y319" s="1"/>
      <c r="AE319" s="1"/>
      <c r="AF319" s="1"/>
      <c r="AG319" s="1"/>
    </row>
    <row r="320" spans="1:33" ht="12" customHeight="1" x14ac:dyDescent="0.2">
      <c r="A320" s="55">
        <v>1</v>
      </c>
      <c r="B320" s="60" t="s">
        <v>246</v>
      </c>
      <c r="C320" s="60" t="s">
        <v>188</v>
      </c>
      <c r="D320" s="57">
        <f>VLOOKUP(C320,Omron!B:C,2,FALSE)</f>
        <v>1615.63</v>
      </c>
      <c r="E320" s="58">
        <f>D320*A320</f>
        <v>1615.63</v>
      </c>
      <c r="I320" s="62">
        <v>1</v>
      </c>
      <c r="J320" s="60" t="s">
        <v>248</v>
      </c>
      <c r="K320" s="60" t="s">
        <v>197</v>
      </c>
      <c r="L320" s="57">
        <f>VLOOKUP(K320,Beckhoff!B:C,2,FALSE)</f>
        <v>974.4</v>
      </c>
      <c r="M320" s="58">
        <f>L320*I320</f>
        <v>974.4</v>
      </c>
      <c r="Q320" s="55">
        <f t="shared" si="135"/>
        <v>1</v>
      </c>
      <c r="R320" s="60" t="s">
        <v>246</v>
      </c>
      <c r="S320" s="56" t="s">
        <v>71</v>
      </c>
      <c r="T320" s="57">
        <f>VLOOKUP(S320,Bosch!B:C,2,FALSE)</f>
        <v>2470.9713999999999</v>
      </c>
      <c r="U320" s="58">
        <f>T320*Q320</f>
        <v>2470.9713999999999</v>
      </c>
      <c r="Y320" s="1"/>
      <c r="AE320" s="1"/>
      <c r="AF320" s="1"/>
      <c r="AG320" s="1"/>
    </row>
    <row r="321" spans="1:33" ht="12" customHeight="1" x14ac:dyDescent="0.2">
      <c r="A321" s="59">
        <v>1</v>
      </c>
      <c r="B321" s="60" t="s">
        <v>240</v>
      </c>
      <c r="C321" s="60" t="s">
        <v>187</v>
      </c>
      <c r="D321" s="57">
        <f>VLOOKUP(C321,Omron!B:C,2,FALSE)</f>
        <v>835.31</v>
      </c>
      <c r="E321" s="58">
        <f t="shared" ref="E321" si="136">D321*A321</f>
        <v>835.31</v>
      </c>
      <c r="I321" s="63">
        <v>1</v>
      </c>
      <c r="J321" s="60" t="s">
        <v>241</v>
      </c>
      <c r="K321" s="60" t="s">
        <v>198</v>
      </c>
      <c r="L321" s="57">
        <f>VLOOKUP(K321,Beckhoff!B:C,2,FALSE)</f>
        <v>1386.4</v>
      </c>
      <c r="M321" s="58">
        <f t="shared" ref="M321:M333" si="137">L321*I321</f>
        <v>1386.4</v>
      </c>
      <c r="Q321" s="55">
        <f t="shared" si="135"/>
        <v>1</v>
      </c>
      <c r="R321" s="60" t="s">
        <v>240</v>
      </c>
      <c r="S321" s="56" t="s">
        <v>69</v>
      </c>
      <c r="T321" s="57">
        <f>VLOOKUP(S321,Bosch!B:C,2,FALSE)</f>
        <v>1392.0427999999999</v>
      </c>
      <c r="U321" s="58">
        <f t="shared" ref="U321" si="138">T321*Q321</f>
        <v>1392.0427999999999</v>
      </c>
      <c r="Y321" s="1"/>
      <c r="AE321" s="1"/>
      <c r="AF321" s="1"/>
      <c r="AG321" s="1"/>
    </row>
    <row r="322" spans="1:33" ht="12" customHeight="1" thickBot="1" x14ac:dyDescent="0.25">
      <c r="A322" s="55"/>
      <c r="B322" s="56"/>
      <c r="C322" s="56"/>
      <c r="D322" s="57"/>
      <c r="E322" s="58"/>
      <c r="F322" s="3"/>
      <c r="I322" s="64">
        <v>1</v>
      </c>
      <c r="J322" s="60" t="s">
        <v>242</v>
      </c>
      <c r="K322" s="60" t="s">
        <v>200</v>
      </c>
      <c r="L322" s="57">
        <f>VLOOKUP(K322,Beckhoff!B:C,2,FALSE)</f>
        <v>146.4</v>
      </c>
      <c r="M322" s="58">
        <f t="shared" si="137"/>
        <v>146.4</v>
      </c>
      <c r="N322" s="3"/>
      <c r="Q322" s="55">
        <f t="shared" si="135"/>
        <v>0</v>
      </c>
      <c r="R322" s="56"/>
      <c r="S322" s="56"/>
      <c r="T322" s="57"/>
      <c r="U322" s="58"/>
      <c r="V322" s="3"/>
      <c r="Y322" s="1"/>
      <c r="AE322" s="1"/>
      <c r="AF322" s="1"/>
      <c r="AG322" s="1"/>
    </row>
    <row r="323" spans="1:33" ht="12" customHeight="1" x14ac:dyDescent="0.2">
      <c r="A323" s="55">
        <v>1</v>
      </c>
      <c r="B323" s="56" t="s">
        <v>72</v>
      </c>
      <c r="C323" s="56" t="s">
        <v>191</v>
      </c>
      <c r="D323" s="57">
        <f>VLOOKUP(C323,Omron!B:C,2,FALSE)</f>
        <v>1464</v>
      </c>
      <c r="E323" s="58">
        <f t="shared" ref="E323:E333" si="139">D323*A323</f>
        <v>1464</v>
      </c>
      <c r="I323" s="11">
        <f t="shared" ref="I323:I360" si="140">A323</f>
        <v>1</v>
      </c>
      <c r="J323" s="1" t="s">
        <v>72</v>
      </c>
      <c r="L323" s="25">
        <v>1705</v>
      </c>
      <c r="M323" s="12">
        <f t="shared" si="137"/>
        <v>1705</v>
      </c>
      <c r="Q323" s="11">
        <f t="shared" ref="Q323:Q360" si="141">A323</f>
        <v>1</v>
      </c>
      <c r="R323" s="1" t="s">
        <v>72</v>
      </c>
      <c r="T323" s="25">
        <v>1705</v>
      </c>
      <c r="U323" s="12">
        <f t="shared" ref="U323:U334" si="142">T323*Q323</f>
        <v>1705</v>
      </c>
      <c r="Y323" s="1"/>
      <c r="AE323" s="1"/>
      <c r="AF323" s="1"/>
      <c r="AG323" s="1"/>
    </row>
    <row r="324" spans="1:33" ht="12" customHeight="1" x14ac:dyDescent="0.2">
      <c r="A324" s="59">
        <v>1</v>
      </c>
      <c r="B324" s="60" t="s">
        <v>243</v>
      </c>
      <c r="C324" s="56" t="s">
        <v>195</v>
      </c>
      <c r="D324" s="57">
        <f>VLOOKUP(C324,Omron!B:C,2,FALSE)</f>
        <v>246.44</v>
      </c>
      <c r="E324" s="58">
        <f t="shared" si="139"/>
        <v>246.44</v>
      </c>
      <c r="I324" s="11">
        <f t="shared" si="140"/>
        <v>1</v>
      </c>
      <c r="J324" s="15" t="s">
        <v>243</v>
      </c>
      <c r="K324" s="15"/>
      <c r="L324" s="26">
        <v>250</v>
      </c>
      <c r="M324" s="12">
        <f t="shared" si="137"/>
        <v>250</v>
      </c>
      <c r="Q324" s="11">
        <f t="shared" si="141"/>
        <v>1</v>
      </c>
      <c r="R324" s="15" t="s">
        <v>243</v>
      </c>
      <c r="S324" s="15"/>
      <c r="T324" s="26">
        <v>250</v>
      </c>
      <c r="U324" s="12">
        <f t="shared" si="142"/>
        <v>250</v>
      </c>
      <c r="Y324" s="1"/>
      <c r="AE324" s="1"/>
      <c r="AF324" s="1"/>
      <c r="AG324" s="1"/>
    </row>
    <row r="325" spans="1:33" ht="12" customHeight="1" x14ac:dyDescent="0.2">
      <c r="A325" s="59">
        <v>1</v>
      </c>
      <c r="B325" s="60" t="s">
        <v>244</v>
      </c>
      <c r="C325" s="56" t="s">
        <v>193</v>
      </c>
      <c r="D325" s="57">
        <f>VLOOKUP(C325,Omron!B:C,2,FALSE)</f>
        <v>216.35</v>
      </c>
      <c r="E325" s="58">
        <f t="shared" si="139"/>
        <v>216.35</v>
      </c>
      <c r="I325" s="11">
        <f t="shared" si="140"/>
        <v>1</v>
      </c>
      <c r="J325" s="15" t="s">
        <v>244</v>
      </c>
      <c r="K325" s="15"/>
      <c r="L325" s="26">
        <v>250</v>
      </c>
      <c r="M325" s="12">
        <f t="shared" si="137"/>
        <v>250</v>
      </c>
      <c r="Q325" s="11">
        <f t="shared" si="141"/>
        <v>1</v>
      </c>
      <c r="R325" s="15" t="s">
        <v>244</v>
      </c>
      <c r="S325" s="15"/>
      <c r="T325" s="26">
        <v>250</v>
      </c>
      <c r="U325" s="12">
        <f t="shared" si="142"/>
        <v>250</v>
      </c>
      <c r="Y325" s="1"/>
      <c r="AE325" s="1"/>
      <c r="AF325" s="1"/>
      <c r="AG325" s="1"/>
    </row>
    <row r="326" spans="1:33" ht="12" customHeight="1" x14ac:dyDescent="0.2">
      <c r="A326" s="55">
        <v>1</v>
      </c>
      <c r="B326" s="56" t="s">
        <v>265</v>
      </c>
      <c r="C326" s="56" t="s">
        <v>190</v>
      </c>
      <c r="D326" s="57">
        <f>VLOOKUP(C326,Omron!B:C,2,FALSE)</f>
        <v>1065.47</v>
      </c>
      <c r="E326" s="58">
        <f t="shared" si="139"/>
        <v>1065.47</v>
      </c>
      <c r="I326" s="11">
        <f t="shared" si="140"/>
        <v>1</v>
      </c>
      <c r="J326" s="1" t="s">
        <v>265</v>
      </c>
      <c r="L326" s="25">
        <v>675</v>
      </c>
      <c r="M326" s="12">
        <f t="shared" si="137"/>
        <v>675</v>
      </c>
      <c r="Q326" s="11">
        <f t="shared" si="141"/>
        <v>1</v>
      </c>
      <c r="R326" s="1" t="s">
        <v>265</v>
      </c>
      <c r="T326" s="25">
        <v>675</v>
      </c>
      <c r="U326" s="12">
        <f t="shared" si="142"/>
        <v>675</v>
      </c>
      <c r="Y326" s="1"/>
      <c r="AE326" s="1"/>
      <c r="AF326" s="1"/>
      <c r="AG326" s="1"/>
    </row>
    <row r="327" spans="1:33" ht="12" customHeight="1" x14ac:dyDescent="0.2">
      <c r="A327" s="59">
        <v>1</v>
      </c>
      <c r="B327" s="60" t="s">
        <v>243</v>
      </c>
      <c r="C327" s="56" t="s">
        <v>194</v>
      </c>
      <c r="D327" s="57">
        <f>VLOOKUP(C327,Omron!B:C,2,FALSE)</f>
        <v>203.33</v>
      </c>
      <c r="E327" s="58">
        <f t="shared" si="139"/>
        <v>203.33</v>
      </c>
      <c r="I327" s="11">
        <f t="shared" si="140"/>
        <v>1</v>
      </c>
      <c r="J327" s="15" t="s">
        <v>243</v>
      </c>
      <c r="K327" s="15"/>
      <c r="L327" s="26">
        <v>250</v>
      </c>
      <c r="M327" s="12">
        <f t="shared" si="137"/>
        <v>250</v>
      </c>
      <c r="Q327" s="11">
        <f t="shared" si="141"/>
        <v>1</v>
      </c>
      <c r="R327" s="15" t="s">
        <v>243</v>
      </c>
      <c r="S327" s="15"/>
      <c r="T327" s="26">
        <v>250</v>
      </c>
      <c r="U327" s="12">
        <f t="shared" si="142"/>
        <v>250</v>
      </c>
      <c r="Y327" s="1"/>
      <c r="AE327" s="1"/>
      <c r="AF327" s="1"/>
      <c r="AG327" s="1"/>
    </row>
    <row r="328" spans="1:33" ht="12" customHeight="1" x14ac:dyDescent="0.2">
      <c r="A328" s="59">
        <v>1</v>
      </c>
      <c r="B328" s="60" t="s">
        <v>244</v>
      </c>
      <c r="C328" s="56" t="s">
        <v>192</v>
      </c>
      <c r="D328" s="57">
        <f>VLOOKUP(C328,Omron!B:C,2,FALSE)</f>
        <v>223.67</v>
      </c>
      <c r="E328" s="58">
        <f t="shared" si="139"/>
        <v>223.67</v>
      </c>
      <c r="I328" s="11">
        <f t="shared" si="140"/>
        <v>1</v>
      </c>
      <c r="J328" s="15" t="s">
        <v>244</v>
      </c>
      <c r="K328" s="15"/>
      <c r="L328" s="26">
        <v>250</v>
      </c>
      <c r="M328" s="12">
        <f t="shared" si="137"/>
        <v>250</v>
      </c>
      <c r="Q328" s="11">
        <f t="shared" si="141"/>
        <v>1</v>
      </c>
      <c r="R328" s="15" t="s">
        <v>244</v>
      </c>
      <c r="S328" s="15"/>
      <c r="T328" s="26">
        <v>250</v>
      </c>
      <c r="U328" s="12">
        <f t="shared" si="142"/>
        <v>250</v>
      </c>
      <c r="Y328" s="1"/>
      <c r="AE328" s="1"/>
      <c r="AF328" s="1"/>
      <c r="AG328" s="1"/>
    </row>
    <row r="329" spans="1:33" ht="12" customHeight="1" x14ac:dyDescent="0.2">
      <c r="A329" s="11">
        <v>1</v>
      </c>
      <c r="B329" s="1" t="s">
        <v>44</v>
      </c>
      <c r="D329" s="25">
        <v>1000</v>
      </c>
      <c r="E329" s="12">
        <f t="shared" si="139"/>
        <v>1000</v>
      </c>
      <c r="I329" s="11">
        <f t="shared" si="140"/>
        <v>1</v>
      </c>
      <c r="J329" s="1" t="s">
        <v>44</v>
      </c>
      <c r="L329" s="25">
        <v>1000</v>
      </c>
      <c r="M329" s="12">
        <f t="shared" si="137"/>
        <v>1000</v>
      </c>
      <c r="Q329" s="11">
        <f t="shared" si="141"/>
        <v>1</v>
      </c>
      <c r="R329" s="1" t="s">
        <v>44</v>
      </c>
      <c r="T329" s="25">
        <v>1000</v>
      </c>
      <c r="U329" s="12">
        <f t="shared" si="142"/>
        <v>1000</v>
      </c>
      <c r="Y329" s="1"/>
      <c r="AE329" s="1"/>
      <c r="AF329" s="1"/>
      <c r="AG329" s="1"/>
    </row>
    <row r="330" spans="1:33" ht="12" customHeight="1" x14ac:dyDescent="0.2">
      <c r="A330" s="11">
        <v>1</v>
      </c>
      <c r="B330" s="1" t="s">
        <v>48</v>
      </c>
      <c r="D330" s="25">
        <v>250</v>
      </c>
      <c r="E330" s="12">
        <f t="shared" si="139"/>
        <v>250</v>
      </c>
      <c r="F330" s="3"/>
      <c r="I330" s="11">
        <f t="shared" si="140"/>
        <v>1</v>
      </c>
      <c r="J330" s="1" t="s">
        <v>48</v>
      </c>
      <c r="L330" s="25">
        <v>250</v>
      </c>
      <c r="M330" s="12">
        <f t="shared" si="137"/>
        <v>250</v>
      </c>
      <c r="N330" s="3"/>
      <c r="Q330" s="11">
        <f t="shared" si="141"/>
        <v>1</v>
      </c>
      <c r="R330" s="1" t="s">
        <v>48</v>
      </c>
      <c r="T330" s="25">
        <v>250</v>
      </c>
      <c r="U330" s="12">
        <f t="shared" si="142"/>
        <v>250</v>
      </c>
      <c r="V330" s="3"/>
      <c r="Y330" s="1"/>
      <c r="AE330" s="1"/>
      <c r="AF330" s="1"/>
      <c r="AG330" s="1"/>
    </row>
    <row r="331" spans="1:33" ht="12" customHeight="1" x14ac:dyDescent="0.2">
      <c r="A331" s="11">
        <v>1</v>
      </c>
      <c r="B331" s="1" t="s">
        <v>49</v>
      </c>
      <c r="D331" s="25">
        <v>350</v>
      </c>
      <c r="E331" s="12">
        <f t="shared" si="139"/>
        <v>350</v>
      </c>
      <c r="I331" s="11">
        <f t="shared" si="140"/>
        <v>1</v>
      </c>
      <c r="J331" s="1" t="s">
        <v>49</v>
      </c>
      <c r="L331" s="25">
        <v>350</v>
      </c>
      <c r="M331" s="12">
        <f t="shared" si="137"/>
        <v>350</v>
      </c>
      <c r="Q331" s="11">
        <f t="shared" si="141"/>
        <v>1</v>
      </c>
      <c r="R331" s="1" t="s">
        <v>49</v>
      </c>
      <c r="T331" s="25">
        <v>350</v>
      </c>
      <c r="U331" s="12">
        <f t="shared" si="142"/>
        <v>350</v>
      </c>
      <c r="Y331" s="1"/>
      <c r="AE331" s="1"/>
      <c r="AF331" s="1"/>
      <c r="AG331" s="1"/>
    </row>
    <row r="332" spans="1:33" ht="12" customHeight="1" x14ac:dyDescent="0.2">
      <c r="A332" s="11">
        <v>1</v>
      </c>
      <c r="B332" s="1" t="s">
        <v>50</v>
      </c>
      <c r="D332" s="25">
        <v>1000</v>
      </c>
      <c r="E332" s="12">
        <f t="shared" si="139"/>
        <v>1000</v>
      </c>
      <c r="I332" s="11">
        <f t="shared" si="140"/>
        <v>1</v>
      </c>
      <c r="J332" s="1" t="s">
        <v>50</v>
      </c>
      <c r="L332" s="25">
        <v>1000</v>
      </c>
      <c r="M332" s="12">
        <f t="shared" si="137"/>
        <v>1000</v>
      </c>
      <c r="Q332" s="11">
        <f t="shared" si="141"/>
        <v>1</v>
      </c>
      <c r="R332" s="1" t="s">
        <v>50</v>
      </c>
      <c r="T332" s="25">
        <v>1000</v>
      </c>
      <c r="U332" s="12">
        <f t="shared" si="142"/>
        <v>1000</v>
      </c>
      <c r="Y332" s="1"/>
      <c r="AE332" s="1"/>
      <c r="AF332" s="1"/>
      <c r="AG332" s="1"/>
    </row>
    <row r="333" spans="1:33" ht="12" customHeight="1" x14ac:dyDescent="0.2">
      <c r="A333" s="11">
        <v>1</v>
      </c>
      <c r="B333" s="1" t="s">
        <v>45</v>
      </c>
      <c r="D333" s="25">
        <v>250</v>
      </c>
      <c r="E333" s="12">
        <f t="shared" si="139"/>
        <v>250</v>
      </c>
      <c r="I333" s="11">
        <f t="shared" si="140"/>
        <v>1</v>
      </c>
      <c r="J333" s="1" t="s">
        <v>45</v>
      </c>
      <c r="L333" s="25">
        <v>250</v>
      </c>
      <c r="M333" s="12">
        <f t="shared" si="137"/>
        <v>250</v>
      </c>
      <c r="Q333" s="11">
        <f t="shared" si="141"/>
        <v>1</v>
      </c>
      <c r="R333" s="1" t="s">
        <v>45</v>
      </c>
      <c r="T333" s="25">
        <v>250</v>
      </c>
      <c r="U333" s="12">
        <f t="shared" si="142"/>
        <v>250</v>
      </c>
      <c r="Y333" s="1"/>
      <c r="AE333" s="1"/>
      <c r="AF333" s="1"/>
      <c r="AG333" s="1"/>
    </row>
    <row r="334" spans="1:33" ht="12" customHeight="1" x14ac:dyDescent="0.2">
      <c r="A334" s="11">
        <v>1</v>
      </c>
      <c r="B334" s="15" t="s">
        <v>266</v>
      </c>
      <c r="C334" s="15"/>
      <c r="D334" s="25">
        <f>[1]Main!F80</f>
        <v>299.22669999999999</v>
      </c>
      <c r="E334" s="12">
        <f t="shared" si="130"/>
        <v>299.22669999999999</v>
      </c>
      <c r="I334" s="11">
        <f t="shared" si="140"/>
        <v>1</v>
      </c>
      <c r="J334" s="15" t="s">
        <v>266</v>
      </c>
      <c r="K334" s="15"/>
      <c r="L334" s="25">
        <f>[1]Main!N80</f>
        <v>299.22669999999999</v>
      </c>
      <c r="M334" s="12">
        <f t="shared" si="132"/>
        <v>299.22669999999999</v>
      </c>
      <c r="Q334" s="11">
        <f t="shared" si="141"/>
        <v>1</v>
      </c>
      <c r="R334" s="15" t="s">
        <v>266</v>
      </c>
      <c r="S334" s="15"/>
      <c r="T334" s="25">
        <f>[1]Main!V80</f>
        <v>0</v>
      </c>
      <c r="U334" s="12">
        <f t="shared" si="142"/>
        <v>0</v>
      </c>
      <c r="Y334" s="1"/>
      <c r="AE334" s="1"/>
      <c r="AF334" s="1"/>
      <c r="AG334" s="1"/>
    </row>
    <row r="335" spans="1:33" ht="12" customHeight="1" x14ac:dyDescent="0.2">
      <c r="A335" s="11">
        <v>1</v>
      </c>
      <c r="B335" s="15" t="s">
        <v>267</v>
      </c>
      <c r="C335" s="15"/>
      <c r="D335" s="25">
        <f>[1]Main!F81</f>
        <v>261.33330000000001</v>
      </c>
      <c r="E335" s="12">
        <f>D335*A335</f>
        <v>261.33330000000001</v>
      </c>
      <c r="I335" s="11">
        <f t="shared" si="140"/>
        <v>1</v>
      </c>
      <c r="J335" s="15" t="s">
        <v>267</v>
      </c>
      <c r="K335" s="15"/>
      <c r="L335" s="25">
        <f>[1]Main!N81</f>
        <v>261.33330000000001</v>
      </c>
      <c r="M335" s="12">
        <f>L335*I335</f>
        <v>261.33330000000001</v>
      </c>
      <c r="Q335" s="11">
        <f t="shared" si="141"/>
        <v>1</v>
      </c>
      <c r="R335" s="15" t="s">
        <v>267</v>
      </c>
      <c r="S335" s="15"/>
      <c r="T335" s="25">
        <f>[1]Main!V81</f>
        <v>0</v>
      </c>
      <c r="U335" s="12">
        <f>T335*Q335</f>
        <v>0</v>
      </c>
      <c r="Y335" s="1"/>
      <c r="AE335" s="1"/>
      <c r="AF335" s="1"/>
      <c r="AG335" s="1"/>
    </row>
    <row r="336" spans="1:33" ht="12" customHeight="1" x14ac:dyDescent="0.2">
      <c r="A336" s="11">
        <v>1</v>
      </c>
      <c r="B336" s="15" t="s">
        <v>268</v>
      </c>
      <c r="C336" s="15"/>
      <c r="D336" s="25">
        <f>[1]Main!F82</f>
        <v>98</v>
      </c>
      <c r="E336" s="12">
        <f t="shared" ref="E336" si="143">D336*A336</f>
        <v>98</v>
      </c>
      <c r="F336" s="3"/>
      <c r="I336" s="11">
        <f t="shared" si="140"/>
        <v>1</v>
      </c>
      <c r="J336" s="15" t="s">
        <v>268</v>
      </c>
      <c r="K336" s="15"/>
      <c r="L336" s="25">
        <f>[1]Main!N82</f>
        <v>98</v>
      </c>
      <c r="M336" s="12">
        <f t="shared" ref="M336" si="144">L336*I336</f>
        <v>98</v>
      </c>
      <c r="N336" s="3"/>
      <c r="Q336" s="11">
        <f t="shared" si="141"/>
        <v>1</v>
      </c>
      <c r="R336" s="15" t="s">
        <v>268</v>
      </c>
      <c r="S336" s="15"/>
      <c r="T336" s="25">
        <f>[1]Main!V82</f>
        <v>0</v>
      </c>
      <c r="U336" s="12">
        <f t="shared" ref="U336" si="145">T336*Q336</f>
        <v>0</v>
      </c>
      <c r="V336" s="3"/>
      <c r="Y336" s="1"/>
      <c r="AE336" s="1"/>
      <c r="AF336" s="1"/>
      <c r="AG336" s="1"/>
    </row>
    <row r="337" spans="1:33" ht="12" customHeight="1" x14ac:dyDescent="0.2">
      <c r="A337" s="11">
        <v>8</v>
      </c>
      <c r="B337" s="1" t="s">
        <v>113</v>
      </c>
      <c r="D337" s="25">
        <v>90</v>
      </c>
      <c r="E337" s="12">
        <f>D337*A337</f>
        <v>720</v>
      </c>
      <c r="I337" s="11">
        <f t="shared" si="140"/>
        <v>8</v>
      </c>
      <c r="J337" s="1" t="s">
        <v>113</v>
      </c>
      <c r="L337" s="25">
        <v>90</v>
      </c>
      <c r="M337" s="12">
        <f>L337*I337</f>
        <v>720</v>
      </c>
      <c r="Q337" s="11">
        <f t="shared" si="141"/>
        <v>8</v>
      </c>
      <c r="R337" s="1" t="s">
        <v>113</v>
      </c>
      <c r="T337" s="25">
        <v>90</v>
      </c>
      <c r="U337" s="12">
        <f>T337*Q337</f>
        <v>720</v>
      </c>
      <c r="Y337" s="1"/>
      <c r="AE337" s="1"/>
      <c r="AF337" s="1"/>
      <c r="AG337" s="1"/>
    </row>
    <row r="338" spans="1:33" ht="12" customHeight="1" x14ac:dyDescent="0.2">
      <c r="A338" s="11">
        <v>4</v>
      </c>
      <c r="B338" s="1" t="s">
        <v>114</v>
      </c>
      <c r="D338" s="25">
        <v>150</v>
      </c>
      <c r="E338" s="12">
        <f>D338*A338</f>
        <v>600</v>
      </c>
      <c r="I338" s="11">
        <f t="shared" si="140"/>
        <v>4</v>
      </c>
      <c r="J338" s="1" t="s">
        <v>114</v>
      </c>
      <c r="L338" s="25">
        <v>150</v>
      </c>
      <c r="M338" s="12">
        <f>L338*I338</f>
        <v>600</v>
      </c>
      <c r="Q338" s="11">
        <f t="shared" si="141"/>
        <v>4</v>
      </c>
      <c r="R338" s="1" t="s">
        <v>114</v>
      </c>
      <c r="T338" s="25">
        <v>150</v>
      </c>
      <c r="U338" s="12">
        <f>T338*Q338</f>
        <v>600</v>
      </c>
      <c r="Y338" s="1"/>
      <c r="AE338" s="1"/>
      <c r="AF338" s="1"/>
      <c r="AG338" s="1"/>
    </row>
    <row r="339" spans="1:33" ht="12" customHeight="1" x14ac:dyDescent="0.2">
      <c r="A339" s="11">
        <v>2</v>
      </c>
      <c r="B339" s="1" t="s">
        <v>92</v>
      </c>
      <c r="D339" s="25">
        <v>1250</v>
      </c>
      <c r="E339" s="12">
        <f t="shared" ref="E339:E359" si="146">D339*A339</f>
        <v>2500</v>
      </c>
      <c r="I339" s="11">
        <f t="shared" si="140"/>
        <v>2</v>
      </c>
      <c r="J339" s="1" t="s">
        <v>92</v>
      </c>
      <c r="L339" s="25">
        <v>1250</v>
      </c>
      <c r="M339" s="12">
        <f t="shared" ref="M339:M359" si="147">L339*I339</f>
        <v>2500</v>
      </c>
      <c r="Q339" s="11">
        <f t="shared" si="141"/>
        <v>2</v>
      </c>
      <c r="R339" s="1" t="s">
        <v>92</v>
      </c>
      <c r="T339" s="25">
        <v>1250</v>
      </c>
      <c r="U339" s="12">
        <f t="shared" ref="U339" si="148">T339*Q339</f>
        <v>2500</v>
      </c>
      <c r="Y339" s="1"/>
      <c r="AE339" s="1"/>
      <c r="AF339" s="1"/>
      <c r="AG339" s="1"/>
    </row>
    <row r="340" spans="1:33" ht="12" customHeight="1" x14ac:dyDescent="0.2">
      <c r="A340" s="16">
        <v>1</v>
      </c>
      <c r="B340" s="15" t="s">
        <v>109</v>
      </c>
      <c r="C340" s="15"/>
      <c r="D340" s="26">
        <v>7500</v>
      </c>
      <c r="E340" s="12">
        <f>D340*A340</f>
        <v>7500</v>
      </c>
      <c r="I340" s="11">
        <f t="shared" si="140"/>
        <v>1</v>
      </c>
      <c r="J340" s="15" t="s">
        <v>109</v>
      </c>
      <c r="K340" s="15"/>
      <c r="L340" s="26">
        <v>7500</v>
      </c>
      <c r="M340" s="12">
        <f>L340*I340</f>
        <v>7500</v>
      </c>
      <c r="Q340" s="11">
        <f t="shared" si="141"/>
        <v>1</v>
      </c>
      <c r="R340" s="15" t="s">
        <v>109</v>
      </c>
      <c r="S340" s="15"/>
      <c r="T340" s="26">
        <v>7500</v>
      </c>
      <c r="U340" s="12">
        <f>T340*Q340</f>
        <v>7500</v>
      </c>
      <c r="Y340" s="1"/>
      <c r="AE340" s="1"/>
      <c r="AF340" s="1"/>
      <c r="AG340" s="1"/>
    </row>
    <row r="341" spans="1:33" ht="12" customHeight="1" x14ac:dyDescent="0.2">
      <c r="A341" s="16">
        <v>1</v>
      </c>
      <c r="B341" s="15" t="s">
        <v>110</v>
      </c>
      <c r="C341" s="15"/>
      <c r="D341" s="26">
        <v>1250</v>
      </c>
      <c r="E341" s="12">
        <f t="shared" ref="E341" si="149">D341*A341</f>
        <v>1250</v>
      </c>
      <c r="I341" s="11">
        <f t="shared" si="140"/>
        <v>1</v>
      </c>
      <c r="J341" s="15" t="s">
        <v>110</v>
      </c>
      <c r="K341" s="15"/>
      <c r="L341" s="26">
        <v>1250</v>
      </c>
      <c r="M341" s="12">
        <f t="shared" ref="M341" si="150">L341*I341</f>
        <v>1250</v>
      </c>
      <c r="Q341" s="11">
        <f t="shared" si="141"/>
        <v>1</v>
      </c>
      <c r="R341" s="15" t="s">
        <v>110</v>
      </c>
      <c r="S341" s="15"/>
      <c r="T341" s="26">
        <v>1250</v>
      </c>
      <c r="U341" s="12">
        <f t="shared" ref="U341" si="151">T341*Q341</f>
        <v>1250</v>
      </c>
      <c r="Y341" s="1"/>
      <c r="AE341" s="1"/>
      <c r="AF341" s="1"/>
      <c r="AG341" s="1"/>
    </row>
    <row r="342" spans="1:33" ht="12" customHeight="1" x14ac:dyDescent="0.2">
      <c r="A342" s="16">
        <v>1</v>
      </c>
      <c r="B342" s="15" t="s">
        <v>153</v>
      </c>
      <c r="C342" s="15"/>
      <c r="D342" s="26">
        <v>2000</v>
      </c>
      <c r="E342" s="12">
        <f>D342*A342</f>
        <v>2000</v>
      </c>
      <c r="I342" s="11">
        <f t="shared" si="140"/>
        <v>1</v>
      </c>
      <c r="J342" s="15" t="s">
        <v>153</v>
      </c>
      <c r="K342" s="15"/>
      <c r="L342" s="26">
        <v>2000</v>
      </c>
      <c r="M342" s="12">
        <f>L342*I342</f>
        <v>2000</v>
      </c>
      <c r="Q342" s="11">
        <f t="shared" si="141"/>
        <v>1</v>
      </c>
      <c r="R342" s="15" t="s">
        <v>153</v>
      </c>
      <c r="S342" s="15"/>
      <c r="T342" s="26">
        <v>2000</v>
      </c>
      <c r="U342" s="12">
        <f>T342*Q342</f>
        <v>2000</v>
      </c>
      <c r="Y342" s="1"/>
      <c r="AE342" s="1"/>
      <c r="AF342" s="1"/>
      <c r="AG342" s="1"/>
    </row>
    <row r="343" spans="1:33" ht="12" customHeight="1" x14ac:dyDescent="0.2">
      <c r="A343" s="11">
        <v>1</v>
      </c>
      <c r="B343" s="1" t="s">
        <v>149</v>
      </c>
      <c r="D343" s="25">
        <v>2500</v>
      </c>
      <c r="E343" s="12">
        <f t="shared" si="146"/>
        <v>2500</v>
      </c>
      <c r="I343" s="11">
        <f t="shared" si="140"/>
        <v>1</v>
      </c>
      <c r="J343" s="1" t="s">
        <v>149</v>
      </c>
      <c r="L343" s="25">
        <v>2500</v>
      </c>
      <c r="M343" s="12">
        <f t="shared" si="147"/>
        <v>2500</v>
      </c>
      <c r="Q343" s="11">
        <f t="shared" si="141"/>
        <v>1</v>
      </c>
      <c r="R343" s="1" t="s">
        <v>149</v>
      </c>
      <c r="T343" s="25">
        <v>2500</v>
      </c>
      <c r="U343" s="12">
        <f t="shared" ref="U343:U359" si="152">T343*Q343</f>
        <v>2500</v>
      </c>
      <c r="Y343" s="1"/>
      <c r="AE343" s="1"/>
      <c r="AF343" s="1"/>
      <c r="AG343" s="1"/>
    </row>
    <row r="344" spans="1:33" ht="12" customHeight="1" x14ac:dyDescent="0.2">
      <c r="A344" s="11">
        <v>1</v>
      </c>
      <c r="B344" s="1" t="s">
        <v>154</v>
      </c>
      <c r="D344" s="25">
        <v>1500</v>
      </c>
      <c r="E344" s="12">
        <f t="shared" si="146"/>
        <v>1500</v>
      </c>
      <c r="I344" s="11">
        <f t="shared" si="140"/>
        <v>1</v>
      </c>
      <c r="J344" s="1" t="s">
        <v>154</v>
      </c>
      <c r="L344" s="25">
        <v>1500</v>
      </c>
      <c r="M344" s="12">
        <f t="shared" si="147"/>
        <v>1500</v>
      </c>
      <c r="Q344" s="11">
        <f t="shared" si="141"/>
        <v>1</v>
      </c>
      <c r="R344" s="1" t="s">
        <v>154</v>
      </c>
      <c r="T344" s="25">
        <v>1500</v>
      </c>
      <c r="U344" s="12">
        <f t="shared" si="152"/>
        <v>1500</v>
      </c>
      <c r="Y344" s="1"/>
      <c r="AE344" s="1"/>
      <c r="AF344" s="1"/>
      <c r="AG344" s="1"/>
    </row>
    <row r="345" spans="1:33" ht="12" customHeight="1" x14ac:dyDescent="0.2">
      <c r="A345" s="11">
        <v>1</v>
      </c>
      <c r="B345" s="1" t="s">
        <v>269</v>
      </c>
      <c r="D345" s="25">
        <v>260</v>
      </c>
      <c r="E345" s="12">
        <f t="shared" si="146"/>
        <v>260</v>
      </c>
      <c r="I345" s="11">
        <f t="shared" si="140"/>
        <v>1</v>
      </c>
      <c r="J345" s="1" t="s">
        <v>269</v>
      </c>
      <c r="L345" s="25">
        <v>260</v>
      </c>
      <c r="M345" s="12">
        <f t="shared" si="147"/>
        <v>260</v>
      </c>
      <c r="Q345" s="11">
        <f t="shared" si="141"/>
        <v>1</v>
      </c>
      <c r="R345" s="1" t="s">
        <v>269</v>
      </c>
      <c r="T345" s="25">
        <v>260</v>
      </c>
      <c r="U345" s="12">
        <f t="shared" si="152"/>
        <v>260</v>
      </c>
      <c r="Y345" s="1"/>
      <c r="AE345" s="1"/>
      <c r="AF345" s="1"/>
      <c r="AG345" s="1"/>
    </row>
    <row r="346" spans="1:33" ht="12" customHeight="1" x14ac:dyDescent="0.2">
      <c r="A346" s="11">
        <v>1</v>
      </c>
      <c r="B346" s="1" t="s">
        <v>155</v>
      </c>
      <c r="D346" s="25">
        <v>500</v>
      </c>
      <c r="E346" s="12">
        <f t="shared" si="146"/>
        <v>500</v>
      </c>
      <c r="I346" s="11">
        <f t="shared" si="140"/>
        <v>1</v>
      </c>
      <c r="J346" s="1" t="s">
        <v>155</v>
      </c>
      <c r="L346" s="25">
        <v>500</v>
      </c>
      <c r="M346" s="12">
        <f t="shared" si="147"/>
        <v>500</v>
      </c>
      <c r="Q346" s="11">
        <f t="shared" si="141"/>
        <v>1</v>
      </c>
      <c r="R346" s="1" t="s">
        <v>155</v>
      </c>
      <c r="T346" s="25">
        <v>500</v>
      </c>
      <c r="U346" s="12">
        <f t="shared" si="152"/>
        <v>500</v>
      </c>
      <c r="Y346" s="1"/>
      <c r="AE346" s="1"/>
      <c r="AF346" s="1"/>
      <c r="AG346" s="1"/>
    </row>
    <row r="347" spans="1:33" ht="12" customHeight="1" x14ac:dyDescent="0.2">
      <c r="A347" s="11">
        <v>1</v>
      </c>
      <c r="B347" s="1" t="s">
        <v>136</v>
      </c>
      <c r="D347" s="25">
        <v>1500</v>
      </c>
      <c r="E347" s="12">
        <f t="shared" si="146"/>
        <v>1500</v>
      </c>
      <c r="I347" s="11">
        <f t="shared" si="140"/>
        <v>1</v>
      </c>
      <c r="J347" s="1" t="s">
        <v>136</v>
      </c>
      <c r="L347" s="25">
        <v>1500</v>
      </c>
      <c r="M347" s="12">
        <f t="shared" si="147"/>
        <v>1500</v>
      </c>
      <c r="Q347" s="11">
        <f t="shared" si="141"/>
        <v>1</v>
      </c>
      <c r="R347" s="1" t="s">
        <v>136</v>
      </c>
      <c r="T347" s="25">
        <v>1500</v>
      </c>
      <c r="U347" s="12">
        <f t="shared" si="152"/>
        <v>1500</v>
      </c>
      <c r="Y347" s="1"/>
      <c r="AE347" s="1"/>
      <c r="AF347" s="1"/>
      <c r="AG347" s="1"/>
    </row>
    <row r="348" spans="1:33" ht="12" customHeight="1" x14ac:dyDescent="0.2">
      <c r="A348" s="11">
        <v>1</v>
      </c>
      <c r="B348" s="1" t="s">
        <v>156</v>
      </c>
      <c r="D348" s="25">
        <v>4500</v>
      </c>
      <c r="E348" s="12">
        <f t="shared" si="146"/>
        <v>4500</v>
      </c>
      <c r="I348" s="11">
        <f t="shared" si="140"/>
        <v>1</v>
      </c>
      <c r="J348" s="1" t="s">
        <v>156</v>
      </c>
      <c r="L348" s="25">
        <v>4500</v>
      </c>
      <c r="M348" s="12">
        <f t="shared" si="147"/>
        <v>4500</v>
      </c>
      <c r="Q348" s="11">
        <f t="shared" si="141"/>
        <v>1</v>
      </c>
      <c r="R348" s="1" t="s">
        <v>156</v>
      </c>
      <c r="T348" s="25">
        <v>4500</v>
      </c>
      <c r="U348" s="12">
        <f t="shared" si="152"/>
        <v>4500</v>
      </c>
      <c r="Y348" s="1"/>
      <c r="AE348" s="1"/>
      <c r="AF348" s="1"/>
      <c r="AG348" s="1"/>
    </row>
    <row r="349" spans="1:33" ht="12" customHeight="1" x14ac:dyDescent="0.2">
      <c r="A349" s="11">
        <v>1</v>
      </c>
      <c r="B349" s="1" t="s">
        <v>157</v>
      </c>
      <c r="D349" s="25">
        <v>2000</v>
      </c>
      <c r="E349" s="12">
        <f t="shared" si="146"/>
        <v>2000</v>
      </c>
      <c r="I349" s="11">
        <f t="shared" si="140"/>
        <v>1</v>
      </c>
      <c r="J349" s="1" t="s">
        <v>157</v>
      </c>
      <c r="L349" s="25">
        <v>2000</v>
      </c>
      <c r="M349" s="12">
        <f t="shared" si="147"/>
        <v>2000</v>
      </c>
      <c r="Q349" s="11">
        <f t="shared" si="141"/>
        <v>1</v>
      </c>
      <c r="R349" s="1" t="s">
        <v>157</v>
      </c>
      <c r="T349" s="25">
        <v>2000</v>
      </c>
      <c r="U349" s="12">
        <f t="shared" si="152"/>
        <v>2000</v>
      </c>
      <c r="Y349" s="1"/>
      <c r="AE349" s="1"/>
      <c r="AF349" s="1"/>
      <c r="AG349" s="1"/>
    </row>
    <row r="350" spans="1:33" ht="12" customHeight="1" x14ac:dyDescent="0.2">
      <c r="A350" s="11">
        <v>1</v>
      </c>
      <c r="B350" s="1" t="s">
        <v>270</v>
      </c>
      <c r="D350" s="25">
        <v>675</v>
      </c>
      <c r="E350" s="12">
        <f t="shared" si="146"/>
        <v>675</v>
      </c>
      <c r="I350" s="11">
        <f t="shared" si="140"/>
        <v>1</v>
      </c>
      <c r="J350" s="1" t="s">
        <v>270</v>
      </c>
      <c r="L350" s="25">
        <v>675</v>
      </c>
      <c r="M350" s="12">
        <f t="shared" si="147"/>
        <v>675</v>
      </c>
      <c r="Q350" s="11">
        <f t="shared" si="141"/>
        <v>1</v>
      </c>
      <c r="R350" s="1" t="s">
        <v>270</v>
      </c>
      <c r="T350" s="25">
        <v>675</v>
      </c>
      <c r="U350" s="12">
        <f t="shared" si="152"/>
        <v>675</v>
      </c>
      <c r="Y350" s="1"/>
      <c r="AE350" s="1"/>
      <c r="AF350" s="1"/>
      <c r="AG350" s="1"/>
    </row>
    <row r="351" spans="1:33" ht="12" customHeight="1" x14ac:dyDescent="0.2">
      <c r="A351" s="11">
        <v>1</v>
      </c>
      <c r="B351" s="1" t="s">
        <v>158</v>
      </c>
      <c r="D351" s="25">
        <v>1000</v>
      </c>
      <c r="E351" s="12">
        <f t="shared" si="146"/>
        <v>1000</v>
      </c>
      <c r="I351" s="11">
        <f t="shared" si="140"/>
        <v>1</v>
      </c>
      <c r="J351" s="1" t="s">
        <v>158</v>
      </c>
      <c r="L351" s="25">
        <v>1000</v>
      </c>
      <c r="M351" s="12">
        <f t="shared" si="147"/>
        <v>1000</v>
      </c>
      <c r="Q351" s="11">
        <f t="shared" si="141"/>
        <v>1</v>
      </c>
      <c r="R351" s="1" t="s">
        <v>158</v>
      </c>
      <c r="T351" s="25">
        <v>1000</v>
      </c>
      <c r="U351" s="12">
        <f t="shared" si="152"/>
        <v>1000</v>
      </c>
      <c r="Y351" s="1"/>
      <c r="AE351" s="1"/>
      <c r="AF351" s="1"/>
      <c r="AG351" s="1"/>
    </row>
    <row r="352" spans="1:33" ht="12" customHeight="1" x14ac:dyDescent="0.2">
      <c r="A352" s="11">
        <v>0</v>
      </c>
      <c r="B352" s="1" t="s">
        <v>159</v>
      </c>
      <c r="D352" s="25">
        <v>1000</v>
      </c>
      <c r="E352" s="12">
        <f t="shared" si="146"/>
        <v>0</v>
      </c>
      <c r="I352" s="11">
        <f t="shared" si="140"/>
        <v>0</v>
      </c>
      <c r="J352" s="1" t="s">
        <v>159</v>
      </c>
      <c r="L352" s="25">
        <v>1000</v>
      </c>
      <c r="M352" s="12">
        <f t="shared" si="147"/>
        <v>0</v>
      </c>
      <c r="Q352" s="11">
        <f t="shared" si="141"/>
        <v>0</v>
      </c>
      <c r="R352" s="1" t="s">
        <v>159</v>
      </c>
      <c r="T352" s="25">
        <v>1000</v>
      </c>
      <c r="U352" s="12">
        <f t="shared" si="152"/>
        <v>0</v>
      </c>
      <c r="Y352" s="1"/>
      <c r="AE352" s="1"/>
      <c r="AF352" s="1"/>
      <c r="AG352" s="1"/>
    </row>
    <row r="353" spans="1:37" ht="12" customHeight="1" x14ac:dyDescent="0.2">
      <c r="A353" s="11">
        <v>0</v>
      </c>
      <c r="B353" s="1" t="s">
        <v>271</v>
      </c>
      <c r="D353" s="25">
        <v>1500</v>
      </c>
      <c r="E353" s="12">
        <f t="shared" si="146"/>
        <v>0</v>
      </c>
      <c r="I353" s="11">
        <f t="shared" si="140"/>
        <v>0</v>
      </c>
      <c r="J353" s="1" t="s">
        <v>271</v>
      </c>
      <c r="L353" s="25">
        <v>1500</v>
      </c>
      <c r="M353" s="12">
        <f t="shared" si="147"/>
        <v>0</v>
      </c>
      <c r="Q353" s="11">
        <f t="shared" si="141"/>
        <v>0</v>
      </c>
      <c r="R353" s="1" t="s">
        <v>271</v>
      </c>
      <c r="T353" s="25">
        <v>1500</v>
      </c>
      <c r="U353" s="12">
        <f t="shared" si="152"/>
        <v>0</v>
      </c>
      <c r="Y353" s="1"/>
      <c r="AE353" s="1"/>
      <c r="AF353" s="1"/>
      <c r="AG353" s="1"/>
    </row>
    <row r="354" spans="1:37" ht="12" customHeight="1" x14ac:dyDescent="0.2">
      <c r="A354" s="11">
        <v>0</v>
      </c>
      <c r="B354" s="1" t="s">
        <v>272</v>
      </c>
      <c r="D354" s="25">
        <v>1500</v>
      </c>
      <c r="E354" s="12">
        <f t="shared" si="146"/>
        <v>0</v>
      </c>
      <c r="F354" s="3"/>
      <c r="I354" s="11">
        <f t="shared" si="140"/>
        <v>0</v>
      </c>
      <c r="J354" s="1" t="s">
        <v>272</v>
      </c>
      <c r="L354" s="25">
        <v>1500</v>
      </c>
      <c r="M354" s="12">
        <f t="shared" si="147"/>
        <v>0</v>
      </c>
      <c r="N354" s="3"/>
      <c r="Q354" s="11">
        <f t="shared" si="141"/>
        <v>0</v>
      </c>
      <c r="R354" s="1" t="s">
        <v>272</v>
      </c>
      <c r="T354" s="25">
        <v>1500</v>
      </c>
      <c r="U354" s="12">
        <f t="shared" si="152"/>
        <v>0</v>
      </c>
      <c r="V354" s="3"/>
      <c r="Y354" s="1"/>
      <c r="AE354" s="1"/>
      <c r="AF354" s="1"/>
      <c r="AG354" s="1"/>
    </row>
    <row r="355" spans="1:37" ht="12" customHeight="1" x14ac:dyDescent="0.2">
      <c r="A355" s="11">
        <v>0</v>
      </c>
      <c r="B355" s="1" t="s">
        <v>273</v>
      </c>
      <c r="D355" s="25">
        <v>500</v>
      </c>
      <c r="E355" s="12">
        <f t="shared" si="146"/>
        <v>0</v>
      </c>
      <c r="I355" s="11">
        <f t="shared" si="140"/>
        <v>0</v>
      </c>
      <c r="J355" s="1" t="s">
        <v>273</v>
      </c>
      <c r="L355" s="25">
        <v>500</v>
      </c>
      <c r="M355" s="12">
        <f t="shared" si="147"/>
        <v>0</v>
      </c>
      <c r="Q355" s="11">
        <f t="shared" si="141"/>
        <v>0</v>
      </c>
      <c r="R355" s="1" t="s">
        <v>273</v>
      </c>
      <c r="T355" s="25">
        <v>500</v>
      </c>
      <c r="U355" s="12">
        <f t="shared" si="152"/>
        <v>0</v>
      </c>
      <c r="Y355" s="1"/>
      <c r="AE355" s="1"/>
      <c r="AF355" s="1"/>
      <c r="AG355" s="1"/>
    </row>
    <row r="356" spans="1:37" ht="12" customHeight="1" x14ac:dyDescent="0.2">
      <c r="A356" s="11">
        <v>0</v>
      </c>
      <c r="B356" s="1" t="s">
        <v>274</v>
      </c>
      <c r="D356" s="25">
        <v>750</v>
      </c>
      <c r="E356" s="12">
        <f t="shared" si="146"/>
        <v>0</v>
      </c>
      <c r="I356" s="11">
        <f t="shared" si="140"/>
        <v>0</v>
      </c>
      <c r="J356" s="1" t="s">
        <v>274</v>
      </c>
      <c r="L356" s="25">
        <v>750</v>
      </c>
      <c r="M356" s="12">
        <f t="shared" si="147"/>
        <v>0</v>
      </c>
      <c r="Q356" s="11">
        <f t="shared" si="141"/>
        <v>0</v>
      </c>
      <c r="R356" s="1" t="s">
        <v>274</v>
      </c>
      <c r="T356" s="25">
        <v>750</v>
      </c>
      <c r="U356" s="12">
        <f t="shared" si="152"/>
        <v>0</v>
      </c>
      <c r="Y356" s="1"/>
      <c r="AE356" s="1"/>
      <c r="AF356" s="1"/>
      <c r="AG356" s="1"/>
    </row>
    <row r="357" spans="1:37" ht="12" customHeight="1" x14ac:dyDescent="0.2">
      <c r="A357" s="11">
        <v>0</v>
      </c>
      <c r="B357" s="1" t="s">
        <v>160</v>
      </c>
      <c r="D357" s="25">
        <v>1500</v>
      </c>
      <c r="E357" s="12">
        <f t="shared" si="146"/>
        <v>0</v>
      </c>
      <c r="I357" s="11">
        <f t="shared" si="140"/>
        <v>0</v>
      </c>
      <c r="J357" s="1" t="s">
        <v>160</v>
      </c>
      <c r="L357" s="25">
        <v>1500</v>
      </c>
      <c r="M357" s="12">
        <f t="shared" si="147"/>
        <v>0</v>
      </c>
      <c r="Q357" s="11">
        <f t="shared" si="141"/>
        <v>0</v>
      </c>
      <c r="R357" s="1" t="s">
        <v>160</v>
      </c>
      <c r="T357" s="25">
        <v>1500</v>
      </c>
      <c r="U357" s="12">
        <f t="shared" si="152"/>
        <v>0</v>
      </c>
      <c r="Y357" s="1"/>
      <c r="AE357" s="1"/>
      <c r="AF357" s="1"/>
      <c r="AG357" s="1"/>
    </row>
    <row r="358" spans="1:37" ht="12" customHeight="1" x14ac:dyDescent="0.2">
      <c r="A358" s="11"/>
      <c r="D358" s="25"/>
      <c r="E358" s="12">
        <f t="shared" si="146"/>
        <v>0</v>
      </c>
      <c r="I358" s="11">
        <f t="shared" si="140"/>
        <v>0</v>
      </c>
      <c r="L358" s="25">
        <f t="shared" ref="L358:L359" si="153">D358</f>
        <v>0</v>
      </c>
      <c r="M358" s="12">
        <f t="shared" si="147"/>
        <v>0</v>
      </c>
      <c r="Q358" s="11">
        <f t="shared" si="141"/>
        <v>0</v>
      </c>
      <c r="T358" s="25"/>
      <c r="U358" s="12">
        <f t="shared" si="152"/>
        <v>0</v>
      </c>
      <c r="Y358" s="1"/>
      <c r="AE358" s="1"/>
      <c r="AF358" s="1"/>
      <c r="AG358" s="1"/>
    </row>
    <row r="359" spans="1:37" ht="12" customHeight="1" x14ac:dyDescent="0.2">
      <c r="A359" s="11"/>
      <c r="D359" s="25"/>
      <c r="E359" s="12">
        <f t="shared" si="146"/>
        <v>0</v>
      </c>
      <c r="I359" s="11">
        <f t="shared" si="140"/>
        <v>0</v>
      </c>
      <c r="L359" s="25">
        <f t="shared" si="153"/>
        <v>0</v>
      </c>
      <c r="M359" s="12">
        <f t="shared" si="147"/>
        <v>0</v>
      </c>
      <c r="Q359" s="11">
        <f t="shared" si="141"/>
        <v>0</v>
      </c>
      <c r="T359" s="25"/>
      <c r="U359" s="12">
        <f t="shared" si="152"/>
        <v>0</v>
      </c>
      <c r="Y359" s="1"/>
      <c r="AE359" s="1"/>
      <c r="AF359" s="1"/>
      <c r="AG359" s="1"/>
    </row>
    <row r="360" spans="1:37" ht="12" customHeight="1" thickBot="1" x14ac:dyDescent="0.25">
      <c r="A360" s="11"/>
      <c r="D360" s="25"/>
      <c r="E360" s="12"/>
      <c r="F360" s="3">
        <f>SUM(E312:E360)</f>
        <v>41934.949999999997</v>
      </c>
      <c r="I360" s="11">
        <f t="shared" si="140"/>
        <v>0</v>
      </c>
      <c r="L360" s="25"/>
      <c r="M360" s="12"/>
      <c r="N360" s="3">
        <f>SUM(M312:M360)</f>
        <v>41124.699999999997</v>
      </c>
      <c r="Q360" s="11">
        <f t="shared" si="141"/>
        <v>0</v>
      </c>
      <c r="T360" s="25"/>
      <c r="U360" s="12"/>
      <c r="V360" s="3">
        <f>SUM(U312:U360)</f>
        <v>43511.994200000001</v>
      </c>
      <c r="Y360" s="1"/>
      <c r="AE360" s="1"/>
      <c r="AF360" s="1"/>
      <c r="AG360" s="1"/>
    </row>
    <row r="361" spans="1:37" ht="12" customHeight="1" thickBot="1" x14ac:dyDescent="0.25">
      <c r="A361" s="13"/>
      <c r="B361" s="14"/>
      <c r="C361" s="14"/>
      <c r="D361" s="6" t="s">
        <v>161</v>
      </c>
      <c r="E361" s="7">
        <f>SUM(E4:E360)</f>
        <v>585121.41730000009</v>
      </c>
      <c r="I361" s="13"/>
      <c r="J361" s="14"/>
      <c r="K361" s="14"/>
      <c r="L361" s="6" t="s">
        <v>161</v>
      </c>
      <c r="M361" s="7">
        <f>SUM(M4:M360)</f>
        <v>565824.18489780009</v>
      </c>
      <c r="Q361" s="13"/>
      <c r="R361" s="14"/>
      <c r="S361" s="14"/>
      <c r="T361" s="6" t="s">
        <v>161</v>
      </c>
      <c r="U361" s="7">
        <f>SUM(U4:U360)</f>
        <v>604721.41540000006</v>
      </c>
      <c r="AK361" s="3"/>
    </row>
    <row r="362" spans="1:37" ht="12" customHeight="1" thickBot="1" x14ac:dyDescent="0.25">
      <c r="AK362" s="3"/>
    </row>
    <row r="363" spans="1:37" ht="12" customHeight="1" x14ac:dyDescent="0.2">
      <c r="D363" s="21" t="s">
        <v>7</v>
      </c>
      <c r="E363" s="22">
        <v>0</v>
      </c>
      <c r="L363" s="21" t="s">
        <v>7</v>
      </c>
      <c r="M363" s="22">
        <v>0</v>
      </c>
      <c r="T363" s="21" t="s">
        <v>7</v>
      </c>
      <c r="U363" s="22">
        <v>0</v>
      </c>
      <c r="AK363" s="3"/>
    </row>
    <row r="364" spans="1:37" ht="12" customHeight="1" thickBot="1" x14ac:dyDescent="0.25">
      <c r="D364" s="23" t="s">
        <v>6</v>
      </c>
      <c r="E364" s="24" t="e">
        <f>1-(E361/E363)</f>
        <v>#DIV/0!</v>
      </c>
      <c r="L364" s="23" t="s">
        <v>6</v>
      </c>
      <c r="M364" s="24" t="e">
        <f>1-(M361/M363)</f>
        <v>#DIV/0!</v>
      </c>
      <c r="T364" s="23" t="s">
        <v>6</v>
      </c>
      <c r="U364" s="24" t="e">
        <f>1-(U361/U363)</f>
        <v>#DIV/0!</v>
      </c>
    </row>
    <row r="365" spans="1:37" ht="12" customHeight="1" x14ac:dyDescent="0.2"/>
    <row r="366" spans="1:37" ht="12" customHeight="1" x14ac:dyDescent="0.2"/>
    <row r="367" spans="1:37" ht="12" customHeight="1" x14ac:dyDescent="0.2">
      <c r="M367" s="3">
        <f>E361-M361</f>
        <v>19297.232402199996</v>
      </c>
    </row>
    <row r="368" spans="1:37" ht="12" customHeight="1" x14ac:dyDescent="0.2"/>
    <row r="369" ht="12" customHeight="1" x14ac:dyDescent="0.2"/>
    <row r="370" ht="12" customHeight="1" x14ac:dyDescent="0.2"/>
    <row r="371" ht="12" customHeight="1" x14ac:dyDescent="0.2"/>
    <row r="372" ht="12" customHeight="1" x14ac:dyDescent="0.2"/>
    <row r="373" ht="12" customHeight="1" x14ac:dyDescent="0.2"/>
    <row r="374" ht="12" customHeight="1" x14ac:dyDescent="0.2"/>
    <row r="375" ht="12" customHeight="1" x14ac:dyDescent="0.2"/>
    <row r="376" ht="12" customHeight="1" x14ac:dyDescent="0.2"/>
    <row r="377" ht="12" customHeight="1" x14ac:dyDescent="0.2"/>
    <row r="378" ht="12" customHeight="1" x14ac:dyDescent="0.2"/>
    <row r="379" ht="12" customHeight="1" x14ac:dyDescent="0.2"/>
    <row r="380" ht="12" customHeight="1" x14ac:dyDescent="0.2"/>
    <row r="381" ht="12" customHeight="1" x14ac:dyDescent="0.2"/>
    <row r="382" ht="12" customHeight="1" x14ac:dyDescent="0.2"/>
    <row r="383" ht="12" customHeight="1" x14ac:dyDescent="0.2"/>
    <row r="384" ht="12" customHeight="1" x14ac:dyDescent="0.2"/>
  </sheetData>
  <mergeCells count="3">
    <mergeCell ref="A2:H2"/>
    <mergeCell ref="I2:P2"/>
    <mergeCell ref="Q2:X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346"/>
  <sheetViews>
    <sheetView workbookViewId="0">
      <selection activeCell="S94" sqref="S94"/>
    </sheetView>
  </sheetViews>
  <sheetFormatPr defaultRowHeight="15" x14ac:dyDescent="0.25"/>
  <cols>
    <col min="1" max="1" width="5.7109375" customWidth="1"/>
    <col min="2" max="2" width="30.7109375" bestFit="1" customWidth="1"/>
    <col min="3" max="3" width="11.85546875" bestFit="1" customWidth="1"/>
    <col min="4" max="4" width="10.5703125" customWidth="1"/>
    <col min="5" max="5" width="10.85546875" bestFit="1" customWidth="1"/>
    <col min="6" max="6" width="12.42578125" bestFit="1" customWidth="1"/>
    <col min="7" max="7" width="10.5703125" customWidth="1"/>
    <col min="8" max="8" width="1.5703125" style="5" customWidth="1"/>
    <col min="10" max="10" width="3.5703125" bestFit="1" customWidth="1"/>
    <col min="11" max="11" width="6.28515625" bestFit="1" customWidth="1"/>
    <col min="13" max="13" width="9.85546875" bestFit="1" customWidth="1"/>
    <col min="14" max="14" width="1.5703125" style="5" customWidth="1"/>
    <col min="15" max="15" width="5.7109375" customWidth="1"/>
    <col min="16" max="16" width="30.7109375" bestFit="1" customWidth="1"/>
    <col min="17" max="17" width="11.85546875" bestFit="1" customWidth="1"/>
    <col min="18" max="18" width="10.5703125" customWidth="1"/>
    <col min="19" max="19" width="9.85546875" bestFit="1" customWidth="1"/>
    <col min="20" max="20" width="12.42578125" bestFit="1" customWidth="1"/>
    <col min="21" max="21" width="10.5703125" customWidth="1"/>
    <col min="22" max="22" width="11.7109375" style="5" customWidth="1"/>
    <col min="23" max="23" width="8.5703125" style="5" customWidth="1"/>
    <col min="24" max="24" width="11.7109375" bestFit="1" customWidth="1"/>
    <col min="25" max="25" width="13.42578125" bestFit="1" customWidth="1"/>
    <col min="26" max="26" width="10.85546875" bestFit="1" customWidth="1"/>
    <col min="27" max="28" width="10.5703125" customWidth="1"/>
  </cols>
  <sheetData>
    <row r="1" spans="1:28" x14ac:dyDescent="0.25">
      <c r="A1" t="str">
        <f ca="1">CELL("filename")</f>
        <v>https://nulinemanufacturing-my.sharepoint.com/personal/e_lackey_nuline_com/Documents/Documents/Project Data Analysis Tool/GF12/[GF12 - 2-Up Bag Machine Quote 09-03-2020 copy.xlsx]Updated</v>
      </c>
      <c r="O1" t="str">
        <f ca="1">CELL("filename")</f>
        <v>https://nulinemanufacturing-my.sharepoint.com/personal/e_lackey_nuline_com/Documents/Documents/Project Data Analysis Tool/GF12/[GF12 - 2-Up Bag Machine Quote 09-03-2020 copy.xlsx]Updated</v>
      </c>
    </row>
    <row r="2" spans="1:28" s="1" customFormat="1" ht="21.75" thickBot="1" x14ac:dyDescent="0.4">
      <c r="A2" s="79" t="s">
        <v>275</v>
      </c>
      <c r="B2" s="80"/>
      <c r="C2" s="80"/>
      <c r="D2" s="80"/>
      <c r="E2" s="81"/>
      <c r="F2" s="81"/>
      <c r="G2" s="81"/>
      <c r="H2" s="2"/>
      <c r="N2" s="2"/>
      <c r="O2" s="79" t="s">
        <v>276</v>
      </c>
      <c r="P2" s="80"/>
      <c r="Q2" s="80"/>
      <c r="R2" s="80"/>
      <c r="S2" s="81"/>
      <c r="T2" s="81"/>
      <c r="U2" s="81"/>
      <c r="V2" s="2"/>
      <c r="W2" s="2"/>
      <c r="AA2" s="3"/>
      <c r="AB2" s="3"/>
    </row>
    <row r="3" spans="1:28" s="1" customFormat="1" ht="12" customHeight="1" x14ac:dyDescent="0.2">
      <c r="A3" s="8" t="s">
        <v>1</v>
      </c>
      <c r="B3" s="10" t="s">
        <v>2</v>
      </c>
      <c r="C3" s="10" t="s">
        <v>4</v>
      </c>
      <c r="D3" s="9" t="s">
        <v>5</v>
      </c>
      <c r="E3" s="27" t="s">
        <v>6</v>
      </c>
      <c r="F3" s="10" t="s">
        <v>7</v>
      </c>
      <c r="G3" s="9" t="s">
        <v>8</v>
      </c>
      <c r="H3" s="2"/>
      <c r="I3" s="1" t="s">
        <v>9</v>
      </c>
      <c r="J3" s="1" t="s">
        <v>1</v>
      </c>
      <c r="K3" s="1" t="s">
        <v>10</v>
      </c>
      <c r="L3" s="1" t="s">
        <v>11</v>
      </c>
      <c r="M3" s="1" t="s">
        <v>12</v>
      </c>
      <c r="N3" s="2"/>
      <c r="O3" s="8" t="s">
        <v>1</v>
      </c>
      <c r="P3" s="10" t="s">
        <v>2</v>
      </c>
      <c r="Q3" s="10" t="s">
        <v>4</v>
      </c>
      <c r="R3" s="9" t="s">
        <v>5</v>
      </c>
      <c r="S3" s="27" t="s">
        <v>6</v>
      </c>
      <c r="T3" s="10" t="s">
        <v>7</v>
      </c>
      <c r="U3" s="9" t="s">
        <v>8</v>
      </c>
      <c r="V3" s="2"/>
      <c r="W3" s="2"/>
      <c r="AA3" s="3"/>
      <c r="AB3" s="3"/>
    </row>
    <row r="4" spans="1:28" s="1" customFormat="1" ht="12" customHeight="1" x14ac:dyDescent="0.2">
      <c r="A4" s="11">
        <f>A11+A12+A13</f>
        <v>1120</v>
      </c>
      <c r="B4" s="1" t="s">
        <v>231</v>
      </c>
      <c r="C4" s="3">
        <v>24</v>
      </c>
      <c r="D4" s="12">
        <f t="shared" ref="D4:D14" si="0">C4*A4</f>
        <v>26880</v>
      </c>
      <c r="E4" s="28">
        <v>0.5</v>
      </c>
      <c r="F4" s="3">
        <f>D323/(1-E4)</f>
        <v>971581.30799999996</v>
      </c>
      <c r="G4" s="12">
        <f>F4-D323</f>
        <v>485790.65399999998</v>
      </c>
      <c r="H4" s="2"/>
      <c r="I4" s="1" t="s">
        <v>14</v>
      </c>
      <c r="J4" s="1">
        <v>7</v>
      </c>
      <c r="K4" s="1">
        <v>3</v>
      </c>
      <c r="L4" s="3">
        <v>75</v>
      </c>
      <c r="M4" s="3">
        <f>J4*K4*L4</f>
        <v>1575</v>
      </c>
      <c r="N4" s="2"/>
      <c r="O4" s="11">
        <f>O11+O12+O13</f>
        <v>1120</v>
      </c>
      <c r="P4" s="1" t="s">
        <v>231</v>
      </c>
      <c r="Q4" s="3">
        <v>24</v>
      </c>
      <c r="R4" s="12">
        <f t="shared" ref="R4:R14" si="1">Q4*O4</f>
        <v>26880</v>
      </c>
      <c r="S4" s="28">
        <v>0.5</v>
      </c>
      <c r="T4" s="3">
        <f>R323/(1-S4)</f>
        <v>1119940.96</v>
      </c>
      <c r="U4" s="12">
        <f>T4-R323</f>
        <v>559970.48</v>
      </c>
      <c r="V4" s="2"/>
      <c r="W4" s="2"/>
      <c r="AA4" s="3"/>
      <c r="AB4" s="3"/>
    </row>
    <row r="5" spans="1:28" s="1" customFormat="1" ht="12" customHeight="1" x14ac:dyDescent="0.2">
      <c r="A5" s="11">
        <v>0</v>
      </c>
      <c r="B5" s="1" t="s">
        <v>25</v>
      </c>
      <c r="C5" s="3">
        <v>50000</v>
      </c>
      <c r="D5" s="12">
        <f t="shared" si="0"/>
        <v>0</v>
      </c>
      <c r="E5" s="28">
        <v>0.45</v>
      </c>
      <c r="F5" s="3">
        <f>D323/(1-E5)</f>
        <v>883255.73454545438</v>
      </c>
      <c r="G5" s="12">
        <f>F5-D323</f>
        <v>397465.0805454544</v>
      </c>
      <c r="H5" s="2"/>
      <c r="I5" s="1" t="s">
        <v>16</v>
      </c>
      <c r="J5" s="1">
        <v>1</v>
      </c>
      <c r="K5" s="1">
        <v>3</v>
      </c>
      <c r="L5" s="3">
        <v>500</v>
      </c>
      <c r="M5" s="3">
        <f>J5*K5*L5</f>
        <v>1500</v>
      </c>
      <c r="N5" s="2"/>
      <c r="O5" s="11">
        <v>0</v>
      </c>
      <c r="P5" s="1" t="s">
        <v>25</v>
      </c>
      <c r="Q5" s="3">
        <v>50000</v>
      </c>
      <c r="R5" s="12">
        <f t="shared" si="1"/>
        <v>0</v>
      </c>
      <c r="S5" s="28">
        <v>0.45</v>
      </c>
      <c r="T5" s="3">
        <f>R323/(1-S5)</f>
        <v>1018128.1454545454</v>
      </c>
      <c r="U5" s="12">
        <f>T5-R323</f>
        <v>458157.66545454541</v>
      </c>
      <c r="V5" s="2"/>
      <c r="W5" s="2"/>
      <c r="AA5" s="3"/>
      <c r="AB5" s="3"/>
    </row>
    <row r="6" spans="1:28" s="1" customFormat="1" ht="12" customHeight="1" x14ac:dyDescent="0.2">
      <c r="A6" s="11">
        <v>200</v>
      </c>
      <c r="B6" s="1" t="s">
        <v>277</v>
      </c>
      <c r="C6" s="3">
        <v>120</v>
      </c>
      <c r="D6" s="12">
        <f t="shared" si="0"/>
        <v>24000</v>
      </c>
      <c r="E6" s="28">
        <v>0.4</v>
      </c>
      <c r="F6" s="3">
        <f>D323/(1-E6)</f>
        <v>809651.09</v>
      </c>
      <c r="G6" s="12">
        <f>F6-D323</f>
        <v>323860.43599999999</v>
      </c>
      <c r="H6" s="2"/>
      <c r="I6" s="1" t="s">
        <v>18</v>
      </c>
      <c r="J6" s="1">
        <v>7</v>
      </c>
      <c r="K6" s="1">
        <v>3</v>
      </c>
      <c r="L6" s="3">
        <v>150</v>
      </c>
      <c r="M6" s="3">
        <f>J6*K6*L6</f>
        <v>3150</v>
      </c>
      <c r="N6" s="2"/>
      <c r="O6" s="11">
        <v>200</v>
      </c>
      <c r="P6" s="1" t="s">
        <v>277</v>
      </c>
      <c r="Q6" s="3">
        <v>120</v>
      </c>
      <c r="R6" s="12">
        <f t="shared" si="1"/>
        <v>24000</v>
      </c>
      <c r="S6" s="28">
        <v>0.4</v>
      </c>
      <c r="T6" s="3">
        <f>R323/(1-S6)</f>
        <v>933284.1333333333</v>
      </c>
      <c r="U6" s="12">
        <f>T6-R323</f>
        <v>373313.65333333332</v>
      </c>
      <c r="V6" s="2"/>
      <c r="W6" s="2"/>
      <c r="AA6" s="3"/>
      <c r="AB6" s="3"/>
    </row>
    <row r="7" spans="1:28" s="1" customFormat="1" ht="12" customHeight="1" x14ac:dyDescent="0.2">
      <c r="A7" s="11">
        <v>0</v>
      </c>
      <c r="B7" s="1" t="s">
        <v>278</v>
      </c>
      <c r="C7" s="3">
        <v>120</v>
      </c>
      <c r="D7" s="12">
        <f t="shared" si="0"/>
        <v>0</v>
      </c>
      <c r="E7" s="28">
        <v>0.35</v>
      </c>
      <c r="F7" s="3">
        <f>D323/(1-E7)</f>
        <v>747370.23692307691</v>
      </c>
      <c r="G7" s="12">
        <f>F7-D323</f>
        <v>261579.58292307693</v>
      </c>
      <c r="H7" s="2"/>
      <c r="I7" s="1" t="s">
        <v>20</v>
      </c>
      <c r="J7" s="1">
        <v>1</v>
      </c>
      <c r="K7" s="1">
        <v>1</v>
      </c>
      <c r="L7" s="3">
        <v>750</v>
      </c>
      <c r="M7" s="3">
        <f>J7*K7*L7</f>
        <v>750</v>
      </c>
      <c r="N7" s="2"/>
      <c r="O7" s="11">
        <v>0</v>
      </c>
      <c r="P7" s="1" t="s">
        <v>278</v>
      </c>
      <c r="Q7" s="3">
        <v>120</v>
      </c>
      <c r="R7" s="12">
        <f t="shared" si="1"/>
        <v>0</v>
      </c>
      <c r="S7" s="28">
        <v>0.35</v>
      </c>
      <c r="T7" s="3">
        <f>R323/(1-S7)</f>
        <v>861493.04615384608</v>
      </c>
      <c r="U7" s="12">
        <f>T7-R323</f>
        <v>301522.5661538461</v>
      </c>
      <c r="V7" s="2"/>
      <c r="W7" s="2"/>
      <c r="AA7" s="3"/>
      <c r="AB7" s="3"/>
    </row>
    <row r="8" spans="1:28" s="1" customFormat="1" ht="12" customHeight="1" x14ac:dyDescent="0.2">
      <c r="A8" s="11">
        <v>20</v>
      </c>
      <c r="B8" s="1" t="s">
        <v>279</v>
      </c>
      <c r="C8" s="3">
        <v>120</v>
      </c>
      <c r="D8" s="12">
        <f t="shared" si="0"/>
        <v>2400</v>
      </c>
      <c r="E8" s="28">
        <v>0.33339999999999997</v>
      </c>
      <c r="F8" s="3">
        <f>D323/(1-E8)</f>
        <v>728758.8568856885</v>
      </c>
      <c r="G8" s="12">
        <f>F8-D323</f>
        <v>242968.20288568852</v>
      </c>
      <c r="H8" s="2"/>
      <c r="L8" s="3"/>
      <c r="M8" s="3">
        <f>SUM(M4:M7)</f>
        <v>6975</v>
      </c>
      <c r="N8" s="2"/>
      <c r="O8" s="11">
        <v>20</v>
      </c>
      <c r="P8" s="1" t="s">
        <v>279</v>
      </c>
      <c r="Q8" s="3">
        <v>120</v>
      </c>
      <c r="R8" s="12">
        <f t="shared" si="1"/>
        <v>2400</v>
      </c>
      <c r="S8" s="28">
        <v>0.33339999999999997</v>
      </c>
      <c r="T8" s="3">
        <f>R323/(1-S8)</f>
        <v>840039.72397239716</v>
      </c>
      <c r="U8" s="12">
        <f>T8-R323</f>
        <v>280069.24397239718</v>
      </c>
      <c r="V8" s="2"/>
      <c r="W8" s="2"/>
      <c r="AA8" s="3"/>
      <c r="AB8" s="3"/>
    </row>
    <row r="9" spans="1:28" s="1" customFormat="1" ht="12" customHeight="1" x14ac:dyDescent="0.2">
      <c r="A9" s="11">
        <v>80</v>
      </c>
      <c r="B9" s="1" t="s">
        <v>280</v>
      </c>
      <c r="C9" s="3">
        <v>125</v>
      </c>
      <c r="D9" s="12">
        <f t="shared" si="0"/>
        <v>10000</v>
      </c>
      <c r="E9" s="28">
        <v>0.3</v>
      </c>
      <c r="F9" s="3">
        <f>D323/(1-E9)</f>
        <v>693986.64857142861</v>
      </c>
      <c r="G9" s="12">
        <f>F9-D323</f>
        <v>208195.99457142863</v>
      </c>
      <c r="H9" s="2"/>
      <c r="L9" s="3"/>
      <c r="M9" s="3"/>
      <c r="N9" s="2"/>
      <c r="O9" s="11">
        <v>80</v>
      </c>
      <c r="P9" s="1" t="s">
        <v>280</v>
      </c>
      <c r="Q9" s="3">
        <v>125</v>
      </c>
      <c r="R9" s="12">
        <f t="shared" si="1"/>
        <v>10000</v>
      </c>
      <c r="S9" s="28">
        <v>0.3</v>
      </c>
      <c r="T9" s="3">
        <f>R323/(1-S9)</f>
        <v>799957.82857142854</v>
      </c>
      <c r="U9" s="12">
        <f>T9-R323</f>
        <v>239987.34857142856</v>
      </c>
      <c r="V9" s="2"/>
      <c r="W9" s="2"/>
      <c r="AA9" s="3"/>
      <c r="AB9" s="3"/>
    </row>
    <row r="10" spans="1:28" s="1" customFormat="1" ht="12" customHeight="1" x14ac:dyDescent="0.2">
      <c r="A10" s="11">
        <v>0</v>
      </c>
      <c r="B10" s="1" t="s">
        <v>281</v>
      </c>
      <c r="C10" s="3">
        <v>125</v>
      </c>
      <c r="D10" s="12">
        <f t="shared" si="0"/>
        <v>0</v>
      </c>
      <c r="E10" s="34">
        <v>0.25</v>
      </c>
      <c r="F10" s="35">
        <f>D323/(1-E10)</f>
        <v>647720.87199999997</v>
      </c>
      <c r="G10" s="36">
        <f>F10-D323</f>
        <v>161930.21799999999</v>
      </c>
      <c r="H10" s="2"/>
      <c r="I10" s="1" t="s">
        <v>24</v>
      </c>
      <c r="J10" s="1">
        <f>J4*8*K4</f>
        <v>168</v>
      </c>
      <c r="L10" s="3">
        <v>125</v>
      </c>
      <c r="M10" s="3">
        <f>J10*L10</f>
        <v>21000</v>
      </c>
      <c r="N10" s="2"/>
      <c r="O10" s="11">
        <v>0</v>
      </c>
      <c r="P10" s="1" t="s">
        <v>281</v>
      </c>
      <c r="Q10" s="3">
        <v>125</v>
      </c>
      <c r="R10" s="12">
        <f t="shared" si="1"/>
        <v>0</v>
      </c>
      <c r="S10" s="34">
        <v>0.25</v>
      </c>
      <c r="T10" s="35">
        <f>R323/(1-S10)</f>
        <v>746627.30666666664</v>
      </c>
      <c r="U10" s="36">
        <f>T10-R323</f>
        <v>186656.82666666666</v>
      </c>
      <c r="V10" s="2"/>
      <c r="W10" s="2"/>
      <c r="AA10" s="3"/>
      <c r="AB10" s="3"/>
    </row>
    <row r="11" spans="1:28" s="1" customFormat="1" ht="12" customHeight="1" x14ac:dyDescent="0.2">
      <c r="A11" s="11">
        <v>480</v>
      </c>
      <c r="B11" s="1" t="s">
        <v>282</v>
      </c>
      <c r="C11" s="3">
        <v>42</v>
      </c>
      <c r="D11" s="12">
        <f t="shared" si="0"/>
        <v>20160</v>
      </c>
      <c r="E11" s="28">
        <v>0.2</v>
      </c>
      <c r="F11" s="3">
        <f>D323/(1-E11)</f>
        <v>607238.31749999989</v>
      </c>
      <c r="G11" s="12">
        <f>F11-D323</f>
        <v>121447.66349999991</v>
      </c>
      <c r="H11" s="2"/>
      <c r="L11" s="3"/>
      <c r="M11" s="3"/>
      <c r="N11" s="2"/>
      <c r="O11" s="11">
        <v>480</v>
      </c>
      <c r="P11" s="1" t="s">
        <v>282</v>
      </c>
      <c r="Q11" s="3">
        <v>42</v>
      </c>
      <c r="R11" s="12">
        <f t="shared" si="1"/>
        <v>20160</v>
      </c>
      <c r="S11" s="28">
        <v>0.2</v>
      </c>
      <c r="T11" s="3">
        <f>R323/(1-S11)</f>
        <v>699963.1</v>
      </c>
      <c r="U11" s="12">
        <f>T11-R323</f>
        <v>139992.62</v>
      </c>
      <c r="V11" s="2"/>
      <c r="W11" s="2"/>
      <c r="AA11" s="3"/>
      <c r="AB11" s="3"/>
    </row>
    <row r="12" spans="1:28" s="1" customFormat="1" ht="12" customHeight="1" x14ac:dyDescent="0.2">
      <c r="A12" s="11">
        <v>0</v>
      </c>
      <c r="B12" s="1" t="s">
        <v>283</v>
      </c>
      <c r="C12" s="3">
        <v>42</v>
      </c>
      <c r="D12" s="12">
        <f t="shared" si="0"/>
        <v>0</v>
      </c>
      <c r="E12" s="28">
        <v>0.18</v>
      </c>
      <c r="F12" s="3">
        <f>D323/(1-E12)</f>
        <v>592427.62682926818</v>
      </c>
      <c r="G12" s="12">
        <f>F12-D323</f>
        <v>106636.9728292682</v>
      </c>
      <c r="H12" s="2"/>
      <c r="L12" s="3"/>
      <c r="M12" s="3"/>
      <c r="N12" s="2"/>
      <c r="O12" s="11">
        <v>0</v>
      </c>
      <c r="P12" s="1" t="s">
        <v>283</v>
      </c>
      <c r="Q12" s="3">
        <v>42</v>
      </c>
      <c r="R12" s="12">
        <f t="shared" si="1"/>
        <v>0</v>
      </c>
      <c r="S12" s="28">
        <v>0.18</v>
      </c>
      <c r="T12" s="3">
        <f>R323/(1-S12)</f>
        <v>682890.82926829264</v>
      </c>
      <c r="U12" s="12">
        <f>T12-R323</f>
        <v>122920.34926829266</v>
      </c>
      <c r="V12" s="2"/>
      <c r="W12" s="2"/>
      <c r="AA12" s="3"/>
      <c r="AB12" s="3"/>
    </row>
    <row r="13" spans="1:28" s="15" customFormat="1" ht="12" customHeight="1" x14ac:dyDescent="0.2">
      <c r="A13" s="11">
        <v>640</v>
      </c>
      <c r="B13" s="1" t="s">
        <v>284</v>
      </c>
      <c r="C13" s="3">
        <v>47</v>
      </c>
      <c r="D13" s="12">
        <f t="shared" si="0"/>
        <v>30080</v>
      </c>
      <c r="E13" s="28">
        <v>0.15</v>
      </c>
      <c r="F13" s="3">
        <f>D323/(1-E13)</f>
        <v>571518.41647058818</v>
      </c>
      <c r="G13" s="12">
        <f>F13-D323</f>
        <v>85727.762470588204</v>
      </c>
      <c r="H13" s="18"/>
      <c r="L13" s="19"/>
      <c r="M13" s="19"/>
      <c r="N13" s="18"/>
      <c r="O13" s="11">
        <v>640</v>
      </c>
      <c r="P13" s="1" t="s">
        <v>284</v>
      </c>
      <c r="Q13" s="3">
        <v>47</v>
      </c>
      <c r="R13" s="12">
        <f t="shared" si="1"/>
        <v>30080</v>
      </c>
      <c r="S13" s="28">
        <v>0.15</v>
      </c>
      <c r="T13" s="3">
        <f>R323/(1-S13)</f>
        <v>658788.80000000005</v>
      </c>
      <c r="U13" s="12">
        <f>T13-R323</f>
        <v>98818.320000000065</v>
      </c>
      <c r="V13" s="18"/>
      <c r="W13" s="18"/>
      <c r="AA13" s="19"/>
      <c r="AB13" s="19"/>
    </row>
    <row r="14" spans="1:28" s="15" customFormat="1" ht="12" customHeight="1" thickBot="1" x14ac:dyDescent="0.25">
      <c r="A14" s="11">
        <v>1</v>
      </c>
      <c r="B14" s="1" t="s">
        <v>285</v>
      </c>
      <c r="C14" s="20">
        <f>SUM(D17:D322)*0.022</f>
        <v>8013.6539999999995</v>
      </c>
      <c r="D14" s="12">
        <f t="shared" si="0"/>
        <v>8013.6539999999995</v>
      </c>
      <c r="E14" s="29">
        <v>0.1</v>
      </c>
      <c r="F14" s="30">
        <f>D323/(1-E14)</f>
        <v>539767.39333333331</v>
      </c>
      <c r="G14" s="31">
        <f>F14-D323</f>
        <v>53976.739333333331</v>
      </c>
      <c r="H14" s="18"/>
      <c r="L14" s="19"/>
      <c r="M14" s="19"/>
      <c r="N14" s="18"/>
      <c r="O14" s="11">
        <v>1</v>
      </c>
      <c r="P14" s="1" t="s">
        <v>285</v>
      </c>
      <c r="Q14" s="20">
        <f>SUM(R17:R322)*0.022</f>
        <v>9610.48</v>
      </c>
      <c r="R14" s="12">
        <f t="shared" si="1"/>
        <v>9610.48</v>
      </c>
      <c r="S14" s="29">
        <v>0.1</v>
      </c>
      <c r="T14" s="30">
        <f>R323/(1-S14)</f>
        <v>622189.4222222222</v>
      </c>
      <c r="U14" s="31">
        <f>T14-R323</f>
        <v>62218.94222222222</v>
      </c>
      <c r="V14" s="18"/>
      <c r="W14" s="18"/>
      <c r="AA14" s="19"/>
      <c r="AB14" s="19"/>
    </row>
    <row r="15" spans="1:28" s="15" customFormat="1" ht="12" customHeight="1" x14ac:dyDescent="0.2">
      <c r="A15" s="16"/>
      <c r="C15" s="26"/>
      <c r="D15" s="17"/>
      <c r="H15" s="18"/>
      <c r="L15" s="19"/>
      <c r="M15" s="19"/>
      <c r="N15" s="18"/>
      <c r="O15" s="16"/>
      <c r="Q15" s="26"/>
      <c r="R15" s="17"/>
      <c r="V15" s="18"/>
      <c r="W15" s="18"/>
      <c r="AA15" s="19"/>
      <c r="AB15" s="19"/>
    </row>
    <row r="16" spans="1:28" s="1" customFormat="1" ht="12" customHeight="1" x14ac:dyDescent="0.2">
      <c r="A16" s="11"/>
      <c r="B16" s="33" t="s">
        <v>34</v>
      </c>
      <c r="C16" s="25"/>
      <c r="D16" s="12"/>
      <c r="F16" s="15"/>
      <c r="G16" s="15"/>
      <c r="H16" s="15"/>
      <c r="M16" s="3"/>
      <c r="N16" s="3"/>
      <c r="O16" s="11"/>
      <c r="P16" s="33" t="s">
        <v>34</v>
      </c>
      <c r="Q16" s="25"/>
      <c r="R16" s="12"/>
      <c r="T16" s="15"/>
      <c r="U16" s="15"/>
      <c r="Y16" s="3"/>
      <c r="Z16" s="3"/>
    </row>
    <row r="17" spans="1:26" s="1" customFormat="1" ht="12" customHeight="1" x14ac:dyDescent="0.2">
      <c r="A17" s="11">
        <v>1</v>
      </c>
      <c r="B17" s="1" t="s">
        <v>44</v>
      </c>
      <c r="C17" s="25">
        <v>3500</v>
      </c>
      <c r="D17" s="12">
        <f t="shared" ref="D17:D24" si="2">C17*A17</f>
        <v>3500</v>
      </c>
      <c r="O17" s="11">
        <v>1</v>
      </c>
      <c r="P17" s="1" t="s">
        <v>44</v>
      </c>
      <c r="Q17" s="25">
        <v>3500</v>
      </c>
      <c r="R17" s="12">
        <f t="shared" ref="R17:R24" si="3">Q17*O17</f>
        <v>3500</v>
      </c>
      <c r="Y17" s="3"/>
      <c r="Z17" s="3"/>
    </row>
    <row r="18" spans="1:26" s="1" customFormat="1" ht="12" customHeight="1" x14ac:dyDescent="0.2">
      <c r="A18" s="11">
        <v>1</v>
      </c>
      <c r="B18" s="1" t="s">
        <v>35</v>
      </c>
      <c r="C18" s="25">
        <v>1524</v>
      </c>
      <c r="D18" s="12">
        <f t="shared" si="2"/>
        <v>1524</v>
      </c>
      <c r="O18" s="11">
        <v>1</v>
      </c>
      <c r="P18" s="1" t="s">
        <v>35</v>
      </c>
      <c r="Q18" s="25">
        <v>1524</v>
      </c>
      <c r="R18" s="12">
        <f t="shared" si="3"/>
        <v>1524</v>
      </c>
      <c r="Y18" s="20"/>
      <c r="Z18" s="3"/>
    </row>
    <row r="19" spans="1:26" s="1" customFormat="1" ht="12" customHeight="1" x14ac:dyDescent="0.2">
      <c r="A19" s="11">
        <v>0</v>
      </c>
      <c r="B19" s="1" t="s">
        <v>286</v>
      </c>
      <c r="C19" s="25">
        <v>1500</v>
      </c>
      <c r="D19" s="12">
        <f t="shared" ref="D19" si="4">C19*A19</f>
        <v>0</v>
      </c>
      <c r="O19" s="11">
        <v>1</v>
      </c>
      <c r="P19" s="1" t="s">
        <v>286</v>
      </c>
      <c r="Q19" s="25">
        <v>1500</v>
      </c>
      <c r="R19" s="12">
        <f t="shared" ref="R19" si="5">Q19*O19</f>
        <v>1500</v>
      </c>
    </row>
    <row r="20" spans="1:26" s="1" customFormat="1" ht="12" customHeight="1" x14ac:dyDescent="0.2">
      <c r="A20" s="11">
        <v>1</v>
      </c>
      <c r="B20" s="1" t="s">
        <v>287</v>
      </c>
      <c r="C20" s="25">
        <v>911</v>
      </c>
      <c r="D20" s="12">
        <f t="shared" si="2"/>
        <v>911</v>
      </c>
      <c r="O20" s="11">
        <v>1</v>
      </c>
      <c r="P20" s="1" t="s">
        <v>287</v>
      </c>
      <c r="Q20" s="25">
        <v>911</v>
      </c>
      <c r="R20" s="12">
        <f t="shared" si="3"/>
        <v>911</v>
      </c>
    </row>
    <row r="21" spans="1:26" s="1" customFormat="1" ht="12" customHeight="1" x14ac:dyDescent="0.2">
      <c r="A21" s="11">
        <v>1</v>
      </c>
      <c r="B21" s="1" t="s">
        <v>37</v>
      </c>
      <c r="C21" s="25">
        <v>169</v>
      </c>
      <c r="D21" s="12">
        <f t="shared" si="2"/>
        <v>169</v>
      </c>
      <c r="O21" s="11">
        <v>1</v>
      </c>
      <c r="P21" s="1" t="s">
        <v>37</v>
      </c>
      <c r="Q21" s="25">
        <v>169</v>
      </c>
      <c r="R21" s="12">
        <f t="shared" si="3"/>
        <v>169</v>
      </c>
    </row>
    <row r="22" spans="1:26" ht="12" customHeight="1" x14ac:dyDescent="0.25">
      <c r="A22" s="11">
        <v>1</v>
      </c>
      <c r="B22" s="1" t="s">
        <v>39</v>
      </c>
      <c r="C22" s="25">
        <v>209</v>
      </c>
      <c r="D22" s="12">
        <f t="shared" si="2"/>
        <v>209</v>
      </c>
      <c r="E22" s="1"/>
      <c r="F22" s="1"/>
      <c r="G22" s="1"/>
      <c r="H22" s="1"/>
      <c r="N22"/>
      <c r="O22" s="11">
        <v>1</v>
      </c>
      <c r="P22" s="1" t="s">
        <v>39</v>
      </c>
      <c r="Q22" s="25">
        <v>209</v>
      </c>
      <c r="R22" s="12">
        <f t="shared" si="3"/>
        <v>209</v>
      </c>
      <c r="S22" s="1"/>
      <c r="T22" s="1"/>
      <c r="U22" s="1"/>
      <c r="V22"/>
      <c r="W22"/>
    </row>
    <row r="23" spans="1:26" s="1" customFormat="1" ht="12" customHeight="1" x14ac:dyDescent="0.2">
      <c r="A23" s="11">
        <v>0</v>
      </c>
      <c r="B23" s="1" t="s">
        <v>288</v>
      </c>
      <c r="C23" s="25">
        <v>457</v>
      </c>
      <c r="D23" s="12">
        <f t="shared" si="2"/>
        <v>0</v>
      </c>
      <c r="O23" s="11">
        <v>0</v>
      </c>
      <c r="P23" s="1" t="s">
        <v>288</v>
      </c>
      <c r="Q23" s="25">
        <v>457</v>
      </c>
      <c r="R23" s="12">
        <f t="shared" si="3"/>
        <v>0</v>
      </c>
    </row>
    <row r="24" spans="1:26" s="1" customFormat="1" ht="12" customHeight="1" x14ac:dyDescent="0.2">
      <c r="A24" s="11">
        <v>0</v>
      </c>
      <c r="B24" s="1" t="s">
        <v>107</v>
      </c>
      <c r="C24" s="25">
        <v>479</v>
      </c>
      <c r="D24" s="12">
        <f t="shared" si="2"/>
        <v>0</v>
      </c>
      <c r="O24" s="11">
        <v>0</v>
      </c>
      <c r="P24" s="1" t="s">
        <v>107</v>
      </c>
      <c r="Q24" s="25">
        <v>479</v>
      </c>
      <c r="R24" s="12">
        <f t="shared" si="3"/>
        <v>0</v>
      </c>
    </row>
    <row r="25" spans="1:26" s="1" customFormat="1" ht="12" customHeight="1" x14ac:dyDescent="0.2">
      <c r="A25" s="11">
        <v>1</v>
      </c>
      <c r="B25" s="1" t="s">
        <v>66</v>
      </c>
      <c r="C25" s="25">
        <v>5000</v>
      </c>
      <c r="D25" s="12">
        <f>C25*A25</f>
        <v>5000</v>
      </c>
      <c r="O25" s="11">
        <v>1</v>
      </c>
      <c r="P25" s="1" t="s">
        <v>66</v>
      </c>
      <c r="Q25" s="25">
        <v>5000</v>
      </c>
      <c r="R25" s="12">
        <f>Q25*O25</f>
        <v>5000</v>
      </c>
    </row>
    <row r="26" spans="1:26" s="1" customFormat="1" ht="12" customHeight="1" x14ac:dyDescent="0.2">
      <c r="A26" s="11">
        <v>1</v>
      </c>
      <c r="B26" s="1" t="s">
        <v>45</v>
      </c>
      <c r="C26" s="25">
        <v>250</v>
      </c>
      <c r="D26" s="12">
        <f t="shared" ref="D26:D37" si="6">C26*A26</f>
        <v>250</v>
      </c>
      <c r="O26" s="11">
        <v>1</v>
      </c>
      <c r="P26" s="1" t="s">
        <v>45</v>
      </c>
      <c r="Q26" s="25">
        <v>250</v>
      </c>
      <c r="R26" s="12">
        <f t="shared" ref="R26:R37" si="7">Q26*O26</f>
        <v>250</v>
      </c>
    </row>
    <row r="27" spans="1:26" s="1" customFormat="1" ht="12" customHeight="1" x14ac:dyDescent="0.2">
      <c r="A27" s="11">
        <v>1</v>
      </c>
      <c r="B27" s="1" t="s">
        <v>46</v>
      </c>
      <c r="C27" s="25">
        <v>200</v>
      </c>
      <c r="D27" s="12">
        <f t="shared" si="6"/>
        <v>200</v>
      </c>
      <c r="O27" s="11">
        <v>1</v>
      </c>
      <c r="P27" s="1" t="s">
        <v>46</v>
      </c>
      <c r="Q27" s="25">
        <v>200</v>
      </c>
      <c r="R27" s="12">
        <f t="shared" si="7"/>
        <v>200</v>
      </c>
    </row>
    <row r="28" spans="1:26" s="1" customFormat="1" ht="12" customHeight="1" x14ac:dyDescent="0.2">
      <c r="A28" s="11">
        <v>1</v>
      </c>
      <c r="B28" s="1" t="s">
        <v>289</v>
      </c>
      <c r="C28" s="25">
        <v>200</v>
      </c>
      <c r="D28" s="12">
        <f t="shared" si="6"/>
        <v>200</v>
      </c>
      <c r="O28" s="11">
        <v>1</v>
      </c>
      <c r="P28" s="1" t="s">
        <v>289</v>
      </c>
      <c r="Q28" s="25">
        <v>200</v>
      </c>
      <c r="R28" s="12">
        <f t="shared" si="7"/>
        <v>200</v>
      </c>
    </row>
    <row r="29" spans="1:26" s="1" customFormat="1" ht="12" customHeight="1" x14ac:dyDescent="0.2">
      <c r="A29" s="11">
        <v>1</v>
      </c>
      <c r="B29" s="1" t="s">
        <v>47</v>
      </c>
      <c r="C29" s="25">
        <v>1000</v>
      </c>
      <c r="D29" s="12">
        <f t="shared" si="6"/>
        <v>1000</v>
      </c>
      <c r="O29" s="11">
        <v>1</v>
      </c>
      <c r="P29" s="1" t="s">
        <v>47</v>
      </c>
      <c r="Q29" s="25">
        <v>1000</v>
      </c>
      <c r="R29" s="12">
        <f t="shared" si="7"/>
        <v>1000</v>
      </c>
    </row>
    <row r="30" spans="1:26" s="1" customFormat="1" ht="12" customHeight="1" x14ac:dyDescent="0.2">
      <c r="A30" s="11">
        <v>1</v>
      </c>
      <c r="B30" s="1" t="s">
        <v>48</v>
      </c>
      <c r="C30" s="25">
        <v>300</v>
      </c>
      <c r="D30" s="12">
        <f t="shared" si="6"/>
        <v>300</v>
      </c>
      <c r="O30" s="11">
        <v>1</v>
      </c>
      <c r="P30" s="1" t="s">
        <v>48</v>
      </c>
      <c r="Q30" s="25">
        <v>300</v>
      </c>
      <c r="R30" s="12">
        <f t="shared" si="7"/>
        <v>300</v>
      </c>
    </row>
    <row r="31" spans="1:26" s="1" customFormat="1" ht="12" customHeight="1" x14ac:dyDescent="0.2">
      <c r="A31" s="11">
        <v>1</v>
      </c>
      <c r="B31" s="1" t="s">
        <v>49</v>
      </c>
      <c r="C31" s="25">
        <v>350</v>
      </c>
      <c r="D31" s="12">
        <f t="shared" si="6"/>
        <v>350</v>
      </c>
      <c r="O31" s="11">
        <v>1</v>
      </c>
      <c r="P31" s="1" t="s">
        <v>49</v>
      </c>
      <c r="Q31" s="25">
        <v>350</v>
      </c>
      <c r="R31" s="12">
        <f t="shared" si="7"/>
        <v>350</v>
      </c>
    </row>
    <row r="32" spans="1:26" s="32" customFormat="1" ht="12" customHeight="1" x14ac:dyDescent="0.25">
      <c r="A32" s="11">
        <v>1</v>
      </c>
      <c r="B32" s="1" t="s">
        <v>50</v>
      </c>
      <c r="C32" s="25">
        <v>1000</v>
      </c>
      <c r="D32" s="12">
        <f t="shared" si="6"/>
        <v>1000</v>
      </c>
      <c r="E32" s="1"/>
      <c r="O32" s="11">
        <v>1</v>
      </c>
      <c r="P32" s="1" t="s">
        <v>50</v>
      </c>
      <c r="Q32" s="25">
        <v>1000</v>
      </c>
      <c r="R32" s="12">
        <f t="shared" si="7"/>
        <v>1000</v>
      </c>
      <c r="S32" s="1"/>
    </row>
    <row r="33" spans="1:21" s="1" customFormat="1" ht="12" customHeight="1" x14ac:dyDescent="0.2">
      <c r="A33" s="16">
        <v>1</v>
      </c>
      <c r="B33" s="15" t="s">
        <v>290</v>
      </c>
      <c r="C33" s="26">
        <v>385</v>
      </c>
      <c r="D33" s="12">
        <f t="shared" si="6"/>
        <v>385</v>
      </c>
      <c r="O33" s="16">
        <v>0</v>
      </c>
      <c r="P33" s="15" t="s">
        <v>290</v>
      </c>
      <c r="Q33" s="26">
        <v>385</v>
      </c>
      <c r="R33" s="12">
        <f t="shared" si="7"/>
        <v>0</v>
      </c>
    </row>
    <row r="34" spans="1:21" s="1" customFormat="1" ht="12" customHeight="1" x14ac:dyDescent="0.2">
      <c r="A34" s="16">
        <v>1</v>
      </c>
      <c r="B34" s="15" t="s">
        <v>291</v>
      </c>
      <c r="C34" s="26">
        <v>538</v>
      </c>
      <c r="D34" s="12">
        <f t="shared" si="6"/>
        <v>538</v>
      </c>
      <c r="O34" s="16">
        <v>0</v>
      </c>
      <c r="P34" s="15" t="s">
        <v>291</v>
      </c>
      <c r="Q34" s="26">
        <v>538</v>
      </c>
      <c r="R34" s="12">
        <f t="shared" si="7"/>
        <v>0</v>
      </c>
    </row>
    <row r="35" spans="1:21" s="1" customFormat="1" ht="12" customHeight="1" x14ac:dyDescent="0.2">
      <c r="A35" s="16">
        <v>4</v>
      </c>
      <c r="B35" s="15" t="s">
        <v>292</v>
      </c>
      <c r="C35" s="26">
        <v>293</v>
      </c>
      <c r="D35" s="12">
        <f t="shared" si="6"/>
        <v>1172</v>
      </c>
      <c r="O35" s="16">
        <v>0</v>
      </c>
      <c r="P35" s="15" t="s">
        <v>292</v>
      </c>
      <c r="Q35" s="26">
        <v>293</v>
      </c>
      <c r="R35" s="12">
        <f t="shared" si="7"/>
        <v>0</v>
      </c>
    </row>
    <row r="36" spans="1:21" s="1" customFormat="1" ht="12" customHeight="1" x14ac:dyDescent="0.25">
      <c r="A36" s="16">
        <v>4</v>
      </c>
      <c r="B36" s="15" t="s">
        <v>293</v>
      </c>
      <c r="C36" s="26">
        <v>532</v>
      </c>
      <c r="D36" s="12">
        <f t="shared" si="6"/>
        <v>2128</v>
      </c>
      <c r="F36" s="32"/>
      <c r="G36" s="32"/>
      <c r="H36" s="32"/>
      <c r="O36" s="16">
        <v>0</v>
      </c>
      <c r="P36" s="15" t="s">
        <v>293</v>
      </c>
      <c r="Q36" s="26">
        <v>532</v>
      </c>
      <c r="R36" s="12">
        <f t="shared" si="7"/>
        <v>0</v>
      </c>
      <c r="T36" s="32"/>
      <c r="U36" s="32"/>
    </row>
    <row r="37" spans="1:21" s="1" customFormat="1" ht="12" customHeight="1" x14ac:dyDescent="0.2">
      <c r="A37" s="16">
        <v>2</v>
      </c>
      <c r="B37" s="15" t="s">
        <v>294</v>
      </c>
      <c r="C37" s="26">
        <v>1800</v>
      </c>
      <c r="D37" s="12">
        <f t="shared" si="6"/>
        <v>3600</v>
      </c>
      <c r="O37" s="16">
        <v>2</v>
      </c>
      <c r="P37" s="15" t="s">
        <v>294</v>
      </c>
      <c r="Q37" s="26">
        <v>1800</v>
      </c>
      <c r="R37" s="12">
        <f t="shared" si="7"/>
        <v>3600</v>
      </c>
    </row>
    <row r="38" spans="1:21" s="1" customFormat="1" ht="12" customHeight="1" x14ac:dyDescent="0.2">
      <c r="A38" s="11"/>
      <c r="C38" s="25"/>
      <c r="D38" s="12"/>
      <c r="E38" s="3">
        <f>SUM(D17:D37)</f>
        <v>22436</v>
      </c>
      <c r="O38" s="11"/>
      <c r="Q38" s="25"/>
      <c r="R38" s="12"/>
      <c r="S38" s="3">
        <f>SUM(R17:R37)</f>
        <v>19713</v>
      </c>
    </row>
    <row r="39" spans="1:21" s="32" customFormat="1" ht="12" customHeight="1" x14ac:dyDescent="0.25">
      <c r="A39" s="11"/>
      <c r="B39" s="33" t="s">
        <v>51</v>
      </c>
      <c r="C39" s="25"/>
      <c r="D39" s="12"/>
      <c r="E39" s="3"/>
      <c r="F39" s="1"/>
      <c r="G39" s="1"/>
      <c r="H39" s="1"/>
      <c r="O39" s="11"/>
      <c r="P39" s="33" t="s">
        <v>51</v>
      </c>
      <c r="Q39" s="25"/>
      <c r="R39" s="12"/>
      <c r="S39" s="3"/>
      <c r="T39" s="1"/>
      <c r="U39" s="1"/>
    </row>
    <row r="40" spans="1:21" s="32" customFormat="1" ht="12" customHeight="1" x14ac:dyDescent="0.25">
      <c r="A40" s="11">
        <v>1</v>
      </c>
      <c r="B40" s="1" t="s">
        <v>52</v>
      </c>
      <c r="C40" s="25">
        <v>7500</v>
      </c>
      <c r="D40" s="12">
        <f t="shared" ref="D40:D49" si="8">C40*A40</f>
        <v>7500</v>
      </c>
      <c r="E40" s="1"/>
      <c r="F40" s="1"/>
      <c r="G40" s="1"/>
      <c r="H40" s="1"/>
      <c r="O40" s="11">
        <v>1</v>
      </c>
      <c r="P40" s="1" t="s">
        <v>52</v>
      </c>
      <c r="Q40" s="25">
        <v>7500</v>
      </c>
      <c r="R40" s="12">
        <f t="shared" ref="R40:R49" si="9">Q40*O40</f>
        <v>7500</v>
      </c>
      <c r="S40" s="1"/>
      <c r="T40" s="1"/>
      <c r="U40" s="1"/>
    </row>
    <row r="41" spans="1:21" s="1" customFormat="1" ht="12" customHeight="1" x14ac:dyDescent="0.25">
      <c r="A41" s="11">
        <v>1</v>
      </c>
      <c r="B41" s="1" t="s">
        <v>53</v>
      </c>
      <c r="C41" s="25">
        <v>5000</v>
      </c>
      <c r="D41" s="12">
        <f t="shared" si="8"/>
        <v>5000</v>
      </c>
      <c r="F41" s="32"/>
      <c r="G41" s="32"/>
      <c r="H41" s="32"/>
      <c r="O41" s="11">
        <v>1</v>
      </c>
      <c r="P41" s="1" t="s">
        <v>53</v>
      </c>
      <c r="Q41" s="25">
        <v>5000</v>
      </c>
      <c r="R41" s="12">
        <f t="shared" si="9"/>
        <v>5000</v>
      </c>
      <c r="T41" s="32"/>
      <c r="U41" s="32"/>
    </row>
    <row r="42" spans="1:21" s="1" customFormat="1" ht="12" customHeight="1" x14ac:dyDescent="0.2">
      <c r="A42" s="16">
        <v>3</v>
      </c>
      <c r="B42" s="15" t="s">
        <v>75</v>
      </c>
      <c r="C42" s="26">
        <v>6000</v>
      </c>
      <c r="D42" s="12">
        <f t="shared" si="8"/>
        <v>18000</v>
      </c>
      <c r="O42" s="16">
        <v>3</v>
      </c>
      <c r="P42" s="15" t="s">
        <v>75</v>
      </c>
      <c r="Q42" s="26">
        <v>6000</v>
      </c>
      <c r="R42" s="12">
        <f t="shared" si="9"/>
        <v>18000</v>
      </c>
    </row>
    <row r="43" spans="1:21" s="32" customFormat="1" ht="12" customHeight="1" x14ac:dyDescent="0.25">
      <c r="A43" s="16">
        <v>2</v>
      </c>
      <c r="B43" s="15" t="s">
        <v>109</v>
      </c>
      <c r="C43" s="26">
        <v>7500</v>
      </c>
      <c r="D43" s="12">
        <f t="shared" si="8"/>
        <v>15000</v>
      </c>
      <c r="E43" s="1"/>
      <c r="F43" s="1"/>
      <c r="G43" s="1"/>
      <c r="H43" s="1"/>
      <c r="O43" s="16">
        <v>2</v>
      </c>
      <c r="P43" s="15" t="s">
        <v>109</v>
      </c>
      <c r="Q43" s="26">
        <v>7500</v>
      </c>
      <c r="R43" s="12">
        <f t="shared" si="9"/>
        <v>15000</v>
      </c>
      <c r="S43" s="1"/>
      <c r="T43" s="1"/>
      <c r="U43" s="1"/>
    </row>
    <row r="44" spans="1:21" s="32" customFormat="1" ht="12" customHeight="1" x14ac:dyDescent="0.25">
      <c r="A44" s="11">
        <v>1</v>
      </c>
      <c r="B44" s="1" t="s">
        <v>54</v>
      </c>
      <c r="C44" s="25">
        <v>3500</v>
      </c>
      <c r="D44" s="12">
        <f t="shared" si="8"/>
        <v>3500</v>
      </c>
      <c r="E44" s="1"/>
      <c r="O44" s="11">
        <v>1</v>
      </c>
      <c r="P44" s="1" t="s">
        <v>54</v>
      </c>
      <c r="Q44" s="25">
        <v>3500</v>
      </c>
      <c r="R44" s="12">
        <f t="shared" si="9"/>
        <v>3500</v>
      </c>
      <c r="S44" s="1"/>
    </row>
    <row r="45" spans="1:21" s="32" customFormat="1" ht="12" customHeight="1" x14ac:dyDescent="0.25">
      <c r="A45" s="11">
        <v>1</v>
      </c>
      <c r="B45" s="1" t="s">
        <v>55</v>
      </c>
      <c r="C45" s="25">
        <v>1500</v>
      </c>
      <c r="D45" s="12">
        <f t="shared" si="8"/>
        <v>1500</v>
      </c>
      <c r="E45" s="1"/>
      <c r="O45" s="11">
        <v>1</v>
      </c>
      <c r="P45" s="1" t="s">
        <v>55</v>
      </c>
      <c r="Q45" s="25">
        <v>1500</v>
      </c>
      <c r="R45" s="12">
        <f t="shared" si="9"/>
        <v>1500</v>
      </c>
      <c r="S45" s="1"/>
    </row>
    <row r="46" spans="1:21" s="1" customFormat="1" ht="12" customHeight="1" x14ac:dyDescent="0.25">
      <c r="A46" s="11">
        <v>2</v>
      </c>
      <c r="B46" s="1" t="s">
        <v>295</v>
      </c>
      <c r="C46" s="25">
        <v>1705</v>
      </c>
      <c r="D46" s="12">
        <f t="shared" si="8"/>
        <v>3410</v>
      </c>
      <c r="F46" s="32"/>
      <c r="G46" s="32"/>
      <c r="H46" s="32"/>
      <c r="O46" s="11">
        <v>2</v>
      </c>
      <c r="P46" s="1" t="s">
        <v>295</v>
      </c>
      <c r="Q46" s="25">
        <v>1705</v>
      </c>
      <c r="R46" s="12">
        <f t="shared" si="9"/>
        <v>3410</v>
      </c>
      <c r="T46" s="32"/>
      <c r="U46" s="32"/>
    </row>
    <row r="47" spans="1:21" s="1" customFormat="1" ht="12" customHeight="1" x14ac:dyDescent="0.2">
      <c r="A47" s="11">
        <v>2</v>
      </c>
      <c r="B47" s="1" t="s">
        <v>296</v>
      </c>
      <c r="C47" s="25">
        <v>335</v>
      </c>
      <c r="D47" s="12">
        <f t="shared" si="8"/>
        <v>670</v>
      </c>
      <c r="O47" s="11">
        <v>2</v>
      </c>
      <c r="P47" s="1" t="s">
        <v>296</v>
      </c>
      <c r="Q47" s="25">
        <v>335</v>
      </c>
      <c r="R47" s="12">
        <f t="shared" si="9"/>
        <v>670</v>
      </c>
    </row>
    <row r="48" spans="1:21" s="1" customFormat="1" ht="12" customHeight="1" x14ac:dyDescent="0.2">
      <c r="A48" s="11">
        <v>1</v>
      </c>
      <c r="B48" s="1" t="s">
        <v>56</v>
      </c>
      <c r="C48" s="25">
        <v>2500</v>
      </c>
      <c r="D48" s="12">
        <f t="shared" si="8"/>
        <v>2500</v>
      </c>
      <c r="O48" s="11">
        <v>1</v>
      </c>
      <c r="P48" s="1" t="s">
        <v>56</v>
      </c>
      <c r="Q48" s="25">
        <v>2500</v>
      </c>
      <c r="R48" s="12">
        <f t="shared" si="9"/>
        <v>2500</v>
      </c>
    </row>
    <row r="49" spans="1:21" s="32" customFormat="1" ht="12" customHeight="1" x14ac:dyDescent="0.25">
      <c r="A49" s="11">
        <v>1</v>
      </c>
      <c r="B49" s="1" t="s">
        <v>57</v>
      </c>
      <c r="C49" s="25">
        <v>2000</v>
      </c>
      <c r="D49" s="12">
        <f t="shared" si="8"/>
        <v>2000</v>
      </c>
      <c r="E49" s="1"/>
      <c r="F49" s="1"/>
      <c r="G49" s="1"/>
      <c r="H49" s="1"/>
      <c r="O49" s="11">
        <v>1</v>
      </c>
      <c r="P49" s="1" t="s">
        <v>57</v>
      </c>
      <c r="Q49" s="25">
        <v>2000</v>
      </c>
      <c r="R49" s="12">
        <f t="shared" si="9"/>
        <v>2000</v>
      </c>
      <c r="S49" s="1"/>
      <c r="T49" s="1"/>
      <c r="U49" s="1"/>
    </row>
    <row r="50" spans="1:21" s="32" customFormat="1" ht="12" customHeight="1" x14ac:dyDescent="0.25">
      <c r="A50" s="11"/>
      <c r="B50" s="1"/>
      <c r="C50" s="25"/>
      <c r="D50" s="12"/>
      <c r="E50" s="3">
        <f>SUM(D40:D49)</f>
        <v>59080</v>
      </c>
      <c r="O50" s="11"/>
      <c r="P50" s="1"/>
      <c r="Q50" s="25"/>
      <c r="R50" s="12"/>
      <c r="S50" s="3">
        <f>SUM(R40:R49)</f>
        <v>59080</v>
      </c>
    </row>
    <row r="51" spans="1:21" s="1" customFormat="1" ht="12" customHeight="1" x14ac:dyDescent="0.2">
      <c r="A51" s="11"/>
      <c r="B51" s="33" t="s">
        <v>297</v>
      </c>
      <c r="C51" s="25"/>
      <c r="D51" s="12"/>
      <c r="E51" s="3"/>
      <c r="O51" s="11"/>
      <c r="P51" s="33" t="s">
        <v>297</v>
      </c>
      <c r="Q51" s="25"/>
      <c r="R51" s="12"/>
      <c r="S51" s="3"/>
    </row>
    <row r="52" spans="1:21" s="1" customFormat="1" ht="12" customHeight="1" x14ac:dyDescent="0.2">
      <c r="A52" s="11">
        <v>1</v>
      </c>
      <c r="B52" s="1" t="s">
        <v>44</v>
      </c>
      <c r="C52" s="25">
        <v>1000</v>
      </c>
      <c r="D52" s="12">
        <f t="shared" ref="D52:D83" si="10">C52*A52</f>
        <v>1000</v>
      </c>
      <c r="O52" s="11">
        <v>1</v>
      </c>
      <c r="P52" s="1" t="s">
        <v>44</v>
      </c>
      <c r="Q52" s="25">
        <v>1000</v>
      </c>
      <c r="R52" s="12">
        <f t="shared" ref="R52" si="11">Q52*O52</f>
        <v>1000</v>
      </c>
    </row>
    <row r="53" spans="1:21" s="32" customFormat="1" ht="12" customHeight="1" x14ac:dyDescent="0.25">
      <c r="A53" s="11">
        <v>0</v>
      </c>
      <c r="B53" s="1" t="s">
        <v>298</v>
      </c>
      <c r="C53" s="25">
        <v>500</v>
      </c>
      <c r="D53" s="12">
        <f>C53*A53</f>
        <v>0</v>
      </c>
      <c r="E53" s="1"/>
      <c r="F53" s="1"/>
      <c r="G53" s="1"/>
      <c r="H53" s="1"/>
      <c r="O53" s="11">
        <v>0</v>
      </c>
      <c r="P53" s="1" t="s">
        <v>298</v>
      </c>
      <c r="Q53" s="25">
        <v>500</v>
      </c>
      <c r="R53" s="12">
        <f>Q53*O53</f>
        <v>0</v>
      </c>
      <c r="S53" s="1"/>
      <c r="T53" s="1"/>
      <c r="U53" s="1"/>
    </row>
    <row r="54" spans="1:21" s="1" customFormat="1" ht="12" customHeight="1" x14ac:dyDescent="0.2">
      <c r="A54" s="11">
        <v>1</v>
      </c>
      <c r="B54" s="1" t="s">
        <v>48</v>
      </c>
      <c r="C54" s="25">
        <v>250</v>
      </c>
      <c r="D54" s="12">
        <f t="shared" si="10"/>
        <v>250</v>
      </c>
      <c r="E54" s="3"/>
      <c r="O54" s="11">
        <v>1</v>
      </c>
      <c r="P54" s="1" t="s">
        <v>48</v>
      </c>
      <c r="Q54" s="25">
        <v>250</v>
      </c>
      <c r="R54" s="12">
        <f t="shared" ref="R54:R57" si="12">Q54*O54</f>
        <v>250</v>
      </c>
      <c r="S54" s="3"/>
    </row>
    <row r="55" spans="1:21" s="32" customFormat="1" ht="12" customHeight="1" x14ac:dyDescent="0.25">
      <c r="A55" s="11">
        <v>1</v>
      </c>
      <c r="B55" s="1" t="s">
        <v>49</v>
      </c>
      <c r="C55" s="25">
        <v>350</v>
      </c>
      <c r="D55" s="12">
        <f t="shared" si="10"/>
        <v>350</v>
      </c>
      <c r="E55" s="1"/>
      <c r="F55" s="1"/>
      <c r="G55" s="1"/>
      <c r="H55" s="1"/>
      <c r="O55" s="11">
        <v>1</v>
      </c>
      <c r="P55" s="1" t="s">
        <v>49</v>
      </c>
      <c r="Q55" s="25">
        <v>350</v>
      </c>
      <c r="R55" s="12">
        <f t="shared" si="12"/>
        <v>350</v>
      </c>
      <c r="S55" s="1"/>
      <c r="T55" s="1"/>
      <c r="U55" s="1"/>
    </row>
    <row r="56" spans="1:21" s="32" customFormat="1" ht="12" customHeight="1" x14ac:dyDescent="0.25">
      <c r="A56" s="11">
        <v>1</v>
      </c>
      <c r="B56" s="1" t="s">
        <v>50</v>
      </c>
      <c r="C56" s="25">
        <v>1000</v>
      </c>
      <c r="D56" s="12">
        <f t="shared" si="10"/>
        <v>1000</v>
      </c>
      <c r="E56" s="1"/>
      <c r="O56" s="11">
        <v>1</v>
      </c>
      <c r="P56" s="1" t="s">
        <v>50</v>
      </c>
      <c r="Q56" s="25">
        <v>1000</v>
      </c>
      <c r="R56" s="12">
        <f t="shared" si="12"/>
        <v>1000</v>
      </c>
      <c r="S56" s="1"/>
    </row>
    <row r="57" spans="1:21" s="32" customFormat="1" ht="12" customHeight="1" x14ac:dyDescent="0.25">
      <c r="A57" s="11">
        <v>1</v>
      </c>
      <c r="B57" s="1" t="s">
        <v>45</v>
      </c>
      <c r="C57" s="25">
        <v>250</v>
      </c>
      <c r="D57" s="12">
        <f t="shared" si="10"/>
        <v>250</v>
      </c>
      <c r="E57" s="1"/>
      <c r="O57" s="11">
        <v>1</v>
      </c>
      <c r="P57" s="1" t="s">
        <v>45</v>
      </c>
      <c r="Q57" s="25">
        <v>250</v>
      </c>
      <c r="R57" s="12">
        <f t="shared" si="12"/>
        <v>250</v>
      </c>
      <c r="S57" s="1"/>
    </row>
    <row r="58" spans="1:21" s="32" customFormat="1" ht="12" customHeight="1" x14ac:dyDescent="0.25">
      <c r="A58" s="11">
        <v>1</v>
      </c>
      <c r="B58" s="1" t="s">
        <v>50</v>
      </c>
      <c r="C58" s="25">
        <v>500</v>
      </c>
      <c r="D58" s="12">
        <f>C58*A58</f>
        <v>500</v>
      </c>
      <c r="E58" s="1"/>
      <c r="O58" s="11">
        <v>1</v>
      </c>
      <c r="P58" s="1" t="s">
        <v>50</v>
      </c>
      <c r="Q58" s="25">
        <v>500</v>
      </c>
      <c r="R58" s="12">
        <f>Q58*O58</f>
        <v>500</v>
      </c>
      <c r="S58" s="1"/>
    </row>
    <row r="59" spans="1:21" s="32" customFormat="1" ht="12" customHeight="1" x14ac:dyDescent="0.25">
      <c r="A59" s="11">
        <v>1</v>
      </c>
      <c r="B59" s="1" t="s">
        <v>60</v>
      </c>
      <c r="C59" s="25">
        <v>550</v>
      </c>
      <c r="D59" s="12">
        <f t="shared" si="10"/>
        <v>550</v>
      </c>
      <c r="E59" s="3"/>
      <c r="F59" s="1"/>
      <c r="G59" s="1"/>
      <c r="H59" s="1"/>
      <c r="O59" s="11">
        <v>1</v>
      </c>
      <c r="P59" s="1" t="s">
        <v>60</v>
      </c>
      <c r="Q59" s="25">
        <v>550</v>
      </c>
      <c r="R59" s="12">
        <f t="shared" ref="R59:R65" si="13">Q59*O59</f>
        <v>550</v>
      </c>
      <c r="S59" s="3"/>
      <c r="T59" s="1"/>
      <c r="U59" s="1"/>
    </row>
    <row r="60" spans="1:21" s="1" customFormat="1" ht="12" customHeight="1" x14ac:dyDescent="0.2">
      <c r="A60" s="11">
        <v>1</v>
      </c>
      <c r="B60" s="1" t="s">
        <v>37</v>
      </c>
      <c r="C60" s="25">
        <v>169</v>
      </c>
      <c r="D60" s="12">
        <f t="shared" si="10"/>
        <v>169</v>
      </c>
      <c r="O60" s="11">
        <v>1</v>
      </c>
      <c r="P60" s="1" t="s">
        <v>37</v>
      </c>
      <c r="Q60" s="25">
        <v>169</v>
      </c>
      <c r="R60" s="12">
        <f t="shared" si="13"/>
        <v>169</v>
      </c>
    </row>
    <row r="61" spans="1:21" s="1" customFormat="1" ht="12" customHeight="1" x14ac:dyDescent="0.2">
      <c r="A61" s="11">
        <v>1</v>
      </c>
      <c r="B61" s="1" t="s">
        <v>39</v>
      </c>
      <c r="C61" s="25">
        <v>209</v>
      </c>
      <c r="D61" s="12">
        <f t="shared" si="10"/>
        <v>209</v>
      </c>
      <c r="O61" s="11">
        <v>1</v>
      </c>
      <c r="P61" s="1" t="s">
        <v>39</v>
      </c>
      <c r="Q61" s="25">
        <v>209</v>
      </c>
      <c r="R61" s="12">
        <f t="shared" si="13"/>
        <v>209</v>
      </c>
    </row>
    <row r="62" spans="1:21" s="1" customFormat="1" ht="12" customHeight="1" x14ac:dyDescent="0.2">
      <c r="A62" s="11">
        <v>1</v>
      </c>
      <c r="B62" s="1" t="s">
        <v>288</v>
      </c>
      <c r="C62" s="25">
        <v>457</v>
      </c>
      <c r="D62" s="12">
        <f t="shared" si="10"/>
        <v>457</v>
      </c>
      <c r="E62" s="3"/>
      <c r="O62" s="11">
        <v>1</v>
      </c>
      <c r="P62" s="1" t="s">
        <v>288</v>
      </c>
      <c r="Q62" s="25">
        <v>457</v>
      </c>
      <c r="R62" s="12">
        <f t="shared" si="13"/>
        <v>457</v>
      </c>
      <c r="S62" s="3"/>
    </row>
    <row r="63" spans="1:21" s="32" customFormat="1" ht="12" customHeight="1" x14ac:dyDescent="0.25">
      <c r="A63" s="11">
        <v>0</v>
      </c>
      <c r="B63" s="1" t="s">
        <v>107</v>
      </c>
      <c r="C63" s="25">
        <v>479</v>
      </c>
      <c r="D63" s="12">
        <f t="shared" ref="D63:D64" si="14">C63*A63</f>
        <v>0</v>
      </c>
      <c r="E63" s="1"/>
      <c r="F63" s="1"/>
      <c r="G63" s="1"/>
      <c r="H63" s="1"/>
      <c r="O63" s="11">
        <v>0</v>
      </c>
      <c r="P63" s="1" t="s">
        <v>107</v>
      </c>
      <c r="Q63" s="25">
        <v>479</v>
      </c>
      <c r="R63" s="12">
        <f t="shared" ref="R63:R64" si="15">Q63*O63</f>
        <v>0</v>
      </c>
      <c r="S63" s="1"/>
      <c r="T63" s="1"/>
      <c r="U63" s="1"/>
    </row>
    <row r="64" spans="1:21" s="32" customFormat="1" ht="12" customHeight="1" x14ac:dyDescent="0.25">
      <c r="A64" s="11">
        <v>0</v>
      </c>
      <c r="B64" s="1" t="s">
        <v>299</v>
      </c>
      <c r="C64" s="25">
        <v>444</v>
      </c>
      <c r="D64" s="12">
        <f t="shared" si="14"/>
        <v>0</v>
      </c>
      <c r="E64" s="1"/>
      <c r="F64" s="1"/>
      <c r="G64" s="1"/>
      <c r="H64" s="1"/>
      <c r="O64" s="11">
        <v>1</v>
      </c>
      <c r="P64" s="1" t="s">
        <v>299</v>
      </c>
      <c r="Q64" s="25">
        <v>444</v>
      </c>
      <c r="R64" s="12">
        <f t="shared" si="15"/>
        <v>444</v>
      </c>
      <c r="S64" s="1"/>
      <c r="T64" s="1"/>
      <c r="U64" s="1"/>
    </row>
    <row r="65" spans="1:21" s="32" customFormat="1" ht="12" customHeight="1" x14ac:dyDescent="0.25">
      <c r="A65" s="11">
        <v>0</v>
      </c>
      <c r="B65" s="1" t="s">
        <v>300</v>
      </c>
      <c r="C65" s="25">
        <v>637</v>
      </c>
      <c r="D65" s="12">
        <f t="shared" si="10"/>
        <v>0</v>
      </c>
      <c r="E65" s="1"/>
      <c r="F65" s="1"/>
      <c r="G65" s="1"/>
      <c r="H65" s="1"/>
      <c r="O65" s="11">
        <v>1</v>
      </c>
      <c r="P65" s="1" t="s">
        <v>300</v>
      </c>
      <c r="Q65" s="25">
        <v>637</v>
      </c>
      <c r="R65" s="12">
        <f t="shared" si="13"/>
        <v>637</v>
      </c>
      <c r="S65" s="1"/>
      <c r="T65" s="1"/>
      <c r="U65" s="1"/>
    </row>
    <row r="66" spans="1:21" s="1" customFormat="1" ht="12" customHeight="1" x14ac:dyDescent="0.2">
      <c r="A66" s="11">
        <v>1</v>
      </c>
      <c r="B66" s="1" t="s">
        <v>66</v>
      </c>
      <c r="C66" s="25">
        <v>500</v>
      </c>
      <c r="D66" s="12">
        <f>C66*A66</f>
        <v>500</v>
      </c>
      <c r="O66" s="11">
        <v>1</v>
      </c>
      <c r="P66" s="1" t="s">
        <v>66</v>
      </c>
      <c r="Q66" s="25">
        <v>500</v>
      </c>
      <c r="R66" s="12">
        <f>Q66*O66</f>
        <v>500</v>
      </c>
    </row>
    <row r="67" spans="1:21" s="1" customFormat="1" ht="12" customHeight="1" x14ac:dyDescent="0.2">
      <c r="A67" s="16">
        <v>2</v>
      </c>
      <c r="B67" s="15" t="s">
        <v>301</v>
      </c>
      <c r="C67" s="26">
        <v>1705</v>
      </c>
      <c r="D67" s="12">
        <f t="shared" si="10"/>
        <v>3410</v>
      </c>
      <c r="O67" s="16">
        <v>2</v>
      </c>
      <c r="P67" s="15" t="s">
        <v>301</v>
      </c>
      <c r="Q67" s="26">
        <v>1705</v>
      </c>
      <c r="R67" s="12">
        <f t="shared" ref="R67:R83" si="16">Q67*O67</f>
        <v>3410</v>
      </c>
    </row>
    <row r="68" spans="1:21" s="1" customFormat="1" ht="12" customHeight="1" x14ac:dyDescent="0.2">
      <c r="A68" s="16">
        <v>2</v>
      </c>
      <c r="B68" s="15" t="s">
        <v>302</v>
      </c>
      <c r="C68" s="26">
        <v>1500</v>
      </c>
      <c r="D68" s="12">
        <f t="shared" si="10"/>
        <v>3000</v>
      </c>
      <c r="O68" s="16">
        <v>2</v>
      </c>
      <c r="P68" s="15" t="s">
        <v>302</v>
      </c>
      <c r="Q68" s="26">
        <v>1500</v>
      </c>
      <c r="R68" s="12">
        <f t="shared" si="16"/>
        <v>3000</v>
      </c>
    </row>
    <row r="69" spans="1:21" s="32" customFormat="1" ht="12" customHeight="1" x14ac:dyDescent="0.25">
      <c r="A69" s="16">
        <v>2</v>
      </c>
      <c r="B69" s="15" t="s">
        <v>166</v>
      </c>
      <c r="C69" s="26">
        <v>2000</v>
      </c>
      <c r="D69" s="12">
        <f t="shared" si="10"/>
        <v>4000</v>
      </c>
      <c r="E69" s="1"/>
      <c r="F69" s="1"/>
      <c r="G69" s="1"/>
      <c r="H69" s="1"/>
      <c r="O69" s="16">
        <v>2</v>
      </c>
      <c r="P69" s="15" t="s">
        <v>166</v>
      </c>
      <c r="Q69" s="26">
        <v>2000</v>
      </c>
      <c r="R69" s="12">
        <f t="shared" si="16"/>
        <v>4000</v>
      </c>
      <c r="S69" s="1"/>
      <c r="T69" s="1"/>
      <c r="U69" s="1"/>
    </row>
    <row r="70" spans="1:21" s="32" customFormat="1" ht="12" customHeight="1" x14ac:dyDescent="0.25">
      <c r="A70" s="11">
        <v>2</v>
      </c>
      <c r="B70" s="1" t="s">
        <v>81</v>
      </c>
      <c r="C70" s="25">
        <v>800</v>
      </c>
      <c r="D70" s="12">
        <f t="shared" si="10"/>
        <v>1600</v>
      </c>
      <c r="E70" s="1"/>
      <c r="F70" s="1"/>
      <c r="G70" s="1"/>
      <c r="H70" s="1"/>
      <c r="O70" s="11">
        <v>2</v>
      </c>
      <c r="P70" s="1" t="s">
        <v>81</v>
      </c>
      <c r="Q70" s="25">
        <v>800</v>
      </c>
      <c r="R70" s="12">
        <f t="shared" si="16"/>
        <v>1600</v>
      </c>
      <c r="S70" s="1"/>
      <c r="T70" s="1"/>
      <c r="U70" s="1"/>
    </row>
    <row r="71" spans="1:21" s="32" customFormat="1" ht="12" customHeight="1" x14ac:dyDescent="0.25">
      <c r="A71" s="11">
        <v>2</v>
      </c>
      <c r="B71" s="1" t="s">
        <v>82</v>
      </c>
      <c r="C71" s="25">
        <v>900</v>
      </c>
      <c r="D71" s="12">
        <f t="shared" si="10"/>
        <v>1800</v>
      </c>
      <c r="E71" s="1"/>
      <c r="F71" s="1"/>
      <c r="G71" s="1"/>
      <c r="H71" s="1"/>
      <c r="O71" s="11">
        <v>2</v>
      </c>
      <c r="P71" s="1" t="s">
        <v>82</v>
      </c>
      <c r="Q71" s="25">
        <v>900</v>
      </c>
      <c r="R71" s="12">
        <f t="shared" si="16"/>
        <v>1800</v>
      </c>
      <c r="S71" s="1"/>
      <c r="T71" s="1"/>
      <c r="U71" s="1"/>
    </row>
    <row r="72" spans="1:21" s="32" customFormat="1" ht="12" customHeight="1" x14ac:dyDescent="0.25">
      <c r="A72" s="11">
        <v>2</v>
      </c>
      <c r="B72" s="1" t="s">
        <v>83</v>
      </c>
      <c r="C72" s="25">
        <v>1800</v>
      </c>
      <c r="D72" s="12">
        <f t="shared" si="10"/>
        <v>3600</v>
      </c>
      <c r="E72" s="1"/>
      <c r="F72" s="1"/>
      <c r="G72" s="1"/>
      <c r="H72" s="1"/>
      <c r="O72" s="11">
        <v>2</v>
      </c>
      <c r="P72" s="1" t="s">
        <v>83</v>
      </c>
      <c r="Q72" s="25">
        <v>1800</v>
      </c>
      <c r="R72" s="12">
        <f t="shared" si="16"/>
        <v>3600</v>
      </c>
      <c r="S72" s="1"/>
      <c r="T72" s="1"/>
      <c r="U72" s="1"/>
    </row>
    <row r="73" spans="1:21" s="32" customFormat="1" ht="12" customHeight="1" x14ac:dyDescent="0.25">
      <c r="A73" s="11">
        <v>2</v>
      </c>
      <c r="B73" s="1" t="s">
        <v>84</v>
      </c>
      <c r="C73" s="25">
        <v>750</v>
      </c>
      <c r="D73" s="12">
        <f t="shared" si="10"/>
        <v>1500</v>
      </c>
      <c r="E73" s="1"/>
      <c r="F73" s="1"/>
      <c r="G73" s="1"/>
      <c r="H73" s="1"/>
      <c r="O73" s="11">
        <v>2</v>
      </c>
      <c r="P73" s="1" t="s">
        <v>84</v>
      </c>
      <c r="Q73" s="25">
        <v>750</v>
      </c>
      <c r="R73" s="12">
        <f t="shared" si="16"/>
        <v>1500</v>
      </c>
      <c r="S73" s="1"/>
      <c r="T73" s="1"/>
      <c r="U73" s="1"/>
    </row>
    <row r="74" spans="1:21" s="32" customFormat="1" ht="12" customHeight="1" x14ac:dyDescent="0.25">
      <c r="A74" s="11">
        <v>2</v>
      </c>
      <c r="B74" s="1" t="s">
        <v>85</v>
      </c>
      <c r="C74" s="25">
        <v>450</v>
      </c>
      <c r="D74" s="12">
        <f t="shared" si="10"/>
        <v>900</v>
      </c>
      <c r="E74" s="1"/>
      <c r="F74" s="1"/>
      <c r="G74" s="1"/>
      <c r="H74" s="1"/>
      <c r="O74" s="11">
        <v>2</v>
      </c>
      <c r="P74" s="1" t="s">
        <v>85</v>
      </c>
      <c r="Q74" s="25">
        <v>450</v>
      </c>
      <c r="R74" s="12">
        <f t="shared" si="16"/>
        <v>900</v>
      </c>
      <c r="S74" s="1"/>
      <c r="T74" s="1"/>
      <c r="U74" s="1"/>
    </row>
    <row r="75" spans="1:21" s="32" customFormat="1" ht="12" customHeight="1" x14ac:dyDescent="0.25">
      <c r="A75" s="11">
        <v>2</v>
      </c>
      <c r="B75" s="1" t="s">
        <v>86</v>
      </c>
      <c r="C75" s="3">
        <v>1750</v>
      </c>
      <c r="D75" s="12">
        <f t="shared" si="10"/>
        <v>3500</v>
      </c>
      <c r="E75" s="1"/>
      <c r="O75" s="11">
        <v>2</v>
      </c>
      <c r="P75" s="1" t="s">
        <v>86</v>
      </c>
      <c r="Q75" s="3">
        <v>1750</v>
      </c>
      <c r="R75" s="12">
        <f t="shared" si="16"/>
        <v>3500</v>
      </c>
      <c r="S75" s="1"/>
    </row>
    <row r="76" spans="1:21" s="1" customFormat="1" ht="12" customHeight="1" x14ac:dyDescent="0.2">
      <c r="A76" s="11">
        <v>8</v>
      </c>
      <c r="B76" s="1" t="s">
        <v>87</v>
      </c>
      <c r="C76" s="3">
        <v>500</v>
      </c>
      <c r="D76" s="12">
        <f t="shared" si="10"/>
        <v>4000</v>
      </c>
      <c r="O76" s="11">
        <v>8</v>
      </c>
      <c r="P76" s="1" t="s">
        <v>87</v>
      </c>
      <c r="Q76" s="3">
        <v>500</v>
      </c>
      <c r="R76" s="12">
        <f t="shared" si="16"/>
        <v>4000</v>
      </c>
    </row>
    <row r="77" spans="1:21" s="1" customFormat="1" ht="12" customHeight="1" x14ac:dyDescent="0.2">
      <c r="A77" s="11">
        <v>2</v>
      </c>
      <c r="B77" s="1" t="s">
        <v>88</v>
      </c>
      <c r="C77" s="3">
        <v>1850</v>
      </c>
      <c r="D77" s="12">
        <f t="shared" si="10"/>
        <v>3700</v>
      </c>
      <c r="O77" s="11">
        <v>2</v>
      </c>
      <c r="P77" s="1" t="s">
        <v>88</v>
      </c>
      <c r="Q77" s="3">
        <v>1850</v>
      </c>
      <c r="R77" s="12">
        <f t="shared" si="16"/>
        <v>3700</v>
      </c>
    </row>
    <row r="78" spans="1:21" s="1" customFormat="1" ht="12" customHeight="1" x14ac:dyDescent="0.2">
      <c r="A78" s="11">
        <v>4</v>
      </c>
      <c r="B78" s="1" t="s">
        <v>89</v>
      </c>
      <c r="C78" s="3">
        <v>125</v>
      </c>
      <c r="D78" s="12">
        <f t="shared" si="10"/>
        <v>500</v>
      </c>
      <c r="O78" s="11">
        <v>4</v>
      </c>
      <c r="P78" s="1" t="s">
        <v>89</v>
      </c>
      <c r="Q78" s="3">
        <v>125</v>
      </c>
      <c r="R78" s="12">
        <f t="shared" si="16"/>
        <v>500</v>
      </c>
    </row>
    <row r="79" spans="1:21" s="32" customFormat="1" ht="12" customHeight="1" x14ac:dyDescent="0.25">
      <c r="A79" s="11">
        <v>1</v>
      </c>
      <c r="B79" s="1" t="s">
        <v>90</v>
      </c>
      <c r="C79" s="3">
        <v>3500</v>
      </c>
      <c r="D79" s="12">
        <f t="shared" si="10"/>
        <v>3500</v>
      </c>
      <c r="E79" s="1"/>
      <c r="F79" s="1"/>
      <c r="G79" s="1"/>
      <c r="H79" s="1"/>
      <c r="O79" s="11">
        <v>1</v>
      </c>
      <c r="P79" s="1" t="s">
        <v>90</v>
      </c>
      <c r="Q79" s="3">
        <v>3500</v>
      </c>
      <c r="R79" s="12">
        <f t="shared" si="16"/>
        <v>3500</v>
      </c>
      <c r="S79" s="1"/>
      <c r="T79" s="1"/>
      <c r="U79" s="1"/>
    </row>
    <row r="80" spans="1:21" s="32" customFormat="1" ht="12" customHeight="1" x14ac:dyDescent="0.25">
      <c r="A80" s="11">
        <v>2</v>
      </c>
      <c r="B80" s="1" t="s">
        <v>91</v>
      </c>
      <c r="C80" s="25">
        <v>5000</v>
      </c>
      <c r="D80" s="12">
        <f t="shared" si="10"/>
        <v>10000</v>
      </c>
      <c r="E80" s="1"/>
      <c r="O80" s="11">
        <v>2</v>
      </c>
      <c r="P80" s="1" t="s">
        <v>91</v>
      </c>
      <c r="Q80" s="25">
        <v>5000</v>
      </c>
      <c r="R80" s="12">
        <f t="shared" si="16"/>
        <v>10000</v>
      </c>
      <c r="S80" s="1"/>
    </row>
    <row r="81" spans="1:21" s="1" customFormat="1" ht="12" customHeight="1" x14ac:dyDescent="0.2">
      <c r="A81" s="16">
        <v>2</v>
      </c>
      <c r="B81" s="15" t="s">
        <v>294</v>
      </c>
      <c r="C81" s="26">
        <v>1800</v>
      </c>
      <c r="D81" s="12">
        <f t="shared" si="10"/>
        <v>3600</v>
      </c>
      <c r="O81" s="16">
        <v>2</v>
      </c>
      <c r="P81" s="15" t="s">
        <v>294</v>
      </c>
      <c r="Q81" s="26">
        <v>1800</v>
      </c>
      <c r="R81" s="12">
        <f t="shared" si="16"/>
        <v>3600</v>
      </c>
    </row>
    <row r="82" spans="1:21" s="1" customFormat="1" ht="12" customHeight="1" x14ac:dyDescent="0.25">
      <c r="A82" s="11">
        <v>2</v>
      </c>
      <c r="B82" s="1" t="s">
        <v>295</v>
      </c>
      <c r="C82" s="25">
        <v>1705</v>
      </c>
      <c r="D82" s="12">
        <f t="shared" si="10"/>
        <v>3410</v>
      </c>
      <c r="F82" s="32"/>
      <c r="G82" s="32"/>
      <c r="H82" s="32"/>
      <c r="O82" s="11">
        <v>2</v>
      </c>
      <c r="P82" s="1" t="s">
        <v>295</v>
      </c>
      <c r="Q82" s="25">
        <v>1705</v>
      </c>
      <c r="R82" s="12">
        <f t="shared" si="16"/>
        <v>3410</v>
      </c>
      <c r="T82" s="32"/>
      <c r="U82" s="32"/>
    </row>
    <row r="83" spans="1:21" s="1" customFormat="1" ht="12" customHeight="1" x14ac:dyDescent="0.2">
      <c r="A83" s="11">
        <v>2</v>
      </c>
      <c r="B83" s="1" t="s">
        <v>296</v>
      </c>
      <c r="C83" s="25">
        <v>335</v>
      </c>
      <c r="D83" s="12">
        <f t="shared" si="10"/>
        <v>670</v>
      </c>
      <c r="O83" s="11">
        <v>2</v>
      </c>
      <c r="P83" s="1" t="s">
        <v>296</v>
      </c>
      <c r="Q83" s="25">
        <v>335</v>
      </c>
      <c r="R83" s="12">
        <f t="shared" si="16"/>
        <v>670</v>
      </c>
    </row>
    <row r="84" spans="1:21" s="32" customFormat="1" ht="12" customHeight="1" x14ac:dyDescent="0.25">
      <c r="A84" s="11"/>
      <c r="B84" s="1"/>
      <c r="C84" s="25"/>
      <c r="D84" s="12"/>
      <c r="E84" s="3">
        <f>SUM(D52:D80)</f>
        <v>50245</v>
      </c>
      <c r="O84" s="11"/>
      <c r="P84" s="1"/>
      <c r="Q84" s="25"/>
      <c r="R84" s="12"/>
      <c r="S84" s="3">
        <f>SUM(R52:R80)</f>
        <v>51326</v>
      </c>
    </row>
    <row r="85" spans="1:21" s="1" customFormat="1" ht="12" customHeight="1" x14ac:dyDescent="0.2">
      <c r="A85" s="11"/>
      <c r="B85" s="33" t="s">
        <v>303</v>
      </c>
      <c r="C85" s="25"/>
      <c r="D85" s="12"/>
      <c r="E85" s="3"/>
      <c r="O85" s="11"/>
      <c r="P85" s="33" t="s">
        <v>303</v>
      </c>
      <c r="Q85" s="25"/>
      <c r="R85" s="12"/>
      <c r="S85" s="3"/>
    </row>
    <row r="86" spans="1:21" s="1" customFormat="1" ht="12" customHeight="1" x14ac:dyDescent="0.2">
      <c r="A86" s="11">
        <v>0</v>
      </c>
      <c r="B86" s="1" t="s">
        <v>44</v>
      </c>
      <c r="C86" s="25">
        <v>1000</v>
      </c>
      <c r="D86" s="12">
        <f t="shared" ref="D86:D91" si="17">C86*A86</f>
        <v>0</v>
      </c>
      <c r="O86" s="11">
        <v>0</v>
      </c>
      <c r="P86" s="1" t="s">
        <v>44</v>
      </c>
      <c r="Q86" s="25">
        <v>1000</v>
      </c>
      <c r="R86" s="12">
        <f t="shared" ref="R86" si="18">Q86*O86</f>
        <v>0</v>
      </c>
    </row>
    <row r="87" spans="1:21" s="32" customFormat="1" ht="12" customHeight="1" x14ac:dyDescent="0.25">
      <c r="A87" s="11">
        <v>0</v>
      </c>
      <c r="B87" s="1" t="s">
        <v>298</v>
      </c>
      <c r="C87" s="25">
        <v>500</v>
      </c>
      <c r="D87" s="12">
        <f>C87*A87</f>
        <v>0</v>
      </c>
      <c r="E87" s="1"/>
      <c r="F87" s="1"/>
      <c r="G87" s="1"/>
      <c r="H87" s="1"/>
      <c r="O87" s="11">
        <v>0</v>
      </c>
      <c r="P87" s="1" t="s">
        <v>298</v>
      </c>
      <c r="Q87" s="25">
        <v>500</v>
      </c>
      <c r="R87" s="12">
        <f>Q87*O87</f>
        <v>0</v>
      </c>
      <c r="S87" s="1"/>
      <c r="T87" s="1"/>
      <c r="U87" s="1"/>
    </row>
    <row r="88" spans="1:21" s="1" customFormat="1" ht="12" customHeight="1" x14ac:dyDescent="0.2">
      <c r="A88" s="11">
        <v>0</v>
      </c>
      <c r="B88" s="1" t="s">
        <v>48</v>
      </c>
      <c r="C88" s="25">
        <v>250</v>
      </c>
      <c r="D88" s="12">
        <f t="shared" si="17"/>
        <v>0</v>
      </c>
      <c r="E88" s="3"/>
      <c r="O88" s="11">
        <v>0</v>
      </c>
      <c r="P88" s="1" t="s">
        <v>48</v>
      </c>
      <c r="Q88" s="25">
        <v>250</v>
      </c>
      <c r="R88" s="12">
        <f t="shared" ref="R88:R91" si="19">Q88*O88</f>
        <v>0</v>
      </c>
      <c r="S88" s="3"/>
    </row>
    <row r="89" spans="1:21" s="32" customFormat="1" ht="12" customHeight="1" x14ac:dyDescent="0.25">
      <c r="A89" s="11">
        <v>0</v>
      </c>
      <c r="B89" s="1" t="s">
        <v>49</v>
      </c>
      <c r="C89" s="25">
        <v>350</v>
      </c>
      <c r="D89" s="12">
        <f t="shared" si="17"/>
        <v>0</v>
      </c>
      <c r="E89" s="1"/>
      <c r="F89" s="1"/>
      <c r="G89" s="1"/>
      <c r="H89" s="1"/>
      <c r="O89" s="11">
        <v>0</v>
      </c>
      <c r="P89" s="1" t="s">
        <v>49</v>
      </c>
      <c r="Q89" s="25">
        <v>350</v>
      </c>
      <c r="R89" s="12">
        <f t="shared" si="19"/>
        <v>0</v>
      </c>
      <c r="S89" s="1"/>
      <c r="T89" s="1"/>
      <c r="U89" s="1"/>
    </row>
    <row r="90" spans="1:21" s="32" customFormat="1" ht="12" customHeight="1" x14ac:dyDescent="0.25">
      <c r="A90" s="11">
        <v>0</v>
      </c>
      <c r="B90" s="1" t="s">
        <v>50</v>
      </c>
      <c r="C90" s="25">
        <v>1000</v>
      </c>
      <c r="D90" s="12">
        <f t="shared" si="17"/>
        <v>0</v>
      </c>
      <c r="E90" s="1"/>
      <c r="O90" s="11">
        <v>0</v>
      </c>
      <c r="P90" s="1" t="s">
        <v>50</v>
      </c>
      <c r="Q90" s="25">
        <v>1000</v>
      </c>
      <c r="R90" s="12">
        <f t="shared" si="19"/>
        <v>0</v>
      </c>
      <c r="S90" s="1"/>
    </row>
    <row r="91" spans="1:21" s="32" customFormat="1" ht="12" customHeight="1" x14ac:dyDescent="0.25">
      <c r="A91" s="11">
        <v>0</v>
      </c>
      <c r="B91" s="1" t="s">
        <v>45</v>
      </c>
      <c r="C91" s="25">
        <v>250</v>
      </c>
      <c r="D91" s="12">
        <f t="shared" si="17"/>
        <v>0</v>
      </c>
      <c r="E91" s="1"/>
      <c r="O91" s="11">
        <v>0</v>
      </c>
      <c r="P91" s="1" t="s">
        <v>45</v>
      </c>
      <c r="Q91" s="25">
        <v>250</v>
      </c>
      <c r="R91" s="12">
        <f t="shared" si="19"/>
        <v>0</v>
      </c>
      <c r="S91" s="1"/>
    </row>
    <row r="92" spans="1:21" s="32" customFormat="1" ht="12" customHeight="1" x14ac:dyDescent="0.25">
      <c r="A92" s="11">
        <v>0</v>
      </c>
      <c r="B92" s="1" t="s">
        <v>50</v>
      </c>
      <c r="C92" s="25">
        <v>500</v>
      </c>
      <c r="D92" s="12">
        <f>C92*A92</f>
        <v>0</v>
      </c>
      <c r="E92" s="1"/>
      <c r="O92" s="11">
        <v>0</v>
      </c>
      <c r="P92" s="1" t="s">
        <v>50</v>
      </c>
      <c r="Q92" s="25">
        <v>500</v>
      </c>
      <c r="R92" s="12">
        <f>Q92*O92</f>
        <v>0</v>
      </c>
      <c r="S92" s="1"/>
    </row>
    <row r="93" spans="1:21" s="32" customFormat="1" ht="12" customHeight="1" x14ac:dyDescent="0.25">
      <c r="A93" s="11">
        <v>0</v>
      </c>
      <c r="B93" s="1" t="s">
        <v>60</v>
      </c>
      <c r="C93" s="25">
        <v>550</v>
      </c>
      <c r="D93" s="12">
        <f t="shared" ref="D93:D99" si="20">C93*A93</f>
        <v>0</v>
      </c>
      <c r="E93" s="3"/>
      <c r="F93" s="1"/>
      <c r="G93" s="1"/>
      <c r="H93" s="1"/>
      <c r="O93" s="11">
        <v>0</v>
      </c>
      <c r="P93" s="1" t="s">
        <v>60</v>
      </c>
      <c r="Q93" s="25">
        <v>550</v>
      </c>
      <c r="R93" s="12">
        <f t="shared" ref="R93:R99" si="21">Q93*O93</f>
        <v>0</v>
      </c>
      <c r="S93" s="3"/>
      <c r="T93" s="1"/>
      <c r="U93" s="1"/>
    </row>
    <row r="94" spans="1:21" s="1" customFormat="1" ht="12" customHeight="1" x14ac:dyDescent="0.25">
      <c r="A94" s="11">
        <v>0</v>
      </c>
      <c r="B94" s="1" t="s">
        <v>37</v>
      </c>
      <c r="C94" s="25">
        <v>169</v>
      </c>
      <c r="D94" s="12">
        <f t="shared" si="20"/>
        <v>0</v>
      </c>
      <c r="F94" s="32"/>
      <c r="G94" s="32"/>
      <c r="H94" s="32"/>
      <c r="O94" s="11">
        <v>0</v>
      </c>
      <c r="P94" s="1" t="s">
        <v>37</v>
      </c>
      <c r="Q94" s="25">
        <v>169</v>
      </c>
      <c r="R94" s="12">
        <f t="shared" si="21"/>
        <v>0</v>
      </c>
      <c r="S94" s="1" t="s">
        <v>304</v>
      </c>
      <c r="T94" s="32"/>
      <c r="U94" s="32"/>
    </row>
    <row r="95" spans="1:21" s="1" customFormat="1" ht="12" customHeight="1" x14ac:dyDescent="0.25">
      <c r="A95" s="11">
        <v>0</v>
      </c>
      <c r="B95" s="1" t="s">
        <v>39</v>
      </c>
      <c r="C95" s="25">
        <v>209</v>
      </c>
      <c r="D95" s="12">
        <f t="shared" si="20"/>
        <v>0</v>
      </c>
      <c r="F95" s="32"/>
      <c r="G95" s="32"/>
      <c r="H95" s="32"/>
      <c r="O95" s="11">
        <v>0</v>
      </c>
      <c r="P95" s="1" t="s">
        <v>39</v>
      </c>
      <c r="Q95" s="25">
        <v>209</v>
      </c>
      <c r="R95" s="12">
        <f t="shared" si="21"/>
        <v>0</v>
      </c>
      <c r="T95" s="32"/>
      <c r="U95" s="32"/>
    </row>
    <row r="96" spans="1:21" s="1" customFormat="1" ht="12" customHeight="1" x14ac:dyDescent="0.25">
      <c r="A96" s="11">
        <v>0</v>
      </c>
      <c r="B96" s="1" t="s">
        <v>288</v>
      </c>
      <c r="C96" s="25">
        <v>457</v>
      </c>
      <c r="D96" s="12">
        <f t="shared" si="20"/>
        <v>0</v>
      </c>
      <c r="E96" s="3"/>
      <c r="F96" s="32"/>
      <c r="G96" s="32"/>
      <c r="H96" s="32"/>
      <c r="O96" s="11">
        <v>0</v>
      </c>
      <c r="P96" s="1" t="s">
        <v>288</v>
      </c>
      <c r="Q96" s="25">
        <v>457</v>
      </c>
      <c r="R96" s="12">
        <f t="shared" si="21"/>
        <v>0</v>
      </c>
      <c r="S96" s="3"/>
      <c r="T96" s="32"/>
      <c r="U96" s="32"/>
    </row>
    <row r="97" spans="1:21" s="32" customFormat="1" ht="12" customHeight="1" x14ac:dyDescent="0.25">
      <c r="A97" s="11">
        <v>0</v>
      </c>
      <c r="B97" s="1" t="s">
        <v>107</v>
      </c>
      <c r="C97" s="25">
        <v>479</v>
      </c>
      <c r="D97" s="12">
        <f t="shared" si="20"/>
        <v>0</v>
      </c>
      <c r="E97" s="1"/>
      <c r="F97" s="1"/>
      <c r="G97" s="1"/>
      <c r="H97" s="1"/>
      <c r="O97" s="11">
        <v>0</v>
      </c>
      <c r="P97" s="1" t="s">
        <v>107</v>
      </c>
      <c r="Q97" s="25">
        <v>479</v>
      </c>
      <c r="R97" s="12">
        <f t="shared" si="21"/>
        <v>0</v>
      </c>
      <c r="S97" s="1"/>
      <c r="T97" s="1"/>
      <c r="U97" s="1"/>
    </row>
    <row r="98" spans="1:21" s="32" customFormat="1" ht="12" customHeight="1" x14ac:dyDescent="0.25">
      <c r="A98" s="11">
        <v>0</v>
      </c>
      <c r="B98" s="1" t="s">
        <v>299</v>
      </c>
      <c r="C98" s="25">
        <v>444</v>
      </c>
      <c r="D98" s="12">
        <f t="shared" si="20"/>
        <v>0</v>
      </c>
      <c r="E98" s="1"/>
      <c r="F98" s="1"/>
      <c r="G98" s="1"/>
      <c r="H98" s="1"/>
      <c r="O98" s="11">
        <v>0</v>
      </c>
      <c r="P98" s="1" t="s">
        <v>299</v>
      </c>
      <c r="Q98" s="25">
        <v>444</v>
      </c>
      <c r="R98" s="12">
        <f t="shared" si="21"/>
        <v>0</v>
      </c>
      <c r="S98" s="1"/>
      <c r="T98" s="1"/>
      <c r="U98" s="1"/>
    </row>
    <row r="99" spans="1:21" s="32" customFormat="1" ht="12" customHeight="1" x14ac:dyDescent="0.25">
      <c r="A99" s="11">
        <v>0</v>
      </c>
      <c r="B99" s="1" t="s">
        <v>300</v>
      </c>
      <c r="C99" s="25">
        <v>637</v>
      </c>
      <c r="D99" s="12">
        <f t="shared" si="20"/>
        <v>0</v>
      </c>
      <c r="E99" s="1"/>
      <c r="F99" s="1"/>
      <c r="G99" s="1"/>
      <c r="H99" s="1"/>
      <c r="O99" s="11">
        <v>0</v>
      </c>
      <c r="P99" s="1" t="s">
        <v>300</v>
      </c>
      <c r="Q99" s="25">
        <v>637</v>
      </c>
      <c r="R99" s="12">
        <f t="shared" si="21"/>
        <v>0</v>
      </c>
      <c r="S99" s="1"/>
      <c r="T99" s="1"/>
      <c r="U99" s="1"/>
    </row>
    <row r="100" spans="1:21" s="1" customFormat="1" ht="12" customHeight="1" x14ac:dyDescent="0.2">
      <c r="A100" s="11">
        <v>0</v>
      </c>
      <c r="B100" s="1" t="s">
        <v>66</v>
      </c>
      <c r="C100" s="25">
        <v>500</v>
      </c>
      <c r="D100" s="12">
        <f>C100*A100</f>
        <v>0</v>
      </c>
      <c r="O100" s="11">
        <v>0</v>
      </c>
      <c r="P100" s="1" t="s">
        <v>66</v>
      </c>
      <c r="Q100" s="25">
        <v>500</v>
      </c>
      <c r="R100" s="12">
        <f>Q100*O100</f>
        <v>0</v>
      </c>
    </row>
    <row r="101" spans="1:21" s="1" customFormat="1" ht="12" customHeight="1" x14ac:dyDescent="0.2">
      <c r="A101" s="11">
        <v>1</v>
      </c>
      <c r="B101" s="1" t="s">
        <v>52</v>
      </c>
      <c r="C101" s="25">
        <v>1000</v>
      </c>
      <c r="D101" s="12">
        <f t="shared" ref="D101:D112" si="22">C101*A101</f>
        <v>1000</v>
      </c>
      <c r="O101" s="11">
        <v>1</v>
      </c>
      <c r="P101" s="1" t="s">
        <v>52</v>
      </c>
      <c r="Q101" s="25">
        <v>1000</v>
      </c>
      <c r="R101" s="12">
        <f t="shared" ref="R101:R112" si="23">Q101*O101</f>
        <v>1000</v>
      </c>
    </row>
    <row r="102" spans="1:21" s="1" customFormat="1" ht="12" customHeight="1" x14ac:dyDescent="0.2">
      <c r="A102" s="11">
        <v>8</v>
      </c>
      <c r="B102" s="1" t="s">
        <v>305</v>
      </c>
      <c r="C102" s="25">
        <v>90</v>
      </c>
      <c r="D102" s="12">
        <f t="shared" si="22"/>
        <v>720</v>
      </c>
      <c r="O102" s="11">
        <v>24</v>
      </c>
      <c r="P102" s="1" t="s">
        <v>305</v>
      </c>
      <c r="Q102" s="25">
        <v>90</v>
      </c>
      <c r="R102" s="12">
        <f t="shared" si="23"/>
        <v>2160</v>
      </c>
    </row>
    <row r="103" spans="1:21" s="32" customFormat="1" ht="12" customHeight="1" x14ac:dyDescent="0.25">
      <c r="A103" s="11">
        <v>1</v>
      </c>
      <c r="B103" s="1" t="s">
        <v>306</v>
      </c>
      <c r="C103" s="25">
        <v>500</v>
      </c>
      <c r="D103" s="12">
        <f t="shared" ref="D103" si="24">C103*A103</f>
        <v>500</v>
      </c>
      <c r="E103" s="1"/>
      <c r="F103" s="1"/>
      <c r="G103" s="1"/>
      <c r="H103" s="1"/>
      <c r="O103" s="11">
        <v>1</v>
      </c>
      <c r="P103" s="1" t="s">
        <v>306</v>
      </c>
      <c r="Q103" s="25">
        <v>500</v>
      </c>
      <c r="R103" s="12">
        <f t="shared" ref="R103" si="25">Q103*O103</f>
        <v>500</v>
      </c>
      <c r="S103" s="1"/>
      <c r="T103" s="1"/>
      <c r="U103" s="1"/>
    </row>
    <row r="104" spans="1:21" s="32" customFormat="1" ht="12" customHeight="1" x14ac:dyDescent="0.25">
      <c r="A104" s="11">
        <v>4</v>
      </c>
      <c r="B104" s="1" t="s">
        <v>114</v>
      </c>
      <c r="C104" s="25">
        <v>150</v>
      </c>
      <c r="D104" s="12">
        <f t="shared" si="22"/>
        <v>600</v>
      </c>
      <c r="E104" s="1"/>
      <c r="F104" s="1"/>
      <c r="G104" s="1"/>
      <c r="H104" s="1"/>
      <c r="O104" s="11">
        <v>12</v>
      </c>
      <c r="P104" s="1" t="s">
        <v>114</v>
      </c>
      <c r="Q104" s="25">
        <v>150</v>
      </c>
      <c r="R104" s="12">
        <f t="shared" si="23"/>
        <v>1800</v>
      </c>
      <c r="S104" s="1"/>
      <c r="T104" s="1"/>
      <c r="U104" s="1"/>
    </row>
    <row r="105" spans="1:21" s="32" customFormat="1" ht="12" customHeight="1" x14ac:dyDescent="0.25">
      <c r="A105" s="11">
        <v>1</v>
      </c>
      <c r="B105" s="1" t="s">
        <v>92</v>
      </c>
      <c r="C105" s="25">
        <v>500</v>
      </c>
      <c r="D105" s="12">
        <f t="shared" si="22"/>
        <v>500</v>
      </c>
      <c r="E105" s="1"/>
      <c r="F105" s="1"/>
      <c r="G105" s="1"/>
      <c r="H105" s="1"/>
      <c r="O105" s="11">
        <v>1</v>
      </c>
      <c r="P105" s="1" t="s">
        <v>92</v>
      </c>
      <c r="Q105" s="25">
        <v>500</v>
      </c>
      <c r="R105" s="12">
        <f t="shared" si="23"/>
        <v>500</v>
      </c>
      <c r="S105" s="1"/>
      <c r="T105" s="1"/>
      <c r="U105" s="1"/>
    </row>
    <row r="106" spans="1:21" s="1" customFormat="1" ht="12" customHeight="1" x14ac:dyDescent="0.2">
      <c r="A106" s="11">
        <v>0</v>
      </c>
      <c r="B106" s="1" t="s">
        <v>93</v>
      </c>
      <c r="C106" s="25">
        <v>2500</v>
      </c>
      <c r="D106" s="12">
        <f t="shared" si="22"/>
        <v>0</v>
      </c>
      <c r="O106" s="11">
        <v>0</v>
      </c>
      <c r="P106" s="1" t="s">
        <v>93</v>
      </c>
      <c r="Q106" s="25">
        <v>2500</v>
      </c>
      <c r="R106" s="12">
        <f t="shared" si="23"/>
        <v>0</v>
      </c>
    </row>
    <row r="107" spans="1:21" s="1" customFormat="1" ht="12" customHeight="1" x14ac:dyDescent="0.2">
      <c r="A107" s="16">
        <v>1</v>
      </c>
      <c r="B107" s="1" t="s">
        <v>94</v>
      </c>
      <c r="C107" s="25">
        <v>175</v>
      </c>
      <c r="D107" s="12">
        <f t="shared" si="22"/>
        <v>175</v>
      </c>
      <c r="O107" s="16">
        <v>1</v>
      </c>
      <c r="P107" s="1" t="s">
        <v>94</v>
      </c>
      <c r="Q107" s="25">
        <v>175</v>
      </c>
      <c r="R107" s="12">
        <f t="shared" si="23"/>
        <v>175</v>
      </c>
    </row>
    <row r="108" spans="1:21" s="1" customFormat="1" ht="12" customHeight="1" x14ac:dyDescent="0.2">
      <c r="A108" s="11">
        <v>4</v>
      </c>
      <c r="B108" s="15" t="s">
        <v>95</v>
      </c>
      <c r="C108" s="26">
        <v>75</v>
      </c>
      <c r="D108" s="12">
        <f t="shared" si="22"/>
        <v>300</v>
      </c>
      <c r="O108" s="11">
        <v>4</v>
      </c>
      <c r="P108" s="15" t="s">
        <v>95</v>
      </c>
      <c r="Q108" s="26">
        <v>75</v>
      </c>
      <c r="R108" s="12">
        <f t="shared" si="23"/>
        <v>300</v>
      </c>
    </row>
    <row r="109" spans="1:21" s="1" customFormat="1" ht="12" customHeight="1" x14ac:dyDescent="0.2">
      <c r="A109" s="11">
        <v>4</v>
      </c>
      <c r="B109" s="15" t="s">
        <v>96</v>
      </c>
      <c r="C109" s="26">
        <v>500</v>
      </c>
      <c r="D109" s="12">
        <f t="shared" si="22"/>
        <v>2000</v>
      </c>
      <c r="O109" s="11">
        <v>4</v>
      </c>
      <c r="P109" s="15" t="s">
        <v>96</v>
      </c>
      <c r="Q109" s="26">
        <v>500</v>
      </c>
      <c r="R109" s="12">
        <f t="shared" si="23"/>
        <v>2000</v>
      </c>
    </row>
    <row r="110" spans="1:21" s="32" customFormat="1" ht="12" customHeight="1" x14ac:dyDescent="0.25">
      <c r="A110" s="16">
        <v>16</v>
      </c>
      <c r="B110" s="1" t="s">
        <v>97</v>
      </c>
      <c r="C110" s="25">
        <v>125</v>
      </c>
      <c r="D110" s="12">
        <f t="shared" si="22"/>
        <v>2000</v>
      </c>
      <c r="E110" s="1"/>
      <c r="F110" s="1"/>
      <c r="G110" s="1"/>
      <c r="H110" s="1"/>
      <c r="O110" s="16">
        <v>16</v>
      </c>
      <c r="P110" s="1" t="s">
        <v>97</v>
      </c>
      <c r="Q110" s="25">
        <v>125</v>
      </c>
      <c r="R110" s="12">
        <f t="shared" si="23"/>
        <v>2000</v>
      </c>
      <c r="S110" s="1"/>
      <c r="T110" s="1"/>
      <c r="U110" s="1"/>
    </row>
    <row r="111" spans="1:21" s="32" customFormat="1" ht="12" customHeight="1" x14ac:dyDescent="0.25">
      <c r="A111" s="16">
        <v>4</v>
      </c>
      <c r="B111" s="1" t="s">
        <v>98</v>
      </c>
      <c r="C111" s="25">
        <v>500</v>
      </c>
      <c r="D111" s="12">
        <f t="shared" si="22"/>
        <v>2000</v>
      </c>
      <c r="E111" s="1"/>
      <c r="F111" s="1"/>
      <c r="G111" s="1"/>
      <c r="H111" s="1"/>
      <c r="O111" s="16">
        <v>4</v>
      </c>
      <c r="P111" s="1" t="s">
        <v>98</v>
      </c>
      <c r="Q111" s="25">
        <v>500</v>
      </c>
      <c r="R111" s="12">
        <f t="shared" si="23"/>
        <v>2000</v>
      </c>
      <c r="S111" s="1"/>
      <c r="T111" s="1"/>
      <c r="U111" s="1"/>
    </row>
    <row r="112" spans="1:21" s="32" customFormat="1" ht="12" customHeight="1" x14ac:dyDescent="0.25">
      <c r="A112" s="16">
        <v>2</v>
      </c>
      <c r="B112" s="1" t="s">
        <v>99</v>
      </c>
      <c r="C112" s="25">
        <v>250</v>
      </c>
      <c r="D112" s="12">
        <f t="shared" si="22"/>
        <v>500</v>
      </c>
      <c r="E112" s="1"/>
      <c r="F112" s="1"/>
      <c r="G112" s="1"/>
      <c r="H112" s="1"/>
      <c r="O112" s="16">
        <v>2</v>
      </c>
      <c r="P112" s="1" t="s">
        <v>99</v>
      </c>
      <c r="Q112" s="25">
        <v>250</v>
      </c>
      <c r="R112" s="12">
        <f t="shared" si="23"/>
        <v>500</v>
      </c>
      <c r="S112" s="1"/>
      <c r="T112" s="1"/>
      <c r="U112" s="1"/>
    </row>
    <row r="113" spans="1:21" s="32" customFormat="1" ht="12" customHeight="1" x14ac:dyDescent="0.25">
      <c r="A113" s="11">
        <v>2</v>
      </c>
      <c r="B113" s="15" t="s">
        <v>100</v>
      </c>
      <c r="C113" s="26">
        <v>250</v>
      </c>
      <c r="D113" s="12">
        <f>C113*A113</f>
        <v>500</v>
      </c>
      <c r="E113" s="1"/>
      <c r="F113" s="1"/>
      <c r="G113" s="1"/>
      <c r="H113" s="1"/>
      <c r="O113" s="11">
        <v>2</v>
      </c>
      <c r="P113" s="15" t="s">
        <v>100</v>
      </c>
      <c r="Q113" s="26">
        <v>250</v>
      </c>
      <c r="R113" s="12">
        <f>Q113*O113</f>
        <v>500</v>
      </c>
      <c r="S113" s="1"/>
      <c r="T113" s="1"/>
      <c r="U113" s="1"/>
    </row>
    <row r="114" spans="1:21" s="1" customFormat="1" ht="12" customHeight="1" x14ac:dyDescent="0.25">
      <c r="A114" s="11">
        <v>2</v>
      </c>
      <c r="B114" s="1" t="s">
        <v>101</v>
      </c>
      <c r="C114" s="25">
        <v>250</v>
      </c>
      <c r="D114" s="12">
        <f t="shared" ref="D114:D118" si="26">C114*A114</f>
        <v>500</v>
      </c>
      <c r="F114" s="32"/>
      <c r="G114" s="32"/>
      <c r="H114" s="32"/>
      <c r="O114" s="11">
        <v>2</v>
      </c>
      <c r="P114" s="1" t="s">
        <v>101</v>
      </c>
      <c r="Q114" s="25">
        <v>250</v>
      </c>
      <c r="R114" s="12">
        <f t="shared" ref="R114:R118" si="27">Q114*O114</f>
        <v>500</v>
      </c>
      <c r="T114" s="32"/>
      <c r="U114" s="32"/>
    </row>
    <row r="115" spans="1:21" s="1" customFormat="1" ht="12" customHeight="1" x14ac:dyDescent="0.2">
      <c r="A115" s="11">
        <v>2</v>
      </c>
      <c r="B115" s="1" t="s">
        <v>102</v>
      </c>
      <c r="C115" s="25">
        <v>150</v>
      </c>
      <c r="D115" s="12">
        <f t="shared" si="26"/>
        <v>300</v>
      </c>
      <c r="O115" s="11">
        <v>2</v>
      </c>
      <c r="P115" s="1" t="s">
        <v>102</v>
      </c>
      <c r="Q115" s="25">
        <v>150</v>
      </c>
      <c r="R115" s="12">
        <f t="shared" si="27"/>
        <v>300</v>
      </c>
    </row>
    <row r="116" spans="1:21" s="1" customFormat="1" ht="12" customHeight="1" x14ac:dyDescent="0.2">
      <c r="A116" s="11">
        <v>2</v>
      </c>
      <c r="B116" s="1" t="s">
        <v>103</v>
      </c>
      <c r="C116" s="25">
        <v>125</v>
      </c>
      <c r="D116" s="12">
        <f t="shared" si="26"/>
        <v>250</v>
      </c>
      <c r="O116" s="11">
        <v>2</v>
      </c>
      <c r="P116" s="1" t="s">
        <v>103</v>
      </c>
      <c r="Q116" s="25">
        <v>125</v>
      </c>
      <c r="R116" s="12">
        <f t="shared" si="27"/>
        <v>250</v>
      </c>
    </row>
    <row r="117" spans="1:21" s="32" customFormat="1" ht="12" customHeight="1" x14ac:dyDescent="0.25">
      <c r="A117" s="11">
        <v>2</v>
      </c>
      <c r="B117" s="1" t="s">
        <v>104</v>
      </c>
      <c r="C117" s="25">
        <v>250</v>
      </c>
      <c r="D117" s="12">
        <f t="shared" si="26"/>
        <v>500</v>
      </c>
      <c r="E117" s="1"/>
      <c r="F117" s="1"/>
      <c r="G117" s="1"/>
      <c r="H117" s="1"/>
      <c r="O117" s="11">
        <v>2</v>
      </c>
      <c r="P117" s="1" t="s">
        <v>104</v>
      </c>
      <c r="Q117" s="25">
        <v>250</v>
      </c>
      <c r="R117" s="12">
        <f t="shared" si="27"/>
        <v>500</v>
      </c>
      <c r="S117" s="1"/>
      <c r="T117" s="1"/>
      <c r="U117" s="1"/>
    </row>
    <row r="118" spans="1:21" s="32" customFormat="1" ht="12" customHeight="1" x14ac:dyDescent="0.25">
      <c r="A118" s="11">
        <v>1</v>
      </c>
      <c r="B118" s="1" t="s">
        <v>105</v>
      </c>
      <c r="C118" s="25">
        <v>750</v>
      </c>
      <c r="D118" s="12">
        <f t="shared" si="26"/>
        <v>750</v>
      </c>
      <c r="E118" s="1"/>
      <c r="O118" s="11">
        <v>1</v>
      </c>
      <c r="P118" s="1" t="s">
        <v>105</v>
      </c>
      <c r="Q118" s="25">
        <v>750</v>
      </c>
      <c r="R118" s="12">
        <f t="shared" si="27"/>
        <v>750</v>
      </c>
      <c r="S118" s="1"/>
    </row>
    <row r="119" spans="1:21" s="32" customFormat="1" ht="12" customHeight="1" x14ac:dyDescent="0.25">
      <c r="A119" s="11"/>
      <c r="B119" s="1"/>
      <c r="C119" s="25"/>
      <c r="D119" s="12"/>
      <c r="E119" s="3">
        <f>SUM(D86:D118)</f>
        <v>13095</v>
      </c>
      <c r="O119" s="11"/>
      <c r="P119" s="1"/>
      <c r="Q119" s="25"/>
      <c r="R119" s="12"/>
      <c r="S119" s="3">
        <f>SUM(R86:R118)</f>
        <v>15735</v>
      </c>
    </row>
    <row r="120" spans="1:21" s="1" customFormat="1" ht="12" customHeight="1" x14ac:dyDescent="0.2">
      <c r="A120" s="11"/>
      <c r="B120" s="33" t="s">
        <v>106</v>
      </c>
      <c r="C120" s="25"/>
      <c r="D120" s="12"/>
      <c r="E120" s="3"/>
      <c r="O120" s="11"/>
      <c r="P120" s="33" t="s">
        <v>106</v>
      </c>
      <c r="Q120" s="25"/>
      <c r="R120" s="12"/>
      <c r="S120" s="3"/>
    </row>
    <row r="121" spans="1:21" s="1" customFormat="1" ht="12" customHeight="1" x14ac:dyDescent="0.2">
      <c r="A121" s="11">
        <v>1</v>
      </c>
      <c r="B121" s="1" t="s">
        <v>44</v>
      </c>
      <c r="C121" s="25">
        <v>1000</v>
      </c>
      <c r="D121" s="12">
        <f t="shared" ref="D121:D126" si="28">C121*A121</f>
        <v>1000</v>
      </c>
      <c r="O121" s="11">
        <v>1</v>
      </c>
      <c r="P121" s="1" t="s">
        <v>44</v>
      </c>
      <c r="Q121" s="25">
        <v>1000</v>
      </c>
      <c r="R121" s="12">
        <f t="shared" ref="R121" si="29">Q121*O121</f>
        <v>1000</v>
      </c>
    </row>
    <row r="122" spans="1:21" s="32" customFormat="1" ht="12" customHeight="1" x14ac:dyDescent="0.25">
      <c r="A122" s="11">
        <v>0</v>
      </c>
      <c r="B122" s="1" t="s">
        <v>298</v>
      </c>
      <c r="C122" s="25">
        <v>500</v>
      </c>
      <c r="D122" s="12">
        <f>C122*A122</f>
        <v>0</v>
      </c>
      <c r="E122" s="1"/>
      <c r="F122" s="1"/>
      <c r="G122" s="1"/>
      <c r="H122" s="1"/>
      <c r="O122" s="11">
        <v>0</v>
      </c>
      <c r="P122" s="1" t="s">
        <v>298</v>
      </c>
      <c r="Q122" s="25">
        <v>500</v>
      </c>
      <c r="R122" s="12">
        <f>Q122*O122</f>
        <v>0</v>
      </c>
      <c r="S122" s="1"/>
      <c r="T122" s="1"/>
      <c r="U122" s="1"/>
    </row>
    <row r="123" spans="1:21" s="1" customFormat="1" ht="12" customHeight="1" x14ac:dyDescent="0.2">
      <c r="A123" s="11">
        <v>1</v>
      </c>
      <c r="B123" s="1" t="s">
        <v>48</v>
      </c>
      <c r="C123" s="25">
        <v>250</v>
      </c>
      <c r="D123" s="12">
        <f t="shared" si="28"/>
        <v>250</v>
      </c>
      <c r="E123" s="3"/>
      <c r="O123" s="11">
        <v>1</v>
      </c>
      <c r="P123" s="1" t="s">
        <v>48</v>
      </c>
      <c r="Q123" s="25">
        <v>250</v>
      </c>
      <c r="R123" s="12">
        <f t="shared" ref="R123:R126" si="30">Q123*O123</f>
        <v>250</v>
      </c>
      <c r="S123" s="3"/>
    </row>
    <row r="124" spans="1:21" s="32" customFormat="1" ht="12" customHeight="1" x14ac:dyDescent="0.25">
      <c r="A124" s="11">
        <v>1</v>
      </c>
      <c r="B124" s="1" t="s">
        <v>49</v>
      </c>
      <c r="C124" s="25">
        <v>350</v>
      </c>
      <c r="D124" s="12">
        <f t="shared" si="28"/>
        <v>350</v>
      </c>
      <c r="E124" s="1"/>
      <c r="F124" s="1"/>
      <c r="G124" s="1"/>
      <c r="H124" s="1"/>
      <c r="O124" s="11">
        <v>1</v>
      </c>
      <c r="P124" s="1" t="s">
        <v>49</v>
      </c>
      <c r="Q124" s="25">
        <v>350</v>
      </c>
      <c r="R124" s="12">
        <f t="shared" si="30"/>
        <v>350</v>
      </c>
      <c r="S124" s="1"/>
      <c r="T124" s="1"/>
      <c r="U124" s="1"/>
    </row>
    <row r="125" spans="1:21" s="32" customFormat="1" ht="12" customHeight="1" x14ac:dyDescent="0.25">
      <c r="A125" s="11">
        <v>1</v>
      </c>
      <c r="B125" s="1" t="s">
        <v>50</v>
      </c>
      <c r="C125" s="25">
        <v>1000</v>
      </c>
      <c r="D125" s="12">
        <f t="shared" si="28"/>
        <v>1000</v>
      </c>
      <c r="E125" s="1"/>
      <c r="O125" s="11">
        <v>1</v>
      </c>
      <c r="P125" s="1" t="s">
        <v>50</v>
      </c>
      <c r="Q125" s="25">
        <v>1000</v>
      </c>
      <c r="R125" s="12">
        <f t="shared" si="30"/>
        <v>1000</v>
      </c>
      <c r="S125" s="1"/>
    </row>
    <row r="126" spans="1:21" s="32" customFormat="1" ht="12" customHeight="1" x14ac:dyDescent="0.25">
      <c r="A126" s="11">
        <v>1</v>
      </c>
      <c r="B126" s="1" t="s">
        <v>45</v>
      </c>
      <c r="C126" s="25">
        <v>250</v>
      </c>
      <c r="D126" s="12">
        <f t="shared" si="28"/>
        <v>250</v>
      </c>
      <c r="E126" s="1"/>
      <c r="O126" s="11">
        <v>1</v>
      </c>
      <c r="P126" s="1" t="s">
        <v>45</v>
      </c>
      <c r="Q126" s="25">
        <v>250</v>
      </c>
      <c r="R126" s="12">
        <f t="shared" si="30"/>
        <v>250</v>
      </c>
      <c r="S126" s="1"/>
    </row>
    <row r="127" spans="1:21" s="32" customFormat="1" ht="12" customHeight="1" x14ac:dyDescent="0.25">
      <c r="A127" s="11">
        <v>1</v>
      </c>
      <c r="B127" s="1" t="s">
        <v>50</v>
      </c>
      <c r="C127" s="25">
        <v>500</v>
      </c>
      <c r="D127" s="12">
        <f>C127*A127</f>
        <v>500</v>
      </c>
      <c r="E127" s="1"/>
      <c r="O127" s="11">
        <v>1</v>
      </c>
      <c r="P127" s="1" t="s">
        <v>50</v>
      </c>
      <c r="Q127" s="25">
        <v>500</v>
      </c>
      <c r="R127" s="12">
        <f>Q127*O127</f>
        <v>500</v>
      </c>
      <c r="S127" s="1"/>
    </row>
    <row r="128" spans="1:21" s="32" customFormat="1" ht="12" customHeight="1" x14ac:dyDescent="0.25">
      <c r="A128" s="11">
        <v>1</v>
      </c>
      <c r="B128" s="1" t="s">
        <v>60</v>
      </c>
      <c r="C128" s="25">
        <v>550</v>
      </c>
      <c r="D128" s="12">
        <f t="shared" ref="D128:D165" si="31">C128*A128</f>
        <v>550</v>
      </c>
      <c r="E128" s="3"/>
      <c r="F128" s="1"/>
      <c r="G128" s="1"/>
      <c r="H128" s="1"/>
      <c r="O128" s="11">
        <v>1</v>
      </c>
      <c r="P128" s="1" t="s">
        <v>60</v>
      </c>
      <c r="Q128" s="25">
        <v>550</v>
      </c>
      <c r="R128" s="12">
        <f t="shared" ref="R128:R165" si="32">Q128*O128</f>
        <v>550</v>
      </c>
      <c r="S128" s="3"/>
      <c r="T128" s="1"/>
      <c r="U128" s="1"/>
    </row>
    <row r="129" spans="1:21" s="1" customFormat="1" ht="12" customHeight="1" x14ac:dyDescent="0.2">
      <c r="A129" s="11">
        <v>2</v>
      </c>
      <c r="B129" s="1" t="s">
        <v>37</v>
      </c>
      <c r="C129" s="25">
        <v>169</v>
      </c>
      <c r="D129" s="12">
        <f t="shared" si="31"/>
        <v>338</v>
      </c>
      <c r="O129" s="11">
        <v>2</v>
      </c>
      <c r="P129" s="1" t="s">
        <v>37</v>
      </c>
      <c r="Q129" s="25">
        <v>169</v>
      </c>
      <c r="R129" s="12">
        <f t="shared" si="32"/>
        <v>338</v>
      </c>
    </row>
    <row r="130" spans="1:21" s="1" customFormat="1" ht="12" customHeight="1" x14ac:dyDescent="0.2">
      <c r="A130" s="11">
        <v>2</v>
      </c>
      <c r="B130" s="1" t="s">
        <v>39</v>
      </c>
      <c r="C130" s="25">
        <v>209</v>
      </c>
      <c r="D130" s="12">
        <f t="shared" si="31"/>
        <v>418</v>
      </c>
      <c r="O130" s="11">
        <v>2</v>
      </c>
      <c r="P130" s="1" t="s">
        <v>39</v>
      </c>
      <c r="Q130" s="25">
        <v>209</v>
      </c>
      <c r="R130" s="12">
        <f t="shared" si="32"/>
        <v>418</v>
      </c>
    </row>
    <row r="131" spans="1:21" s="1" customFormat="1" ht="12" customHeight="1" x14ac:dyDescent="0.2">
      <c r="A131" s="11">
        <v>1</v>
      </c>
      <c r="B131" s="1" t="s">
        <v>288</v>
      </c>
      <c r="C131" s="25">
        <v>457</v>
      </c>
      <c r="D131" s="12">
        <f t="shared" si="31"/>
        <v>457</v>
      </c>
      <c r="E131" s="3"/>
      <c r="O131" s="11">
        <v>1</v>
      </c>
      <c r="P131" s="1" t="s">
        <v>288</v>
      </c>
      <c r="Q131" s="25">
        <v>457</v>
      </c>
      <c r="R131" s="12">
        <f t="shared" si="32"/>
        <v>457</v>
      </c>
      <c r="S131" s="3"/>
    </row>
    <row r="132" spans="1:21" s="32" customFormat="1" ht="12" customHeight="1" x14ac:dyDescent="0.25">
      <c r="A132" s="11">
        <v>1</v>
      </c>
      <c r="B132" s="1" t="s">
        <v>107</v>
      </c>
      <c r="C132" s="25">
        <v>479</v>
      </c>
      <c r="D132" s="12">
        <f t="shared" si="31"/>
        <v>479</v>
      </c>
      <c r="E132" s="1"/>
      <c r="F132" s="1"/>
      <c r="G132" s="1"/>
      <c r="H132" s="1"/>
      <c r="O132" s="11">
        <v>1</v>
      </c>
      <c r="P132" s="1" t="s">
        <v>107</v>
      </c>
      <c r="Q132" s="25">
        <v>479</v>
      </c>
      <c r="R132" s="12">
        <f t="shared" si="32"/>
        <v>479</v>
      </c>
      <c r="S132" s="1"/>
      <c r="T132" s="1"/>
      <c r="U132" s="1"/>
    </row>
    <row r="133" spans="1:21" s="32" customFormat="1" ht="12" customHeight="1" x14ac:dyDescent="0.25">
      <c r="A133" s="11">
        <v>0</v>
      </c>
      <c r="B133" s="1" t="s">
        <v>299</v>
      </c>
      <c r="C133" s="25">
        <v>444</v>
      </c>
      <c r="D133" s="12">
        <f t="shared" si="31"/>
        <v>0</v>
      </c>
      <c r="E133" s="1"/>
      <c r="F133" s="1"/>
      <c r="G133" s="1"/>
      <c r="H133" s="1"/>
      <c r="O133" s="11">
        <v>1</v>
      </c>
      <c r="P133" s="1" t="s">
        <v>299</v>
      </c>
      <c r="Q133" s="25">
        <v>444</v>
      </c>
      <c r="R133" s="12">
        <f t="shared" si="32"/>
        <v>444</v>
      </c>
      <c r="S133" s="1"/>
      <c r="T133" s="1"/>
      <c r="U133" s="1"/>
    </row>
    <row r="134" spans="1:21" s="32" customFormat="1" ht="12" customHeight="1" x14ac:dyDescent="0.25">
      <c r="A134" s="11">
        <v>0</v>
      </c>
      <c r="B134" s="1" t="s">
        <v>300</v>
      </c>
      <c r="C134" s="25">
        <v>637</v>
      </c>
      <c r="D134" s="12">
        <f t="shared" si="31"/>
        <v>0</v>
      </c>
      <c r="E134" s="1"/>
      <c r="F134" s="1"/>
      <c r="G134" s="1"/>
      <c r="H134" s="1"/>
      <c r="O134" s="11">
        <v>1</v>
      </c>
      <c r="P134" s="1" t="s">
        <v>300</v>
      </c>
      <c r="Q134" s="25">
        <v>637</v>
      </c>
      <c r="R134" s="12">
        <f t="shared" si="32"/>
        <v>637</v>
      </c>
      <c r="S134" s="1"/>
      <c r="T134" s="1"/>
      <c r="U134" s="1"/>
    </row>
    <row r="135" spans="1:21" s="32" customFormat="1" ht="12" customHeight="1" x14ac:dyDescent="0.25">
      <c r="A135" s="11">
        <v>1</v>
      </c>
      <c r="B135" s="1" t="s">
        <v>66</v>
      </c>
      <c r="C135" s="25">
        <v>500</v>
      </c>
      <c r="D135" s="12">
        <f t="shared" si="31"/>
        <v>500</v>
      </c>
      <c r="E135" s="1"/>
      <c r="O135" s="11">
        <v>1</v>
      </c>
      <c r="P135" s="1" t="s">
        <v>66</v>
      </c>
      <c r="Q135" s="25">
        <v>500</v>
      </c>
      <c r="R135" s="12">
        <f t="shared" si="32"/>
        <v>500</v>
      </c>
      <c r="S135" s="1"/>
    </row>
    <row r="136" spans="1:21" s="32" customFormat="1" ht="12" customHeight="1" x14ac:dyDescent="0.25">
      <c r="A136" s="11">
        <v>0</v>
      </c>
      <c r="B136" s="1" t="s">
        <v>307</v>
      </c>
      <c r="C136" s="25">
        <v>1100</v>
      </c>
      <c r="D136" s="12">
        <f t="shared" si="31"/>
        <v>0</v>
      </c>
      <c r="E136" s="3"/>
      <c r="O136" s="11">
        <v>0</v>
      </c>
      <c r="P136" s="1" t="s">
        <v>307</v>
      </c>
      <c r="Q136" s="25">
        <v>1100</v>
      </c>
      <c r="R136" s="12">
        <f t="shared" si="32"/>
        <v>0</v>
      </c>
      <c r="S136" s="3"/>
    </row>
    <row r="137" spans="1:21" s="32" customFormat="1" ht="12" customHeight="1" x14ac:dyDescent="0.25">
      <c r="A137" s="11">
        <v>0</v>
      </c>
      <c r="B137" s="1" t="s">
        <v>308</v>
      </c>
      <c r="C137" s="25">
        <v>1250</v>
      </c>
      <c r="D137" s="12">
        <f t="shared" si="31"/>
        <v>0</v>
      </c>
      <c r="E137" s="1"/>
      <c r="F137" s="1"/>
      <c r="G137" s="1"/>
      <c r="H137" s="1"/>
      <c r="O137" s="11">
        <v>0</v>
      </c>
      <c r="P137" s="1" t="s">
        <v>308</v>
      </c>
      <c r="Q137" s="25">
        <v>1250</v>
      </c>
      <c r="R137" s="12">
        <f t="shared" si="32"/>
        <v>0</v>
      </c>
      <c r="S137" s="1"/>
      <c r="T137" s="1"/>
      <c r="U137" s="1"/>
    </row>
    <row r="138" spans="1:21" s="32" customFormat="1" ht="12" customHeight="1" x14ac:dyDescent="0.25">
      <c r="A138" s="11">
        <v>0</v>
      </c>
      <c r="B138" s="1" t="s">
        <v>309</v>
      </c>
      <c r="C138" s="25">
        <v>500</v>
      </c>
      <c r="D138" s="12">
        <f t="shared" si="31"/>
        <v>0</v>
      </c>
      <c r="E138" s="1"/>
      <c r="O138" s="11">
        <v>0</v>
      </c>
      <c r="P138" s="1" t="s">
        <v>309</v>
      </c>
      <c r="Q138" s="25">
        <v>500</v>
      </c>
      <c r="R138" s="12">
        <f t="shared" si="32"/>
        <v>0</v>
      </c>
      <c r="S138" s="1"/>
    </row>
    <row r="139" spans="1:21" s="32" customFormat="1" ht="12" customHeight="1" x14ac:dyDescent="0.25">
      <c r="A139" s="11">
        <v>0</v>
      </c>
      <c r="B139" s="1" t="s">
        <v>310</v>
      </c>
      <c r="C139" s="25">
        <v>1100</v>
      </c>
      <c r="D139" s="12">
        <f t="shared" si="31"/>
        <v>0</v>
      </c>
      <c r="E139" s="3"/>
      <c r="O139" s="11">
        <v>0</v>
      </c>
      <c r="P139" s="1" t="s">
        <v>310</v>
      </c>
      <c r="Q139" s="25">
        <v>1100</v>
      </c>
      <c r="R139" s="12">
        <f t="shared" si="32"/>
        <v>0</v>
      </c>
      <c r="S139" s="3"/>
    </row>
    <row r="140" spans="1:21" s="32" customFormat="1" ht="12" customHeight="1" x14ac:dyDescent="0.25">
      <c r="A140" s="11">
        <v>0</v>
      </c>
      <c r="B140" s="1" t="s">
        <v>311</v>
      </c>
      <c r="C140" s="25">
        <v>1250</v>
      </c>
      <c r="D140" s="12">
        <f t="shared" si="31"/>
        <v>0</v>
      </c>
      <c r="E140" s="1"/>
      <c r="F140" s="1"/>
      <c r="G140" s="1"/>
      <c r="H140" s="1"/>
      <c r="O140" s="11">
        <v>0</v>
      </c>
      <c r="P140" s="1" t="s">
        <v>311</v>
      </c>
      <c r="Q140" s="25">
        <v>1250</v>
      </c>
      <c r="R140" s="12">
        <f t="shared" si="32"/>
        <v>0</v>
      </c>
      <c r="S140" s="1"/>
      <c r="T140" s="1"/>
      <c r="U140" s="1"/>
    </row>
    <row r="141" spans="1:21" s="32" customFormat="1" ht="12" customHeight="1" x14ac:dyDescent="0.25">
      <c r="A141" s="11">
        <v>0</v>
      </c>
      <c r="B141" s="1" t="s">
        <v>312</v>
      </c>
      <c r="C141" s="25">
        <v>500</v>
      </c>
      <c r="D141" s="12">
        <f t="shared" si="31"/>
        <v>0</v>
      </c>
      <c r="E141" s="1"/>
      <c r="F141" s="1"/>
      <c r="G141" s="1"/>
      <c r="H141" s="1"/>
      <c r="O141" s="11">
        <v>0</v>
      </c>
      <c r="P141" s="1" t="s">
        <v>312</v>
      </c>
      <c r="Q141" s="25">
        <v>500</v>
      </c>
      <c r="R141" s="12">
        <f t="shared" si="32"/>
        <v>0</v>
      </c>
      <c r="S141" s="1"/>
      <c r="T141" s="1"/>
      <c r="U141" s="1"/>
    </row>
    <row r="142" spans="1:21" s="1" customFormat="1" ht="12" customHeight="1" x14ac:dyDescent="0.25">
      <c r="A142" s="11">
        <v>0</v>
      </c>
      <c r="B142" s="1" t="s">
        <v>313</v>
      </c>
      <c r="C142" s="25">
        <v>2500</v>
      </c>
      <c r="D142" s="12">
        <f t="shared" si="31"/>
        <v>0</v>
      </c>
      <c r="E142" s="3"/>
      <c r="F142" s="32"/>
      <c r="G142" s="32"/>
      <c r="H142" s="32"/>
      <c r="O142" s="11">
        <v>0</v>
      </c>
      <c r="P142" s="1" t="s">
        <v>313</v>
      </c>
      <c r="Q142" s="25">
        <v>2500</v>
      </c>
      <c r="R142" s="12">
        <f t="shared" si="32"/>
        <v>0</v>
      </c>
      <c r="S142" s="3"/>
      <c r="T142" s="32"/>
      <c r="U142" s="32"/>
    </row>
    <row r="143" spans="1:21" s="32" customFormat="1" ht="12" customHeight="1" x14ac:dyDescent="0.25">
      <c r="A143" s="11">
        <v>0</v>
      </c>
      <c r="B143" s="1" t="s">
        <v>314</v>
      </c>
      <c r="C143" s="25">
        <v>2500</v>
      </c>
      <c r="D143" s="12">
        <f t="shared" si="31"/>
        <v>0</v>
      </c>
      <c r="E143" s="1"/>
      <c r="F143" s="1"/>
      <c r="G143" s="1"/>
      <c r="H143" s="1"/>
      <c r="O143" s="11">
        <v>0</v>
      </c>
      <c r="P143" s="1" t="s">
        <v>314</v>
      </c>
      <c r="Q143" s="25">
        <v>2500</v>
      </c>
      <c r="R143" s="12">
        <f t="shared" si="32"/>
        <v>0</v>
      </c>
      <c r="S143" s="1"/>
      <c r="T143" s="1"/>
      <c r="U143" s="1"/>
    </row>
    <row r="144" spans="1:21" s="38" customFormat="1" ht="12" customHeight="1" x14ac:dyDescent="0.2">
      <c r="A144" s="37">
        <v>1</v>
      </c>
      <c r="B144" s="38" t="s">
        <v>315</v>
      </c>
      <c r="C144" s="39">
        <v>24021</v>
      </c>
      <c r="D144" s="40">
        <f t="shared" ref="D144" si="33">C144*A144</f>
        <v>24021</v>
      </c>
      <c r="O144" s="37">
        <v>1</v>
      </c>
      <c r="P144" s="38" t="s">
        <v>315</v>
      </c>
      <c r="Q144" s="39">
        <v>24021</v>
      </c>
      <c r="R144" s="40">
        <f t="shared" ref="R144" si="34">Q144*O144</f>
        <v>24021</v>
      </c>
    </row>
    <row r="145" spans="1:21" s="38" customFormat="1" ht="12" customHeight="1" x14ac:dyDescent="0.2">
      <c r="A145" s="37">
        <v>0</v>
      </c>
      <c r="B145" s="38" t="s">
        <v>316</v>
      </c>
      <c r="C145" s="39">
        <v>60087</v>
      </c>
      <c r="D145" s="40">
        <f t="shared" si="31"/>
        <v>0</v>
      </c>
      <c r="O145" s="37">
        <v>0</v>
      </c>
      <c r="P145" s="38" t="s">
        <v>316</v>
      </c>
      <c r="Q145" s="39">
        <v>60087</v>
      </c>
      <c r="R145" s="40">
        <f t="shared" si="32"/>
        <v>0</v>
      </c>
    </row>
    <row r="146" spans="1:21" s="1" customFormat="1" ht="12" customHeight="1" x14ac:dyDescent="0.2">
      <c r="A146" s="11">
        <v>1</v>
      </c>
      <c r="B146" s="1" t="s">
        <v>317</v>
      </c>
      <c r="C146" s="25">
        <v>2500</v>
      </c>
      <c r="D146" s="12">
        <f t="shared" si="31"/>
        <v>2500</v>
      </c>
      <c r="O146" s="11">
        <v>1</v>
      </c>
      <c r="P146" s="1" t="s">
        <v>317</v>
      </c>
      <c r="Q146" s="25">
        <v>2500</v>
      </c>
      <c r="R146" s="12">
        <f t="shared" si="32"/>
        <v>2500</v>
      </c>
    </row>
    <row r="147" spans="1:21" s="1" customFormat="1" ht="12" customHeight="1" x14ac:dyDescent="0.2">
      <c r="A147" s="11">
        <v>24</v>
      </c>
      <c r="B147" s="1" t="s">
        <v>305</v>
      </c>
      <c r="C147" s="25">
        <v>90</v>
      </c>
      <c r="D147" s="12">
        <f t="shared" si="31"/>
        <v>2160</v>
      </c>
      <c r="O147" s="11">
        <v>24</v>
      </c>
      <c r="P147" s="1" t="s">
        <v>305</v>
      </c>
      <c r="Q147" s="25">
        <v>90</v>
      </c>
      <c r="R147" s="12">
        <f t="shared" si="32"/>
        <v>2160</v>
      </c>
    </row>
    <row r="148" spans="1:21" s="32" customFormat="1" ht="12" customHeight="1" x14ac:dyDescent="0.25">
      <c r="A148" s="11">
        <v>1</v>
      </c>
      <c r="B148" s="1" t="s">
        <v>306</v>
      </c>
      <c r="C148" s="25">
        <v>500</v>
      </c>
      <c r="D148" s="12">
        <f t="shared" si="31"/>
        <v>500</v>
      </c>
      <c r="E148" s="1"/>
      <c r="F148" s="1"/>
      <c r="G148" s="1"/>
      <c r="H148" s="1"/>
      <c r="O148" s="11">
        <v>1</v>
      </c>
      <c r="P148" s="1" t="s">
        <v>306</v>
      </c>
      <c r="Q148" s="25">
        <v>500</v>
      </c>
      <c r="R148" s="12">
        <f t="shared" si="32"/>
        <v>500</v>
      </c>
      <c r="S148" s="1"/>
      <c r="T148" s="1"/>
      <c r="U148" s="1"/>
    </row>
    <row r="149" spans="1:21" s="32" customFormat="1" ht="12" customHeight="1" x14ac:dyDescent="0.25">
      <c r="A149" s="11">
        <v>12</v>
      </c>
      <c r="B149" s="1" t="s">
        <v>114</v>
      </c>
      <c r="C149" s="25">
        <v>150</v>
      </c>
      <c r="D149" s="12">
        <f t="shared" si="31"/>
        <v>1800</v>
      </c>
      <c r="E149" s="1"/>
      <c r="F149" s="1"/>
      <c r="G149" s="1"/>
      <c r="H149" s="1"/>
      <c r="O149" s="11">
        <v>12</v>
      </c>
      <c r="P149" s="1" t="s">
        <v>114</v>
      </c>
      <c r="Q149" s="25">
        <v>150</v>
      </c>
      <c r="R149" s="12">
        <f t="shared" si="32"/>
        <v>1800</v>
      </c>
      <c r="S149" s="1"/>
      <c r="T149" s="1"/>
      <c r="U149" s="1"/>
    </row>
    <row r="150" spans="1:21" s="1" customFormat="1" ht="12" customHeight="1" x14ac:dyDescent="0.2">
      <c r="A150" s="11">
        <v>2</v>
      </c>
      <c r="B150" s="1" t="s">
        <v>92</v>
      </c>
      <c r="C150" s="25">
        <v>1500</v>
      </c>
      <c r="D150" s="12">
        <f t="shared" si="31"/>
        <v>3000</v>
      </c>
      <c r="O150" s="11">
        <v>2</v>
      </c>
      <c r="P150" s="1" t="s">
        <v>92</v>
      </c>
      <c r="Q150" s="25">
        <v>1500</v>
      </c>
      <c r="R150" s="12">
        <f t="shared" si="32"/>
        <v>3000</v>
      </c>
    </row>
    <row r="151" spans="1:21" s="1" customFormat="1" ht="12" customHeight="1" x14ac:dyDescent="0.2">
      <c r="A151" s="16">
        <v>4</v>
      </c>
      <c r="B151" s="1" t="s">
        <v>94</v>
      </c>
      <c r="C151" s="25">
        <v>175</v>
      </c>
      <c r="D151" s="12">
        <f t="shared" si="31"/>
        <v>700</v>
      </c>
      <c r="O151" s="16">
        <v>4</v>
      </c>
      <c r="P151" s="1" t="s">
        <v>94</v>
      </c>
      <c r="Q151" s="25">
        <v>175</v>
      </c>
      <c r="R151" s="12">
        <f t="shared" si="32"/>
        <v>700</v>
      </c>
    </row>
    <row r="152" spans="1:21" s="1" customFormat="1" ht="12" customHeight="1" x14ac:dyDescent="0.2">
      <c r="A152" s="11">
        <v>6</v>
      </c>
      <c r="B152" s="15" t="s">
        <v>95</v>
      </c>
      <c r="C152" s="26">
        <v>75</v>
      </c>
      <c r="D152" s="12">
        <f t="shared" si="31"/>
        <v>450</v>
      </c>
      <c r="O152" s="11">
        <v>6</v>
      </c>
      <c r="P152" s="15" t="s">
        <v>95</v>
      </c>
      <c r="Q152" s="26">
        <v>75</v>
      </c>
      <c r="R152" s="12">
        <f t="shared" si="32"/>
        <v>450</v>
      </c>
    </row>
    <row r="153" spans="1:21" s="1" customFormat="1" ht="12" customHeight="1" x14ac:dyDescent="0.2">
      <c r="A153" s="11">
        <v>4</v>
      </c>
      <c r="B153" s="15" t="s">
        <v>96</v>
      </c>
      <c r="C153" s="26">
        <v>500</v>
      </c>
      <c r="D153" s="12">
        <f t="shared" si="31"/>
        <v>2000</v>
      </c>
      <c r="O153" s="11">
        <v>4</v>
      </c>
      <c r="P153" s="15" t="s">
        <v>96</v>
      </c>
      <c r="Q153" s="26">
        <v>500</v>
      </c>
      <c r="R153" s="12">
        <f t="shared" si="32"/>
        <v>2000</v>
      </c>
    </row>
    <row r="154" spans="1:21" s="1" customFormat="1" ht="12" customHeight="1" x14ac:dyDescent="0.2">
      <c r="A154" s="16">
        <v>16</v>
      </c>
      <c r="B154" s="1" t="s">
        <v>97</v>
      </c>
      <c r="C154" s="25">
        <v>125</v>
      </c>
      <c r="D154" s="12">
        <f t="shared" si="31"/>
        <v>2000</v>
      </c>
      <c r="O154" s="16">
        <v>16</v>
      </c>
      <c r="P154" s="1" t="s">
        <v>97</v>
      </c>
      <c r="Q154" s="25">
        <v>125</v>
      </c>
      <c r="R154" s="12">
        <f t="shared" si="32"/>
        <v>2000</v>
      </c>
    </row>
    <row r="155" spans="1:21" s="32" customFormat="1" ht="12" customHeight="1" x14ac:dyDescent="0.25">
      <c r="A155" s="16">
        <v>4</v>
      </c>
      <c r="B155" s="1" t="s">
        <v>98</v>
      </c>
      <c r="C155" s="25">
        <v>500</v>
      </c>
      <c r="D155" s="12">
        <f t="shared" si="31"/>
        <v>2000</v>
      </c>
      <c r="E155" s="1"/>
      <c r="F155" s="1"/>
      <c r="G155" s="1"/>
      <c r="H155" s="1"/>
      <c r="O155" s="16">
        <v>4</v>
      </c>
      <c r="P155" s="1" t="s">
        <v>98</v>
      </c>
      <c r="Q155" s="25">
        <v>500</v>
      </c>
      <c r="R155" s="12">
        <f t="shared" si="32"/>
        <v>2000</v>
      </c>
      <c r="S155" s="1"/>
      <c r="T155" s="1"/>
      <c r="U155" s="1"/>
    </row>
    <row r="156" spans="1:21" s="1" customFormat="1" ht="12" customHeight="1" x14ac:dyDescent="0.2">
      <c r="A156" s="16">
        <v>2</v>
      </c>
      <c r="B156" s="1" t="s">
        <v>99</v>
      </c>
      <c r="C156" s="25">
        <v>250</v>
      </c>
      <c r="D156" s="12">
        <f t="shared" si="31"/>
        <v>500</v>
      </c>
      <c r="O156" s="16">
        <v>2</v>
      </c>
      <c r="P156" s="1" t="s">
        <v>99</v>
      </c>
      <c r="Q156" s="25">
        <v>250</v>
      </c>
      <c r="R156" s="12">
        <f t="shared" si="32"/>
        <v>500</v>
      </c>
    </row>
    <row r="157" spans="1:21" s="1" customFormat="1" ht="12" customHeight="1" x14ac:dyDescent="0.2">
      <c r="A157" s="11">
        <v>1</v>
      </c>
      <c r="B157" s="15" t="s">
        <v>115</v>
      </c>
      <c r="C157" s="26">
        <v>3500</v>
      </c>
      <c r="D157" s="12">
        <f t="shared" si="31"/>
        <v>3500</v>
      </c>
      <c r="O157" s="11">
        <v>1</v>
      </c>
      <c r="P157" s="15" t="s">
        <v>115</v>
      </c>
      <c r="Q157" s="26">
        <v>3500</v>
      </c>
      <c r="R157" s="12">
        <f t="shared" si="32"/>
        <v>3500</v>
      </c>
    </row>
    <row r="158" spans="1:21" s="1" customFormat="1" ht="12" customHeight="1" x14ac:dyDescent="0.2">
      <c r="A158" s="11">
        <v>2</v>
      </c>
      <c r="B158" s="15" t="s">
        <v>116</v>
      </c>
      <c r="C158" s="26">
        <v>500</v>
      </c>
      <c r="D158" s="12">
        <f t="shared" si="31"/>
        <v>1000</v>
      </c>
      <c r="O158" s="11">
        <v>2</v>
      </c>
      <c r="P158" s="15" t="s">
        <v>116</v>
      </c>
      <c r="Q158" s="26">
        <v>500</v>
      </c>
      <c r="R158" s="12">
        <f t="shared" si="32"/>
        <v>1000</v>
      </c>
    </row>
    <row r="159" spans="1:21" s="32" customFormat="1" ht="12" customHeight="1" x14ac:dyDescent="0.25">
      <c r="A159" s="11">
        <v>2</v>
      </c>
      <c r="B159" s="15" t="s">
        <v>117</v>
      </c>
      <c r="C159" s="26">
        <v>1000</v>
      </c>
      <c r="D159" s="12">
        <f t="shared" si="31"/>
        <v>2000</v>
      </c>
      <c r="E159" s="1"/>
      <c r="F159" s="1"/>
      <c r="G159" s="1"/>
      <c r="H159" s="1"/>
      <c r="O159" s="11">
        <v>2</v>
      </c>
      <c r="P159" s="15" t="s">
        <v>117</v>
      </c>
      <c r="Q159" s="26">
        <v>1000</v>
      </c>
      <c r="R159" s="12">
        <f t="shared" si="32"/>
        <v>2000</v>
      </c>
      <c r="S159" s="1"/>
      <c r="T159" s="1"/>
      <c r="U159" s="1"/>
    </row>
    <row r="160" spans="1:21" s="32" customFormat="1" ht="12" customHeight="1" x14ac:dyDescent="0.25">
      <c r="A160" s="16">
        <v>2</v>
      </c>
      <c r="B160" s="1" t="s">
        <v>118</v>
      </c>
      <c r="C160" s="25">
        <v>1500</v>
      </c>
      <c r="D160" s="12">
        <f t="shared" si="31"/>
        <v>3000</v>
      </c>
      <c r="E160" s="1"/>
      <c r="F160" s="1"/>
      <c r="G160" s="1"/>
      <c r="H160" s="1"/>
      <c r="O160" s="16">
        <v>2</v>
      </c>
      <c r="P160" s="1" t="s">
        <v>118</v>
      </c>
      <c r="Q160" s="25">
        <v>1500</v>
      </c>
      <c r="R160" s="12">
        <f t="shared" si="32"/>
        <v>3000</v>
      </c>
      <c r="S160" s="1"/>
      <c r="T160" s="1"/>
      <c r="U160" s="1"/>
    </row>
    <row r="161" spans="1:21" s="32" customFormat="1" ht="12" customHeight="1" x14ac:dyDescent="0.25">
      <c r="A161" s="16">
        <v>2</v>
      </c>
      <c r="B161" s="1" t="s">
        <v>119</v>
      </c>
      <c r="C161" s="25">
        <v>150</v>
      </c>
      <c r="D161" s="12">
        <f t="shared" si="31"/>
        <v>300</v>
      </c>
      <c r="E161" s="1"/>
      <c r="O161" s="16">
        <v>2</v>
      </c>
      <c r="P161" s="1" t="s">
        <v>119</v>
      </c>
      <c r="Q161" s="25">
        <v>150</v>
      </c>
      <c r="R161" s="12">
        <f t="shared" si="32"/>
        <v>300</v>
      </c>
      <c r="S161" s="1"/>
    </row>
    <row r="162" spans="1:21" s="1" customFormat="1" ht="12" customHeight="1" x14ac:dyDescent="0.2">
      <c r="A162" s="16">
        <v>2</v>
      </c>
      <c r="B162" s="1" t="s">
        <v>120</v>
      </c>
      <c r="C162" s="25">
        <v>2500</v>
      </c>
      <c r="D162" s="12">
        <f t="shared" si="31"/>
        <v>5000</v>
      </c>
      <c r="O162" s="16">
        <v>2</v>
      </c>
      <c r="P162" s="1" t="s">
        <v>120</v>
      </c>
      <c r="Q162" s="25">
        <v>2500</v>
      </c>
      <c r="R162" s="12">
        <f t="shared" si="32"/>
        <v>5000</v>
      </c>
    </row>
    <row r="163" spans="1:21" s="1" customFormat="1" ht="12" customHeight="1" x14ac:dyDescent="0.2">
      <c r="A163" s="11">
        <v>2</v>
      </c>
      <c r="B163" s="1" t="s">
        <v>121</v>
      </c>
      <c r="C163" s="25">
        <v>500</v>
      </c>
      <c r="D163" s="12">
        <f t="shared" si="31"/>
        <v>1000</v>
      </c>
      <c r="O163" s="11">
        <v>2</v>
      </c>
      <c r="P163" s="1" t="s">
        <v>121</v>
      </c>
      <c r="Q163" s="25">
        <v>500</v>
      </c>
      <c r="R163" s="12">
        <f t="shared" si="32"/>
        <v>1000</v>
      </c>
    </row>
    <row r="164" spans="1:21" s="32" customFormat="1" ht="12" customHeight="1" x14ac:dyDescent="0.25">
      <c r="A164" s="11">
        <v>2</v>
      </c>
      <c r="B164" s="1" t="s">
        <v>122</v>
      </c>
      <c r="C164" s="25">
        <v>1250</v>
      </c>
      <c r="D164" s="12">
        <f t="shared" si="31"/>
        <v>2500</v>
      </c>
      <c r="E164" s="1"/>
      <c r="F164" s="1"/>
      <c r="G164" s="1"/>
      <c r="H164" s="1"/>
      <c r="O164" s="11">
        <v>2</v>
      </c>
      <c r="P164" s="1" t="s">
        <v>122</v>
      </c>
      <c r="Q164" s="25">
        <v>1250</v>
      </c>
      <c r="R164" s="12">
        <f t="shared" si="32"/>
        <v>2500</v>
      </c>
      <c r="S164" s="1"/>
      <c r="T164" s="1"/>
      <c r="U164" s="1"/>
    </row>
    <row r="165" spans="1:21" s="32" customFormat="1" ht="12" customHeight="1" x14ac:dyDescent="0.25">
      <c r="A165" s="11">
        <v>2</v>
      </c>
      <c r="B165" s="1" t="s">
        <v>123</v>
      </c>
      <c r="C165" s="25">
        <v>500</v>
      </c>
      <c r="D165" s="12">
        <f t="shared" si="31"/>
        <v>1000</v>
      </c>
      <c r="E165" s="1"/>
      <c r="O165" s="11">
        <v>2</v>
      </c>
      <c r="P165" s="1" t="s">
        <v>123</v>
      </c>
      <c r="Q165" s="25">
        <v>500</v>
      </c>
      <c r="R165" s="12">
        <f t="shared" si="32"/>
        <v>1000</v>
      </c>
      <c r="S165" s="1"/>
    </row>
    <row r="166" spans="1:21" s="32" customFormat="1" ht="12" customHeight="1" x14ac:dyDescent="0.25">
      <c r="A166" s="11"/>
      <c r="B166" s="1"/>
      <c r="C166" s="25"/>
      <c r="D166" s="12"/>
      <c r="E166" s="3">
        <f>SUM(D121:D165)</f>
        <v>67023</v>
      </c>
      <c r="O166" s="11"/>
      <c r="P166" s="1"/>
      <c r="Q166" s="25"/>
      <c r="R166" s="12"/>
      <c r="S166" s="3">
        <f>SUM(R121:R165)</f>
        <v>68104</v>
      </c>
    </row>
    <row r="167" spans="1:21" s="1" customFormat="1" ht="12" customHeight="1" x14ac:dyDescent="0.2">
      <c r="A167" s="11"/>
      <c r="B167" s="33" t="s">
        <v>124</v>
      </c>
      <c r="C167" s="25"/>
      <c r="D167" s="12"/>
      <c r="E167" s="3"/>
      <c r="O167" s="11"/>
      <c r="P167" s="33" t="s">
        <v>124</v>
      </c>
      <c r="Q167" s="25"/>
      <c r="R167" s="12"/>
      <c r="S167" s="3"/>
    </row>
    <row r="168" spans="1:21" s="1" customFormat="1" ht="12" customHeight="1" x14ac:dyDescent="0.2">
      <c r="A168" s="11">
        <v>1</v>
      </c>
      <c r="B168" s="1" t="s">
        <v>44</v>
      </c>
      <c r="C168" s="25">
        <v>1000</v>
      </c>
      <c r="D168" s="12">
        <f t="shared" ref="D168:D173" si="35">C168*A168</f>
        <v>1000</v>
      </c>
      <c r="O168" s="11">
        <v>1</v>
      </c>
      <c r="P168" s="1" t="s">
        <v>44</v>
      </c>
      <c r="Q168" s="25">
        <v>1000</v>
      </c>
      <c r="R168" s="12">
        <f t="shared" ref="R168" si="36">Q168*O168</f>
        <v>1000</v>
      </c>
    </row>
    <row r="169" spans="1:21" s="32" customFormat="1" ht="12" customHeight="1" x14ac:dyDescent="0.25">
      <c r="A169" s="11">
        <v>0</v>
      </c>
      <c r="B169" s="1" t="s">
        <v>298</v>
      </c>
      <c r="C169" s="25">
        <v>500</v>
      </c>
      <c r="D169" s="12">
        <f>C169*A169</f>
        <v>0</v>
      </c>
      <c r="E169" s="1"/>
      <c r="F169" s="1"/>
      <c r="G169" s="1"/>
      <c r="H169" s="1"/>
      <c r="O169" s="11">
        <v>0</v>
      </c>
      <c r="P169" s="1" t="s">
        <v>298</v>
      </c>
      <c r="Q169" s="25">
        <v>500</v>
      </c>
      <c r="R169" s="12">
        <f>Q169*O169</f>
        <v>0</v>
      </c>
      <c r="S169" s="1"/>
      <c r="T169" s="1"/>
      <c r="U169" s="1"/>
    </row>
    <row r="170" spans="1:21" s="1" customFormat="1" ht="12" customHeight="1" x14ac:dyDescent="0.2">
      <c r="A170" s="11">
        <v>1</v>
      </c>
      <c r="B170" s="1" t="s">
        <v>48</v>
      </c>
      <c r="C170" s="25">
        <v>250</v>
      </c>
      <c r="D170" s="12">
        <f t="shared" si="35"/>
        <v>250</v>
      </c>
      <c r="E170" s="3"/>
      <c r="O170" s="11">
        <v>1</v>
      </c>
      <c r="P170" s="1" t="s">
        <v>48</v>
      </c>
      <c r="Q170" s="25">
        <v>250</v>
      </c>
      <c r="R170" s="12">
        <f t="shared" ref="R170:R173" si="37">Q170*O170</f>
        <v>250</v>
      </c>
      <c r="S170" s="3"/>
    </row>
    <row r="171" spans="1:21" s="32" customFormat="1" ht="12" customHeight="1" x14ac:dyDescent="0.25">
      <c r="A171" s="11">
        <v>1</v>
      </c>
      <c r="B171" s="1" t="s">
        <v>49</v>
      </c>
      <c r="C171" s="25">
        <v>350</v>
      </c>
      <c r="D171" s="12">
        <f t="shared" si="35"/>
        <v>350</v>
      </c>
      <c r="E171" s="1"/>
      <c r="F171" s="1"/>
      <c r="G171" s="1"/>
      <c r="H171" s="1"/>
      <c r="O171" s="11">
        <v>1</v>
      </c>
      <c r="P171" s="1" t="s">
        <v>49</v>
      </c>
      <c r="Q171" s="25">
        <v>350</v>
      </c>
      <c r="R171" s="12">
        <f t="shared" si="37"/>
        <v>350</v>
      </c>
      <c r="S171" s="1"/>
      <c r="T171" s="1"/>
      <c r="U171" s="1"/>
    </row>
    <row r="172" spans="1:21" s="32" customFormat="1" ht="12" customHeight="1" x14ac:dyDescent="0.25">
      <c r="A172" s="11">
        <v>1</v>
      </c>
      <c r="B172" s="1" t="s">
        <v>50</v>
      </c>
      <c r="C172" s="25">
        <v>1000</v>
      </c>
      <c r="D172" s="12">
        <f t="shared" si="35"/>
        <v>1000</v>
      </c>
      <c r="E172" s="1"/>
      <c r="O172" s="11">
        <v>1</v>
      </c>
      <c r="P172" s="1" t="s">
        <v>50</v>
      </c>
      <c r="Q172" s="25">
        <v>1000</v>
      </c>
      <c r="R172" s="12">
        <f t="shared" si="37"/>
        <v>1000</v>
      </c>
      <c r="S172" s="1"/>
    </row>
    <row r="173" spans="1:21" s="32" customFormat="1" ht="12" customHeight="1" x14ac:dyDescent="0.25">
      <c r="A173" s="11">
        <v>1</v>
      </c>
      <c r="B173" s="1" t="s">
        <v>45</v>
      </c>
      <c r="C173" s="25">
        <v>250</v>
      </c>
      <c r="D173" s="12">
        <f t="shared" si="35"/>
        <v>250</v>
      </c>
      <c r="E173" s="1"/>
      <c r="O173" s="11">
        <v>1</v>
      </c>
      <c r="P173" s="1" t="s">
        <v>45</v>
      </c>
      <c r="Q173" s="25">
        <v>250</v>
      </c>
      <c r="R173" s="12">
        <f t="shared" si="37"/>
        <v>250</v>
      </c>
      <c r="S173" s="1"/>
    </row>
    <row r="174" spans="1:21" s="32" customFormat="1" ht="12" customHeight="1" x14ac:dyDescent="0.25">
      <c r="A174" s="11">
        <v>1</v>
      </c>
      <c r="B174" s="1" t="s">
        <v>50</v>
      </c>
      <c r="C174" s="25">
        <v>500</v>
      </c>
      <c r="D174" s="12">
        <f>C174*A174</f>
        <v>500</v>
      </c>
      <c r="E174" s="1"/>
      <c r="O174" s="11">
        <v>1</v>
      </c>
      <c r="P174" s="1" t="s">
        <v>50</v>
      </c>
      <c r="Q174" s="25">
        <v>500</v>
      </c>
      <c r="R174" s="12">
        <f>Q174*O174</f>
        <v>500</v>
      </c>
      <c r="S174" s="1"/>
    </row>
    <row r="175" spans="1:21" s="32" customFormat="1" ht="12" customHeight="1" x14ac:dyDescent="0.25">
      <c r="A175" s="11">
        <v>1</v>
      </c>
      <c r="B175" s="1" t="s">
        <v>60</v>
      </c>
      <c r="C175" s="25">
        <v>550</v>
      </c>
      <c r="D175" s="12">
        <f t="shared" ref="D175:D181" si="38">C175*A175</f>
        <v>550</v>
      </c>
      <c r="E175" s="3"/>
      <c r="F175" s="1"/>
      <c r="G175" s="1"/>
      <c r="H175" s="1"/>
      <c r="O175" s="11">
        <v>1</v>
      </c>
      <c r="P175" s="1" t="s">
        <v>60</v>
      </c>
      <c r="Q175" s="25">
        <v>550</v>
      </c>
      <c r="R175" s="12">
        <f t="shared" ref="R175:R181" si="39">Q175*O175</f>
        <v>550</v>
      </c>
      <c r="S175" s="3"/>
      <c r="T175" s="1"/>
      <c r="U175" s="1"/>
    </row>
    <row r="176" spans="1:21" s="32" customFormat="1" ht="12" customHeight="1" x14ac:dyDescent="0.25">
      <c r="A176" s="11">
        <v>1</v>
      </c>
      <c r="B176" s="1" t="s">
        <v>37</v>
      </c>
      <c r="C176" s="25">
        <v>169</v>
      </c>
      <c r="D176" s="12">
        <f t="shared" si="38"/>
        <v>169</v>
      </c>
      <c r="E176" s="1"/>
      <c r="F176" s="1"/>
      <c r="G176" s="1"/>
      <c r="H176" s="1"/>
      <c r="O176" s="11">
        <v>1</v>
      </c>
      <c r="P176" s="1" t="s">
        <v>37</v>
      </c>
      <c r="Q176" s="25">
        <v>169</v>
      </c>
      <c r="R176" s="12">
        <f t="shared" si="39"/>
        <v>169</v>
      </c>
      <c r="S176" s="1"/>
      <c r="T176" s="1"/>
      <c r="U176" s="1"/>
    </row>
    <row r="177" spans="1:21" s="32" customFormat="1" ht="12" customHeight="1" x14ac:dyDescent="0.25">
      <c r="A177" s="11">
        <v>1</v>
      </c>
      <c r="B177" s="1" t="s">
        <v>39</v>
      </c>
      <c r="C177" s="25">
        <v>209</v>
      </c>
      <c r="D177" s="12">
        <f t="shared" si="38"/>
        <v>209</v>
      </c>
      <c r="E177" s="1"/>
      <c r="F177" s="1"/>
      <c r="G177" s="1"/>
      <c r="H177" s="1"/>
      <c r="O177" s="11">
        <v>1</v>
      </c>
      <c r="P177" s="1" t="s">
        <v>39</v>
      </c>
      <c r="Q177" s="25">
        <v>209</v>
      </c>
      <c r="R177" s="12">
        <f t="shared" si="39"/>
        <v>209</v>
      </c>
      <c r="S177" s="1"/>
      <c r="T177" s="1"/>
      <c r="U177" s="1"/>
    </row>
    <row r="178" spans="1:21" s="1" customFormat="1" ht="12" customHeight="1" x14ac:dyDescent="0.25">
      <c r="A178" s="11">
        <v>2</v>
      </c>
      <c r="B178" s="1" t="s">
        <v>288</v>
      </c>
      <c r="C178" s="25">
        <v>457</v>
      </c>
      <c r="D178" s="12">
        <f t="shared" si="38"/>
        <v>914</v>
      </c>
      <c r="E178" s="3"/>
      <c r="F178" s="32"/>
      <c r="G178" s="32"/>
      <c r="H178" s="32"/>
      <c r="O178" s="11">
        <v>2</v>
      </c>
      <c r="P178" s="1" t="s">
        <v>288</v>
      </c>
      <c r="Q178" s="25">
        <v>457</v>
      </c>
      <c r="R178" s="12">
        <f t="shared" si="39"/>
        <v>914</v>
      </c>
      <c r="S178" s="3"/>
      <c r="T178" s="32"/>
      <c r="U178" s="32"/>
    </row>
    <row r="179" spans="1:21" s="32" customFormat="1" ht="12" customHeight="1" x14ac:dyDescent="0.25">
      <c r="A179" s="11">
        <v>2</v>
      </c>
      <c r="B179" s="1" t="s">
        <v>107</v>
      </c>
      <c r="C179" s="25">
        <v>479</v>
      </c>
      <c r="D179" s="12">
        <f t="shared" si="38"/>
        <v>958</v>
      </c>
      <c r="E179" s="1"/>
      <c r="F179" s="1"/>
      <c r="G179" s="1"/>
      <c r="H179" s="1"/>
      <c r="O179" s="11">
        <v>2</v>
      </c>
      <c r="P179" s="1" t="s">
        <v>107</v>
      </c>
      <c r="Q179" s="25">
        <v>479</v>
      </c>
      <c r="R179" s="12">
        <f t="shared" si="39"/>
        <v>958</v>
      </c>
      <c r="S179" s="1"/>
      <c r="T179" s="1"/>
      <c r="U179" s="1"/>
    </row>
    <row r="180" spans="1:21" s="32" customFormat="1" ht="12" customHeight="1" x14ac:dyDescent="0.25">
      <c r="A180" s="11">
        <v>0</v>
      </c>
      <c r="B180" s="1" t="s">
        <v>299</v>
      </c>
      <c r="C180" s="25">
        <v>444</v>
      </c>
      <c r="D180" s="12">
        <f t="shared" si="38"/>
        <v>0</v>
      </c>
      <c r="E180" s="1"/>
      <c r="F180" s="1"/>
      <c r="G180" s="1"/>
      <c r="H180" s="1"/>
      <c r="O180" s="11">
        <v>1</v>
      </c>
      <c r="P180" s="1" t="s">
        <v>299</v>
      </c>
      <c r="Q180" s="25">
        <v>444</v>
      </c>
      <c r="R180" s="12">
        <f t="shared" si="39"/>
        <v>444</v>
      </c>
      <c r="S180" s="1"/>
      <c r="T180" s="1"/>
      <c r="U180" s="1"/>
    </row>
    <row r="181" spans="1:21" s="32" customFormat="1" ht="12" customHeight="1" x14ac:dyDescent="0.25">
      <c r="A181" s="11">
        <v>0</v>
      </c>
      <c r="B181" s="1" t="s">
        <v>300</v>
      </c>
      <c r="C181" s="25">
        <v>637</v>
      </c>
      <c r="D181" s="12">
        <f t="shared" si="38"/>
        <v>0</v>
      </c>
      <c r="E181" s="1"/>
      <c r="F181" s="1"/>
      <c r="G181" s="1"/>
      <c r="H181" s="1"/>
      <c r="O181" s="11">
        <v>1</v>
      </c>
      <c r="P181" s="1" t="s">
        <v>300</v>
      </c>
      <c r="Q181" s="25">
        <v>637</v>
      </c>
      <c r="R181" s="12">
        <f t="shared" si="39"/>
        <v>637</v>
      </c>
      <c r="S181" s="1"/>
      <c r="T181" s="1"/>
      <c r="U181" s="1"/>
    </row>
    <row r="182" spans="1:21" s="1" customFormat="1" ht="12" customHeight="1" x14ac:dyDescent="0.2">
      <c r="A182" s="11">
        <v>0</v>
      </c>
      <c r="B182" s="1" t="s">
        <v>66</v>
      </c>
      <c r="C182" s="25">
        <v>500</v>
      </c>
      <c r="D182" s="12">
        <f>C182*A182</f>
        <v>0</v>
      </c>
      <c r="O182" s="11">
        <v>0</v>
      </c>
      <c r="P182" s="1" t="s">
        <v>66</v>
      </c>
      <c r="Q182" s="25">
        <v>500</v>
      </c>
      <c r="R182" s="12">
        <f>Q182*O182</f>
        <v>0</v>
      </c>
    </row>
    <row r="183" spans="1:21" s="1" customFormat="1" ht="12" customHeight="1" x14ac:dyDescent="0.2">
      <c r="A183" s="11">
        <v>12</v>
      </c>
      <c r="B183" s="1" t="s">
        <v>305</v>
      </c>
      <c r="C183" s="25">
        <v>90</v>
      </c>
      <c r="D183" s="12">
        <f>C183*A183</f>
        <v>1080</v>
      </c>
      <c r="O183" s="11">
        <v>12</v>
      </c>
      <c r="P183" s="1" t="s">
        <v>305</v>
      </c>
      <c r="Q183" s="25">
        <v>90</v>
      </c>
      <c r="R183" s="12">
        <f>Q183*O183</f>
        <v>1080</v>
      </c>
    </row>
    <row r="184" spans="1:21" s="32" customFormat="1" ht="12" customHeight="1" x14ac:dyDescent="0.25">
      <c r="A184" s="11">
        <v>1</v>
      </c>
      <c r="B184" s="1" t="s">
        <v>306</v>
      </c>
      <c r="C184" s="25">
        <v>500</v>
      </c>
      <c r="D184" s="12">
        <f t="shared" ref="D184" si="40">C184*A184</f>
        <v>500</v>
      </c>
      <c r="E184" s="1"/>
      <c r="F184" s="1"/>
      <c r="G184" s="1"/>
      <c r="H184" s="1"/>
      <c r="O184" s="11">
        <v>1</v>
      </c>
      <c r="P184" s="1" t="s">
        <v>306</v>
      </c>
      <c r="Q184" s="25">
        <v>500</v>
      </c>
      <c r="R184" s="12">
        <f t="shared" ref="R184" si="41">Q184*O184</f>
        <v>500</v>
      </c>
      <c r="S184" s="1"/>
      <c r="T184" s="1"/>
      <c r="U184" s="1"/>
    </row>
    <row r="185" spans="1:21" s="32" customFormat="1" ht="12" customHeight="1" x14ac:dyDescent="0.25">
      <c r="A185" s="11">
        <v>6</v>
      </c>
      <c r="B185" s="1" t="s">
        <v>114</v>
      </c>
      <c r="C185" s="25">
        <v>150</v>
      </c>
      <c r="D185" s="12">
        <f>C185*A185</f>
        <v>900</v>
      </c>
      <c r="E185" s="1"/>
      <c r="F185" s="1"/>
      <c r="G185" s="1"/>
      <c r="H185" s="1"/>
      <c r="O185" s="11">
        <v>6</v>
      </c>
      <c r="P185" s="1" t="s">
        <v>114</v>
      </c>
      <c r="Q185" s="25">
        <v>150</v>
      </c>
      <c r="R185" s="12">
        <f>Q185*O185</f>
        <v>900</v>
      </c>
      <c r="S185" s="1"/>
      <c r="T185" s="1"/>
      <c r="U185" s="1"/>
    </row>
    <row r="186" spans="1:21" s="1" customFormat="1" ht="12" customHeight="1" x14ac:dyDescent="0.2">
      <c r="A186" s="11">
        <v>2</v>
      </c>
      <c r="B186" s="1" t="s">
        <v>92</v>
      </c>
      <c r="C186" s="25">
        <v>1500</v>
      </c>
      <c r="D186" s="12">
        <f t="shared" ref="D186:D204" si="42">C186*A186</f>
        <v>3000</v>
      </c>
      <c r="O186" s="11">
        <v>2</v>
      </c>
      <c r="P186" s="1" t="s">
        <v>92</v>
      </c>
      <c r="Q186" s="25">
        <v>1500</v>
      </c>
      <c r="R186" s="12">
        <f t="shared" ref="R186:R204" si="43">Q186*O186</f>
        <v>3000</v>
      </c>
    </row>
    <row r="187" spans="1:21" s="1" customFormat="1" ht="12" customHeight="1" x14ac:dyDescent="0.2">
      <c r="A187" s="16">
        <v>4</v>
      </c>
      <c r="B187" s="1" t="s">
        <v>94</v>
      </c>
      <c r="C187" s="25">
        <v>175</v>
      </c>
      <c r="D187" s="12">
        <f t="shared" si="42"/>
        <v>700</v>
      </c>
      <c r="O187" s="16">
        <v>4</v>
      </c>
      <c r="P187" s="1" t="s">
        <v>94</v>
      </c>
      <c r="Q187" s="25">
        <v>175</v>
      </c>
      <c r="R187" s="12">
        <f t="shared" si="43"/>
        <v>700</v>
      </c>
    </row>
    <row r="188" spans="1:21" s="1" customFormat="1" ht="12" customHeight="1" x14ac:dyDescent="0.2">
      <c r="A188" s="11">
        <v>6</v>
      </c>
      <c r="B188" s="15" t="s">
        <v>95</v>
      </c>
      <c r="C188" s="26">
        <v>75</v>
      </c>
      <c r="D188" s="12">
        <f t="shared" si="42"/>
        <v>450</v>
      </c>
      <c r="O188" s="11">
        <v>6</v>
      </c>
      <c r="P188" s="15" t="s">
        <v>95</v>
      </c>
      <c r="Q188" s="26">
        <v>75</v>
      </c>
      <c r="R188" s="12">
        <f t="shared" si="43"/>
        <v>450</v>
      </c>
    </row>
    <row r="189" spans="1:21" s="32" customFormat="1" ht="12" customHeight="1" x14ac:dyDescent="0.25">
      <c r="A189" s="11">
        <v>4</v>
      </c>
      <c r="B189" s="15" t="s">
        <v>126</v>
      </c>
      <c r="C189" s="26">
        <v>500</v>
      </c>
      <c r="D189" s="12">
        <f t="shared" si="42"/>
        <v>2000</v>
      </c>
      <c r="E189" s="1"/>
      <c r="O189" s="11">
        <v>4</v>
      </c>
      <c r="P189" s="15" t="s">
        <v>126</v>
      </c>
      <c r="Q189" s="26">
        <v>500</v>
      </c>
      <c r="R189" s="12">
        <f t="shared" si="43"/>
        <v>2000</v>
      </c>
      <c r="S189" s="1"/>
    </row>
    <row r="190" spans="1:21" s="32" customFormat="1" ht="12" customHeight="1" x14ac:dyDescent="0.25">
      <c r="A190" s="16">
        <v>12</v>
      </c>
      <c r="B190" s="1" t="s">
        <v>127</v>
      </c>
      <c r="C190" s="25">
        <v>125</v>
      </c>
      <c r="D190" s="12">
        <f t="shared" si="42"/>
        <v>1500</v>
      </c>
      <c r="E190" s="1"/>
      <c r="O190" s="16">
        <v>12</v>
      </c>
      <c r="P190" s="1" t="s">
        <v>127</v>
      </c>
      <c r="Q190" s="25">
        <v>125</v>
      </c>
      <c r="R190" s="12">
        <f t="shared" si="43"/>
        <v>1500</v>
      </c>
      <c r="S190" s="1"/>
    </row>
    <row r="191" spans="1:21" s="32" customFormat="1" ht="12" customHeight="1" x14ac:dyDescent="0.25">
      <c r="A191" s="16">
        <v>6</v>
      </c>
      <c r="B191" s="1" t="s">
        <v>98</v>
      </c>
      <c r="C191" s="25">
        <v>125</v>
      </c>
      <c r="D191" s="12">
        <f t="shared" si="42"/>
        <v>750</v>
      </c>
      <c r="E191" s="1"/>
      <c r="O191" s="16">
        <v>6</v>
      </c>
      <c r="P191" s="1" t="s">
        <v>98</v>
      </c>
      <c r="Q191" s="25">
        <v>125</v>
      </c>
      <c r="R191" s="12">
        <f t="shared" si="43"/>
        <v>750</v>
      </c>
      <c r="S191" s="1"/>
    </row>
    <row r="192" spans="1:21" s="1" customFormat="1" ht="12" customHeight="1" x14ac:dyDescent="0.2">
      <c r="A192" s="16">
        <v>3</v>
      </c>
      <c r="B192" s="1" t="s">
        <v>99</v>
      </c>
      <c r="C192" s="25">
        <v>150</v>
      </c>
      <c r="D192" s="12">
        <f t="shared" si="42"/>
        <v>450</v>
      </c>
      <c r="O192" s="16">
        <v>3</v>
      </c>
      <c r="P192" s="1" t="s">
        <v>99</v>
      </c>
      <c r="Q192" s="25">
        <v>150</v>
      </c>
      <c r="R192" s="12">
        <f t="shared" si="43"/>
        <v>450</v>
      </c>
    </row>
    <row r="193" spans="1:21" s="1" customFormat="1" ht="12" customHeight="1" x14ac:dyDescent="0.2">
      <c r="A193" s="11">
        <v>3</v>
      </c>
      <c r="B193" s="1" t="s">
        <v>136</v>
      </c>
      <c r="C193" s="25">
        <v>1500</v>
      </c>
      <c r="D193" s="12">
        <f>C193*A193</f>
        <v>4500</v>
      </c>
      <c r="O193" s="11">
        <v>3</v>
      </c>
      <c r="P193" s="1" t="s">
        <v>136</v>
      </c>
      <c r="Q193" s="25">
        <v>1500</v>
      </c>
      <c r="R193" s="12">
        <f>Q193*O193</f>
        <v>4500</v>
      </c>
    </row>
    <row r="194" spans="1:21" s="32" customFormat="1" ht="12" customHeight="1" x14ac:dyDescent="0.25">
      <c r="A194" s="16">
        <v>3</v>
      </c>
      <c r="B194" s="1" t="s">
        <v>128</v>
      </c>
      <c r="C194" s="25">
        <v>2500</v>
      </c>
      <c r="D194" s="12">
        <f>C194*A194</f>
        <v>7500</v>
      </c>
      <c r="E194" s="1"/>
      <c r="F194" s="1"/>
      <c r="G194" s="1"/>
      <c r="H194" s="1"/>
      <c r="O194" s="16">
        <v>3</v>
      </c>
      <c r="P194" s="1" t="s">
        <v>128</v>
      </c>
      <c r="Q194" s="25">
        <v>2500</v>
      </c>
      <c r="R194" s="12">
        <f>Q194*O194</f>
        <v>7500</v>
      </c>
      <c r="S194" s="1"/>
      <c r="T194" s="1"/>
      <c r="U194" s="1"/>
    </row>
    <row r="195" spans="1:21" s="38" customFormat="1" ht="12" customHeight="1" x14ac:dyDescent="0.2">
      <c r="A195" s="37">
        <v>6</v>
      </c>
      <c r="B195" s="38" t="s">
        <v>249</v>
      </c>
      <c r="C195" s="39">
        <v>1500</v>
      </c>
      <c r="D195" s="40">
        <f t="shared" si="42"/>
        <v>9000</v>
      </c>
      <c r="O195" s="37">
        <v>0</v>
      </c>
      <c r="P195" s="38" t="s">
        <v>249</v>
      </c>
      <c r="Q195" s="39">
        <v>1500</v>
      </c>
      <c r="R195" s="40">
        <f t="shared" si="43"/>
        <v>0</v>
      </c>
    </row>
    <row r="196" spans="1:21" s="38" customFormat="1" ht="12" customHeight="1" x14ac:dyDescent="0.2">
      <c r="A196" s="37">
        <v>0</v>
      </c>
      <c r="B196" s="38" t="s">
        <v>250</v>
      </c>
      <c r="C196" s="39">
        <v>3500</v>
      </c>
      <c r="D196" s="40">
        <f t="shared" si="42"/>
        <v>0</v>
      </c>
      <c r="I196" s="42"/>
      <c r="L196" s="39"/>
      <c r="M196" s="43"/>
      <c r="O196" s="37">
        <v>3</v>
      </c>
      <c r="P196" s="38" t="s">
        <v>250</v>
      </c>
      <c r="Q196" s="39">
        <v>3500</v>
      </c>
      <c r="R196" s="40">
        <f t="shared" si="43"/>
        <v>10500</v>
      </c>
    </row>
    <row r="197" spans="1:21" s="38" customFormat="1" ht="12" customHeight="1" x14ac:dyDescent="0.2">
      <c r="A197" s="37">
        <v>0</v>
      </c>
      <c r="B197" s="38" t="s">
        <v>251</v>
      </c>
      <c r="C197" s="39">
        <v>2235</v>
      </c>
      <c r="D197" s="40">
        <f t="shared" si="42"/>
        <v>0</v>
      </c>
      <c r="I197" s="42"/>
      <c r="L197" s="39"/>
      <c r="M197" s="43"/>
      <c r="O197" s="37">
        <v>3</v>
      </c>
      <c r="P197" s="38" t="s">
        <v>251</v>
      </c>
      <c r="Q197" s="39">
        <v>2235</v>
      </c>
      <c r="R197" s="40">
        <f t="shared" si="43"/>
        <v>6705</v>
      </c>
    </row>
    <row r="198" spans="1:21" s="38" customFormat="1" ht="12" customHeight="1" x14ac:dyDescent="0.2">
      <c r="A198" s="37">
        <v>0</v>
      </c>
      <c r="B198" s="44" t="s">
        <v>318</v>
      </c>
      <c r="C198" s="45">
        <v>1500</v>
      </c>
      <c r="D198" s="40">
        <f t="shared" si="42"/>
        <v>0</v>
      </c>
      <c r="I198" s="42"/>
      <c r="K198" s="44"/>
      <c r="L198" s="45"/>
      <c r="M198" s="43"/>
      <c r="O198" s="37">
        <v>3</v>
      </c>
      <c r="P198" s="44" t="s">
        <v>318</v>
      </c>
      <c r="Q198" s="45">
        <v>1500</v>
      </c>
      <c r="R198" s="40">
        <f t="shared" si="43"/>
        <v>4500</v>
      </c>
    </row>
    <row r="199" spans="1:21" s="38" customFormat="1" ht="12" customHeight="1" x14ac:dyDescent="0.2">
      <c r="A199" s="37">
        <v>0</v>
      </c>
      <c r="B199" s="44" t="s">
        <v>253</v>
      </c>
      <c r="C199" s="45">
        <v>5000</v>
      </c>
      <c r="D199" s="40">
        <f t="shared" si="42"/>
        <v>0</v>
      </c>
      <c r="I199" s="42"/>
      <c r="K199" s="44"/>
      <c r="L199" s="45"/>
      <c r="M199" s="43"/>
      <c r="O199" s="37">
        <v>3</v>
      </c>
      <c r="P199" s="44" t="s">
        <v>253</v>
      </c>
      <c r="Q199" s="45">
        <v>5000</v>
      </c>
      <c r="R199" s="40">
        <f t="shared" si="43"/>
        <v>15000</v>
      </c>
    </row>
    <row r="200" spans="1:21" s="38" customFormat="1" ht="12" customHeight="1" x14ac:dyDescent="0.2">
      <c r="A200" s="37">
        <v>0</v>
      </c>
      <c r="B200" s="38" t="s">
        <v>254</v>
      </c>
      <c r="C200" s="39">
        <v>2235</v>
      </c>
      <c r="D200" s="40">
        <f t="shared" si="42"/>
        <v>0</v>
      </c>
      <c r="I200" s="42"/>
      <c r="L200" s="39"/>
      <c r="M200" s="43"/>
      <c r="O200" s="37">
        <v>3</v>
      </c>
      <c r="P200" s="38" t="s">
        <v>254</v>
      </c>
      <c r="Q200" s="39">
        <v>2235</v>
      </c>
      <c r="R200" s="40">
        <f t="shared" si="43"/>
        <v>6705</v>
      </c>
    </row>
    <row r="201" spans="1:21" s="47" customFormat="1" ht="12" customHeight="1" x14ac:dyDescent="0.25">
      <c r="A201" s="37">
        <v>0</v>
      </c>
      <c r="B201" s="44" t="s">
        <v>319</v>
      </c>
      <c r="C201" s="45">
        <v>1500</v>
      </c>
      <c r="D201" s="40">
        <f t="shared" si="42"/>
        <v>0</v>
      </c>
      <c r="E201" s="38"/>
      <c r="F201" s="38"/>
      <c r="G201" s="38"/>
      <c r="H201" s="38"/>
      <c r="I201" s="46"/>
      <c r="J201" s="38"/>
      <c r="K201" s="44"/>
      <c r="L201" s="45"/>
      <c r="M201" s="43"/>
      <c r="N201" s="38"/>
      <c r="O201" s="37">
        <v>3</v>
      </c>
      <c r="P201" s="44" t="s">
        <v>319</v>
      </c>
      <c r="Q201" s="45">
        <v>1500</v>
      </c>
      <c r="R201" s="40">
        <f t="shared" si="43"/>
        <v>4500</v>
      </c>
    </row>
    <row r="202" spans="1:21" s="38" customFormat="1" ht="12" customHeight="1" x14ac:dyDescent="0.2">
      <c r="A202" s="41">
        <v>0</v>
      </c>
      <c r="B202" s="44" t="s">
        <v>320</v>
      </c>
      <c r="C202" s="45">
        <v>1300</v>
      </c>
      <c r="D202" s="40">
        <f t="shared" si="42"/>
        <v>0</v>
      </c>
      <c r="I202" s="42"/>
      <c r="J202" s="44"/>
      <c r="K202" s="44"/>
      <c r="L202" s="45"/>
      <c r="M202" s="43"/>
      <c r="O202" s="41">
        <v>6</v>
      </c>
      <c r="P202" s="44" t="s">
        <v>320</v>
      </c>
      <c r="Q202" s="45">
        <v>1300</v>
      </c>
      <c r="R202" s="40">
        <f t="shared" si="43"/>
        <v>7800</v>
      </c>
    </row>
    <row r="203" spans="1:21" s="38" customFormat="1" ht="12" customHeight="1" x14ac:dyDescent="0.2">
      <c r="A203" s="37">
        <v>0</v>
      </c>
      <c r="B203" s="38" t="s">
        <v>321</v>
      </c>
      <c r="C203" s="39">
        <v>300</v>
      </c>
      <c r="D203" s="40">
        <f t="shared" si="42"/>
        <v>0</v>
      </c>
      <c r="I203" s="42"/>
      <c r="L203" s="39"/>
      <c r="M203" s="43"/>
      <c r="O203" s="37">
        <v>6</v>
      </c>
      <c r="P203" s="38" t="s">
        <v>321</v>
      </c>
      <c r="Q203" s="39">
        <v>300</v>
      </c>
      <c r="R203" s="40">
        <f t="shared" si="43"/>
        <v>1800</v>
      </c>
    </row>
    <row r="204" spans="1:21" s="32" customFormat="1" ht="12" customHeight="1" x14ac:dyDescent="0.25">
      <c r="A204" s="11">
        <v>2</v>
      </c>
      <c r="B204" s="1" t="s">
        <v>123</v>
      </c>
      <c r="C204" s="25">
        <v>500</v>
      </c>
      <c r="D204" s="12">
        <f t="shared" si="42"/>
        <v>1000</v>
      </c>
      <c r="E204" s="1"/>
      <c r="O204" s="11">
        <v>2</v>
      </c>
      <c r="P204" s="1" t="s">
        <v>123</v>
      </c>
      <c r="Q204" s="25">
        <v>500</v>
      </c>
      <c r="R204" s="12">
        <f t="shared" si="43"/>
        <v>1000</v>
      </c>
      <c r="S204" s="1"/>
    </row>
    <row r="205" spans="1:21" s="32" customFormat="1" ht="12" customHeight="1" x14ac:dyDescent="0.25">
      <c r="A205" s="11"/>
      <c r="B205" s="1"/>
      <c r="C205" s="25"/>
      <c r="D205" s="12"/>
      <c r="E205" s="3">
        <f>SUM(D168:D204)</f>
        <v>39480</v>
      </c>
      <c r="O205" s="11"/>
      <c r="P205" s="1"/>
      <c r="Q205" s="25"/>
      <c r="R205" s="12"/>
      <c r="S205" s="3">
        <f>SUM(R168:R204)</f>
        <v>89071</v>
      </c>
    </row>
    <row r="206" spans="1:21" s="1" customFormat="1" ht="12" customHeight="1" x14ac:dyDescent="0.2">
      <c r="A206" s="11"/>
      <c r="B206" s="33" t="s">
        <v>134</v>
      </c>
      <c r="C206" s="25"/>
      <c r="D206" s="12"/>
      <c r="E206" s="3"/>
      <c r="O206" s="11"/>
      <c r="P206" s="33" t="s">
        <v>134</v>
      </c>
      <c r="Q206" s="25"/>
      <c r="R206" s="12"/>
      <c r="S206" s="3"/>
    </row>
    <row r="207" spans="1:21" s="1" customFormat="1" ht="12" customHeight="1" x14ac:dyDescent="0.2">
      <c r="A207" s="11">
        <v>1</v>
      </c>
      <c r="B207" s="1" t="s">
        <v>44</v>
      </c>
      <c r="C207" s="25">
        <v>1000</v>
      </c>
      <c r="D207" s="12">
        <f t="shared" ref="D207:D212" si="44">C207*A207</f>
        <v>1000</v>
      </c>
      <c r="O207" s="11">
        <v>1</v>
      </c>
      <c r="P207" s="1" t="s">
        <v>44</v>
      </c>
      <c r="Q207" s="25">
        <v>1000</v>
      </c>
      <c r="R207" s="12">
        <f t="shared" ref="R207" si="45">Q207*O207</f>
        <v>1000</v>
      </c>
    </row>
    <row r="208" spans="1:21" s="32" customFormat="1" ht="12" customHeight="1" x14ac:dyDescent="0.25">
      <c r="A208" s="11">
        <v>0</v>
      </c>
      <c r="B208" s="1" t="s">
        <v>298</v>
      </c>
      <c r="C208" s="25">
        <v>500</v>
      </c>
      <c r="D208" s="12">
        <f>C208*A208</f>
        <v>0</v>
      </c>
      <c r="E208" s="1"/>
      <c r="F208" s="1"/>
      <c r="G208" s="1"/>
      <c r="H208" s="1"/>
      <c r="O208" s="11">
        <v>0</v>
      </c>
      <c r="P208" s="1" t="s">
        <v>298</v>
      </c>
      <c r="Q208" s="25">
        <v>500</v>
      </c>
      <c r="R208" s="12">
        <f>Q208*O208</f>
        <v>0</v>
      </c>
      <c r="S208" s="1"/>
      <c r="T208" s="1"/>
      <c r="U208" s="1"/>
    </row>
    <row r="209" spans="1:21" s="1" customFormat="1" ht="12" customHeight="1" x14ac:dyDescent="0.2">
      <c r="A209" s="11">
        <v>1</v>
      </c>
      <c r="B209" s="1" t="s">
        <v>48</v>
      </c>
      <c r="C209" s="25">
        <v>250</v>
      </c>
      <c r="D209" s="12">
        <f t="shared" si="44"/>
        <v>250</v>
      </c>
      <c r="E209" s="3"/>
      <c r="O209" s="11">
        <v>1</v>
      </c>
      <c r="P209" s="1" t="s">
        <v>48</v>
      </c>
      <c r="Q209" s="25">
        <v>250</v>
      </c>
      <c r="R209" s="12">
        <f t="shared" ref="R209:R212" si="46">Q209*O209</f>
        <v>250</v>
      </c>
      <c r="S209" s="3"/>
    </row>
    <row r="210" spans="1:21" s="32" customFormat="1" ht="12" customHeight="1" x14ac:dyDescent="0.25">
      <c r="A210" s="11">
        <v>1</v>
      </c>
      <c r="B210" s="1" t="s">
        <v>49</v>
      </c>
      <c r="C210" s="25">
        <v>350</v>
      </c>
      <c r="D210" s="12">
        <f t="shared" si="44"/>
        <v>350</v>
      </c>
      <c r="E210" s="1"/>
      <c r="F210" s="1"/>
      <c r="G210" s="1"/>
      <c r="H210" s="1"/>
      <c r="O210" s="11">
        <v>1</v>
      </c>
      <c r="P210" s="1" t="s">
        <v>49</v>
      </c>
      <c r="Q210" s="25">
        <v>350</v>
      </c>
      <c r="R210" s="12">
        <f t="shared" si="46"/>
        <v>350</v>
      </c>
      <c r="S210" s="1"/>
      <c r="T210" s="1"/>
      <c r="U210" s="1"/>
    </row>
    <row r="211" spans="1:21" s="32" customFormat="1" ht="12" customHeight="1" x14ac:dyDescent="0.25">
      <c r="A211" s="11">
        <v>1</v>
      </c>
      <c r="B211" s="1" t="s">
        <v>50</v>
      </c>
      <c r="C211" s="25">
        <v>1000</v>
      </c>
      <c r="D211" s="12">
        <f t="shared" si="44"/>
        <v>1000</v>
      </c>
      <c r="E211" s="1"/>
      <c r="O211" s="11">
        <v>1</v>
      </c>
      <c r="P211" s="1" t="s">
        <v>50</v>
      </c>
      <c r="Q211" s="25">
        <v>1000</v>
      </c>
      <c r="R211" s="12">
        <f t="shared" si="46"/>
        <v>1000</v>
      </c>
      <c r="S211" s="1"/>
    </row>
    <row r="212" spans="1:21" s="32" customFormat="1" ht="12" customHeight="1" x14ac:dyDescent="0.25">
      <c r="A212" s="11">
        <v>1</v>
      </c>
      <c r="B212" s="1" t="s">
        <v>45</v>
      </c>
      <c r="C212" s="25">
        <v>250</v>
      </c>
      <c r="D212" s="12">
        <f t="shared" si="44"/>
        <v>250</v>
      </c>
      <c r="E212" s="1"/>
      <c r="O212" s="11">
        <v>1</v>
      </c>
      <c r="P212" s="1" t="s">
        <v>45</v>
      </c>
      <c r="Q212" s="25">
        <v>250</v>
      </c>
      <c r="R212" s="12">
        <f t="shared" si="46"/>
        <v>250</v>
      </c>
      <c r="S212" s="1"/>
    </row>
    <row r="213" spans="1:21" s="32" customFormat="1" ht="12" customHeight="1" x14ac:dyDescent="0.25">
      <c r="A213" s="11">
        <v>1</v>
      </c>
      <c r="B213" s="1" t="s">
        <v>50</v>
      </c>
      <c r="C213" s="25">
        <v>500</v>
      </c>
      <c r="D213" s="12">
        <f>C213*A213</f>
        <v>500</v>
      </c>
      <c r="E213" s="1"/>
      <c r="O213" s="11">
        <v>1</v>
      </c>
      <c r="P213" s="1" t="s">
        <v>50</v>
      </c>
      <c r="Q213" s="25">
        <v>500</v>
      </c>
      <c r="R213" s="12">
        <f>Q213*O213</f>
        <v>500</v>
      </c>
      <c r="S213" s="1"/>
    </row>
    <row r="214" spans="1:21" s="32" customFormat="1" ht="12" customHeight="1" x14ac:dyDescent="0.25">
      <c r="A214" s="11">
        <v>1</v>
      </c>
      <c r="B214" s="1" t="s">
        <v>60</v>
      </c>
      <c r="C214" s="25">
        <v>550</v>
      </c>
      <c r="D214" s="12">
        <f t="shared" ref="D214:D220" si="47">C214*A214</f>
        <v>550</v>
      </c>
      <c r="E214" s="3"/>
      <c r="F214" s="1"/>
      <c r="G214" s="1"/>
      <c r="H214" s="1"/>
      <c r="O214" s="11">
        <v>1</v>
      </c>
      <c r="P214" s="1" t="s">
        <v>60</v>
      </c>
      <c r="Q214" s="25">
        <v>550</v>
      </c>
      <c r="R214" s="12">
        <f t="shared" ref="R214:R220" si="48">Q214*O214</f>
        <v>550</v>
      </c>
      <c r="S214" s="3"/>
      <c r="T214" s="1"/>
      <c r="U214" s="1"/>
    </row>
    <row r="215" spans="1:21" s="32" customFormat="1" ht="12" customHeight="1" x14ac:dyDescent="0.25">
      <c r="A215" s="11">
        <v>1</v>
      </c>
      <c r="B215" s="1" t="s">
        <v>37</v>
      </c>
      <c r="C215" s="25">
        <v>169</v>
      </c>
      <c r="D215" s="12">
        <f t="shared" si="47"/>
        <v>169</v>
      </c>
      <c r="E215" s="1"/>
      <c r="F215" s="1"/>
      <c r="G215" s="1"/>
      <c r="H215" s="1"/>
      <c r="O215" s="11">
        <v>1</v>
      </c>
      <c r="P215" s="1" t="s">
        <v>37</v>
      </c>
      <c r="Q215" s="25">
        <v>169</v>
      </c>
      <c r="R215" s="12">
        <f t="shared" si="48"/>
        <v>169</v>
      </c>
      <c r="S215" s="1"/>
      <c r="T215" s="1"/>
      <c r="U215" s="1"/>
    </row>
    <row r="216" spans="1:21" s="32" customFormat="1" ht="12" customHeight="1" x14ac:dyDescent="0.25">
      <c r="A216" s="11">
        <v>1</v>
      </c>
      <c r="B216" s="1" t="s">
        <v>39</v>
      </c>
      <c r="C216" s="25">
        <v>209</v>
      </c>
      <c r="D216" s="12">
        <f t="shared" si="47"/>
        <v>209</v>
      </c>
      <c r="E216" s="1"/>
      <c r="F216" s="1"/>
      <c r="G216" s="1"/>
      <c r="H216" s="1"/>
      <c r="O216" s="11">
        <v>1</v>
      </c>
      <c r="P216" s="1" t="s">
        <v>39</v>
      </c>
      <c r="Q216" s="25">
        <v>209</v>
      </c>
      <c r="R216" s="12">
        <f t="shared" si="48"/>
        <v>209</v>
      </c>
      <c r="S216" s="1"/>
      <c r="T216" s="1"/>
      <c r="U216" s="1"/>
    </row>
    <row r="217" spans="1:21" s="1" customFormat="1" ht="12" customHeight="1" x14ac:dyDescent="0.25">
      <c r="A217" s="11">
        <v>1</v>
      </c>
      <c r="B217" s="1" t="s">
        <v>288</v>
      </c>
      <c r="C217" s="25">
        <v>457</v>
      </c>
      <c r="D217" s="12">
        <f t="shared" si="47"/>
        <v>457</v>
      </c>
      <c r="E217" s="3"/>
      <c r="F217" s="32"/>
      <c r="G217" s="32"/>
      <c r="H217" s="32"/>
      <c r="O217" s="11">
        <v>1</v>
      </c>
      <c r="P217" s="1" t="s">
        <v>288</v>
      </c>
      <c r="Q217" s="25">
        <v>457</v>
      </c>
      <c r="R217" s="12">
        <f t="shared" si="48"/>
        <v>457</v>
      </c>
      <c r="S217" s="3"/>
      <c r="T217" s="32"/>
      <c r="U217" s="32"/>
    </row>
    <row r="218" spans="1:21" s="32" customFormat="1" ht="12" customHeight="1" x14ac:dyDescent="0.25">
      <c r="A218" s="11">
        <v>1</v>
      </c>
      <c r="B218" s="1" t="s">
        <v>107</v>
      </c>
      <c r="C218" s="25">
        <v>479</v>
      </c>
      <c r="D218" s="12">
        <f t="shared" si="47"/>
        <v>479</v>
      </c>
      <c r="E218" s="1"/>
      <c r="F218" s="1"/>
      <c r="G218" s="1"/>
      <c r="H218" s="1"/>
      <c r="O218" s="11">
        <v>1</v>
      </c>
      <c r="P218" s="1" t="s">
        <v>107</v>
      </c>
      <c r="Q218" s="25">
        <v>479</v>
      </c>
      <c r="R218" s="12">
        <f t="shared" si="48"/>
        <v>479</v>
      </c>
      <c r="S218" s="1"/>
      <c r="T218" s="1"/>
      <c r="U218" s="1"/>
    </row>
    <row r="219" spans="1:21" s="32" customFormat="1" ht="12" customHeight="1" x14ac:dyDescent="0.25">
      <c r="A219" s="11">
        <v>0</v>
      </c>
      <c r="B219" s="1" t="s">
        <v>299</v>
      </c>
      <c r="C219" s="25">
        <v>444</v>
      </c>
      <c r="D219" s="12">
        <f t="shared" si="47"/>
        <v>0</v>
      </c>
      <c r="E219" s="1"/>
      <c r="F219" s="1"/>
      <c r="G219" s="1"/>
      <c r="H219" s="1"/>
      <c r="O219" s="11">
        <v>1</v>
      </c>
      <c r="P219" s="1" t="s">
        <v>299</v>
      </c>
      <c r="Q219" s="25">
        <v>444</v>
      </c>
      <c r="R219" s="12">
        <f t="shared" si="48"/>
        <v>444</v>
      </c>
      <c r="S219" s="1"/>
      <c r="T219" s="1"/>
      <c r="U219" s="1"/>
    </row>
    <row r="220" spans="1:21" s="32" customFormat="1" ht="12" customHeight="1" x14ac:dyDescent="0.25">
      <c r="A220" s="11">
        <v>0</v>
      </c>
      <c r="B220" s="1" t="s">
        <v>300</v>
      </c>
      <c r="C220" s="25">
        <v>637</v>
      </c>
      <c r="D220" s="12">
        <f t="shared" si="47"/>
        <v>0</v>
      </c>
      <c r="E220" s="1"/>
      <c r="F220" s="1"/>
      <c r="G220" s="1"/>
      <c r="H220" s="1"/>
      <c r="O220" s="11">
        <v>1</v>
      </c>
      <c r="P220" s="1" t="s">
        <v>300</v>
      </c>
      <c r="Q220" s="25">
        <v>637</v>
      </c>
      <c r="R220" s="12">
        <f t="shared" si="48"/>
        <v>637</v>
      </c>
      <c r="S220" s="1"/>
      <c r="T220" s="1"/>
      <c r="U220" s="1"/>
    </row>
    <row r="221" spans="1:21" s="1" customFormat="1" ht="12" customHeight="1" x14ac:dyDescent="0.2">
      <c r="A221" s="11">
        <v>0</v>
      </c>
      <c r="B221" s="1" t="s">
        <v>66</v>
      </c>
      <c r="C221" s="25">
        <v>500</v>
      </c>
      <c r="D221" s="12">
        <f>C221*A221</f>
        <v>0</v>
      </c>
      <c r="O221" s="11">
        <v>0</v>
      </c>
      <c r="P221" s="1" t="s">
        <v>66</v>
      </c>
      <c r="Q221" s="25">
        <v>500</v>
      </c>
      <c r="R221" s="12">
        <f>Q221*O221</f>
        <v>0</v>
      </c>
    </row>
    <row r="222" spans="1:21" s="1" customFormat="1" ht="12" customHeight="1" x14ac:dyDescent="0.2">
      <c r="A222" s="11">
        <v>8</v>
      </c>
      <c r="B222" s="1" t="s">
        <v>305</v>
      </c>
      <c r="C222" s="25">
        <v>90</v>
      </c>
      <c r="D222" s="12">
        <f>C222*A222</f>
        <v>720</v>
      </c>
      <c r="O222" s="11">
        <v>8</v>
      </c>
      <c r="P222" s="1" t="s">
        <v>305</v>
      </c>
      <c r="Q222" s="25">
        <v>90</v>
      </c>
      <c r="R222" s="12">
        <f>Q222*O222</f>
        <v>720</v>
      </c>
    </row>
    <row r="223" spans="1:21" s="32" customFormat="1" ht="12" customHeight="1" x14ac:dyDescent="0.25">
      <c r="A223" s="11">
        <v>1</v>
      </c>
      <c r="B223" s="1" t="s">
        <v>306</v>
      </c>
      <c r="C223" s="25">
        <v>500</v>
      </c>
      <c r="D223" s="12">
        <f t="shared" ref="D223" si="49">C223*A223</f>
        <v>500</v>
      </c>
      <c r="E223" s="1"/>
      <c r="F223" s="1"/>
      <c r="G223" s="1"/>
      <c r="H223" s="1"/>
      <c r="O223" s="11">
        <v>1</v>
      </c>
      <c r="P223" s="1" t="s">
        <v>306</v>
      </c>
      <c r="Q223" s="25">
        <v>500</v>
      </c>
      <c r="R223" s="12">
        <f t="shared" ref="R223" si="50">Q223*O223</f>
        <v>500</v>
      </c>
      <c r="S223" s="1"/>
      <c r="T223" s="1"/>
      <c r="U223" s="1"/>
    </row>
    <row r="224" spans="1:21" s="32" customFormat="1" ht="12" customHeight="1" x14ac:dyDescent="0.25">
      <c r="A224" s="11">
        <v>4</v>
      </c>
      <c r="B224" s="1" t="s">
        <v>114</v>
      </c>
      <c r="C224" s="25">
        <v>150</v>
      </c>
      <c r="D224" s="12">
        <f>C224*A224</f>
        <v>600</v>
      </c>
      <c r="E224" s="1"/>
      <c r="F224" s="1"/>
      <c r="G224" s="1"/>
      <c r="H224" s="1"/>
      <c r="O224" s="11">
        <v>4</v>
      </c>
      <c r="P224" s="1" t="s">
        <v>114</v>
      </c>
      <c r="Q224" s="25">
        <v>150</v>
      </c>
      <c r="R224" s="12">
        <f>Q224*O224</f>
        <v>600</v>
      </c>
      <c r="S224" s="1"/>
      <c r="T224" s="1"/>
      <c r="U224" s="1"/>
    </row>
    <row r="225" spans="1:21" s="1" customFormat="1" ht="12" customHeight="1" x14ac:dyDescent="0.2">
      <c r="A225" s="11">
        <v>2</v>
      </c>
      <c r="B225" s="1" t="s">
        <v>92</v>
      </c>
      <c r="C225" s="25">
        <v>750</v>
      </c>
      <c r="D225" s="12">
        <f t="shared" ref="D225:D241" si="51">C225*A225</f>
        <v>1500</v>
      </c>
      <c r="O225" s="11">
        <v>2</v>
      </c>
      <c r="P225" s="1" t="s">
        <v>92</v>
      </c>
      <c r="Q225" s="25">
        <v>750</v>
      </c>
      <c r="R225" s="12">
        <f t="shared" ref="R225:R241" si="52">Q225*O225</f>
        <v>1500</v>
      </c>
    </row>
    <row r="226" spans="1:21" s="1" customFormat="1" ht="12" customHeight="1" x14ac:dyDescent="0.2">
      <c r="A226" s="16">
        <v>4</v>
      </c>
      <c r="B226" s="1" t="s">
        <v>94</v>
      </c>
      <c r="C226" s="25">
        <v>175</v>
      </c>
      <c r="D226" s="12">
        <f t="shared" si="51"/>
        <v>700</v>
      </c>
      <c r="O226" s="16">
        <v>4</v>
      </c>
      <c r="P226" s="1" t="s">
        <v>94</v>
      </c>
      <c r="Q226" s="25">
        <v>175</v>
      </c>
      <c r="R226" s="12">
        <f t="shared" si="52"/>
        <v>700</v>
      </c>
    </row>
    <row r="227" spans="1:21" s="1" customFormat="1" ht="12" customHeight="1" x14ac:dyDescent="0.2">
      <c r="A227" s="11">
        <v>4</v>
      </c>
      <c r="B227" s="15" t="s">
        <v>95</v>
      </c>
      <c r="C227" s="26">
        <v>75</v>
      </c>
      <c r="D227" s="12">
        <f t="shared" si="51"/>
        <v>300</v>
      </c>
      <c r="O227" s="11">
        <v>4</v>
      </c>
      <c r="P227" s="15" t="s">
        <v>95</v>
      </c>
      <c r="Q227" s="26">
        <v>75</v>
      </c>
      <c r="R227" s="12">
        <f t="shared" si="52"/>
        <v>300</v>
      </c>
    </row>
    <row r="228" spans="1:21" s="32" customFormat="1" ht="12" customHeight="1" x14ac:dyDescent="0.25">
      <c r="A228" s="11">
        <v>0</v>
      </c>
      <c r="B228" s="15" t="s">
        <v>126</v>
      </c>
      <c r="C228" s="26">
        <v>500</v>
      </c>
      <c r="D228" s="12">
        <f t="shared" si="51"/>
        <v>0</v>
      </c>
      <c r="E228" s="1"/>
      <c r="O228" s="11">
        <v>0</v>
      </c>
      <c r="P228" s="15" t="s">
        <v>126</v>
      </c>
      <c r="Q228" s="26">
        <v>500</v>
      </c>
      <c r="R228" s="12">
        <f t="shared" si="52"/>
        <v>0</v>
      </c>
      <c r="S228" s="1"/>
    </row>
    <row r="229" spans="1:21" s="1" customFormat="1" ht="12" customHeight="1" x14ac:dyDescent="0.2">
      <c r="A229" s="16">
        <v>0</v>
      </c>
      <c r="B229" s="1" t="s">
        <v>127</v>
      </c>
      <c r="C229" s="25">
        <v>125</v>
      </c>
      <c r="D229" s="12">
        <f t="shared" si="51"/>
        <v>0</v>
      </c>
      <c r="O229" s="16">
        <v>0</v>
      </c>
      <c r="P229" s="1" t="s">
        <v>127</v>
      </c>
      <c r="Q229" s="25">
        <v>125</v>
      </c>
      <c r="R229" s="12">
        <f t="shared" si="52"/>
        <v>0</v>
      </c>
    </row>
    <row r="230" spans="1:21" s="1" customFormat="1" ht="12" customHeight="1" x14ac:dyDescent="0.2">
      <c r="A230" s="11">
        <v>1</v>
      </c>
      <c r="B230" s="1" t="s">
        <v>136</v>
      </c>
      <c r="C230" s="25">
        <v>1500</v>
      </c>
      <c r="D230" s="12">
        <f>C230*A230</f>
        <v>1500</v>
      </c>
      <c r="O230" s="11">
        <v>1</v>
      </c>
      <c r="P230" s="1" t="s">
        <v>136</v>
      </c>
      <c r="Q230" s="25">
        <v>1500</v>
      </c>
      <c r="R230" s="12">
        <f>Q230*O230</f>
        <v>1500</v>
      </c>
    </row>
    <row r="231" spans="1:21" s="32" customFormat="1" ht="12" customHeight="1" x14ac:dyDescent="0.25">
      <c r="A231" s="16">
        <v>1</v>
      </c>
      <c r="B231" s="1" t="s">
        <v>128</v>
      </c>
      <c r="C231" s="25">
        <v>2500</v>
      </c>
      <c r="D231" s="12">
        <f>C231*A231</f>
        <v>2500</v>
      </c>
      <c r="E231" s="1"/>
      <c r="F231" s="1"/>
      <c r="G231" s="1"/>
      <c r="H231" s="1"/>
      <c r="O231" s="16">
        <v>1</v>
      </c>
      <c r="P231" s="1" t="s">
        <v>128</v>
      </c>
      <c r="Q231" s="25">
        <v>2500</v>
      </c>
      <c r="R231" s="12">
        <f>Q231*O231</f>
        <v>2500</v>
      </c>
      <c r="S231" s="1"/>
      <c r="T231" s="1"/>
      <c r="U231" s="1"/>
    </row>
    <row r="232" spans="1:21" s="38" customFormat="1" ht="12" customHeight="1" x14ac:dyDescent="0.2">
      <c r="A232" s="37">
        <v>2</v>
      </c>
      <c r="B232" s="38" t="s">
        <v>257</v>
      </c>
      <c r="C232" s="39">
        <v>750</v>
      </c>
      <c r="D232" s="40">
        <f t="shared" si="51"/>
        <v>1500</v>
      </c>
      <c r="O232" s="37">
        <v>0</v>
      </c>
      <c r="P232" s="38" t="s">
        <v>257</v>
      </c>
      <c r="Q232" s="39">
        <v>750</v>
      </c>
      <c r="R232" s="40">
        <f t="shared" si="52"/>
        <v>0</v>
      </c>
    </row>
    <row r="233" spans="1:21" s="38" customFormat="1" ht="12" customHeight="1" x14ac:dyDescent="0.2">
      <c r="A233" s="37">
        <v>0</v>
      </c>
      <c r="B233" s="38" t="s">
        <v>250</v>
      </c>
      <c r="C233" s="39">
        <v>3500</v>
      </c>
      <c r="D233" s="40">
        <f t="shared" si="51"/>
        <v>0</v>
      </c>
      <c r="I233" s="42"/>
      <c r="L233" s="39"/>
      <c r="M233" s="43"/>
      <c r="O233" s="37">
        <v>1</v>
      </c>
      <c r="P233" s="38" t="s">
        <v>250</v>
      </c>
      <c r="Q233" s="39">
        <v>3500</v>
      </c>
      <c r="R233" s="40">
        <f t="shared" si="52"/>
        <v>3500</v>
      </c>
    </row>
    <row r="234" spans="1:21" s="38" customFormat="1" ht="12" customHeight="1" x14ac:dyDescent="0.2">
      <c r="A234" s="37">
        <v>0</v>
      </c>
      <c r="B234" s="38" t="s">
        <v>251</v>
      </c>
      <c r="C234" s="39">
        <v>2235</v>
      </c>
      <c r="D234" s="40">
        <f t="shared" si="51"/>
        <v>0</v>
      </c>
      <c r="I234" s="42"/>
      <c r="L234" s="39"/>
      <c r="M234" s="43"/>
      <c r="O234" s="37">
        <v>1</v>
      </c>
      <c r="P234" s="38" t="s">
        <v>251</v>
      </c>
      <c r="Q234" s="39">
        <v>2235</v>
      </c>
      <c r="R234" s="40">
        <f t="shared" si="52"/>
        <v>2235</v>
      </c>
    </row>
    <row r="235" spans="1:21" s="38" customFormat="1" ht="12" customHeight="1" x14ac:dyDescent="0.2">
      <c r="A235" s="37">
        <v>0</v>
      </c>
      <c r="B235" s="44" t="s">
        <v>318</v>
      </c>
      <c r="C235" s="45">
        <v>1500</v>
      </c>
      <c r="D235" s="40">
        <f t="shared" si="51"/>
        <v>0</v>
      </c>
      <c r="I235" s="42"/>
      <c r="K235" s="44"/>
      <c r="L235" s="45"/>
      <c r="M235" s="43"/>
      <c r="O235" s="37">
        <v>1</v>
      </c>
      <c r="P235" s="44" t="s">
        <v>318</v>
      </c>
      <c r="Q235" s="45">
        <v>1500</v>
      </c>
      <c r="R235" s="40">
        <f t="shared" si="52"/>
        <v>1500</v>
      </c>
    </row>
    <row r="236" spans="1:21" s="38" customFormat="1" ht="12" customHeight="1" x14ac:dyDescent="0.2">
      <c r="A236" s="37">
        <v>0</v>
      </c>
      <c r="B236" s="44" t="s">
        <v>253</v>
      </c>
      <c r="C236" s="45">
        <v>5000</v>
      </c>
      <c r="D236" s="40">
        <f t="shared" si="51"/>
        <v>0</v>
      </c>
      <c r="I236" s="42"/>
      <c r="K236" s="44"/>
      <c r="L236" s="45"/>
      <c r="M236" s="43"/>
      <c r="O236" s="37">
        <v>1</v>
      </c>
      <c r="P236" s="44" t="s">
        <v>253</v>
      </c>
      <c r="Q236" s="45">
        <v>5000</v>
      </c>
      <c r="R236" s="40">
        <f t="shared" si="52"/>
        <v>5000</v>
      </c>
    </row>
    <row r="237" spans="1:21" s="38" customFormat="1" ht="12" customHeight="1" x14ac:dyDescent="0.2">
      <c r="A237" s="37">
        <v>0</v>
      </c>
      <c r="B237" s="38" t="s">
        <v>254</v>
      </c>
      <c r="C237" s="39">
        <v>2235</v>
      </c>
      <c r="D237" s="40">
        <f t="shared" si="51"/>
        <v>0</v>
      </c>
      <c r="I237" s="42"/>
      <c r="L237" s="39"/>
      <c r="M237" s="43"/>
      <c r="O237" s="37">
        <v>1</v>
      </c>
      <c r="P237" s="38" t="s">
        <v>254</v>
      </c>
      <c r="Q237" s="39">
        <v>2235</v>
      </c>
      <c r="R237" s="40">
        <f t="shared" si="52"/>
        <v>2235</v>
      </c>
    </row>
    <row r="238" spans="1:21" s="47" customFormat="1" ht="12" customHeight="1" x14ac:dyDescent="0.25">
      <c r="A238" s="37">
        <v>0</v>
      </c>
      <c r="B238" s="44" t="s">
        <v>319</v>
      </c>
      <c r="C238" s="45">
        <v>1500</v>
      </c>
      <c r="D238" s="40">
        <f t="shared" si="51"/>
        <v>0</v>
      </c>
      <c r="E238" s="38"/>
      <c r="F238" s="38"/>
      <c r="G238" s="38"/>
      <c r="H238" s="38"/>
      <c r="I238" s="46"/>
      <c r="J238" s="38"/>
      <c r="K238" s="44"/>
      <c r="L238" s="45"/>
      <c r="M238" s="43"/>
      <c r="N238" s="38"/>
      <c r="O238" s="37">
        <v>1</v>
      </c>
      <c r="P238" s="44" t="s">
        <v>319</v>
      </c>
      <c r="Q238" s="45">
        <v>1500</v>
      </c>
      <c r="R238" s="40">
        <f t="shared" si="52"/>
        <v>1500</v>
      </c>
    </row>
    <row r="239" spans="1:21" s="38" customFormat="1" ht="12" customHeight="1" x14ac:dyDescent="0.2">
      <c r="A239" s="41">
        <v>0</v>
      </c>
      <c r="B239" s="44" t="s">
        <v>320</v>
      </c>
      <c r="C239" s="45">
        <v>1300</v>
      </c>
      <c r="D239" s="40">
        <f t="shared" si="51"/>
        <v>0</v>
      </c>
      <c r="I239" s="42"/>
      <c r="J239" s="44"/>
      <c r="K239" s="44"/>
      <c r="L239" s="45"/>
      <c r="M239" s="43"/>
      <c r="O239" s="41">
        <v>2</v>
      </c>
      <c r="P239" s="44" t="s">
        <v>320</v>
      </c>
      <c r="Q239" s="45">
        <v>1300</v>
      </c>
      <c r="R239" s="40">
        <f t="shared" si="52"/>
        <v>2600</v>
      </c>
    </row>
    <row r="240" spans="1:21" s="38" customFormat="1" ht="12" customHeight="1" x14ac:dyDescent="0.2">
      <c r="A240" s="37">
        <v>0</v>
      </c>
      <c r="B240" s="38" t="s">
        <v>321</v>
      </c>
      <c r="C240" s="39">
        <v>300</v>
      </c>
      <c r="D240" s="40">
        <f t="shared" si="51"/>
        <v>0</v>
      </c>
      <c r="I240" s="42"/>
      <c r="L240" s="39"/>
      <c r="M240" s="43"/>
      <c r="O240" s="37">
        <v>2</v>
      </c>
      <c r="P240" s="38" t="s">
        <v>321</v>
      </c>
      <c r="Q240" s="39">
        <v>300</v>
      </c>
      <c r="R240" s="40">
        <f t="shared" si="52"/>
        <v>600</v>
      </c>
    </row>
    <row r="241" spans="1:21" s="32" customFormat="1" ht="12" customHeight="1" x14ac:dyDescent="0.25">
      <c r="A241" s="11">
        <v>2</v>
      </c>
      <c r="B241" s="1" t="s">
        <v>123</v>
      </c>
      <c r="C241" s="25">
        <v>500</v>
      </c>
      <c r="D241" s="12">
        <f t="shared" si="51"/>
        <v>1000</v>
      </c>
      <c r="E241" s="1"/>
      <c r="O241" s="11">
        <v>2</v>
      </c>
      <c r="P241" s="1" t="s">
        <v>123</v>
      </c>
      <c r="Q241" s="25">
        <v>500</v>
      </c>
      <c r="R241" s="12">
        <f t="shared" si="52"/>
        <v>1000</v>
      </c>
      <c r="S241" s="1"/>
    </row>
    <row r="242" spans="1:21" s="32" customFormat="1" ht="12" customHeight="1" x14ac:dyDescent="0.25">
      <c r="A242" s="11"/>
      <c r="B242" s="1"/>
      <c r="C242" s="25"/>
      <c r="D242" s="12"/>
      <c r="E242" s="3">
        <f>SUM(D207:D241)</f>
        <v>16034</v>
      </c>
      <c r="O242" s="11"/>
      <c r="P242" s="1"/>
      <c r="Q242" s="25"/>
      <c r="R242" s="12"/>
      <c r="S242" s="3">
        <f>SUM(R207:R241)</f>
        <v>34785</v>
      </c>
    </row>
    <row r="243" spans="1:21" s="1" customFormat="1" ht="12" customHeight="1" x14ac:dyDescent="0.2">
      <c r="A243" s="11"/>
      <c r="B243" s="33" t="s">
        <v>258</v>
      </c>
      <c r="C243" s="25"/>
      <c r="D243" s="12"/>
      <c r="E243" s="3"/>
      <c r="O243" s="11"/>
      <c r="P243" s="33" t="s">
        <v>258</v>
      </c>
      <c r="Q243" s="25"/>
      <c r="R243" s="12"/>
      <c r="S243" s="3"/>
    </row>
    <row r="244" spans="1:21" s="1" customFormat="1" ht="12" customHeight="1" x14ac:dyDescent="0.2">
      <c r="A244" s="11">
        <v>1</v>
      </c>
      <c r="B244" s="1" t="s">
        <v>44</v>
      </c>
      <c r="C244" s="25">
        <v>1000</v>
      </c>
      <c r="D244" s="12">
        <f t="shared" ref="D244:D249" si="53">C244*A244</f>
        <v>1000</v>
      </c>
      <c r="O244" s="11">
        <v>1</v>
      </c>
      <c r="P244" s="1" t="s">
        <v>44</v>
      </c>
      <c r="Q244" s="25">
        <v>1000</v>
      </c>
      <c r="R244" s="12">
        <f t="shared" ref="R244" si="54">Q244*O244</f>
        <v>1000</v>
      </c>
    </row>
    <row r="245" spans="1:21" s="32" customFormat="1" ht="12" customHeight="1" x14ac:dyDescent="0.25">
      <c r="A245" s="11">
        <v>0</v>
      </c>
      <c r="B245" s="1" t="s">
        <v>298</v>
      </c>
      <c r="C245" s="25">
        <v>500</v>
      </c>
      <c r="D245" s="12">
        <f>C245*A245</f>
        <v>0</v>
      </c>
      <c r="E245" s="1"/>
      <c r="F245" s="1"/>
      <c r="G245" s="1"/>
      <c r="H245" s="1"/>
      <c r="O245" s="11">
        <v>0</v>
      </c>
      <c r="P245" s="1" t="s">
        <v>298</v>
      </c>
      <c r="Q245" s="25">
        <v>500</v>
      </c>
      <c r="R245" s="12">
        <f>Q245*O245</f>
        <v>0</v>
      </c>
      <c r="S245" s="1"/>
      <c r="T245" s="1"/>
      <c r="U245" s="1"/>
    </row>
    <row r="246" spans="1:21" s="1" customFormat="1" ht="12" customHeight="1" x14ac:dyDescent="0.2">
      <c r="A246" s="11">
        <v>1</v>
      </c>
      <c r="B246" s="1" t="s">
        <v>48</v>
      </c>
      <c r="C246" s="25">
        <v>250</v>
      </c>
      <c r="D246" s="12">
        <f t="shared" si="53"/>
        <v>250</v>
      </c>
      <c r="E246" s="3"/>
      <c r="O246" s="11">
        <v>1</v>
      </c>
      <c r="P246" s="1" t="s">
        <v>48</v>
      </c>
      <c r="Q246" s="25">
        <v>250</v>
      </c>
      <c r="R246" s="12">
        <f t="shared" ref="R246:R249" si="55">Q246*O246</f>
        <v>250</v>
      </c>
      <c r="S246" s="3"/>
    </row>
    <row r="247" spans="1:21" s="32" customFormat="1" ht="12" customHeight="1" x14ac:dyDescent="0.25">
      <c r="A247" s="11">
        <v>1</v>
      </c>
      <c r="B247" s="1" t="s">
        <v>49</v>
      </c>
      <c r="C247" s="25">
        <v>350</v>
      </c>
      <c r="D247" s="12">
        <f t="shared" si="53"/>
        <v>350</v>
      </c>
      <c r="E247" s="1"/>
      <c r="F247" s="1"/>
      <c r="G247" s="1"/>
      <c r="H247" s="1"/>
      <c r="O247" s="11">
        <v>1</v>
      </c>
      <c r="P247" s="1" t="s">
        <v>49</v>
      </c>
      <c r="Q247" s="25">
        <v>350</v>
      </c>
      <c r="R247" s="12">
        <f t="shared" si="55"/>
        <v>350</v>
      </c>
      <c r="S247" s="1"/>
      <c r="T247" s="1"/>
      <c r="U247" s="1"/>
    </row>
    <row r="248" spans="1:21" s="32" customFormat="1" ht="12" customHeight="1" x14ac:dyDescent="0.25">
      <c r="A248" s="11">
        <v>1</v>
      </c>
      <c r="B248" s="1" t="s">
        <v>50</v>
      </c>
      <c r="C248" s="25">
        <v>1000</v>
      </c>
      <c r="D248" s="12">
        <f t="shared" si="53"/>
        <v>1000</v>
      </c>
      <c r="E248" s="1"/>
      <c r="O248" s="11">
        <v>1</v>
      </c>
      <c r="P248" s="1" t="s">
        <v>50</v>
      </c>
      <c r="Q248" s="25">
        <v>1000</v>
      </c>
      <c r="R248" s="12">
        <f t="shared" si="55"/>
        <v>1000</v>
      </c>
      <c r="S248" s="1"/>
    </row>
    <row r="249" spans="1:21" s="32" customFormat="1" ht="12" customHeight="1" x14ac:dyDescent="0.25">
      <c r="A249" s="11">
        <v>1</v>
      </c>
      <c r="B249" s="1" t="s">
        <v>45</v>
      </c>
      <c r="C249" s="25">
        <v>250</v>
      </c>
      <c r="D249" s="12">
        <f t="shared" si="53"/>
        <v>250</v>
      </c>
      <c r="E249" s="1"/>
      <c r="O249" s="11">
        <v>1</v>
      </c>
      <c r="P249" s="1" t="s">
        <v>45</v>
      </c>
      <c r="Q249" s="25">
        <v>250</v>
      </c>
      <c r="R249" s="12">
        <f t="shared" si="55"/>
        <v>250</v>
      </c>
      <c r="S249" s="1"/>
    </row>
    <row r="250" spans="1:21" s="32" customFormat="1" ht="12" customHeight="1" x14ac:dyDescent="0.25">
      <c r="A250" s="11">
        <v>1</v>
      </c>
      <c r="B250" s="1" t="s">
        <v>50</v>
      </c>
      <c r="C250" s="25">
        <v>500</v>
      </c>
      <c r="D250" s="12">
        <f>C250*A250</f>
        <v>500</v>
      </c>
      <c r="E250" s="1"/>
      <c r="O250" s="11">
        <v>1</v>
      </c>
      <c r="P250" s="1" t="s">
        <v>50</v>
      </c>
      <c r="Q250" s="25">
        <v>500</v>
      </c>
      <c r="R250" s="12">
        <f>Q250*O250</f>
        <v>500</v>
      </c>
      <c r="S250" s="1"/>
    </row>
    <row r="251" spans="1:21" s="32" customFormat="1" ht="12" customHeight="1" x14ac:dyDescent="0.25">
      <c r="A251" s="11">
        <v>1</v>
      </c>
      <c r="B251" s="1" t="s">
        <v>60</v>
      </c>
      <c r="C251" s="25">
        <v>550</v>
      </c>
      <c r="D251" s="12">
        <f t="shared" ref="D251:D280" si="56">C251*A251</f>
        <v>550</v>
      </c>
      <c r="E251" s="3"/>
      <c r="F251" s="1"/>
      <c r="G251" s="1"/>
      <c r="H251" s="1"/>
      <c r="O251" s="11">
        <v>1</v>
      </c>
      <c r="P251" s="1" t="s">
        <v>60</v>
      </c>
      <c r="Q251" s="25">
        <v>550</v>
      </c>
      <c r="R251" s="12">
        <f t="shared" ref="R251:R280" si="57">Q251*O251</f>
        <v>550</v>
      </c>
      <c r="S251" s="3"/>
      <c r="T251" s="1"/>
      <c r="U251" s="1"/>
    </row>
    <row r="252" spans="1:21" s="1" customFormat="1" ht="12" customHeight="1" x14ac:dyDescent="0.2">
      <c r="A252" s="11">
        <v>2</v>
      </c>
      <c r="B252" s="1" t="s">
        <v>37</v>
      </c>
      <c r="C252" s="25">
        <v>169</v>
      </c>
      <c r="D252" s="12">
        <f t="shared" si="56"/>
        <v>338</v>
      </c>
      <c r="O252" s="11">
        <v>2</v>
      </c>
      <c r="P252" s="1" t="s">
        <v>37</v>
      </c>
      <c r="Q252" s="25">
        <v>169</v>
      </c>
      <c r="R252" s="12">
        <f t="shared" si="57"/>
        <v>338</v>
      </c>
    </row>
    <row r="253" spans="1:21" s="1" customFormat="1" ht="12" customHeight="1" x14ac:dyDescent="0.2">
      <c r="A253" s="11">
        <v>2</v>
      </c>
      <c r="B253" s="1" t="s">
        <v>39</v>
      </c>
      <c r="C253" s="25">
        <v>209</v>
      </c>
      <c r="D253" s="12">
        <f t="shared" si="56"/>
        <v>418</v>
      </c>
      <c r="O253" s="11">
        <v>2</v>
      </c>
      <c r="P253" s="1" t="s">
        <v>39</v>
      </c>
      <c r="Q253" s="25">
        <v>209</v>
      </c>
      <c r="R253" s="12">
        <f t="shared" si="57"/>
        <v>418</v>
      </c>
    </row>
    <row r="254" spans="1:21" s="1" customFormat="1" ht="12" customHeight="1" x14ac:dyDescent="0.2">
      <c r="A254" s="11">
        <v>0</v>
      </c>
      <c r="B254" s="1" t="s">
        <v>288</v>
      </c>
      <c r="C254" s="25">
        <v>457</v>
      </c>
      <c r="D254" s="12">
        <f t="shared" si="56"/>
        <v>0</v>
      </c>
      <c r="E254" s="3"/>
      <c r="O254" s="11">
        <v>0</v>
      </c>
      <c r="P254" s="1" t="s">
        <v>288</v>
      </c>
      <c r="Q254" s="25">
        <v>457</v>
      </c>
      <c r="R254" s="12">
        <f t="shared" si="57"/>
        <v>0</v>
      </c>
      <c r="S254" s="3"/>
    </row>
    <row r="255" spans="1:21" s="32" customFormat="1" ht="12" customHeight="1" x14ac:dyDescent="0.25">
      <c r="A255" s="11">
        <v>0</v>
      </c>
      <c r="B255" s="1" t="s">
        <v>107</v>
      </c>
      <c r="C255" s="25">
        <v>479</v>
      </c>
      <c r="D255" s="12">
        <f t="shared" si="56"/>
        <v>0</v>
      </c>
      <c r="E255" s="1"/>
      <c r="F255" s="1"/>
      <c r="G255" s="1"/>
      <c r="H255" s="1"/>
      <c r="O255" s="11">
        <v>0</v>
      </c>
      <c r="P255" s="1" t="s">
        <v>107</v>
      </c>
      <c r="Q255" s="25">
        <v>479</v>
      </c>
      <c r="R255" s="12">
        <f t="shared" si="57"/>
        <v>0</v>
      </c>
      <c r="S255" s="1"/>
      <c r="T255" s="1"/>
      <c r="U255" s="1"/>
    </row>
    <row r="256" spans="1:21" s="32" customFormat="1" ht="12" customHeight="1" x14ac:dyDescent="0.25">
      <c r="A256" s="11">
        <v>0</v>
      </c>
      <c r="B256" s="1" t="s">
        <v>299</v>
      </c>
      <c r="C256" s="25">
        <v>444</v>
      </c>
      <c r="D256" s="12">
        <f t="shared" si="56"/>
        <v>0</v>
      </c>
      <c r="E256" s="1"/>
      <c r="F256" s="1"/>
      <c r="G256" s="1"/>
      <c r="H256" s="1"/>
      <c r="O256" s="11">
        <v>1</v>
      </c>
      <c r="P256" s="1" t="s">
        <v>299</v>
      </c>
      <c r="Q256" s="25">
        <v>444</v>
      </c>
      <c r="R256" s="12">
        <f t="shared" si="57"/>
        <v>444</v>
      </c>
      <c r="S256" s="1"/>
      <c r="T256" s="1"/>
      <c r="U256" s="1"/>
    </row>
    <row r="257" spans="1:21" s="32" customFormat="1" ht="12" customHeight="1" x14ac:dyDescent="0.25">
      <c r="A257" s="11">
        <v>0</v>
      </c>
      <c r="B257" s="1" t="s">
        <v>300</v>
      </c>
      <c r="C257" s="25">
        <v>637</v>
      </c>
      <c r="D257" s="12">
        <f t="shared" si="56"/>
        <v>0</v>
      </c>
      <c r="E257" s="1"/>
      <c r="F257" s="1"/>
      <c r="G257" s="1"/>
      <c r="H257" s="1"/>
      <c r="O257" s="11">
        <v>1</v>
      </c>
      <c r="P257" s="1" t="s">
        <v>300</v>
      </c>
      <c r="Q257" s="25">
        <v>637</v>
      </c>
      <c r="R257" s="12">
        <f t="shared" si="57"/>
        <v>637</v>
      </c>
      <c r="S257" s="1"/>
      <c r="T257" s="1"/>
      <c r="U257" s="1"/>
    </row>
    <row r="258" spans="1:21" s="32" customFormat="1" ht="12" customHeight="1" x14ac:dyDescent="0.25">
      <c r="A258" s="11">
        <v>0</v>
      </c>
      <c r="B258" s="1" t="s">
        <v>66</v>
      </c>
      <c r="C258" s="25">
        <v>500</v>
      </c>
      <c r="D258" s="12">
        <f t="shared" si="56"/>
        <v>0</v>
      </c>
      <c r="E258" s="1"/>
      <c r="O258" s="11">
        <v>0</v>
      </c>
      <c r="P258" s="1" t="s">
        <v>66</v>
      </c>
      <c r="Q258" s="25">
        <v>500</v>
      </c>
      <c r="R258" s="12">
        <f t="shared" si="57"/>
        <v>0</v>
      </c>
      <c r="S258" s="1"/>
    </row>
    <row r="259" spans="1:21" s="38" customFormat="1" ht="12" customHeight="1" x14ac:dyDescent="0.2">
      <c r="A259" s="37">
        <v>1</v>
      </c>
      <c r="B259" s="38" t="s">
        <v>322</v>
      </c>
      <c r="C259" s="39">
        <v>20920</v>
      </c>
      <c r="D259" s="40">
        <f t="shared" ref="D259" si="58">C259*A259</f>
        <v>20920</v>
      </c>
      <c r="O259" s="37">
        <v>1</v>
      </c>
      <c r="P259" s="38" t="s">
        <v>322</v>
      </c>
      <c r="Q259" s="39">
        <v>20920</v>
      </c>
      <c r="R259" s="40">
        <f t="shared" ref="R259" si="59">Q259*O259</f>
        <v>20920</v>
      </c>
    </row>
    <row r="260" spans="1:21" s="38" customFormat="1" ht="12" customHeight="1" x14ac:dyDescent="0.2">
      <c r="A260" s="37">
        <v>0</v>
      </c>
      <c r="B260" s="38" t="s">
        <v>323</v>
      </c>
      <c r="C260" s="39">
        <v>64985</v>
      </c>
      <c r="D260" s="40">
        <f t="shared" si="56"/>
        <v>0</v>
      </c>
      <c r="O260" s="37">
        <v>0</v>
      </c>
      <c r="P260" s="38" t="s">
        <v>323</v>
      </c>
      <c r="Q260" s="39">
        <v>64985</v>
      </c>
      <c r="R260" s="40">
        <f t="shared" si="57"/>
        <v>0</v>
      </c>
    </row>
    <row r="261" spans="1:21" s="1" customFormat="1" ht="12" customHeight="1" x14ac:dyDescent="0.2">
      <c r="A261" s="11">
        <v>1</v>
      </c>
      <c r="B261" s="1" t="s">
        <v>112</v>
      </c>
      <c r="C261" s="25">
        <v>2500</v>
      </c>
      <c r="D261" s="12">
        <f t="shared" si="56"/>
        <v>2500</v>
      </c>
      <c r="O261" s="11">
        <v>1</v>
      </c>
      <c r="P261" s="1" t="s">
        <v>112</v>
      </c>
      <c r="Q261" s="25">
        <v>2500</v>
      </c>
      <c r="R261" s="12">
        <f t="shared" si="57"/>
        <v>2500</v>
      </c>
    </row>
    <row r="262" spans="1:21" s="1" customFormat="1" ht="12" customHeight="1" x14ac:dyDescent="0.2">
      <c r="A262" s="11">
        <v>24</v>
      </c>
      <c r="B262" s="1" t="s">
        <v>305</v>
      </c>
      <c r="C262" s="25">
        <v>90</v>
      </c>
      <c r="D262" s="12">
        <f t="shared" si="56"/>
        <v>2160</v>
      </c>
      <c r="O262" s="11">
        <v>24</v>
      </c>
      <c r="P262" s="1" t="s">
        <v>305</v>
      </c>
      <c r="Q262" s="25">
        <v>90</v>
      </c>
      <c r="R262" s="12">
        <f t="shared" si="57"/>
        <v>2160</v>
      </c>
    </row>
    <row r="263" spans="1:21" s="32" customFormat="1" ht="12" customHeight="1" x14ac:dyDescent="0.25">
      <c r="A263" s="11">
        <v>1</v>
      </c>
      <c r="B263" s="1" t="s">
        <v>306</v>
      </c>
      <c r="C263" s="25">
        <v>500</v>
      </c>
      <c r="D263" s="12">
        <f t="shared" si="56"/>
        <v>500</v>
      </c>
      <c r="E263" s="1"/>
      <c r="F263" s="1"/>
      <c r="G263" s="1"/>
      <c r="H263" s="1"/>
      <c r="O263" s="11">
        <v>1</v>
      </c>
      <c r="P263" s="1" t="s">
        <v>306</v>
      </c>
      <c r="Q263" s="25">
        <v>500</v>
      </c>
      <c r="R263" s="12">
        <f t="shared" si="57"/>
        <v>500</v>
      </c>
      <c r="S263" s="1"/>
      <c r="T263" s="1"/>
      <c r="U263" s="1"/>
    </row>
    <row r="264" spans="1:21" s="32" customFormat="1" ht="12" customHeight="1" x14ac:dyDescent="0.25">
      <c r="A264" s="11">
        <v>12</v>
      </c>
      <c r="B264" s="1" t="s">
        <v>114</v>
      </c>
      <c r="C264" s="25">
        <v>150</v>
      </c>
      <c r="D264" s="12">
        <f t="shared" si="56"/>
        <v>1800</v>
      </c>
      <c r="E264" s="1"/>
      <c r="F264" s="1"/>
      <c r="G264" s="1"/>
      <c r="H264" s="1"/>
      <c r="O264" s="11">
        <v>12</v>
      </c>
      <c r="P264" s="1" t="s">
        <v>114</v>
      </c>
      <c r="Q264" s="25">
        <v>150</v>
      </c>
      <c r="R264" s="12">
        <f t="shared" si="57"/>
        <v>1800</v>
      </c>
      <c r="S264" s="1"/>
      <c r="T264" s="1"/>
      <c r="U264" s="1"/>
    </row>
    <row r="265" spans="1:21" s="1" customFormat="1" ht="12" customHeight="1" x14ac:dyDescent="0.2">
      <c r="A265" s="11">
        <v>2</v>
      </c>
      <c r="B265" s="1" t="s">
        <v>92</v>
      </c>
      <c r="C265" s="25">
        <v>1500</v>
      </c>
      <c r="D265" s="12">
        <f t="shared" si="56"/>
        <v>3000</v>
      </c>
      <c r="O265" s="11">
        <v>2</v>
      </c>
      <c r="P265" s="1" t="s">
        <v>92</v>
      </c>
      <c r="Q265" s="25">
        <v>1500</v>
      </c>
      <c r="R265" s="12">
        <f t="shared" si="57"/>
        <v>3000</v>
      </c>
    </row>
    <row r="266" spans="1:21" s="1" customFormat="1" ht="12" customHeight="1" x14ac:dyDescent="0.2">
      <c r="A266" s="16">
        <v>4</v>
      </c>
      <c r="B266" s="1" t="s">
        <v>94</v>
      </c>
      <c r="C266" s="25">
        <v>175</v>
      </c>
      <c r="D266" s="12">
        <f t="shared" si="56"/>
        <v>700</v>
      </c>
      <c r="O266" s="16">
        <v>4</v>
      </c>
      <c r="P266" s="1" t="s">
        <v>94</v>
      </c>
      <c r="Q266" s="25">
        <v>175</v>
      </c>
      <c r="R266" s="12">
        <f t="shared" si="57"/>
        <v>700</v>
      </c>
    </row>
    <row r="267" spans="1:21" s="1" customFormat="1" ht="12" customHeight="1" x14ac:dyDescent="0.2">
      <c r="A267" s="11">
        <v>6</v>
      </c>
      <c r="B267" s="15" t="s">
        <v>95</v>
      </c>
      <c r="C267" s="26">
        <v>75</v>
      </c>
      <c r="D267" s="12">
        <f t="shared" si="56"/>
        <v>450</v>
      </c>
      <c r="O267" s="11">
        <v>6</v>
      </c>
      <c r="P267" s="15" t="s">
        <v>95</v>
      </c>
      <c r="Q267" s="26">
        <v>75</v>
      </c>
      <c r="R267" s="12">
        <f t="shared" si="57"/>
        <v>450</v>
      </c>
    </row>
    <row r="268" spans="1:21" s="1" customFormat="1" ht="12" customHeight="1" x14ac:dyDescent="0.2">
      <c r="A268" s="11">
        <v>4</v>
      </c>
      <c r="B268" s="15" t="s">
        <v>96</v>
      </c>
      <c r="C268" s="26">
        <v>500</v>
      </c>
      <c r="D268" s="12">
        <f t="shared" si="56"/>
        <v>2000</v>
      </c>
      <c r="O268" s="11">
        <v>4</v>
      </c>
      <c r="P268" s="15" t="s">
        <v>96</v>
      </c>
      <c r="Q268" s="26">
        <v>500</v>
      </c>
      <c r="R268" s="12">
        <f t="shared" si="57"/>
        <v>2000</v>
      </c>
    </row>
    <row r="269" spans="1:21" s="1" customFormat="1" ht="12" customHeight="1" x14ac:dyDescent="0.2">
      <c r="A269" s="16">
        <v>12</v>
      </c>
      <c r="B269" s="1" t="s">
        <v>97</v>
      </c>
      <c r="C269" s="25">
        <v>125</v>
      </c>
      <c r="D269" s="12">
        <f t="shared" si="56"/>
        <v>1500</v>
      </c>
      <c r="O269" s="16">
        <v>12</v>
      </c>
      <c r="P269" s="1" t="s">
        <v>97</v>
      </c>
      <c r="Q269" s="25">
        <v>125</v>
      </c>
      <c r="R269" s="12">
        <f t="shared" si="57"/>
        <v>1500</v>
      </c>
    </row>
    <row r="270" spans="1:21" s="32" customFormat="1" ht="12" customHeight="1" x14ac:dyDescent="0.25">
      <c r="A270" s="16">
        <v>4</v>
      </c>
      <c r="B270" s="1" t="s">
        <v>98</v>
      </c>
      <c r="C270" s="25">
        <v>500</v>
      </c>
      <c r="D270" s="12">
        <f t="shared" si="56"/>
        <v>2000</v>
      </c>
      <c r="E270" s="1"/>
      <c r="F270" s="1"/>
      <c r="G270" s="1"/>
      <c r="H270" s="1"/>
      <c r="O270" s="16">
        <v>4</v>
      </c>
      <c r="P270" s="1" t="s">
        <v>98</v>
      </c>
      <c r="Q270" s="25">
        <v>500</v>
      </c>
      <c r="R270" s="12">
        <f t="shared" si="57"/>
        <v>2000</v>
      </c>
      <c r="S270" s="1"/>
      <c r="T270" s="1"/>
      <c r="U270" s="1"/>
    </row>
    <row r="271" spans="1:21" s="1" customFormat="1" ht="12" customHeight="1" x14ac:dyDescent="0.2">
      <c r="A271" s="16">
        <v>2</v>
      </c>
      <c r="B271" s="1" t="s">
        <v>99</v>
      </c>
      <c r="C271" s="25">
        <v>250</v>
      </c>
      <c r="D271" s="12">
        <f t="shared" si="56"/>
        <v>500</v>
      </c>
      <c r="O271" s="16">
        <v>2</v>
      </c>
      <c r="P271" s="1" t="s">
        <v>99</v>
      </c>
      <c r="Q271" s="25">
        <v>250</v>
      </c>
      <c r="R271" s="12">
        <f t="shared" si="57"/>
        <v>500</v>
      </c>
    </row>
    <row r="272" spans="1:21" s="1" customFormat="1" ht="12" customHeight="1" x14ac:dyDescent="0.2">
      <c r="A272" s="11">
        <v>1</v>
      </c>
      <c r="B272" s="15" t="s">
        <v>115</v>
      </c>
      <c r="C272" s="26">
        <v>3500</v>
      </c>
      <c r="D272" s="12">
        <f t="shared" si="56"/>
        <v>3500</v>
      </c>
      <c r="O272" s="11">
        <v>1</v>
      </c>
      <c r="P272" s="15" t="s">
        <v>115</v>
      </c>
      <c r="Q272" s="26">
        <v>3500</v>
      </c>
      <c r="R272" s="12">
        <f t="shared" si="57"/>
        <v>3500</v>
      </c>
    </row>
    <row r="273" spans="1:21" s="1" customFormat="1" ht="12" customHeight="1" x14ac:dyDescent="0.2">
      <c r="A273" s="11">
        <v>2</v>
      </c>
      <c r="B273" s="15" t="s">
        <v>138</v>
      </c>
      <c r="C273" s="26">
        <v>500</v>
      </c>
      <c r="D273" s="12">
        <f t="shared" si="56"/>
        <v>1000</v>
      </c>
      <c r="O273" s="11">
        <v>2</v>
      </c>
      <c r="P273" s="15" t="s">
        <v>138</v>
      </c>
      <c r="Q273" s="26">
        <v>500</v>
      </c>
      <c r="R273" s="12">
        <f t="shared" si="57"/>
        <v>1000</v>
      </c>
    </row>
    <row r="274" spans="1:21" s="32" customFormat="1" ht="12" customHeight="1" x14ac:dyDescent="0.25">
      <c r="A274" s="11">
        <v>2</v>
      </c>
      <c r="B274" s="15" t="s">
        <v>117</v>
      </c>
      <c r="C274" s="26">
        <v>1000</v>
      </c>
      <c r="D274" s="12">
        <f t="shared" si="56"/>
        <v>2000</v>
      </c>
      <c r="E274" s="1"/>
      <c r="F274" s="1"/>
      <c r="G274" s="1"/>
      <c r="H274" s="1"/>
      <c r="O274" s="11">
        <v>2</v>
      </c>
      <c r="P274" s="15" t="s">
        <v>117</v>
      </c>
      <c r="Q274" s="26">
        <v>1000</v>
      </c>
      <c r="R274" s="12">
        <f t="shared" si="57"/>
        <v>2000</v>
      </c>
      <c r="S274" s="1"/>
      <c r="T274" s="1"/>
      <c r="U274" s="1"/>
    </row>
    <row r="275" spans="1:21" s="32" customFormat="1" ht="12" customHeight="1" x14ac:dyDescent="0.25">
      <c r="A275" s="16">
        <v>2</v>
      </c>
      <c r="B275" s="1" t="s">
        <v>139</v>
      </c>
      <c r="C275" s="25">
        <v>1500</v>
      </c>
      <c r="D275" s="12">
        <f t="shared" si="56"/>
        <v>3000</v>
      </c>
      <c r="E275" s="1"/>
      <c r="F275" s="1"/>
      <c r="G275" s="1"/>
      <c r="H275" s="1"/>
      <c r="O275" s="16">
        <v>2</v>
      </c>
      <c r="P275" s="1" t="s">
        <v>139</v>
      </c>
      <c r="Q275" s="25">
        <v>1500</v>
      </c>
      <c r="R275" s="12">
        <f t="shared" si="57"/>
        <v>3000</v>
      </c>
      <c r="S275" s="1"/>
      <c r="T275" s="1"/>
      <c r="U275" s="1"/>
    </row>
    <row r="276" spans="1:21" s="32" customFormat="1" ht="12" customHeight="1" x14ac:dyDescent="0.25">
      <c r="A276" s="16">
        <v>2</v>
      </c>
      <c r="B276" s="1" t="s">
        <v>140</v>
      </c>
      <c r="C276" s="25">
        <v>150</v>
      </c>
      <c r="D276" s="12">
        <f t="shared" si="56"/>
        <v>300</v>
      </c>
      <c r="E276" s="1"/>
      <c r="O276" s="16">
        <v>2</v>
      </c>
      <c r="P276" s="1" t="s">
        <v>140</v>
      </c>
      <c r="Q276" s="25">
        <v>150</v>
      </c>
      <c r="R276" s="12">
        <f t="shared" si="57"/>
        <v>300</v>
      </c>
      <c r="S276" s="1"/>
    </row>
    <row r="277" spans="1:21" s="1" customFormat="1" ht="12" customHeight="1" x14ac:dyDescent="0.2">
      <c r="A277" s="16">
        <v>2</v>
      </c>
      <c r="B277" s="1" t="s">
        <v>141</v>
      </c>
      <c r="C277" s="25">
        <v>2500</v>
      </c>
      <c r="D277" s="12">
        <f t="shared" si="56"/>
        <v>5000</v>
      </c>
      <c r="O277" s="16">
        <v>2</v>
      </c>
      <c r="P277" s="1" t="s">
        <v>141</v>
      </c>
      <c r="Q277" s="25">
        <v>2500</v>
      </c>
      <c r="R277" s="12">
        <f t="shared" si="57"/>
        <v>5000</v>
      </c>
    </row>
    <row r="278" spans="1:21" s="1" customFormat="1" ht="12" customHeight="1" x14ac:dyDescent="0.2">
      <c r="A278" s="11">
        <v>0</v>
      </c>
      <c r="B278" s="1" t="s">
        <v>121</v>
      </c>
      <c r="C278" s="25">
        <v>500</v>
      </c>
      <c r="D278" s="12">
        <f t="shared" si="56"/>
        <v>0</v>
      </c>
      <c r="O278" s="11">
        <v>0</v>
      </c>
      <c r="P278" s="1" t="s">
        <v>121</v>
      </c>
      <c r="Q278" s="25">
        <v>500</v>
      </c>
      <c r="R278" s="12">
        <f t="shared" si="57"/>
        <v>0</v>
      </c>
    </row>
    <row r="279" spans="1:21" s="32" customFormat="1" ht="12" customHeight="1" x14ac:dyDescent="0.25">
      <c r="A279" s="11">
        <v>0</v>
      </c>
      <c r="B279" s="1" t="s">
        <v>122</v>
      </c>
      <c r="C279" s="25">
        <v>1250</v>
      </c>
      <c r="D279" s="12">
        <f t="shared" si="56"/>
        <v>0</v>
      </c>
      <c r="E279" s="1"/>
      <c r="F279" s="1"/>
      <c r="G279" s="1"/>
      <c r="H279" s="1"/>
      <c r="O279" s="11">
        <v>0</v>
      </c>
      <c r="P279" s="1" t="s">
        <v>122</v>
      </c>
      <c r="Q279" s="25">
        <v>1250</v>
      </c>
      <c r="R279" s="12">
        <f t="shared" si="57"/>
        <v>0</v>
      </c>
      <c r="S279" s="1"/>
      <c r="T279" s="1"/>
      <c r="U279" s="1"/>
    </row>
    <row r="280" spans="1:21" s="32" customFormat="1" ht="12" customHeight="1" x14ac:dyDescent="0.25">
      <c r="A280" s="11">
        <v>2</v>
      </c>
      <c r="B280" s="1" t="s">
        <v>123</v>
      </c>
      <c r="C280" s="25">
        <v>500</v>
      </c>
      <c r="D280" s="12">
        <f t="shared" si="56"/>
        <v>1000</v>
      </c>
      <c r="E280" s="1"/>
      <c r="O280" s="11">
        <v>2</v>
      </c>
      <c r="P280" s="1" t="s">
        <v>123</v>
      </c>
      <c r="Q280" s="25">
        <v>500</v>
      </c>
      <c r="R280" s="12">
        <f t="shared" si="57"/>
        <v>1000</v>
      </c>
      <c r="S280" s="1"/>
    </row>
    <row r="281" spans="1:21" s="32" customFormat="1" ht="12" customHeight="1" x14ac:dyDescent="0.25">
      <c r="A281" s="11"/>
      <c r="B281" s="1"/>
      <c r="C281" s="25"/>
      <c r="D281" s="12"/>
      <c r="E281" s="3">
        <f>SUM(D244:D280)</f>
        <v>58486</v>
      </c>
      <c r="O281" s="11"/>
      <c r="P281" s="1"/>
      <c r="Q281" s="25"/>
      <c r="R281" s="12"/>
      <c r="S281" s="3">
        <f>SUM(R244:R280)</f>
        <v>59567</v>
      </c>
    </row>
    <row r="282" spans="1:21" s="1" customFormat="1" ht="12" customHeight="1" x14ac:dyDescent="0.2">
      <c r="A282" s="11"/>
      <c r="B282" s="33" t="s">
        <v>142</v>
      </c>
      <c r="C282" s="25"/>
      <c r="D282" s="12"/>
      <c r="E282" s="3"/>
      <c r="O282" s="11"/>
      <c r="P282" s="33" t="s">
        <v>142</v>
      </c>
      <c r="Q282" s="25"/>
      <c r="R282" s="12"/>
      <c r="S282" s="3"/>
    </row>
    <row r="283" spans="1:21" s="1" customFormat="1" ht="12" customHeight="1" x14ac:dyDescent="0.2">
      <c r="A283" s="11">
        <v>1</v>
      </c>
      <c r="B283" s="1" t="s">
        <v>44</v>
      </c>
      <c r="C283" s="25">
        <v>1000</v>
      </c>
      <c r="D283" s="12">
        <f t="shared" ref="D283:D288" si="60">C283*A283</f>
        <v>1000</v>
      </c>
      <c r="O283" s="11">
        <v>1</v>
      </c>
      <c r="P283" s="1" t="s">
        <v>44</v>
      </c>
      <c r="Q283" s="25">
        <v>1000</v>
      </c>
      <c r="R283" s="12">
        <f t="shared" ref="R283" si="61">Q283*O283</f>
        <v>1000</v>
      </c>
    </row>
    <row r="284" spans="1:21" s="32" customFormat="1" ht="12" customHeight="1" x14ac:dyDescent="0.25">
      <c r="A284" s="11">
        <v>0</v>
      </c>
      <c r="B284" s="1" t="s">
        <v>298</v>
      </c>
      <c r="C284" s="25">
        <v>500</v>
      </c>
      <c r="D284" s="12">
        <f>C284*A284</f>
        <v>0</v>
      </c>
      <c r="E284" s="1"/>
      <c r="F284" s="1"/>
      <c r="G284" s="1"/>
      <c r="H284" s="1"/>
      <c r="O284" s="11">
        <v>0</v>
      </c>
      <c r="P284" s="1" t="s">
        <v>298</v>
      </c>
      <c r="Q284" s="25">
        <v>500</v>
      </c>
      <c r="R284" s="12">
        <f>Q284*O284</f>
        <v>0</v>
      </c>
      <c r="S284" s="1"/>
      <c r="T284" s="1"/>
      <c r="U284" s="1"/>
    </row>
    <row r="285" spans="1:21" s="1" customFormat="1" ht="12" customHeight="1" x14ac:dyDescent="0.2">
      <c r="A285" s="11">
        <v>1</v>
      </c>
      <c r="B285" s="1" t="s">
        <v>48</v>
      </c>
      <c r="C285" s="25">
        <v>250</v>
      </c>
      <c r="D285" s="12">
        <f t="shared" si="60"/>
        <v>250</v>
      </c>
      <c r="E285" s="3"/>
      <c r="O285" s="11">
        <v>1</v>
      </c>
      <c r="P285" s="1" t="s">
        <v>48</v>
      </c>
      <c r="Q285" s="25">
        <v>250</v>
      </c>
      <c r="R285" s="12">
        <f t="shared" ref="R285:R288" si="62">Q285*O285</f>
        <v>250</v>
      </c>
      <c r="S285" s="3"/>
    </row>
    <row r="286" spans="1:21" s="32" customFormat="1" ht="12" customHeight="1" x14ac:dyDescent="0.25">
      <c r="A286" s="11">
        <v>1</v>
      </c>
      <c r="B286" s="1" t="s">
        <v>49</v>
      </c>
      <c r="C286" s="25">
        <v>350</v>
      </c>
      <c r="D286" s="12">
        <f t="shared" si="60"/>
        <v>350</v>
      </c>
      <c r="E286" s="1"/>
      <c r="F286" s="1"/>
      <c r="G286" s="1"/>
      <c r="H286" s="1"/>
      <c r="O286" s="11">
        <v>1</v>
      </c>
      <c r="P286" s="1" t="s">
        <v>49</v>
      </c>
      <c r="Q286" s="25">
        <v>350</v>
      </c>
      <c r="R286" s="12">
        <f t="shared" si="62"/>
        <v>350</v>
      </c>
      <c r="S286" s="1"/>
      <c r="T286" s="1"/>
      <c r="U286" s="1"/>
    </row>
    <row r="287" spans="1:21" s="32" customFormat="1" ht="12" customHeight="1" x14ac:dyDescent="0.25">
      <c r="A287" s="11">
        <v>1</v>
      </c>
      <c r="B287" s="1" t="s">
        <v>50</v>
      </c>
      <c r="C287" s="25">
        <v>1000</v>
      </c>
      <c r="D287" s="12">
        <f t="shared" si="60"/>
        <v>1000</v>
      </c>
      <c r="E287" s="1"/>
      <c r="O287" s="11">
        <v>1</v>
      </c>
      <c r="P287" s="1" t="s">
        <v>50</v>
      </c>
      <c r="Q287" s="25">
        <v>1000</v>
      </c>
      <c r="R287" s="12">
        <f t="shared" si="62"/>
        <v>1000</v>
      </c>
      <c r="S287" s="1"/>
    </row>
    <row r="288" spans="1:21" s="32" customFormat="1" ht="12" customHeight="1" x14ac:dyDescent="0.25">
      <c r="A288" s="11">
        <v>1</v>
      </c>
      <c r="B288" s="1" t="s">
        <v>45</v>
      </c>
      <c r="C288" s="25">
        <v>250</v>
      </c>
      <c r="D288" s="12">
        <f t="shared" si="60"/>
        <v>250</v>
      </c>
      <c r="E288" s="1"/>
      <c r="O288" s="11">
        <v>1</v>
      </c>
      <c r="P288" s="1" t="s">
        <v>45</v>
      </c>
      <c r="Q288" s="25">
        <v>250</v>
      </c>
      <c r="R288" s="12">
        <f t="shared" si="62"/>
        <v>250</v>
      </c>
      <c r="S288" s="1"/>
    </row>
    <row r="289" spans="1:21" s="32" customFormat="1" ht="12" customHeight="1" x14ac:dyDescent="0.25">
      <c r="A289" s="11">
        <v>1</v>
      </c>
      <c r="B289" s="1" t="s">
        <v>50</v>
      </c>
      <c r="C289" s="25">
        <v>500</v>
      </c>
      <c r="D289" s="12">
        <f>C289*A289</f>
        <v>500</v>
      </c>
      <c r="E289" s="1"/>
      <c r="O289" s="11">
        <v>1</v>
      </c>
      <c r="P289" s="1" t="s">
        <v>50</v>
      </c>
      <c r="Q289" s="25">
        <v>500</v>
      </c>
      <c r="R289" s="12">
        <f>Q289*O289</f>
        <v>500</v>
      </c>
      <c r="S289" s="1"/>
    </row>
    <row r="290" spans="1:21" s="32" customFormat="1" ht="12" customHeight="1" x14ac:dyDescent="0.25">
      <c r="A290" s="11">
        <v>1</v>
      </c>
      <c r="B290" s="1" t="s">
        <v>60</v>
      </c>
      <c r="C290" s="25">
        <v>550</v>
      </c>
      <c r="D290" s="12">
        <f t="shared" ref="D290:D296" si="63">C290*A290</f>
        <v>550</v>
      </c>
      <c r="E290" s="3"/>
      <c r="F290" s="1"/>
      <c r="G290" s="1"/>
      <c r="H290" s="1"/>
      <c r="O290" s="11">
        <v>1</v>
      </c>
      <c r="P290" s="1" t="s">
        <v>60</v>
      </c>
      <c r="Q290" s="25">
        <v>550</v>
      </c>
      <c r="R290" s="12">
        <f t="shared" ref="R290:R296" si="64">Q290*O290</f>
        <v>550</v>
      </c>
      <c r="S290" s="3"/>
      <c r="T290" s="1"/>
      <c r="U290" s="1"/>
    </row>
    <row r="291" spans="1:21" s="32" customFormat="1" ht="12" customHeight="1" x14ac:dyDescent="0.25">
      <c r="A291" s="11">
        <v>1</v>
      </c>
      <c r="B291" s="1" t="s">
        <v>37</v>
      </c>
      <c r="C291" s="25">
        <v>169</v>
      </c>
      <c r="D291" s="12">
        <f t="shared" si="63"/>
        <v>169</v>
      </c>
      <c r="E291" s="1"/>
      <c r="F291" s="1"/>
      <c r="G291" s="1"/>
      <c r="H291" s="1"/>
      <c r="O291" s="11">
        <v>1</v>
      </c>
      <c r="P291" s="1" t="s">
        <v>37</v>
      </c>
      <c r="Q291" s="25">
        <v>169</v>
      </c>
      <c r="R291" s="12">
        <f t="shared" si="64"/>
        <v>169</v>
      </c>
      <c r="S291" s="1"/>
      <c r="T291" s="1"/>
      <c r="U291" s="1"/>
    </row>
    <row r="292" spans="1:21" s="32" customFormat="1" ht="12" customHeight="1" x14ac:dyDescent="0.25">
      <c r="A292" s="11">
        <v>1</v>
      </c>
      <c r="B292" s="1" t="s">
        <v>39</v>
      </c>
      <c r="C292" s="25">
        <v>209</v>
      </c>
      <c r="D292" s="12">
        <f t="shared" si="63"/>
        <v>209</v>
      </c>
      <c r="E292" s="1"/>
      <c r="F292" s="1"/>
      <c r="G292" s="1"/>
      <c r="H292" s="1"/>
      <c r="O292" s="11">
        <v>1</v>
      </c>
      <c r="P292" s="1" t="s">
        <v>39</v>
      </c>
      <c r="Q292" s="25">
        <v>209</v>
      </c>
      <c r="R292" s="12">
        <f t="shared" si="64"/>
        <v>209</v>
      </c>
      <c r="S292" s="1"/>
      <c r="T292" s="1"/>
      <c r="U292" s="1"/>
    </row>
    <row r="293" spans="1:21" s="1" customFormat="1" ht="12" customHeight="1" x14ac:dyDescent="0.25">
      <c r="A293" s="11">
        <v>0</v>
      </c>
      <c r="B293" s="1" t="s">
        <v>288</v>
      </c>
      <c r="C293" s="25">
        <v>457</v>
      </c>
      <c r="D293" s="12">
        <f t="shared" si="63"/>
        <v>0</v>
      </c>
      <c r="E293" s="3"/>
      <c r="F293" s="32"/>
      <c r="G293" s="32"/>
      <c r="H293" s="32"/>
      <c r="O293" s="11">
        <v>0</v>
      </c>
      <c r="P293" s="1" t="s">
        <v>288</v>
      </c>
      <c r="Q293" s="25">
        <v>457</v>
      </c>
      <c r="R293" s="12">
        <f t="shared" si="64"/>
        <v>0</v>
      </c>
      <c r="S293" s="3"/>
      <c r="T293" s="32"/>
      <c r="U293" s="32"/>
    </row>
    <row r="294" spans="1:21" s="1" customFormat="1" ht="12" customHeight="1" x14ac:dyDescent="0.2">
      <c r="A294" s="11">
        <v>0</v>
      </c>
      <c r="B294" s="1" t="s">
        <v>107</v>
      </c>
      <c r="C294" s="25">
        <v>479</v>
      </c>
      <c r="D294" s="12">
        <f t="shared" si="63"/>
        <v>0</v>
      </c>
      <c r="O294" s="11">
        <v>0</v>
      </c>
      <c r="P294" s="1" t="s">
        <v>107</v>
      </c>
      <c r="Q294" s="25">
        <v>479</v>
      </c>
      <c r="R294" s="12">
        <f t="shared" si="64"/>
        <v>0</v>
      </c>
    </row>
    <row r="295" spans="1:21" s="32" customFormat="1" ht="12" customHeight="1" x14ac:dyDescent="0.25">
      <c r="A295" s="11">
        <v>0</v>
      </c>
      <c r="B295" s="1" t="s">
        <v>299</v>
      </c>
      <c r="C295" s="25">
        <v>444</v>
      </c>
      <c r="D295" s="12">
        <f t="shared" si="63"/>
        <v>0</v>
      </c>
      <c r="E295" s="1"/>
      <c r="F295" s="1"/>
      <c r="G295" s="1"/>
      <c r="H295" s="1"/>
      <c r="O295" s="11">
        <v>1</v>
      </c>
      <c r="P295" s="1" t="s">
        <v>299</v>
      </c>
      <c r="Q295" s="25">
        <v>444</v>
      </c>
      <c r="R295" s="12">
        <f t="shared" si="64"/>
        <v>444</v>
      </c>
      <c r="S295" s="1"/>
      <c r="T295" s="1"/>
      <c r="U295" s="1"/>
    </row>
    <row r="296" spans="1:21" s="32" customFormat="1" ht="12" customHeight="1" x14ac:dyDescent="0.25">
      <c r="A296" s="11">
        <v>0</v>
      </c>
      <c r="B296" s="1" t="s">
        <v>300</v>
      </c>
      <c r="C296" s="25">
        <v>637</v>
      </c>
      <c r="D296" s="12">
        <f t="shared" si="63"/>
        <v>0</v>
      </c>
      <c r="E296" s="1"/>
      <c r="F296" s="1"/>
      <c r="G296" s="1"/>
      <c r="H296" s="1"/>
      <c r="O296" s="11">
        <v>1</v>
      </c>
      <c r="P296" s="1" t="s">
        <v>300</v>
      </c>
      <c r="Q296" s="25">
        <v>637</v>
      </c>
      <c r="R296" s="12">
        <f t="shared" si="64"/>
        <v>637</v>
      </c>
      <c r="S296" s="1"/>
      <c r="T296" s="1"/>
      <c r="U296" s="1"/>
    </row>
    <row r="297" spans="1:21" s="1" customFormat="1" ht="12" customHeight="1" x14ac:dyDescent="0.2">
      <c r="A297" s="11">
        <v>0</v>
      </c>
      <c r="B297" s="1" t="s">
        <v>66</v>
      </c>
      <c r="C297" s="25">
        <v>500</v>
      </c>
      <c r="D297" s="12">
        <f>C297*A297</f>
        <v>0</v>
      </c>
      <c r="O297" s="11">
        <v>0</v>
      </c>
      <c r="P297" s="1" t="s">
        <v>66</v>
      </c>
      <c r="Q297" s="25">
        <v>500</v>
      </c>
      <c r="R297" s="12">
        <f>Q297*O297</f>
        <v>0</v>
      </c>
    </row>
    <row r="298" spans="1:21" s="1" customFormat="1" ht="12" customHeight="1" x14ac:dyDescent="0.2">
      <c r="A298" s="11">
        <v>8</v>
      </c>
      <c r="B298" s="1" t="s">
        <v>305</v>
      </c>
      <c r="C298" s="25">
        <v>90</v>
      </c>
      <c r="D298" s="12">
        <f>C298*A298</f>
        <v>720</v>
      </c>
      <c r="O298" s="11">
        <v>8</v>
      </c>
      <c r="P298" s="1" t="s">
        <v>305</v>
      </c>
      <c r="Q298" s="25">
        <v>90</v>
      </c>
      <c r="R298" s="12">
        <f>Q298*O298</f>
        <v>720</v>
      </c>
    </row>
    <row r="299" spans="1:21" s="32" customFormat="1" ht="12" customHeight="1" x14ac:dyDescent="0.25">
      <c r="A299" s="11">
        <v>1</v>
      </c>
      <c r="B299" s="1" t="s">
        <v>306</v>
      </c>
      <c r="C299" s="25">
        <v>500</v>
      </c>
      <c r="D299" s="12">
        <f t="shared" ref="D299" si="65">C299*A299</f>
        <v>500</v>
      </c>
      <c r="E299" s="1"/>
      <c r="F299" s="1"/>
      <c r="G299" s="1"/>
      <c r="H299" s="1"/>
      <c r="O299" s="11">
        <v>1</v>
      </c>
      <c r="P299" s="1" t="s">
        <v>306</v>
      </c>
      <c r="Q299" s="25">
        <v>500</v>
      </c>
      <c r="R299" s="12">
        <f t="shared" ref="R299" si="66">Q299*O299</f>
        <v>500</v>
      </c>
      <c r="S299" s="1"/>
      <c r="T299" s="1"/>
      <c r="U299" s="1"/>
    </row>
    <row r="300" spans="1:21" s="1" customFormat="1" ht="12" customHeight="1" x14ac:dyDescent="0.2">
      <c r="A300" s="11">
        <v>4</v>
      </c>
      <c r="B300" s="1" t="s">
        <v>114</v>
      </c>
      <c r="C300" s="25">
        <v>150</v>
      </c>
      <c r="D300" s="12">
        <f>C300*A300</f>
        <v>600</v>
      </c>
      <c r="O300" s="11">
        <v>4</v>
      </c>
      <c r="P300" s="1" t="s">
        <v>114</v>
      </c>
      <c r="Q300" s="25">
        <v>150</v>
      </c>
      <c r="R300" s="12">
        <f>Q300*O300</f>
        <v>600</v>
      </c>
    </row>
    <row r="301" spans="1:21" s="1" customFormat="1" ht="12" customHeight="1" x14ac:dyDescent="0.2">
      <c r="A301" s="11">
        <v>2</v>
      </c>
      <c r="B301" s="1" t="s">
        <v>92</v>
      </c>
      <c r="C301" s="25">
        <v>1250</v>
      </c>
      <c r="D301" s="12">
        <f t="shared" ref="D301:D321" si="67">C301*A301</f>
        <v>2500</v>
      </c>
      <c r="O301" s="11">
        <v>2</v>
      </c>
      <c r="P301" s="1" t="s">
        <v>92</v>
      </c>
      <c r="Q301" s="25">
        <v>1250</v>
      </c>
      <c r="R301" s="12">
        <f t="shared" ref="R301:R321" si="68">Q301*O301</f>
        <v>2500</v>
      </c>
    </row>
    <row r="302" spans="1:21" s="1" customFormat="1" ht="12" customHeight="1" x14ac:dyDescent="0.2">
      <c r="A302" s="11">
        <v>1</v>
      </c>
      <c r="B302" s="1" t="s">
        <v>149</v>
      </c>
      <c r="C302" s="25">
        <v>2500</v>
      </c>
      <c r="D302" s="12">
        <f t="shared" si="67"/>
        <v>2500</v>
      </c>
      <c r="O302" s="11">
        <v>1</v>
      </c>
      <c r="P302" s="1" t="s">
        <v>149</v>
      </c>
      <c r="Q302" s="25">
        <v>2500</v>
      </c>
      <c r="R302" s="12">
        <f t="shared" si="68"/>
        <v>2500</v>
      </c>
    </row>
    <row r="303" spans="1:21" s="1" customFormat="1" ht="12" customHeight="1" x14ac:dyDescent="0.2">
      <c r="A303" s="11">
        <v>1</v>
      </c>
      <c r="B303" s="1" t="s">
        <v>154</v>
      </c>
      <c r="C303" s="25">
        <v>1500</v>
      </c>
      <c r="D303" s="12">
        <f t="shared" si="67"/>
        <v>1500</v>
      </c>
      <c r="O303" s="11">
        <v>1</v>
      </c>
      <c r="P303" s="1" t="s">
        <v>154</v>
      </c>
      <c r="Q303" s="25">
        <v>1500</v>
      </c>
      <c r="R303" s="12">
        <f t="shared" si="68"/>
        <v>1500</v>
      </c>
    </row>
    <row r="304" spans="1:21" s="1" customFormat="1" ht="12" customHeight="1" x14ac:dyDescent="0.2">
      <c r="A304" s="16">
        <v>1</v>
      </c>
      <c r="B304" s="15" t="s">
        <v>324</v>
      </c>
      <c r="C304" s="26">
        <v>1800</v>
      </c>
      <c r="D304" s="12">
        <f>C304*A304</f>
        <v>1800</v>
      </c>
      <c r="O304" s="16">
        <v>1</v>
      </c>
      <c r="P304" s="15" t="s">
        <v>324</v>
      </c>
      <c r="Q304" s="26">
        <v>1800</v>
      </c>
      <c r="R304" s="12">
        <f>Q304*O304</f>
        <v>1800</v>
      </c>
    </row>
    <row r="305" spans="1:21" s="1" customFormat="1" ht="12" customHeight="1" x14ac:dyDescent="0.2">
      <c r="A305" s="16">
        <v>1</v>
      </c>
      <c r="B305" s="15" t="s">
        <v>325</v>
      </c>
      <c r="C305" s="26">
        <v>350</v>
      </c>
      <c r="D305" s="12">
        <f>C305*A305</f>
        <v>350</v>
      </c>
      <c r="O305" s="16">
        <v>1</v>
      </c>
      <c r="P305" s="15" t="s">
        <v>325</v>
      </c>
      <c r="Q305" s="26">
        <v>350</v>
      </c>
      <c r="R305" s="12">
        <f>Q305*O305</f>
        <v>350</v>
      </c>
    </row>
    <row r="306" spans="1:21" s="1" customFormat="1" ht="12" customHeight="1" x14ac:dyDescent="0.2">
      <c r="A306" s="11">
        <v>1</v>
      </c>
      <c r="B306" s="1" t="s">
        <v>265</v>
      </c>
      <c r="C306" s="25">
        <v>675</v>
      </c>
      <c r="D306" s="12">
        <f t="shared" si="67"/>
        <v>675</v>
      </c>
      <c r="O306" s="11">
        <v>1</v>
      </c>
      <c r="P306" s="1" t="s">
        <v>265</v>
      </c>
      <c r="Q306" s="25">
        <v>675</v>
      </c>
      <c r="R306" s="12">
        <f t="shared" si="68"/>
        <v>675</v>
      </c>
    </row>
    <row r="307" spans="1:21" s="1" customFormat="1" ht="12" customHeight="1" x14ac:dyDescent="0.2">
      <c r="A307" s="11">
        <v>1</v>
      </c>
      <c r="B307" s="1" t="s">
        <v>326</v>
      </c>
      <c r="C307" s="25">
        <v>260</v>
      </c>
      <c r="D307" s="12">
        <f t="shared" si="67"/>
        <v>260</v>
      </c>
      <c r="O307" s="11">
        <v>1</v>
      </c>
      <c r="P307" s="1" t="s">
        <v>326</v>
      </c>
      <c r="Q307" s="25">
        <v>260</v>
      </c>
      <c r="R307" s="12">
        <f t="shared" si="68"/>
        <v>260</v>
      </c>
    </row>
    <row r="308" spans="1:21" s="1" customFormat="1" ht="12" customHeight="1" x14ac:dyDescent="0.2">
      <c r="A308" s="11">
        <v>1</v>
      </c>
      <c r="B308" s="1" t="s">
        <v>155</v>
      </c>
      <c r="C308" s="25">
        <v>500</v>
      </c>
      <c r="D308" s="12">
        <f t="shared" si="67"/>
        <v>500</v>
      </c>
      <c r="O308" s="11">
        <v>1</v>
      </c>
      <c r="P308" s="1" t="s">
        <v>155</v>
      </c>
      <c r="Q308" s="25">
        <v>500</v>
      </c>
      <c r="R308" s="12">
        <f t="shared" si="68"/>
        <v>500</v>
      </c>
    </row>
    <row r="309" spans="1:21" s="32" customFormat="1" ht="12" customHeight="1" x14ac:dyDescent="0.25">
      <c r="A309" s="11">
        <v>1</v>
      </c>
      <c r="B309" s="1" t="s">
        <v>136</v>
      </c>
      <c r="C309" s="25">
        <v>1500</v>
      </c>
      <c r="D309" s="12">
        <f t="shared" si="67"/>
        <v>1500</v>
      </c>
      <c r="E309" s="1"/>
      <c r="F309" s="1"/>
      <c r="G309" s="1"/>
      <c r="H309" s="1"/>
      <c r="O309" s="11">
        <v>1</v>
      </c>
      <c r="P309" s="1" t="s">
        <v>136</v>
      </c>
      <c r="Q309" s="25">
        <v>1500</v>
      </c>
      <c r="R309" s="12">
        <f t="shared" si="68"/>
        <v>1500</v>
      </c>
      <c r="S309" s="1"/>
      <c r="T309" s="1"/>
      <c r="U309" s="1"/>
    </row>
    <row r="310" spans="1:21" s="32" customFormat="1" ht="12" customHeight="1" x14ac:dyDescent="0.25">
      <c r="A310" s="11">
        <v>1</v>
      </c>
      <c r="B310" s="1" t="s">
        <v>156</v>
      </c>
      <c r="C310" s="25">
        <v>4500</v>
      </c>
      <c r="D310" s="12">
        <f t="shared" si="67"/>
        <v>4500</v>
      </c>
      <c r="E310" s="1"/>
      <c r="O310" s="11">
        <v>1</v>
      </c>
      <c r="P310" s="1" t="s">
        <v>156</v>
      </c>
      <c r="Q310" s="25">
        <v>4500</v>
      </c>
      <c r="R310" s="12">
        <f t="shared" si="68"/>
        <v>4500</v>
      </c>
      <c r="S310" s="1"/>
    </row>
    <row r="311" spans="1:21" s="32" customFormat="1" ht="12" customHeight="1" x14ac:dyDescent="0.25">
      <c r="A311" s="11">
        <v>1</v>
      </c>
      <c r="B311" s="1" t="s">
        <v>157</v>
      </c>
      <c r="C311" s="25">
        <v>2000</v>
      </c>
      <c r="D311" s="12">
        <f t="shared" si="67"/>
        <v>2000</v>
      </c>
      <c r="E311" s="1"/>
      <c r="F311" s="1"/>
      <c r="G311" s="1"/>
      <c r="H311" s="1"/>
      <c r="O311" s="11">
        <v>1</v>
      </c>
      <c r="P311" s="1" t="s">
        <v>157</v>
      </c>
      <c r="Q311" s="25">
        <v>2000</v>
      </c>
      <c r="R311" s="12">
        <f t="shared" si="68"/>
        <v>2000</v>
      </c>
      <c r="S311" s="1"/>
      <c r="T311" s="1"/>
      <c r="U311" s="1"/>
    </row>
    <row r="312" spans="1:21" s="32" customFormat="1" ht="12" customHeight="1" x14ac:dyDescent="0.25">
      <c r="A312" s="11">
        <v>1</v>
      </c>
      <c r="B312" s="1" t="s">
        <v>270</v>
      </c>
      <c r="C312" s="25">
        <v>675</v>
      </c>
      <c r="D312" s="12">
        <f t="shared" si="67"/>
        <v>675</v>
      </c>
      <c r="E312" s="1"/>
      <c r="O312" s="11">
        <v>1</v>
      </c>
      <c r="P312" s="1" t="s">
        <v>270</v>
      </c>
      <c r="Q312" s="25">
        <v>675</v>
      </c>
      <c r="R312" s="12">
        <f t="shared" si="68"/>
        <v>675</v>
      </c>
      <c r="S312" s="1"/>
    </row>
    <row r="313" spans="1:21" s="32" customFormat="1" ht="12" customHeight="1" x14ac:dyDescent="0.25">
      <c r="A313" s="11">
        <v>1</v>
      </c>
      <c r="B313" s="1" t="s">
        <v>158</v>
      </c>
      <c r="C313" s="25">
        <v>1000</v>
      </c>
      <c r="D313" s="12">
        <f t="shared" si="67"/>
        <v>1000</v>
      </c>
      <c r="E313" s="1"/>
      <c r="O313" s="11">
        <v>1</v>
      </c>
      <c r="P313" s="1" t="s">
        <v>158</v>
      </c>
      <c r="Q313" s="25">
        <v>1000</v>
      </c>
      <c r="R313" s="12">
        <f t="shared" si="68"/>
        <v>1000</v>
      </c>
      <c r="S313" s="1"/>
    </row>
    <row r="314" spans="1:21" s="32" customFormat="1" ht="12" customHeight="1" x14ac:dyDescent="0.25">
      <c r="A314" s="11">
        <v>1</v>
      </c>
      <c r="B314" s="1" t="s">
        <v>159</v>
      </c>
      <c r="C314" s="25">
        <v>1000</v>
      </c>
      <c r="D314" s="12">
        <f t="shared" si="67"/>
        <v>1000</v>
      </c>
      <c r="E314" s="1"/>
      <c r="O314" s="11">
        <v>1</v>
      </c>
      <c r="P314" s="1" t="s">
        <v>159</v>
      </c>
      <c r="Q314" s="25">
        <v>1000</v>
      </c>
      <c r="R314" s="12">
        <f t="shared" si="68"/>
        <v>1000</v>
      </c>
      <c r="S314" s="1"/>
    </row>
    <row r="315" spans="1:21" s="1" customFormat="1" ht="12" customHeight="1" x14ac:dyDescent="0.2">
      <c r="A315" s="11">
        <v>0</v>
      </c>
      <c r="B315" s="1" t="s">
        <v>327</v>
      </c>
      <c r="C315" s="25">
        <v>1500</v>
      </c>
      <c r="D315" s="12">
        <f t="shared" si="67"/>
        <v>0</v>
      </c>
      <c r="O315" s="11">
        <v>0</v>
      </c>
      <c r="P315" s="1" t="s">
        <v>327</v>
      </c>
      <c r="Q315" s="25">
        <v>1500</v>
      </c>
      <c r="R315" s="12">
        <f t="shared" si="68"/>
        <v>0</v>
      </c>
    </row>
    <row r="316" spans="1:21" s="1" customFormat="1" ht="12" customHeight="1" x14ac:dyDescent="0.2">
      <c r="A316" s="16">
        <v>1</v>
      </c>
      <c r="B316" s="15" t="s">
        <v>294</v>
      </c>
      <c r="C316" s="26">
        <v>1800</v>
      </c>
      <c r="D316" s="12">
        <f t="shared" si="67"/>
        <v>1800</v>
      </c>
      <c r="O316" s="16">
        <v>1</v>
      </c>
      <c r="P316" s="15" t="s">
        <v>294</v>
      </c>
      <c r="Q316" s="26">
        <v>1800</v>
      </c>
      <c r="R316" s="12">
        <f t="shared" si="68"/>
        <v>1800</v>
      </c>
    </row>
    <row r="317" spans="1:21" s="1" customFormat="1" ht="12" customHeight="1" x14ac:dyDescent="0.25">
      <c r="A317" s="11">
        <v>1</v>
      </c>
      <c r="B317" s="1" t="s">
        <v>295</v>
      </c>
      <c r="C317" s="25">
        <v>1705</v>
      </c>
      <c r="D317" s="12">
        <f t="shared" si="67"/>
        <v>1705</v>
      </c>
      <c r="F317" s="32"/>
      <c r="G317" s="32"/>
      <c r="H317" s="32"/>
      <c r="O317" s="11">
        <v>1</v>
      </c>
      <c r="P317" s="1" t="s">
        <v>295</v>
      </c>
      <c r="Q317" s="25">
        <v>1705</v>
      </c>
      <c r="R317" s="12">
        <f t="shared" si="68"/>
        <v>1705</v>
      </c>
      <c r="T317" s="32"/>
      <c r="U317" s="32"/>
    </row>
    <row r="318" spans="1:21" s="1" customFormat="1" ht="12" customHeight="1" x14ac:dyDescent="0.2">
      <c r="A318" s="11">
        <v>1</v>
      </c>
      <c r="B318" s="1" t="s">
        <v>296</v>
      </c>
      <c r="C318" s="25">
        <v>335</v>
      </c>
      <c r="D318" s="12">
        <f t="shared" si="67"/>
        <v>335</v>
      </c>
      <c r="O318" s="11">
        <v>1</v>
      </c>
      <c r="P318" s="1" t="s">
        <v>296</v>
      </c>
      <c r="Q318" s="25">
        <v>335</v>
      </c>
      <c r="R318" s="12">
        <f t="shared" si="68"/>
        <v>335</v>
      </c>
    </row>
    <row r="319" spans="1:21" s="32" customFormat="1" ht="12" customHeight="1" x14ac:dyDescent="0.25">
      <c r="A319" s="11"/>
      <c r="B319" s="1"/>
      <c r="C319" s="25"/>
      <c r="D319" s="12">
        <f t="shared" si="67"/>
        <v>0</v>
      </c>
      <c r="E319" s="3"/>
      <c r="F319" s="1"/>
      <c r="G319" s="1"/>
      <c r="O319" s="11"/>
      <c r="P319" s="1"/>
      <c r="Q319" s="25"/>
      <c r="R319" s="12">
        <f t="shared" si="68"/>
        <v>0</v>
      </c>
      <c r="S319" s="3"/>
      <c r="T319" s="1"/>
      <c r="U319" s="1"/>
    </row>
    <row r="320" spans="1:21" s="1" customFormat="1" ht="12" customHeight="1" x14ac:dyDescent="0.2">
      <c r="A320" s="11"/>
      <c r="C320" s="25"/>
      <c r="D320" s="12">
        <f t="shared" si="67"/>
        <v>0</v>
      </c>
      <c r="O320" s="11"/>
      <c r="Q320" s="25"/>
      <c r="R320" s="12">
        <f t="shared" si="68"/>
        <v>0</v>
      </c>
    </row>
    <row r="321" spans="1:27" s="32" customFormat="1" ht="12" customHeight="1" x14ac:dyDescent="0.25">
      <c r="A321" s="11"/>
      <c r="B321" s="1"/>
      <c r="C321" s="25"/>
      <c r="D321" s="12">
        <f t="shared" si="67"/>
        <v>0</v>
      </c>
      <c r="E321" s="1"/>
      <c r="F321" s="1"/>
      <c r="G321" s="1"/>
      <c r="O321" s="11"/>
      <c r="P321" s="1"/>
      <c r="Q321" s="25"/>
      <c r="R321" s="12">
        <f t="shared" si="68"/>
        <v>0</v>
      </c>
      <c r="S321" s="1"/>
      <c r="T321" s="1"/>
      <c r="U321" s="1"/>
    </row>
    <row r="322" spans="1:27" s="1" customFormat="1" ht="12" customHeight="1" thickBot="1" x14ac:dyDescent="0.25">
      <c r="A322" s="11"/>
      <c r="C322" s="25"/>
      <c r="D322" s="12"/>
      <c r="E322" s="3">
        <f>SUM(D283:D322)</f>
        <v>30698</v>
      </c>
      <c r="O322" s="11"/>
      <c r="Q322" s="25"/>
      <c r="R322" s="12"/>
      <c r="S322" s="3">
        <f>SUM(R283:R322)</f>
        <v>31779</v>
      </c>
    </row>
    <row r="323" spans="1:27" ht="12" customHeight="1" thickBot="1" x14ac:dyDescent="0.3">
      <c r="A323" s="13"/>
      <c r="B323" s="14"/>
      <c r="C323" s="6" t="s">
        <v>161</v>
      </c>
      <c r="D323" s="7">
        <f>SUM(D4:D322)</f>
        <v>485790.65399999998</v>
      </c>
      <c r="E323" s="1"/>
      <c r="F323" s="1"/>
      <c r="G323" s="1"/>
      <c r="I323" s="1"/>
      <c r="J323" s="1"/>
      <c r="K323" s="1"/>
      <c r="L323" s="1"/>
      <c r="M323" s="1"/>
      <c r="O323" s="13"/>
      <c r="P323" s="14"/>
      <c r="Q323" s="6" t="s">
        <v>161</v>
      </c>
      <c r="R323" s="7">
        <f>SUM(R4:R322)</f>
        <v>559970.48</v>
      </c>
      <c r="S323" s="1"/>
      <c r="T323" s="3">
        <f>R323-D323</f>
        <v>74179.826000000001</v>
      </c>
      <c r="U323" s="1"/>
      <c r="AA323" s="4"/>
    </row>
    <row r="324" spans="1:27" ht="12" customHeight="1" thickBot="1" x14ac:dyDescent="0.3">
      <c r="I324" s="1"/>
      <c r="J324" s="1"/>
      <c r="K324" s="1"/>
      <c r="L324" s="1"/>
      <c r="M324" s="1"/>
      <c r="AA324" s="4"/>
    </row>
    <row r="325" spans="1:27" ht="12" customHeight="1" x14ac:dyDescent="0.25">
      <c r="C325" s="21" t="s">
        <v>7</v>
      </c>
      <c r="D325" s="22">
        <v>0</v>
      </c>
      <c r="I325" s="32"/>
      <c r="J325" s="32"/>
      <c r="K325" s="32"/>
      <c r="L325" s="32"/>
      <c r="M325" s="32"/>
      <c r="Q325" s="21" t="s">
        <v>7</v>
      </c>
      <c r="R325" s="22">
        <v>0</v>
      </c>
      <c r="AA325" s="4"/>
    </row>
    <row r="326" spans="1:27" ht="12" customHeight="1" thickBot="1" x14ac:dyDescent="0.3">
      <c r="C326" s="23" t="s">
        <v>6</v>
      </c>
      <c r="D326" s="24" t="e">
        <f>1-(D323/D325)</f>
        <v>#DIV/0!</v>
      </c>
      <c r="I326" s="1"/>
      <c r="J326" s="1"/>
      <c r="K326" s="1"/>
      <c r="L326" s="1"/>
      <c r="M326" s="1"/>
      <c r="Q326" s="23" t="s">
        <v>6</v>
      </c>
      <c r="R326" s="24" t="e">
        <f>1-(R323/R325)</f>
        <v>#DIV/0!</v>
      </c>
    </row>
    <row r="327" spans="1:27" ht="12" customHeight="1" x14ac:dyDescent="0.25">
      <c r="I327" s="32"/>
      <c r="J327" s="32"/>
      <c r="K327" s="32"/>
      <c r="L327" s="32"/>
      <c r="M327" s="32"/>
    </row>
    <row r="328" spans="1:27" ht="12" customHeight="1" x14ac:dyDescent="0.25">
      <c r="I328" s="1"/>
      <c r="J328" s="1"/>
      <c r="K328" s="1"/>
      <c r="L328" s="1"/>
      <c r="M328" s="1"/>
    </row>
    <row r="329" spans="1:27" ht="12" customHeight="1" x14ac:dyDescent="0.25">
      <c r="I329" s="32"/>
      <c r="J329" s="32"/>
      <c r="K329" s="32"/>
      <c r="L329" s="32"/>
      <c r="M329" s="32"/>
    </row>
    <row r="330" spans="1:27" ht="12" customHeight="1" x14ac:dyDescent="0.25">
      <c r="I330" s="1"/>
      <c r="J330" s="1"/>
      <c r="K330" s="1"/>
      <c r="L330" s="1"/>
      <c r="M330" s="1"/>
    </row>
    <row r="331" spans="1:27" ht="12" customHeight="1" x14ac:dyDescent="0.25">
      <c r="I331" s="32"/>
      <c r="J331" s="32"/>
      <c r="K331" s="32"/>
      <c r="L331" s="32"/>
      <c r="M331" s="32"/>
    </row>
    <row r="332" spans="1:27" ht="12" customHeight="1" x14ac:dyDescent="0.25">
      <c r="I332" s="1"/>
      <c r="J332" s="1"/>
      <c r="K332" s="1"/>
      <c r="L332" s="1"/>
      <c r="M332" s="1"/>
    </row>
    <row r="333" spans="1:27" ht="12" customHeight="1" x14ac:dyDescent="0.25">
      <c r="I333" s="32"/>
      <c r="J333" s="32"/>
      <c r="K333" s="32"/>
      <c r="L333" s="32"/>
      <c r="M333" s="32"/>
    </row>
    <row r="334" spans="1:27" ht="12" customHeight="1" x14ac:dyDescent="0.25">
      <c r="I334" s="1"/>
      <c r="J334" s="1"/>
      <c r="K334" s="1"/>
      <c r="L334" s="1"/>
      <c r="M334" s="1"/>
    </row>
    <row r="335" spans="1:27" ht="12" customHeight="1" x14ac:dyDescent="0.25">
      <c r="I335" s="32"/>
      <c r="J335" s="32"/>
      <c r="K335" s="32"/>
      <c r="L335" s="32"/>
      <c r="M335" s="32"/>
    </row>
    <row r="336" spans="1:27" ht="12" customHeight="1" x14ac:dyDescent="0.25">
      <c r="I336" s="1"/>
      <c r="J336" s="1"/>
      <c r="K336" s="1"/>
      <c r="L336" s="1"/>
      <c r="M336" s="1"/>
    </row>
    <row r="337" spans="9:13" ht="12" customHeight="1" x14ac:dyDescent="0.25">
      <c r="I337" s="32"/>
      <c r="J337" s="32"/>
      <c r="K337" s="32"/>
      <c r="L337" s="32"/>
      <c r="M337" s="32"/>
    </row>
    <row r="338" spans="9:13" ht="12" customHeight="1" x14ac:dyDescent="0.25">
      <c r="I338" s="32"/>
      <c r="J338" s="32"/>
      <c r="K338" s="32"/>
      <c r="L338" s="32"/>
      <c r="M338" s="32"/>
    </row>
    <row r="339" spans="9:13" ht="12" customHeight="1" x14ac:dyDescent="0.25">
      <c r="I339" s="32"/>
      <c r="J339" s="32"/>
      <c r="K339" s="32"/>
      <c r="L339" s="32"/>
      <c r="M339" s="32"/>
    </row>
    <row r="340" spans="9:13" ht="12" customHeight="1" x14ac:dyDescent="0.25">
      <c r="I340" s="32"/>
      <c r="J340" s="32"/>
      <c r="K340" s="32"/>
      <c r="L340" s="32"/>
      <c r="M340" s="32"/>
    </row>
    <row r="341" spans="9:13" ht="12" customHeight="1" x14ac:dyDescent="0.25">
      <c r="I341" s="32"/>
      <c r="J341" s="32"/>
      <c r="K341" s="32"/>
      <c r="L341" s="32"/>
      <c r="M341" s="32"/>
    </row>
    <row r="342" spans="9:13" ht="12" customHeight="1" x14ac:dyDescent="0.25">
      <c r="I342" s="32"/>
      <c r="J342" s="32"/>
      <c r="K342" s="32"/>
      <c r="L342" s="32"/>
      <c r="M342" s="32"/>
    </row>
    <row r="343" spans="9:13" ht="12" customHeight="1" x14ac:dyDescent="0.25">
      <c r="I343" s="32"/>
      <c r="J343" s="32"/>
      <c r="K343" s="32"/>
      <c r="L343" s="32"/>
      <c r="M343" s="32"/>
    </row>
    <row r="344" spans="9:13" ht="12" customHeight="1" x14ac:dyDescent="0.25"/>
    <row r="345" spans="9:13" ht="12" customHeight="1" x14ac:dyDescent="0.25"/>
    <row r="346" spans="9:13" ht="12" customHeight="1" x14ac:dyDescent="0.25"/>
  </sheetData>
  <mergeCells count="2">
    <mergeCell ref="A2:G2"/>
    <mergeCell ref="O2:U2"/>
  </mergeCells>
  <pageMargins left="0.7" right="0.7" top="0.75" bottom="0.75" header="0.3" footer="0.3"/>
  <pageSetup orientation="landscape" horizontalDpi="4294967294" verticalDpi="300" r:id="rId1"/>
  <headerFooter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Updated</vt:lpstr>
      <vt:lpstr>Bosch</vt:lpstr>
      <vt:lpstr>Omron</vt:lpstr>
      <vt:lpstr>Beckhoff</vt:lpstr>
      <vt:lpstr>Old Quote</vt:lpstr>
      <vt:lpstr>Original</vt:lpstr>
      <vt:lpstr>Original!Print_Area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Greg Herivel</dc:creator>
  <cp:keywords/>
  <dc:description/>
  <cp:lastModifiedBy>Evan Lackey</cp:lastModifiedBy>
  <cp:revision/>
  <dcterms:created xsi:type="dcterms:W3CDTF">2008-02-28T14:14:01Z</dcterms:created>
  <dcterms:modified xsi:type="dcterms:W3CDTF">2024-01-05T22:20:38Z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BCO_ScreenResolution">
    <vt:lpwstr>96 96 1920 1080</vt:lpwstr>
  </property>
</Properties>
</file>