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\OneDrive\Desktop\MSBA7003\Assignment&amp;Exercises\"/>
    </mc:Choice>
  </mc:AlternateContent>
  <xr:revisionPtr revIDLastSave="0" documentId="13_ncr:1_{4968CFDC-DA2C-4B68-8635-52E205091DBF}" xr6:coauthVersionLast="47" xr6:coauthVersionMax="47" xr10:uidLastSave="{00000000-0000-0000-0000-000000000000}"/>
  <bookViews>
    <workbookView xWindow="-120" yWindow="-120" windowWidth="29040" windowHeight="15720" activeTab="2" xr2:uid="{32F50017-9B6A-40EB-9440-7CE75621D548}"/>
  </bookViews>
  <sheets>
    <sheet name="Answer Report 1" sheetId="4" r:id="rId1"/>
    <sheet name="Q1" sheetId="1" r:id="rId2"/>
    <sheet name="Q2&amp;3" sheetId="5" r:id="rId3"/>
  </sheets>
  <definedNames>
    <definedName name="solver_adj" localSheetId="1" hidden="1">'Q1'!$B$2:$E$2,'Q1'!$B$4:$E$4,'Q1'!$B$8</definedName>
    <definedName name="solver_adj" localSheetId="2" hidden="1">'Q2&amp;3'!$C$2:$M$12,'Q2&amp;3'!$B$2:$B$12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2</definedName>
    <definedName name="solver_eng" localSheetId="1" hidden="1">2</definedName>
    <definedName name="solver_eng" localSheetId="2" hidden="1">2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'Q1'!$B$2:$E$2</definedName>
    <definedName name="solver_lhs1" localSheetId="2" hidden="1">'Q2&amp;3'!$B$13</definedName>
    <definedName name="solver_lhs2" localSheetId="1" hidden="1">'Q1'!$B$4:$E$4</definedName>
    <definedName name="solver_lhs2" localSheetId="2" hidden="1">'Q2&amp;3'!$B$2:$B$12</definedName>
    <definedName name="solver_lhs3" localSheetId="1" hidden="1">'Q1'!$B$8</definedName>
    <definedName name="solver_lhs3" localSheetId="2" hidden="1">'Q2&amp;3'!$C$13:$M$13</definedName>
    <definedName name="solver_lhs4" localSheetId="1" hidden="1">'Q1'!$B$9:$E$9</definedName>
    <definedName name="solver_lhs4" localSheetId="2" hidden="1">'Q2&amp;3'!$C$2:$M$12</definedName>
    <definedName name="solver_lhs5" localSheetId="1" hidden="1">'Q1'!$B$9:$E$9</definedName>
    <definedName name="solver_lhs5" localSheetId="2" hidden="1">'Q2&amp;3'!$N$2:$N$12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5</definedName>
    <definedName name="solver_num" localSheetId="2" hidden="1">5</definedName>
    <definedName name="solver_nwt" localSheetId="1" hidden="1">1</definedName>
    <definedName name="solver_nwt" localSheetId="2" hidden="1">1</definedName>
    <definedName name="solver_opt" localSheetId="1" hidden="1">'Q1'!$F$5</definedName>
    <definedName name="solver_opt" localSheetId="2" hidden="1">'Q2&amp;3'!$N$30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2</definedName>
    <definedName name="solver_rel1" localSheetId="1" hidden="1">5</definedName>
    <definedName name="solver_rel1" localSheetId="2" hidden="1">1</definedName>
    <definedName name="solver_rel2" localSheetId="1" hidden="1">1</definedName>
    <definedName name="solver_rel2" localSheetId="2" hidden="1">5</definedName>
    <definedName name="solver_rel3" localSheetId="1" hidden="1">2</definedName>
    <definedName name="solver_rel3" localSheetId="2" hidden="1">2</definedName>
    <definedName name="solver_rel4" localSheetId="1" hidden="1">1</definedName>
    <definedName name="solver_rel4" localSheetId="2" hidden="1">5</definedName>
    <definedName name="solver_rel5" localSheetId="1" hidden="1">3</definedName>
    <definedName name="solver_rel5" localSheetId="2" hidden="1">1</definedName>
    <definedName name="solver_rhs1" localSheetId="1" hidden="1">"binary"</definedName>
    <definedName name="solver_rhs1" localSheetId="2" hidden="1">'Q2&amp;3'!$B$14</definedName>
    <definedName name="solver_rhs2" localSheetId="1" hidden="1">'Q1'!$B$6:$E$6</definedName>
    <definedName name="solver_rhs2" localSheetId="2" hidden="1">"binary"</definedName>
    <definedName name="solver_rhs3" localSheetId="1" hidden="1">'Q1'!$F$9</definedName>
    <definedName name="solver_rhs3" localSheetId="2" hidden="1">'Q2&amp;3'!$C$14:$M$14</definedName>
    <definedName name="solver_rhs4" localSheetId="1" hidden="1">'Q1'!$B$13:$E$13</definedName>
    <definedName name="solver_rhs4" localSheetId="2" hidden="1">"binary"</definedName>
    <definedName name="solver_rhs5" localSheetId="1" hidden="1">'Q1'!$B$11:$E$11</definedName>
    <definedName name="solver_rhs5" localSheetId="2" hidden="1">'Q2&amp;3'!$O$2:$O$12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2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5" l="1"/>
  <c r="N3" i="5"/>
  <c r="N7" i="5"/>
  <c r="D28" i="5"/>
  <c r="D30" i="5" s="1"/>
  <c r="E28" i="5"/>
  <c r="E30" i="5" s="1"/>
  <c r="F28" i="5"/>
  <c r="F30" i="5" s="1"/>
  <c r="G28" i="5"/>
  <c r="G30" i="5" s="1"/>
  <c r="H28" i="5"/>
  <c r="H30" i="5" s="1"/>
  <c r="I28" i="5"/>
  <c r="I30" i="5" s="1"/>
  <c r="J28" i="5"/>
  <c r="J30" i="5" s="1"/>
  <c r="K28" i="5"/>
  <c r="K30" i="5" s="1"/>
  <c r="L28" i="5"/>
  <c r="L30" i="5" s="1"/>
  <c r="M28" i="5"/>
  <c r="M30" i="5" s="1"/>
  <c r="C28" i="5"/>
  <c r="C30" i="5" s="1"/>
  <c r="O3" i="5"/>
  <c r="O4" i="5"/>
  <c r="O5" i="5"/>
  <c r="O6" i="5"/>
  <c r="O7" i="5"/>
  <c r="O8" i="5"/>
  <c r="O9" i="5"/>
  <c r="O10" i="5"/>
  <c r="O11" i="5"/>
  <c r="O12" i="5"/>
  <c r="N4" i="5"/>
  <c r="N5" i="5"/>
  <c r="N6" i="5"/>
  <c r="N8" i="5"/>
  <c r="N9" i="5"/>
  <c r="N10" i="5"/>
  <c r="N11" i="5"/>
  <c r="N12" i="5"/>
  <c r="N2" i="5"/>
  <c r="B13" i="5"/>
  <c r="D13" i="5"/>
  <c r="E13" i="5"/>
  <c r="F13" i="5"/>
  <c r="G13" i="5"/>
  <c r="H13" i="5"/>
  <c r="I13" i="5"/>
  <c r="J13" i="5"/>
  <c r="K13" i="5"/>
  <c r="L13" i="5"/>
  <c r="M13" i="5"/>
  <c r="C13" i="5"/>
  <c r="E3" i="1"/>
  <c r="D5" i="1"/>
  <c r="C5" i="1"/>
  <c r="E5" i="1"/>
  <c r="B5" i="1"/>
  <c r="B6" i="1"/>
  <c r="C6" i="1"/>
  <c r="B9" i="1"/>
  <c r="D6" i="1"/>
  <c r="E6" i="1"/>
  <c r="N30" i="5" l="1"/>
  <c r="C8" i="1" l="1"/>
  <c r="C9" i="1" s="1"/>
  <c r="F5" i="1" l="1"/>
  <c r="D8" i="1"/>
  <c r="D9" i="1" l="1"/>
  <c r="E8" i="1" s="1"/>
  <c r="E9" i="1" s="1"/>
  <c r="F9" i="1" s="1"/>
</calcChain>
</file>

<file path=xl/sharedStrings.xml><?xml version="1.0" encoding="utf-8"?>
<sst xmlns="http://schemas.openxmlformats.org/spreadsheetml/2006/main" count="189" uniqueCount="114">
  <si>
    <t>Atlanta</t>
    <phoneticPr fontId="1" type="noConversion"/>
  </si>
  <si>
    <t>LA</t>
    <phoneticPr fontId="1" type="noConversion"/>
  </si>
  <si>
    <t>Houston</t>
    <phoneticPr fontId="1" type="noConversion"/>
  </si>
  <si>
    <t>NO</t>
    <phoneticPr fontId="1" type="noConversion"/>
  </si>
  <si>
    <t>Buy @ this location?</t>
    <phoneticPr fontId="1" type="noConversion"/>
  </si>
  <si>
    <t>Fuel purchased (gal.)</t>
    <phoneticPr fontId="1" type="noConversion"/>
  </si>
  <si>
    <t>Fuel price (per gal.)</t>
    <phoneticPr fontId="1" type="noConversion"/>
  </si>
  <si>
    <t>Fuel cost</t>
  </si>
  <si>
    <t>Fuel cost</t>
    <phoneticPr fontId="1" type="noConversion"/>
  </si>
  <si>
    <t>&gt;=</t>
    <phoneticPr fontId="1" type="noConversion"/>
  </si>
  <si>
    <t>&lt;=</t>
    <phoneticPr fontId="1" type="noConversion"/>
  </si>
  <si>
    <t>Regular consumption</t>
    <phoneticPr fontId="1" type="noConversion"/>
  </si>
  <si>
    <t>Fuel counter(after purchase)</t>
    <phoneticPr fontId="1" type="noConversion"/>
  </si>
  <si>
    <t>Fuel counter(when arrive)</t>
    <phoneticPr fontId="1" type="noConversion"/>
  </si>
  <si>
    <t>Maximum buy</t>
    <phoneticPr fontId="1" type="noConversion"/>
  </si>
  <si>
    <t>Worksheet: [Assignment3_working.xlsx]Q1</t>
  </si>
  <si>
    <t>Objective Cell (Min)</t>
  </si>
  <si>
    <t>Cell</t>
  </si>
  <si>
    <t>Name</t>
  </si>
  <si>
    <t>Original Value</t>
  </si>
  <si>
    <t>Final Value</t>
  </si>
  <si>
    <t>Variable Cells</t>
  </si>
  <si>
    <t>Constraints</t>
  </si>
  <si>
    <t>Cell Value</t>
  </si>
  <si>
    <t>Formula</t>
  </si>
  <si>
    <t>$F$5</t>
  </si>
  <si>
    <t>$B$2</t>
  </si>
  <si>
    <t>Buy @ this location? Atlanta</t>
  </si>
  <si>
    <t>$C$2</t>
  </si>
  <si>
    <t>Buy @ this location? LA</t>
  </si>
  <si>
    <t>$D$2</t>
  </si>
  <si>
    <t>Buy @ this location? Houston</t>
  </si>
  <si>
    <t>$E$2</t>
  </si>
  <si>
    <t>Buy @ this location? NO</t>
  </si>
  <si>
    <t>$B$4</t>
  </si>
  <si>
    <t>Fuel purchased (gal.) Atlanta</t>
  </si>
  <si>
    <t>$C$4</t>
  </si>
  <si>
    <t>Fuel purchased (gal.) LA</t>
  </si>
  <si>
    <t>$D$4</t>
  </si>
  <si>
    <t>Fuel purchased (gal.) Houston</t>
  </si>
  <si>
    <t>$E$4</t>
  </si>
  <si>
    <t>Fuel purchased (gal.) NO</t>
  </si>
  <si>
    <t>$B$4&lt;=$B$6</t>
  </si>
  <si>
    <t>$C$4&lt;=$C$6</t>
  </si>
  <si>
    <t>$D$4&lt;=$D$6</t>
  </si>
  <si>
    <t>$E$4&lt;=$E$6</t>
  </si>
  <si>
    <t>$B$8</t>
  </si>
  <si>
    <t>Fuel counter(when arrive) Atlanta</t>
  </si>
  <si>
    <t>$B$8=$F$9</t>
  </si>
  <si>
    <t>$B$9</t>
  </si>
  <si>
    <t>Fuel counter(after purchase) Atlanta</t>
  </si>
  <si>
    <t>$B$9&lt;=$B$13</t>
  </si>
  <si>
    <t>$C$9</t>
  </si>
  <si>
    <t>Fuel counter(after purchase) LA</t>
  </si>
  <si>
    <t>$C$9&lt;=$C$13</t>
  </si>
  <si>
    <t>$D$9</t>
  </si>
  <si>
    <t>Fuel counter(after purchase) Houston</t>
  </si>
  <si>
    <t>$D$9&lt;=$D$13</t>
  </si>
  <si>
    <t>$E$9</t>
  </si>
  <si>
    <t>Fuel counter(after purchase) NO</t>
  </si>
  <si>
    <t>$E$9&lt;=$E$13</t>
  </si>
  <si>
    <t>$B$9&gt;=$B$11</t>
  </si>
  <si>
    <t>$C$9&gt;=$C$11</t>
  </si>
  <si>
    <t>$D$9&gt;=$D$11</t>
  </si>
  <si>
    <t>$E$9&gt;=$E$11</t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</si>
  <si>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</si>
  <si>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</si>
  <si>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</si>
  <si>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</si>
  <si>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</si>
  <si>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V</t>
    <phoneticPr fontId="1" type="noConversion"/>
  </si>
  <si>
    <t>X</t>
    <phoneticPr fontId="1" type="noConversion"/>
  </si>
  <si>
    <t>Microsoft Excel 16.0 Answer Report</t>
  </si>
  <si>
    <t>Report Created: 9/27/2023 10:06:02 AM</t>
  </si>
  <si>
    <t>Result: Solver found a solution.  All Constraints and optimality conditions are satisfied.</t>
  </si>
  <si>
    <t>Solver Engine</t>
  </si>
  <si>
    <t>Engine: Simplex LP</t>
  </si>
  <si>
    <t>Solution Time: 0.063 Seconds.</t>
  </si>
  <si>
    <t>Iterations: 3 Subproblems: 6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</si>
  <si>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</si>
  <si>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</si>
  <si>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</si>
  <si>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Integer</t>
  </si>
  <si>
    <t>Status</t>
  </si>
  <si>
    <t>Slack</t>
  </si>
  <si>
    <t>Contin</t>
  </si>
  <si>
    <t>Not Binding</t>
  </si>
  <si>
    <t>Binding</t>
  </si>
  <si>
    <t>$B$2:$E$2=Binary</t>
  </si>
  <si>
    <t>Binary</t>
    <phoneticPr fontId="1" type="noConversion"/>
  </si>
  <si>
    <t>Q2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</si>
  <si>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</si>
  <si>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</si>
  <si>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</si>
  <si>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</si>
  <si>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</si>
  <si>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X</t>
    <phoneticPr fontId="1" type="noConversion"/>
  </si>
  <si>
    <t>V</t>
    <phoneticPr fontId="1" type="noConversion"/>
  </si>
  <si>
    <t>Q3</t>
    <phoneticPr fontId="1" type="noConversion"/>
  </si>
  <si>
    <t>Dallas, NY, and San Francisco 
Total distance = 5144521</t>
    <phoneticPr fontId="1" type="noConversion"/>
  </si>
  <si>
    <t>Boston</t>
    <phoneticPr fontId="1" type="noConversion"/>
  </si>
  <si>
    <t>Chicago</t>
    <phoneticPr fontId="1" type="noConversion"/>
  </si>
  <si>
    <t>Dallas</t>
    <phoneticPr fontId="1" type="noConversion"/>
  </si>
  <si>
    <t>Denver</t>
    <phoneticPr fontId="1" type="noConversion"/>
  </si>
  <si>
    <t>LA</t>
    <phoneticPr fontId="1" type="noConversion"/>
  </si>
  <si>
    <t>Miami</t>
    <phoneticPr fontId="1" type="noConversion"/>
  </si>
  <si>
    <t>NYC</t>
    <phoneticPr fontId="1" type="noConversion"/>
  </si>
  <si>
    <t>Phoenix</t>
    <phoneticPr fontId="1" type="noConversion"/>
  </si>
  <si>
    <t>Pittsburgh</t>
    <phoneticPr fontId="1" type="noConversion"/>
  </si>
  <si>
    <t>SF</t>
    <phoneticPr fontId="1" type="noConversion"/>
  </si>
  <si>
    <t>Seattle</t>
    <phoneticPr fontId="1" type="noConversion"/>
  </si>
  <si>
    <t>Y</t>
    <phoneticPr fontId="1" type="noConversion"/>
  </si>
  <si>
    <t>Distance</t>
    <phoneticPr fontId="1" type="noConversion"/>
  </si>
  <si>
    <t>Trips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</si>
</sst>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新細明體"/>
      <scheme val="minor"/>
    </font>
    <font>
      <b/>
      <sz val="11"/>
      <color indexed="18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2" xfId="0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0" fontId="0" fillId="0" borderId="2" xfId="0" applyNumberFormat="1" applyFill="1" applyBorder="1" applyAlignment="1">
      <alignment vertical="center"/>
    </xf>
    <xf numFmtId="0" fontId="0" fillId="0" borderId="3" xfId="0" applyNumberFormat="1" applyFill="1" applyBorder="1" applyAlignment="1">
      <alignment vertical="center"/>
    </xf>
    <xf numFmtId="0" fontId="3" fillId="4" borderId="0" xfId="0" applyFont="1" applyFill="1">
      <alignment vertical="center"/>
    </xf>
    <xf numFmtId="0" fontId="2" fillId="0" borderId="12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FF88B-49D9-435A-A613-B4F8612DBF61}">
  <dimension ref="A1:G47"/>
  <sheetViews>
    <sheetView showGridLines="0" topLeftCell="A27" workbookViewId="0"/>
  </sheetViews>
  <sheetFormatPr defaultRowHeight="15.75"/>
  <cols>
    <col min="1" max="1" width="2.28515625" customWidth="1"/>
    <col min="2" max="2" width="18.28515625" bestFit="1" customWidth="1"/>
    <col min="3" max="3" width="34.5703125" bestFit="1" customWidth="1"/>
    <col min="4" max="4" width="16.42578125" bestFit="1" customWidth="1"/>
    <col min="5" max="5" width="14.28515625" bestFit="1" customWidth="1"/>
    <col min="6" max="6" width="11.85546875" bestFit="1" customWidth="1"/>
    <col min="7" max="7" width="13" bestFit="1" customWidth="1"/>
  </cols>
  <sheetData>
    <row r="1" spans="1:5">
      <c r="A1" s="5" t="s">
        <v>72</v>
      </c>
    </row>
    <row r="2" spans="1:5">
      <c r="A2" s="5" t="s">
        <v>15</v>
      </c>
    </row>
    <row r="3" spans="1:5">
      <c r="A3" s="5" t="s">
        <v>73</v>
      </c>
    </row>
    <row r="4" spans="1:5">
      <c r="A4" s="5" t="s">
        <v>74</v>
      </c>
    </row>
    <row r="5" spans="1:5">
      <c r="A5" s="5" t="s">
        <v>75</v>
      </c>
    </row>
    <row r="6" spans="1:5">
      <c r="A6" s="5"/>
      <c r="B6" t="s">
        <v>76</v>
      </c>
    </row>
    <row r="7" spans="1:5">
      <c r="A7" s="5"/>
      <c r="B7" t="s">
        <v>77</v>
      </c>
    </row>
    <row r="8" spans="1:5">
      <c r="A8" s="5"/>
      <c r="B8" t="s">
        <v>78</v>
      </c>
    </row>
    <row r="9" spans="1:5">
      <c r="A9" s="5" t="s">
        <v>79</v>
      </c>
    </row>
    <row r="10" spans="1:5">
      <c r="B10" t="s">
        <v>80</v>
      </c>
    </row>
    <row r="11" spans="1:5">
      <c r="B11" t="s">
        <v>81</v>
      </c>
    </row>
    <row r="14" spans="1:5" ht="16.5" thickBot="1">
      <c r="A14" t="s">
        <v>16</v>
      </c>
    </row>
    <row r="15" spans="1:5" ht="16.5" thickBot="1">
      <c r="B15" s="7" t="s">
        <v>17</v>
      </c>
      <c r="C15" s="7" t="s">
        <v>18</v>
      </c>
      <c r="D15" s="7" t="s">
        <v>19</v>
      </c>
      <c r="E15" s="7" t="s">
        <v>20</v>
      </c>
    </row>
    <row r="16" spans="1:5" ht="16.5" thickBot="1">
      <c r="B16" s="6" t="s">
        <v>25</v>
      </c>
      <c r="C16" s="6" t="s">
        <v>7</v>
      </c>
      <c r="D16" s="9">
        <v>114321.05263149792</v>
      </c>
      <c r="E16" s="9">
        <v>114321.05263149792</v>
      </c>
    </row>
    <row r="19" spans="1:6" ht="16.5" thickBot="1">
      <c r="A19" t="s">
        <v>21</v>
      </c>
    </row>
    <row r="20" spans="1:6" ht="16.5" thickBot="1">
      <c r="B20" s="7" t="s">
        <v>17</v>
      </c>
      <c r="C20" s="7" t="s">
        <v>18</v>
      </c>
      <c r="D20" s="7" t="s">
        <v>19</v>
      </c>
      <c r="E20" s="7" t="s">
        <v>20</v>
      </c>
      <c r="F20" s="7" t="s">
        <v>82</v>
      </c>
    </row>
    <row r="21" spans="1:6">
      <c r="B21" s="8" t="s">
        <v>26</v>
      </c>
      <c r="C21" s="8" t="s">
        <v>27</v>
      </c>
      <c r="D21" s="10">
        <v>1</v>
      </c>
      <c r="E21" s="10">
        <v>1</v>
      </c>
      <c r="F21" s="8" t="s">
        <v>89</v>
      </c>
    </row>
    <row r="22" spans="1:6">
      <c r="B22" s="8" t="s">
        <v>28</v>
      </c>
      <c r="C22" s="8" t="s">
        <v>29</v>
      </c>
      <c r="D22" s="10">
        <v>0</v>
      </c>
      <c r="E22" s="10">
        <v>0</v>
      </c>
      <c r="F22" s="8" t="s">
        <v>89</v>
      </c>
    </row>
    <row r="23" spans="1:6">
      <c r="B23" s="8" t="s">
        <v>30</v>
      </c>
      <c r="C23" s="8" t="s">
        <v>31</v>
      </c>
      <c r="D23" s="10">
        <v>1</v>
      </c>
      <c r="E23" s="10">
        <v>1</v>
      </c>
      <c r="F23" s="8" t="s">
        <v>89</v>
      </c>
    </row>
    <row r="24" spans="1:6">
      <c r="B24" s="8" t="s">
        <v>32</v>
      </c>
      <c r="C24" s="8" t="s">
        <v>33</v>
      </c>
      <c r="D24" s="10">
        <v>1</v>
      </c>
      <c r="E24" s="10">
        <v>1</v>
      </c>
      <c r="F24" s="8" t="s">
        <v>89</v>
      </c>
    </row>
    <row r="25" spans="1:6">
      <c r="B25" s="8" t="s">
        <v>34</v>
      </c>
      <c r="C25" s="8" t="s">
        <v>35</v>
      </c>
      <c r="D25" s="10">
        <v>21157.894736800248</v>
      </c>
      <c r="E25" s="10">
        <v>21157.894736800248</v>
      </c>
      <c r="F25" s="8" t="s">
        <v>85</v>
      </c>
    </row>
    <row r="26" spans="1:6">
      <c r="B26" s="8" t="s">
        <v>36</v>
      </c>
      <c r="C26" s="8" t="s">
        <v>37</v>
      </c>
      <c r="D26" s="10">
        <v>0</v>
      </c>
      <c r="E26" s="10">
        <v>0</v>
      </c>
      <c r="F26" s="8" t="s">
        <v>85</v>
      </c>
    </row>
    <row r="27" spans="1:6">
      <c r="B27" s="8" t="s">
        <v>38</v>
      </c>
      <c r="C27" s="8" t="s">
        <v>39</v>
      </c>
      <c r="D27" s="10">
        <v>1000.0000000262818</v>
      </c>
      <c r="E27" s="10">
        <v>1000.0000000262818</v>
      </c>
      <c r="F27" s="8" t="s">
        <v>85</v>
      </c>
    </row>
    <row r="28" spans="1:6">
      <c r="B28" s="8" t="s">
        <v>40</v>
      </c>
      <c r="C28" s="8" t="s">
        <v>41</v>
      </c>
      <c r="D28" s="10">
        <v>4999.9999999969905</v>
      </c>
      <c r="E28" s="10">
        <v>4999.9999999969905</v>
      </c>
      <c r="F28" s="8" t="s">
        <v>85</v>
      </c>
    </row>
    <row r="29" spans="1:6" ht="16.5" thickBot="1">
      <c r="B29" s="6" t="s">
        <v>46</v>
      </c>
      <c r="C29" s="6" t="s">
        <v>47</v>
      </c>
      <c r="D29" s="9">
        <v>6000.0000000325481</v>
      </c>
      <c r="E29" s="9">
        <v>6000.0000000325481</v>
      </c>
      <c r="F29" s="6" t="s">
        <v>85</v>
      </c>
    </row>
    <row r="32" spans="1:6" ht="16.5" thickBot="1">
      <c r="A32" t="s">
        <v>22</v>
      </c>
    </row>
    <row r="33" spans="2:7" ht="16.5" thickBot="1">
      <c r="B33" s="7" t="s">
        <v>17</v>
      </c>
      <c r="C33" s="7" t="s">
        <v>18</v>
      </c>
      <c r="D33" s="7" t="s">
        <v>23</v>
      </c>
      <c r="E33" s="7" t="s">
        <v>24</v>
      </c>
      <c r="F33" s="7" t="s">
        <v>83</v>
      </c>
      <c r="G33" s="7" t="s">
        <v>84</v>
      </c>
    </row>
    <row r="34" spans="2:7">
      <c r="B34" s="8" t="s">
        <v>34</v>
      </c>
      <c r="C34" s="8" t="s">
        <v>35</v>
      </c>
      <c r="D34" s="10">
        <v>21157.894736800248</v>
      </c>
      <c r="E34" s="8" t="s">
        <v>42</v>
      </c>
      <c r="F34" s="8" t="s">
        <v>86</v>
      </c>
      <c r="G34" s="8">
        <v>14842.105263199752</v>
      </c>
    </row>
    <row r="35" spans="2:7">
      <c r="B35" s="8" t="s">
        <v>36</v>
      </c>
      <c r="C35" s="8" t="s">
        <v>37</v>
      </c>
      <c r="D35" s="10">
        <v>0</v>
      </c>
      <c r="E35" s="8" t="s">
        <v>43</v>
      </c>
      <c r="F35" s="8" t="s">
        <v>87</v>
      </c>
      <c r="G35" s="8">
        <v>0</v>
      </c>
    </row>
    <row r="36" spans="2:7">
      <c r="B36" s="8" t="s">
        <v>38</v>
      </c>
      <c r="C36" s="8" t="s">
        <v>39</v>
      </c>
      <c r="D36" s="10">
        <v>1000.0000000262818</v>
      </c>
      <c r="E36" s="8" t="s">
        <v>44</v>
      </c>
      <c r="F36" s="8" t="s">
        <v>86</v>
      </c>
      <c r="G36" s="8">
        <v>15999.999999973717</v>
      </c>
    </row>
    <row r="37" spans="2:7">
      <c r="B37" s="8" t="s">
        <v>40</v>
      </c>
      <c r="C37" s="8" t="s">
        <v>41</v>
      </c>
      <c r="D37" s="10">
        <v>4999.9999999969905</v>
      </c>
      <c r="E37" s="8" t="s">
        <v>45</v>
      </c>
      <c r="F37" s="8" t="s">
        <v>86</v>
      </c>
      <c r="G37" s="8">
        <v>15000.000000003009</v>
      </c>
    </row>
    <row r="38" spans="2:7">
      <c r="B38" s="8" t="s">
        <v>46</v>
      </c>
      <c r="C38" s="8" t="s">
        <v>47</v>
      </c>
      <c r="D38" s="10">
        <v>6000.0000000325481</v>
      </c>
      <c r="E38" s="8" t="s">
        <v>48</v>
      </c>
      <c r="F38" s="8" t="s">
        <v>87</v>
      </c>
      <c r="G38" s="8">
        <v>0</v>
      </c>
    </row>
    <row r="39" spans="2:7">
      <c r="B39" s="8" t="s">
        <v>49</v>
      </c>
      <c r="C39" s="8" t="s">
        <v>50</v>
      </c>
      <c r="D39" s="10">
        <v>27157.894736832797</v>
      </c>
      <c r="E39" s="8" t="s">
        <v>51</v>
      </c>
      <c r="F39" s="8" t="s">
        <v>86</v>
      </c>
      <c r="G39" s="8">
        <v>8842.1052631672028</v>
      </c>
    </row>
    <row r="40" spans="2:7">
      <c r="B40" s="8" t="s">
        <v>52</v>
      </c>
      <c r="C40" s="8" t="s">
        <v>53</v>
      </c>
      <c r="D40" s="10">
        <v>14999.999999991156</v>
      </c>
      <c r="E40" s="8" t="s">
        <v>54</v>
      </c>
      <c r="F40" s="8" t="s">
        <v>86</v>
      </c>
      <c r="G40" s="8">
        <v>8000.0000000088439</v>
      </c>
    </row>
    <row r="41" spans="2:7">
      <c r="B41" s="8" t="s">
        <v>55</v>
      </c>
      <c r="C41" s="8" t="s">
        <v>56</v>
      </c>
      <c r="D41" s="10">
        <v>9000.0000000178807</v>
      </c>
      <c r="E41" s="8" t="s">
        <v>57</v>
      </c>
      <c r="F41" s="8" t="s">
        <v>86</v>
      </c>
      <c r="G41" s="8">
        <v>7999.9999999821193</v>
      </c>
    </row>
    <row r="42" spans="2:7">
      <c r="B42" s="8" t="s">
        <v>58</v>
      </c>
      <c r="C42" s="8" t="s">
        <v>59</v>
      </c>
      <c r="D42" s="10">
        <v>11000.000000013977</v>
      </c>
      <c r="E42" s="8" t="s">
        <v>60</v>
      </c>
      <c r="F42" s="8" t="s">
        <v>86</v>
      </c>
      <c r="G42" s="8">
        <v>8999.9999999860229</v>
      </c>
    </row>
    <row r="43" spans="2:7">
      <c r="B43" s="8" t="s">
        <v>49</v>
      </c>
      <c r="C43" s="8" t="s">
        <v>50</v>
      </c>
      <c r="D43" s="10">
        <v>27157.894736832797</v>
      </c>
      <c r="E43" s="8" t="s">
        <v>61</v>
      </c>
      <c r="F43" s="8" t="s">
        <v>86</v>
      </c>
      <c r="G43" s="10">
        <v>3157.8947368327972</v>
      </c>
    </row>
    <row r="44" spans="2:7">
      <c r="B44" s="8" t="s">
        <v>52</v>
      </c>
      <c r="C44" s="8" t="s">
        <v>53</v>
      </c>
      <c r="D44" s="10">
        <v>14999.999999991156</v>
      </c>
      <c r="E44" s="8" t="s">
        <v>62</v>
      </c>
      <c r="F44" s="8" t="s">
        <v>87</v>
      </c>
      <c r="G44" s="10">
        <v>0</v>
      </c>
    </row>
    <row r="45" spans="2:7">
      <c r="B45" s="8" t="s">
        <v>55</v>
      </c>
      <c r="C45" s="8" t="s">
        <v>56</v>
      </c>
      <c r="D45" s="10">
        <v>9000.0000000178807</v>
      </c>
      <c r="E45" s="8" t="s">
        <v>63</v>
      </c>
      <c r="F45" s="8" t="s">
        <v>87</v>
      </c>
      <c r="G45" s="10">
        <v>0</v>
      </c>
    </row>
    <row r="46" spans="2:7">
      <c r="B46" s="8" t="s">
        <v>58</v>
      </c>
      <c r="C46" s="8" t="s">
        <v>59</v>
      </c>
      <c r="D46" s="10">
        <v>11000.000000013977</v>
      </c>
      <c r="E46" s="8" t="s">
        <v>64</v>
      </c>
      <c r="F46" s="8" t="s">
        <v>87</v>
      </c>
      <c r="G46" s="10">
        <v>0</v>
      </c>
    </row>
    <row r="47" spans="2:7" ht="16.5" thickBot="1">
      <c r="B47" s="6" t="s">
        <v>88</v>
      </c>
      <c r="C47" s="6"/>
      <c r="D47" s="6"/>
      <c r="E47" s="6"/>
      <c r="F47" s="6"/>
      <c r="G47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39A6-C89D-4530-9E9E-0A15CC757414}">
  <dimension ref="A1:F22"/>
  <sheetViews>
    <sheetView workbookViewId="0">
      <selection activeCell="F9" sqref="F9"/>
    </sheetView>
  </sheetViews>
  <sheetFormatPr defaultRowHeight="15"/>
  <cols>
    <col min="1" max="1" width="26.140625" style="1" customWidth="1"/>
    <col min="2" max="16384" width="9.140625" style="1"/>
  </cols>
  <sheetData>
    <row r="1" spans="1:6">
      <c r="B1" s="2" t="s">
        <v>0</v>
      </c>
      <c r="C1" s="2" t="s">
        <v>1</v>
      </c>
      <c r="D1" s="2" t="s">
        <v>2</v>
      </c>
      <c r="E1" s="2" t="s">
        <v>3</v>
      </c>
    </row>
    <row r="2" spans="1:6">
      <c r="A2" s="1" t="s">
        <v>4</v>
      </c>
      <c r="B2" s="4">
        <v>1</v>
      </c>
      <c r="C2" s="4">
        <v>0</v>
      </c>
      <c r="D2" s="4">
        <v>1</v>
      </c>
      <c r="E2" s="4">
        <v>1</v>
      </c>
    </row>
    <row r="3" spans="1:6">
      <c r="A3" s="1" t="s">
        <v>6</v>
      </c>
      <c r="B3" s="1">
        <v>4.25</v>
      </c>
      <c r="C3" s="1">
        <v>4.55</v>
      </c>
      <c r="D3" s="1">
        <v>4.1500000000000004</v>
      </c>
      <c r="E3" s="1">
        <f>4.05</f>
        <v>4.05</v>
      </c>
    </row>
    <row r="4" spans="1:6">
      <c r="A4" s="1" t="s">
        <v>5</v>
      </c>
      <c r="B4" s="4">
        <v>21157.894736800248</v>
      </c>
      <c r="C4" s="4">
        <v>0</v>
      </c>
      <c r="D4" s="4">
        <v>1000.0000000262818</v>
      </c>
      <c r="E4" s="4">
        <v>4999.9999999969905</v>
      </c>
    </row>
    <row r="5" spans="1:6">
      <c r="A5" s="1" t="s">
        <v>8</v>
      </c>
      <c r="B5" s="1">
        <f>B4*B3</f>
        <v>89921.052631401049</v>
      </c>
      <c r="C5" s="1">
        <f t="shared" ref="C5:E5" si="0">C4*C3</f>
        <v>0</v>
      </c>
      <c r="D5" s="1">
        <f>D4*D3</f>
        <v>4150.0000001090693</v>
      </c>
      <c r="E5" s="1">
        <f t="shared" si="0"/>
        <v>20249.999999987809</v>
      </c>
      <c r="F5" s="11">
        <f>SUM(B5:E5)</f>
        <v>114321.05263149792</v>
      </c>
    </row>
    <row r="6" spans="1:6">
      <c r="A6" s="1" t="s">
        <v>14</v>
      </c>
      <c r="B6" s="1">
        <f>B13*B2</f>
        <v>36000</v>
      </c>
      <c r="C6" s="1">
        <f>C13*C2</f>
        <v>0</v>
      </c>
      <c r="D6" s="1">
        <f t="shared" ref="C6:E6" si="1">D13*D2</f>
        <v>17000</v>
      </c>
      <c r="E6" s="1">
        <f t="shared" si="1"/>
        <v>20000</v>
      </c>
    </row>
    <row r="8" spans="1:6">
      <c r="A8" s="1" t="s">
        <v>13</v>
      </c>
      <c r="B8" s="4">
        <v>6000.0000000325481</v>
      </c>
      <c r="C8" s="1">
        <f>B9-(B9-B11)*0.05-B15</f>
        <v>14999.999999991156</v>
      </c>
      <c r="D8" s="1">
        <f t="shared" ref="D8:E8" si="2">C9-(C9-C11)*0.05-C15</f>
        <v>7999.9999999915981</v>
      </c>
      <c r="E8" s="1">
        <f t="shared" si="2"/>
        <v>6000.0000000169857</v>
      </c>
    </row>
    <row r="9" spans="1:6">
      <c r="A9" s="1" t="s">
        <v>12</v>
      </c>
      <c r="B9" s="3">
        <f>B4+B8</f>
        <v>27157.894736832797</v>
      </c>
      <c r="C9" s="3">
        <f>C4+C8</f>
        <v>14999.999999991156</v>
      </c>
      <c r="D9" s="3">
        <f t="shared" ref="D9:E9" si="3">D4+D8</f>
        <v>9000.0000000178807</v>
      </c>
      <c r="E9" s="3">
        <f t="shared" si="3"/>
        <v>11000.000000013977</v>
      </c>
      <c r="F9" s="1">
        <f>E9-(E9-E11)*0.05-E15</f>
        <v>6000.0000000132786</v>
      </c>
    </row>
    <row r="10" spans="1:6">
      <c r="B10" s="1" t="s">
        <v>9</v>
      </c>
      <c r="C10" s="1" t="s">
        <v>9</v>
      </c>
      <c r="D10" s="1" t="s">
        <v>9</v>
      </c>
      <c r="E10" s="1" t="s">
        <v>9</v>
      </c>
    </row>
    <row r="11" spans="1:6">
      <c r="B11" s="1">
        <v>24000</v>
      </c>
      <c r="C11" s="1">
        <v>15000</v>
      </c>
      <c r="D11" s="1">
        <v>9000</v>
      </c>
      <c r="E11" s="1">
        <v>11000</v>
      </c>
    </row>
    <row r="12" spans="1:6">
      <c r="B12" s="1" t="s">
        <v>10</v>
      </c>
      <c r="C12" s="1" t="s">
        <v>10</v>
      </c>
      <c r="D12" s="1" t="s">
        <v>10</v>
      </c>
      <c r="E12" s="1" t="s">
        <v>10</v>
      </c>
    </row>
    <row r="13" spans="1:6">
      <c r="B13" s="1">
        <v>36000</v>
      </c>
      <c r="C13" s="1">
        <v>23000</v>
      </c>
      <c r="D13" s="1">
        <v>17000</v>
      </c>
      <c r="E13" s="1">
        <v>20000</v>
      </c>
    </row>
    <row r="15" spans="1:6">
      <c r="A15" s="1" t="s">
        <v>11</v>
      </c>
      <c r="B15" s="1">
        <v>12000</v>
      </c>
      <c r="C15" s="1">
        <v>7000</v>
      </c>
      <c r="D15" s="1">
        <v>3000</v>
      </c>
      <c r="E15" s="1">
        <v>5000</v>
      </c>
    </row>
    <row r="18" spans="1:2">
      <c r="A18" s="2" t="s">
        <v>65</v>
      </c>
      <c r="B18" s="2" t="s">
        <v>70</v>
      </c>
    </row>
    <row r="19" spans="1:2">
      <c r="A19" s="1" t="s">
        <v>66</v>
      </c>
      <c r="B19" s="1" t="s">
        <v>71</v>
      </c>
    </row>
    <row r="20" spans="1:2">
      <c r="A20" s="1" t="s">
        <v>67</v>
      </c>
      <c r="B20" s="1" t="s">
        <v>71</v>
      </c>
    </row>
    <row r="21" spans="1:2">
      <c r="A21" s="2" t="s">
        <v>68</v>
      </c>
      <c r="B21" s="2" t="s">
        <v>70</v>
      </c>
    </row>
    <row r="22" spans="1:2">
      <c r="A22" s="1" t="s">
        <v>69</v>
      </c>
      <c r="B22" s="1" t="s">
        <v>71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B3B13-E6CA-4299-99E7-774A08780BD4}">
  <dimension ref="A1:O38"/>
  <sheetViews>
    <sheetView tabSelected="1" topLeftCell="A3" workbookViewId="0">
      <selection activeCell="N22" sqref="N22"/>
    </sheetView>
  </sheetViews>
  <sheetFormatPr defaultRowHeight="15"/>
  <cols>
    <col min="1" max="1" width="11" style="1" customWidth="1"/>
    <col min="2" max="10" width="9.140625" style="1"/>
    <col min="11" max="11" width="10" style="1" customWidth="1"/>
    <col min="12" max="13" width="9.140625" style="1"/>
    <col min="14" max="14" width="9.7109375" style="1" bestFit="1" customWidth="1"/>
    <col min="15" max="16384" width="9.140625" style="1"/>
  </cols>
  <sheetData>
    <row r="1" spans="1:15" ht="15.75" thickBot="1">
      <c r="B1" s="1" t="s">
        <v>111</v>
      </c>
      <c r="C1" s="1" t="s">
        <v>100</v>
      </c>
      <c r="D1" s="1" t="s">
        <v>101</v>
      </c>
      <c r="E1" s="1" t="s">
        <v>102</v>
      </c>
      <c r="F1" s="1" t="s">
        <v>103</v>
      </c>
      <c r="G1" s="1" t="s">
        <v>104</v>
      </c>
      <c r="H1" s="1" t="s">
        <v>105</v>
      </c>
      <c r="I1" s="1" t="s">
        <v>106</v>
      </c>
      <c r="J1" s="1" t="s">
        <v>107</v>
      </c>
      <c r="K1" s="1" t="s">
        <v>108</v>
      </c>
      <c r="L1" s="1" t="s">
        <v>109</v>
      </c>
      <c r="M1" s="1" t="s">
        <v>110</v>
      </c>
    </row>
    <row r="2" spans="1:15">
      <c r="A2" s="1" t="s">
        <v>100</v>
      </c>
      <c r="B2" s="12">
        <v>0</v>
      </c>
      <c r="C2" s="13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5">
        <v>0</v>
      </c>
      <c r="N2" s="1">
        <f>SUM(C2:M2)</f>
        <v>0</v>
      </c>
      <c r="O2" s="1">
        <f>11*B2</f>
        <v>0</v>
      </c>
    </row>
    <row r="3" spans="1:15">
      <c r="A3" s="1" t="s">
        <v>101</v>
      </c>
      <c r="B3" s="16">
        <v>0</v>
      </c>
      <c r="C3" s="17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9">
        <v>0</v>
      </c>
      <c r="N3" s="1">
        <f>SUM(C3:M3)</f>
        <v>0</v>
      </c>
      <c r="O3" s="1">
        <f t="shared" ref="O3:O12" si="0">11*B3</f>
        <v>0</v>
      </c>
    </row>
    <row r="4" spans="1:15">
      <c r="A4" s="1" t="s">
        <v>102</v>
      </c>
      <c r="B4" s="16">
        <v>1</v>
      </c>
      <c r="C4" s="17">
        <v>0</v>
      </c>
      <c r="D4" s="18">
        <v>0</v>
      </c>
      <c r="E4" s="18">
        <v>1</v>
      </c>
      <c r="F4" s="18">
        <v>1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9">
        <v>0</v>
      </c>
      <c r="N4" s="1">
        <f>SUM(C4:M4)</f>
        <v>2</v>
      </c>
      <c r="O4" s="1">
        <f t="shared" si="0"/>
        <v>11</v>
      </c>
    </row>
    <row r="5" spans="1:15">
      <c r="A5" s="1" t="s">
        <v>103</v>
      </c>
      <c r="B5" s="16">
        <v>0</v>
      </c>
      <c r="C5" s="17">
        <v>0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9">
        <v>0</v>
      </c>
      <c r="N5" s="1">
        <f>SUM(C5:M5)</f>
        <v>0</v>
      </c>
      <c r="O5" s="1">
        <f t="shared" si="0"/>
        <v>0</v>
      </c>
    </row>
    <row r="6" spans="1:15">
      <c r="A6" s="1" t="s">
        <v>104</v>
      </c>
      <c r="B6" s="16">
        <v>0</v>
      </c>
      <c r="C6" s="17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9">
        <v>0</v>
      </c>
      <c r="N6" s="1">
        <f>SUM(C6:M6)</f>
        <v>0</v>
      </c>
      <c r="O6" s="1">
        <f t="shared" si="0"/>
        <v>0</v>
      </c>
    </row>
    <row r="7" spans="1:15">
      <c r="A7" s="1" t="s">
        <v>105</v>
      </c>
      <c r="B7" s="16">
        <v>0</v>
      </c>
      <c r="C7" s="17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9">
        <v>0</v>
      </c>
      <c r="N7" s="1">
        <f>SUM(C7:M7)</f>
        <v>0</v>
      </c>
      <c r="O7" s="1">
        <f t="shared" si="0"/>
        <v>0</v>
      </c>
    </row>
    <row r="8" spans="1:15">
      <c r="A8" s="1" t="s">
        <v>106</v>
      </c>
      <c r="B8" s="16">
        <v>1</v>
      </c>
      <c r="C8" s="17">
        <v>1</v>
      </c>
      <c r="D8" s="18">
        <v>1</v>
      </c>
      <c r="E8" s="18">
        <v>0</v>
      </c>
      <c r="F8" s="18">
        <v>0</v>
      </c>
      <c r="G8" s="18">
        <v>0</v>
      </c>
      <c r="H8" s="18">
        <v>1</v>
      </c>
      <c r="I8" s="18">
        <v>1</v>
      </c>
      <c r="J8" s="18">
        <v>0</v>
      </c>
      <c r="K8" s="18">
        <v>1</v>
      </c>
      <c r="L8" s="18">
        <v>0</v>
      </c>
      <c r="M8" s="19">
        <v>0</v>
      </c>
      <c r="N8" s="1">
        <f>SUM(C8:M8)</f>
        <v>5</v>
      </c>
      <c r="O8" s="1">
        <f t="shared" si="0"/>
        <v>11</v>
      </c>
    </row>
    <row r="9" spans="1:15">
      <c r="A9" s="1" t="s">
        <v>107</v>
      </c>
      <c r="B9" s="16">
        <v>0</v>
      </c>
      <c r="C9" s="17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9">
        <v>0</v>
      </c>
      <c r="N9" s="1">
        <f>SUM(C9:M9)</f>
        <v>0</v>
      </c>
      <c r="O9" s="1">
        <f t="shared" si="0"/>
        <v>0</v>
      </c>
    </row>
    <row r="10" spans="1:15">
      <c r="A10" s="1" t="s">
        <v>108</v>
      </c>
      <c r="B10" s="16">
        <v>0</v>
      </c>
      <c r="C10" s="17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9">
        <v>0</v>
      </c>
      <c r="N10" s="1">
        <f>SUM(C10:M10)</f>
        <v>0</v>
      </c>
      <c r="O10" s="1">
        <f t="shared" si="0"/>
        <v>0</v>
      </c>
    </row>
    <row r="11" spans="1:15">
      <c r="A11" s="1" t="s">
        <v>109</v>
      </c>
      <c r="B11" s="16">
        <v>1</v>
      </c>
      <c r="C11" s="17">
        <v>0</v>
      </c>
      <c r="D11" s="18">
        <v>0</v>
      </c>
      <c r="E11" s="18">
        <v>0</v>
      </c>
      <c r="F11" s="18">
        <v>0</v>
      </c>
      <c r="G11" s="18">
        <v>1</v>
      </c>
      <c r="H11" s="18">
        <v>0</v>
      </c>
      <c r="I11" s="18">
        <v>0</v>
      </c>
      <c r="J11" s="18">
        <v>1</v>
      </c>
      <c r="K11" s="18">
        <v>0</v>
      </c>
      <c r="L11" s="18">
        <v>1</v>
      </c>
      <c r="M11" s="19">
        <v>1</v>
      </c>
      <c r="N11" s="1">
        <f>SUM(C11:M11)</f>
        <v>4</v>
      </c>
      <c r="O11" s="1">
        <f t="shared" si="0"/>
        <v>11</v>
      </c>
    </row>
    <row r="12" spans="1:15" ht="15.75" thickBot="1">
      <c r="A12" s="1" t="s">
        <v>110</v>
      </c>
      <c r="B12" s="20">
        <v>0</v>
      </c>
      <c r="C12" s="21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3">
        <v>0</v>
      </c>
      <c r="N12" s="1">
        <f>SUM(C12:M12)</f>
        <v>0</v>
      </c>
      <c r="O12" s="1">
        <f t="shared" si="0"/>
        <v>0</v>
      </c>
    </row>
    <row r="13" spans="1:15">
      <c r="B13" s="1">
        <f>SUM(B2:B12)</f>
        <v>3</v>
      </c>
      <c r="C13" s="1">
        <f>SUM(C2:C12)</f>
        <v>1</v>
      </c>
      <c r="D13" s="1">
        <f t="shared" ref="D13:M13" si="1">SUM(D2:D12)</f>
        <v>1</v>
      </c>
      <c r="E13" s="1">
        <f t="shared" si="1"/>
        <v>1</v>
      </c>
      <c r="F13" s="1">
        <f t="shared" si="1"/>
        <v>1</v>
      </c>
      <c r="G13" s="1">
        <f t="shared" si="1"/>
        <v>1</v>
      </c>
      <c r="H13" s="1">
        <f t="shared" si="1"/>
        <v>1</v>
      </c>
      <c r="I13" s="1">
        <f t="shared" si="1"/>
        <v>1</v>
      </c>
      <c r="J13" s="1">
        <f t="shared" si="1"/>
        <v>1</v>
      </c>
      <c r="K13" s="1">
        <f t="shared" si="1"/>
        <v>1</v>
      </c>
      <c r="L13" s="1">
        <f t="shared" si="1"/>
        <v>1</v>
      </c>
      <c r="M13" s="1">
        <f t="shared" si="1"/>
        <v>1</v>
      </c>
    </row>
    <row r="14" spans="1:15">
      <c r="B14" s="1">
        <v>3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</row>
    <row r="15" spans="1:15" ht="15.75" thickBot="1"/>
    <row r="16" spans="1:15">
      <c r="A16" s="1" t="s">
        <v>112</v>
      </c>
      <c r="C16" s="13">
        <v>0</v>
      </c>
      <c r="D16" s="14">
        <v>983</v>
      </c>
      <c r="E16" s="14">
        <v>1815</v>
      </c>
      <c r="F16" s="14">
        <v>1991</v>
      </c>
      <c r="G16" s="14">
        <v>3036</v>
      </c>
      <c r="H16" s="14">
        <v>1539</v>
      </c>
      <c r="I16" s="14">
        <v>213</v>
      </c>
      <c r="J16" s="14">
        <v>2664</v>
      </c>
      <c r="K16" s="14">
        <v>792</v>
      </c>
      <c r="L16" s="14">
        <v>2385</v>
      </c>
      <c r="M16" s="15">
        <v>2612</v>
      </c>
    </row>
    <row r="17" spans="1:14">
      <c r="C17" s="17">
        <v>983</v>
      </c>
      <c r="D17" s="18">
        <v>0</v>
      </c>
      <c r="E17" s="18">
        <v>1205</v>
      </c>
      <c r="F17" s="18">
        <v>1050</v>
      </c>
      <c r="G17" s="18">
        <v>2112</v>
      </c>
      <c r="H17" s="18">
        <v>1390</v>
      </c>
      <c r="I17" s="18">
        <v>840</v>
      </c>
      <c r="J17" s="18">
        <v>1729</v>
      </c>
      <c r="K17" s="18">
        <v>457</v>
      </c>
      <c r="L17" s="18">
        <v>2212</v>
      </c>
      <c r="M17" s="19">
        <v>2052</v>
      </c>
    </row>
    <row r="18" spans="1:14">
      <c r="C18" s="17">
        <v>1815</v>
      </c>
      <c r="D18" s="18">
        <v>1205</v>
      </c>
      <c r="E18" s="18">
        <v>0</v>
      </c>
      <c r="F18" s="18">
        <v>801</v>
      </c>
      <c r="G18" s="18">
        <v>1425</v>
      </c>
      <c r="H18" s="18">
        <v>1332</v>
      </c>
      <c r="I18" s="18">
        <v>1604</v>
      </c>
      <c r="J18" s="18">
        <v>1027</v>
      </c>
      <c r="K18" s="18">
        <v>1237</v>
      </c>
      <c r="L18" s="18">
        <v>1765</v>
      </c>
      <c r="M18" s="19">
        <v>2404</v>
      </c>
    </row>
    <row r="19" spans="1:14">
      <c r="C19" s="17">
        <v>1991</v>
      </c>
      <c r="D19" s="18">
        <v>1050</v>
      </c>
      <c r="E19" s="18">
        <v>801</v>
      </c>
      <c r="F19" s="18">
        <v>0</v>
      </c>
      <c r="G19" s="18">
        <v>1174</v>
      </c>
      <c r="H19" s="18">
        <v>2041</v>
      </c>
      <c r="I19" s="18">
        <v>1780</v>
      </c>
      <c r="J19" s="18">
        <v>836</v>
      </c>
      <c r="K19" s="18">
        <v>1411</v>
      </c>
      <c r="L19" s="18">
        <v>1765</v>
      </c>
      <c r="M19" s="19">
        <v>1373</v>
      </c>
    </row>
    <row r="20" spans="1:14">
      <c r="C20" s="17">
        <v>3036</v>
      </c>
      <c r="D20" s="18">
        <v>2112</v>
      </c>
      <c r="E20" s="18">
        <v>1425</v>
      </c>
      <c r="F20" s="18">
        <v>1174</v>
      </c>
      <c r="G20" s="18">
        <v>0</v>
      </c>
      <c r="H20" s="18">
        <v>2757</v>
      </c>
      <c r="I20" s="18">
        <v>2825</v>
      </c>
      <c r="J20" s="18">
        <v>398</v>
      </c>
      <c r="K20" s="18">
        <v>2456</v>
      </c>
      <c r="L20" s="18">
        <v>403</v>
      </c>
      <c r="M20" s="19">
        <v>1909</v>
      </c>
    </row>
    <row r="21" spans="1:14">
      <c r="C21" s="17">
        <v>1539</v>
      </c>
      <c r="D21" s="18">
        <v>1390</v>
      </c>
      <c r="E21" s="18">
        <v>1332</v>
      </c>
      <c r="F21" s="18">
        <v>2041</v>
      </c>
      <c r="G21" s="18">
        <v>2757</v>
      </c>
      <c r="H21" s="18">
        <v>0</v>
      </c>
      <c r="I21" s="18">
        <v>1258</v>
      </c>
      <c r="J21" s="18">
        <v>2359</v>
      </c>
      <c r="K21" s="18">
        <v>1250</v>
      </c>
      <c r="L21" s="18">
        <v>3097</v>
      </c>
      <c r="M21" s="19">
        <v>3389</v>
      </c>
    </row>
    <row r="22" spans="1:14">
      <c r="C22" s="17">
        <v>213</v>
      </c>
      <c r="D22" s="18">
        <v>840</v>
      </c>
      <c r="E22" s="18">
        <v>1604</v>
      </c>
      <c r="F22" s="18">
        <v>1780</v>
      </c>
      <c r="G22" s="18">
        <v>2825</v>
      </c>
      <c r="H22" s="18">
        <v>1258</v>
      </c>
      <c r="I22" s="18">
        <v>0</v>
      </c>
      <c r="J22" s="18">
        <v>2442</v>
      </c>
      <c r="K22" s="18">
        <v>386</v>
      </c>
      <c r="L22" s="18">
        <v>3036</v>
      </c>
      <c r="M22" s="19">
        <v>2900</v>
      </c>
    </row>
    <row r="23" spans="1:14">
      <c r="C23" s="17">
        <v>2664</v>
      </c>
      <c r="D23" s="18">
        <v>1729</v>
      </c>
      <c r="E23" s="18">
        <v>1027</v>
      </c>
      <c r="F23" s="18">
        <v>836</v>
      </c>
      <c r="G23" s="18">
        <v>398</v>
      </c>
      <c r="H23" s="18">
        <v>2359</v>
      </c>
      <c r="I23" s="18">
        <v>2442</v>
      </c>
      <c r="J23" s="18">
        <v>0</v>
      </c>
      <c r="K23" s="18">
        <v>2073</v>
      </c>
      <c r="L23" s="18">
        <v>800</v>
      </c>
      <c r="M23" s="19">
        <v>1482</v>
      </c>
    </row>
    <row r="24" spans="1:14">
      <c r="C24" s="17">
        <v>792</v>
      </c>
      <c r="D24" s="18">
        <v>457</v>
      </c>
      <c r="E24" s="18">
        <v>1237</v>
      </c>
      <c r="F24" s="18">
        <v>1411</v>
      </c>
      <c r="G24" s="18">
        <v>2456</v>
      </c>
      <c r="H24" s="18">
        <v>1250</v>
      </c>
      <c r="I24" s="18">
        <v>386</v>
      </c>
      <c r="J24" s="18">
        <v>2073</v>
      </c>
      <c r="K24" s="18">
        <v>0</v>
      </c>
      <c r="L24" s="18">
        <v>2653</v>
      </c>
      <c r="M24" s="19">
        <v>2517</v>
      </c>
    </row>
    <row r="25" spans="1:14">
      <c r="C25" s="17">
        <v>2385</v>
      </c>
      <c r="D25" s="18">
        <v>2212</v>
      </c>
      <c r="E25" s="18">
        <v>1765</v>
      </c>
      <c r="F25" s="18">
        <v>1765</v>
      </c>
      <c r="G25" s="18">
        <v>403</v>
      </c>
      <c r="H25" s="18">
        <v>3097</v>
      </c>
      <c r="I25" s="18">
        <v>3036</v>
      </c>
      <c r="J25" s="18">
        <v>800</v>
      </c>
      <c r="K25" s="18">
        <v>2653</v>
      </c>
      <c r="L25" s="18">
        <v>0</v>
      </c>
      <c r="M25" s="19">
        <v>817</v>
      </c>
    </row>
    <row r="26" spans="1:14" ht="15.75" thickBot="1">
      <c r="C26" s="21">
        <v>2612</v>
      </c>
      <c r="D26" s="22">
        <v>2052</v>
      </c>
      <c r="E26" s="22">
        <v>2404</v>
      </c>
      <c r="F26" s="22">
        <v>1373</v>
      </c>
      <c r="G26" s="22">
        <v>1909</v>
      </c>
      <c r="H26" s="22">
        <v>3389</v>
      </c>
      <c r="I26" s="22">
        <v>2900</v>
      </c>
      <c r="J26" s="22">
        <v>1482</v>
      </c>
      <c r="K26" s="22">
        <v>2517</v>
      </c>
      <c r="L26" s="22">
        <v>817</v>
      </c>
      <c r="M26" s="23">
        <v>0</v>
      </c>
    </row>
    <row r="28" spans="1:14">
      <c r="C28" s="1">
        <f>SUMPRODUCT(C16:C26,C2:C12)</f>
        <v>213</v>
      </c>
      <c r="D28" s="1">
        <f t="shared" ref="D28:M28" si="2">SUMPRODUCT(D16:D26,D2:D12)</f>
        <v>840</v>
      </c>
      <c r="E28" s="1">
        <f t="shared" si="2"/>
        <v>0</v>
      </c>
      <c r="F28" s="1">
        <f t="shared" si="2"/>
        <v>801</v>
      </c>
      <c r="G28" s="1">
        <f t="shared" si="2"/>
        <v>403</v>
      </c>
      <c r="H28" s="1">
        <f t="shared" si="2"/>
        <v>1258</v>
      </c>
      <c r="I28" s="1">
        <f t="shared" si="2"/>
        <v>0</v>
      </c>
      <c r="J28" s="1">
        <f t="shared" si="2"/>
        <v>800</v>
      </c>
      <c r="K28" s="1">
        <f t="shared" si="2"/>
        <v>386</v>
      </c>
      <c r="L28" s="1">
        <f t="shared" si="2"/>
        <v>0</v>
      </c>
      <c r="M28" s="1">
        <f t="shared" si="2"/>
        <v>817</v>
      </c>
    </row>
    <row r="29" spans="1:14">
      <c r="A29" s="1" t="s">
        <v>113</v>
      </c>
      <c r="C29" s="1">
        <v>885</v>
      </c>
      <c r="D29" s="1">
        <v>760</v>
      </c>
      <c r="E29" s="1">
        <v>1124</v>
      </c>
      <c r="F29" s="1">
        <v>708</v>
      </c>
      <c r="G29" s="1">
        <v>1224</v>
      </c>
      <c r="H29" s="1">
        <v>1152</v>
      </c>
      <c r="I29" s="1">
        <v>1560</v>
      </c>
      <c r="J29" s="1">
        <v>1222</v>
      </c>
      <c r="K29" s="1">
        <v>856</v>
      </c>
      <c r="L29" s="1">
        <v>1443</v>
      </c>
      <c r="M29" s="1">
        <v>612</v>
      </c>
    </row>
    <row r="30" spans="1:14">
      <c r="C30" s="1">
        <f>PRODUCT(C29,C28)</f>
        <v>188505</v>
      </c>
      <c r="D30" s="1">
        <f t="shared" ref="D30:M30" si="3">PRODUCT(D29,D28)</f>
        <v>638400</v>
      </c>
      <c r="E30" s="1">
        <f t="shared" si="3"/>
        <v>0</v>
      </c>
      <c r="F30" s="1">
        <f t="shared" si="3"/>
        <v>567108</v>
      </c>
      <c r="G30" s="1">
        <f>PRODUCT(G29,G28)</f>
        <v>493272</v>
      </c>
      <c r="H30" s="1">
        <f t="shared" si="3"/>
        <v>1449216</v>
      </c>
      <c r="I30" s="1">
        <f t="shared" si="3"/>
        <v>0</v>
      </c>
      <c r="J30" s="1">
        <f t="shared" si="3"/>
        <v>977600</v>
      </c>
      <c r="K30" s="1">
        <f t="shared" si="3"/>
        <v>330416</v>
      </c>
      <c r="L30" s="1">
        <f t="shared" si="3"/>
        <v>0</v>
      </c>
      <c r="M30" s="1">
        <f t="shared" si="3"/>
        <v>500004</v>
      </c>
      <c r="N30" s="3">
        <f>SUM(C30:M30)</f>
        <v>5144521</v>
      </c>
    </row>
    <row r="32" spans="1:14">
      <c r="D32" s="24" t="s">
        <v>99</v>
      </c>
    </row>
    <row r="33" spans="1:5">
      <c r="A33" s="1" t="s">
        <v>90</v>
      </c>
      <c r="D33" s="1" t="s">
        <v>98</v>
      </c>
    </row>
    <row r="34" spans="1:5">
      <c r="A34" s="1" t="s">
        <v>91</v>
      </c>
      <c r="B34" s="1" t="s">
        <v>96</v>
      </c>
      <c r="D34" s="1" t="s">
        <v>91</v>
      </c>
      <c r="E34" s="1" t="s">
        <v>96</v>
      </c>
    </row>
    <row r="35" spans="1:5">
      <c r="A35" s="1" t="s">
        <v>92</v>
      </c>
      <c r="B35" s="1" t="s">
        <v>96</v>
      </c>
      <c r="D35" s="2" t="s">
        <v>92</v>
      </c>
      <c r="E35" s="2" t="s">
        <v>97</v>
      </c>
    </row>
    <row r="36" spans="1:5">
      <c r="A36" s="2" t="s">
        <v>93</v>
      </c>
      <c r="B36" s="2" t="s">
        <v>97</v>
      </c>
      <c r="D36" s="2" t="s">
        <v>93</v>
      </c>
      <c r="E36" s="2" t="s">
        <v>97</v>
      </c>
    </row>
    <row r="37" spans="1:5">
      <c r="A37" s="1" t="s">
        <v>94</v>
      </c>
      <c r="B37" s="1" t="s">
        <v>96</v>
      </c>
      <c r="D37" s="1" t="s">
        <v>94</v>
      </c>
      <c r="E37" s="1" t="s">
        <v>96</v>
      </c>
    </row>
    <row r="38" spans="1:5">
      <c r="A38" s="1" t="s">
        <v>95</v>
      </c>
      <c r="B38" s="1" t="s">
        <v>96</v>
      </c>
      <c r="D38" s="1" t="s">
        <v>95</v>
      </c>
      <c r="E38" s="1" t="s">
        <v>96</v>
      </c>
    </row>
  </sheetData>
  <phoneticPr fontId="1" type="noConversion"/>
  <conditionalFormatting sqref="B2:M12">
    <cfRule type="cellIs" dxfId="0" priority="1" operator="equal">
      <formula>1</formula>
    </cfRule>
  </conditionalFormatting>
  <pageMargins left="0.7" right="0.7" top="0.75" bottom="0.75" header="0.3" footer="0.3"/>
  <ignoredErrors>
    <ignoredError sqref="N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Q1</vt:lpstr>
      <vt:lpstr>Q2&amp;3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Cheung</dc:creator>
  <cp:lastModifiedBy>Austin Cheung</cp:lastModifiedBy>
  <dcterms:created xsi:type="dcterms:W3CDTF">2023-09-27T01:20:21Z</dcterms:created>
  <dcterms:modified xsi:type="dcterms:W3CDTF">2023-09-27T03:38:36Z</dcterms:modified>
</cp:coreProperties>
</file>