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665" firstSheet="0" activeTab="0"/>
  </bookViews>
  <sheets>
    <sheet name="VIRAL LOAD STATISTICS" sheetId="1" state="visible" r:id="rId2"/>
    <sheet name="SUPER-LAB PERFORMANCE REPORT" sheetId="2" state="visible" r:id="rId3"/>
    <sheet name="REJECTIONS &amp; FAILURES" sheetId="3" state="visible" r:id="rId4"/>
  </sheets>
  <definedNames>
    <definedName function="false" hidden="false" localSheetId="0" name="_xlnm._FilterDatabase" vbProcedure="false">'VIRAL LOAD STATISTICS'!$A$5:$AF$284</definedName>
  </definedNames>
  <calcPr iterateCount="100" refMode="A1" iterate="false" iterateDelta="0.0001"/>
</workbook>
</file>

<file path=xl/sharedStrings.xml><?xml version="1.0" encoding="utf-8"?>
<sst xmlns="http://schemas.openxmlformats.org/spreadsheetml/2006/main" count="115" uniqueCount="89">
  <si>
    <t>REPORTING MONTH/YEAR: SEPTEMBER/2016</t>
  </si>
  <si>
    <t>DATE STARTED VL TESTING:</t>
  </si>
  <si>
    <t>TOTAL COVERAGE OF REFERRAL NETWORK*: (278 ) /(  719   ) = 38.6%</t>
  </si>
  <si>
    <t>COVERAGE OF PRIORITY SITES: (168) / (540) = 31%</t>
  </si>
  <si>
    <t>Count</t>
  </si>
  <si>
    <t>Testing Laboratory</t>
  </si>
  <si>
    <t>Province</t>
  </si>
  <si>
    <t>District</t>
  </si>
  <si>
    <t>Site Name</t>
  </si>
  <si>
    <t>IPSL #</t>
  </si>
  <si>
    <t># of Rejections</t>
  </si>
  <si>
    <t>Viral load Results-Peds</t>
  </si>
  <si>
    <t>Viral Load results-Adults</t>
  </si>
  <si>
    <t>Viral Load Results Totals</t>
  </si>
  <si>
    <t>Age/Sex Unknown</t>
  </si>
  <si>
    <t>Totals</t>
  </si>
  <si>
    <t>Total Test per facility</t>
  </si>
  <si>
    <t>Comments</t>
  </si>
  <si>
    <t>&lt;14 yrs &lt;=1000 copies/ml</t>
  </si>
  <si>
    <t>&lt;14 yrs &gt;1000 copies/ml</t>
  </si>
  <si>
    <t>&gt;14yrs Male &lt;=1000 copies/ml</t>
  </si>
  <si>
    <t>&gt;14yrs Male  &gt;1000 copies/ml</t>
  </si>
  <si>
    <t>&gt;14yrs Female &lt;=1000 copies/ml</t>
  </si>
  <si>
    <t>&gt;14yrs  Female &gt;1000 copies/ml</t>
  </si>
  <si>
    <t>&lt;=1000 copies/ml</t>
  </si>
  <si>
    <t>&gt;1000 copies/ml</t>
  </si>
  <si>
    <t>Unknown Age/Sex &lt;=1000ml</t>
  </si>
  <si>
    <t>Unknown Age/Sex &gt;1000ml</t>
  </si>
  <si>
    <t>REPORTING MONTH/YEAR:</t>
  </si>
  <si>
    <t>VL</t>
  </si>
  <si>
    <t>Super Lab Name</t>
  </si>
  <si>
    <t>Total Number of VL samples Received at Laboratory</t>
  </si>
  <si>
    <t>Total Number of Viral load tests done (with results)</t>
  </si>
  <si>
    <t>Total number of results received at facility/hub</t>
  </si>
  <si>
    <t>No. of failed tests</t>
  </si>
  <si>
    <t>No. of samples rejected</t>
  </si>
  <si>
    <t>Average result TAT (lab) in days</t>
  </si>
  <si>
    <t>Average  result TAT -Total ( from sample  collection to results getting to the facility/hub) in days</t>
  </si>
  <si>
    <t>Rejection Rate</t>
  </si>
  <si>
    <t>Viral Load PT date</t>
  </si>
  <si>
    <t>Viral Load PT Result (Pass/ Fail)</t>
  </si>
  <si>
    <t>Viral Load PT Corrective actions completed (Yes/No/NA)</t>
  </si>
  <si>
    <t>Red Flags &amp; Highlights</t>
  </si>
  <si>
    <t>BRIDH</t>
  </si>
  <si>
    <t>16/5/2016</t>
  </si>
  <si>
    <t>Pass</t>
  </si>
  <si>
    <t>N/A</t>
  </si>
  <si>
    <t>Mpilo</t>
  </si>
  <si>
    <t>16/5/16</t>
  </si>
  <si>
    <t>Samples were frozen and on testing there were microclots which resulted in many failed tests. Cetrifugation and aliquoting/seperating techniques procedures have now been improved being  22 failed tests were due to hardware error.</t>
  </si>
  <si>
    <t>Mutare</t>
  </si>
  <si>
    <t>Chinhoyi</t>
  </si>
  <si>
    <t>30//9/16</t>
  </si>
  <si>
    <t>Pending</t>
  </si>
  <si>
    <t>Power outages cause abortion of run and the UPS installed is inadequate since it covers only 10mins between outage and generator kickoff which is too short.There is need to add more racks to speed up testing as 3 are slowing the process down.</t>
  </si>
  <si>
    <t>Masvingo</t>
  </si>
  <si>
    <t>30/9/2016</t>
  </si>
  <si>
    <t>Power cuts, Staff shortage for</t>
  </si>
  <si>
    <t>Gweru</t>
  </si>
  <si>
    <t>30/09/16</t>
  </si>
  <si>
    <t>There was only one week of testing this month</t>
  </si>
  <si>
    <t>EID</t>
  </si>
  <si>
    <t>Total Number of EID samples Received at Laboratory</t>
  </si>
  <si>
    <t>Total Number of EID tests done (with results)</t>
  </si>
  <si>
    <t>Average result TAT (lab)</t>
  </si>
  <si>
    <t>Average  result TAT -Total ( from sample  collection to results getting to the facility/hub)</t>
  </si>
  <si>
    <t>EID  PT date</t>
  </si>
  <si>
    <t>PT Result (Pass/ Fail)</t>
  </si>
  <si>
    <t>Corrective actions completed (Yes/No/NA)</t>
  </si>
  <si>
    <t>Total DNA PCR Positive</t>
  </si>
  <si>
    <t>13days</t>
  </si>
  <si>
    <t>16days</t>
  </si>
  <si>
    <t>24/5/16</t>
  </si>
  <si>
    <t>NA</t>
  </si>
  <si>
    <t>2.5 days</t>
  </si>
  <si>
    <t>10 days</t>
  </si>
  <si>
    <t>24/05/2016</t>
  </si>
  <si>
    <t>SPECIMEN REJECTION</t>
  </si>
  <si>
    <t>Reason of rejection</t>
  </si>
  <si>
    <t>Frequency of Occurrence</t>
  </si>
  <si>
    <t>Different Reasons</t>
  </si>
  <si>
    <t>Total Number Rejected</t>
  </si>
  <si>
    <t>Rejection rate</t>
  </si>
  <si>
    <t>ASSAY FAILURE</t>
  </si>
  <si>
    <t>Error /Reason for Failure</t>
  </si>
  <si>
    <t>Frequency</t>
  </si>
  <si>
    <t>Various Reasons</t>
  </si>
  <si>
    <t>Total Number Failed</t>
  </si>
  <si>
    <t>Failuture Rate</t>
  </si>
</sst>
</file>

<file path=xl/styles.xml><?xml version="1.0" encoding="utf-8"?>
<styleSheet xmlns="http://schemas.openxmlformats.org/spreadsheetml/2006/main">
  <numFmts count="7">
    <numFmt numFmtId="164" formatCode="GENERAL"/>
    <numFmt numFmtId="165" formatCode="0%"/>
    <numFmt numFmtId="166" formatCode="0.0%"/>
    <numFmt numFmtId="167" formatCode="DD/MM/YYYY"/>
    <numFmt numFmtId="168" formatCode="MMM\-YY"/>
    <numFmt numFmtId="169" formatCode="0"/>
    <numFmt numFmtId="170" formatCode="0.00%"/>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D9D9D9"/>
        <bgColor rgb="FFF2F2F2"/>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bottom" textRotation="0" wrapText="tru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tru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general" vertical="bottom" textRotation="0" wrapText="true" indent="0" shrinkToFit="false"/>
      <protection locked="true" hidden="false"/>
    </xf>
    <xf numFmtId="164" fontId="4" fillId="0" borderId="9"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6" fontId="0" fillId="0" borderId="1" xfId="19" applyFont="true" applyBorder="true" applyAlignment="true" applyProtection="true">
      <alignment horizontal="general" vertical="bottom" textRotation="0" wrapText="false" indent="0" shrinkToFit="false"/>
      <protection locked="true" hidden="false"/>
    </xf>
    <xf numFmtId="167" fontId="0" fillId="0" borderId="1"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8"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9" fontId="4"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false" indent="0" shrinkToFit="false"/>
      <protection locked="true" hidden="false"/>
    </xf>
    <xf numFmtId="164" fontId="0" fillId="0" borderId="1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left" vertical="bottom" textRotation="0" wrapText="true" indent="0" shrinkToFit="false"/>
      <protection locked="true" hidden="false"/>
    </xf>
    <xf numFmtId="170" fontId="0" fillId="3" borderId="1" xfId="0" applyFont="false" applyBorder="true" applyAlignment="true" applyProtection="false">
      <alignment horizontal="left" vertical="bottom" textRotation="0" wrapText="tru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0" fillId="0" borderId="15"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3" borderId="1" xfId="0" applyFont="false" applyBorder="true" applyAlignment="true" applyProtection="false">
      <alignment horizontal="left" vertical="bottom" textRotation="0" wrapText="false" indent="0" shrinkToFit="false"/>
      <protection locked="true" hidden="false"/>
    </xf>
    <xf numFmtId="170" fontId="0" fillId="3" borderId="1" xfId="0" applyFont="false" applyBorder="tru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U65536"/>
  <sheetViews>
    <sheetView windowProtection="true" showFormulas="false" showGridLines="true" showRowColHeaders="true" showZeros="true" rightToLeft="false" tabSelected="true" showOutlineSymbols="true" defaultGridColor="true" view="normal" topLeftCell="A1" colorId="64" zoomScale="77" zoomScaleNormal="77" zoomScalePageLayoutView="100" workbookViewId="0">
      <pane xSplit="0" ySplit="5" topLeftCell="A251" activePane="bottomLeft" state="frozen"/>
      <selection pane="topLeft" activeCell="A1" activeCellId="0" sqref="A1"/>
      <selection pane="bottomLeft" activeCell="F289" activeCellId="0" sqref="F289"/>
    </sheetView>
  </sheetViews>
  <sheetFormatPr defaultRowHeight="14.4"/>
  <cols>
    <col collapsed="false" hidden="false" max="1" min="1" style="0" width="8.5748987854251"/>
    <col collapsed="false" hidden="false" max="2" min="2" style="0" width="11.6599190283401"/>
    <col collapsed="false" hidden="false" max="3" min="3" style="0" width="23.4453441295547"/>
    <col collapsed="false" hidden="false" max="4" min="4" style="0" width="15.6599190283401"/>
    <col collapsed="false" hidden="false" max="5" min="5" style="0" width="22.8866396761134"/>
    <col collapsed="false" hidden="false" max="8" min="6" style="0" width="8.5748987854251"/>
    <col collapsed="false" hidden="false" max="9" min="9" style="0" width="9.4412955465587"/>
    <col collapsed="false" hidden="false" max="10" min="10" style="0" width="10.4412955465587"/>
    <col collapsed="false" hidden="false" max="11" min="11" style="0" width="10.6599190283401"/>
    <col collapsed="false" hidden="false" max="13" min="12" style="0" width="8.5748987854251"/>
    <col collapsed="false" hidden="false" max="14" min="14" style="0" width="14.6599190283401"/>
    <col collapsed="false" hidden="false" max="15" min="15" style="0" width="20.004048582996"/>
    <col collapsed="false" hidden="false" max="16" min="16" style="0" width="15.4412955465587"/>
    <col collapsed="false" hidden="false" max="17" min="17" style="0" width="16.8906882591093"/>
    <col collapsed="false" hidden="false" max="19" min="18" style="0" width="8.5748987854251"/>
    <col collapsed="false" hidden="false" max="20" min="20" style="0" width="13.331983805668"/>
    <col collapsed="false" hidden="false" max="21" min="21" style="0" width="12.1133603238866"/>
    <col collapsed="false" hidden="false" max="1025" min="22" style="0" width="8.5748987854251"/>
  </cols>
  <sheetData>
    <row r="2" customFormat="false" ht="14.4" hidden="false" customHeight="false" outlineLevel="0" collapsed="false">
      <c r="C2" s="1" t="s">
        <v>0</v>
      </c>
      <c r="D2" s="1"/>
      <c r="E2" s="1"/>
      <c r="F2" s="1"/>
      <c r="G2" s="1"/>
      <c r="I2" s="1" t="s">
        <v>1</v>
      </c>
      <c r="J2" s="1"/>
      <c r="K2" s="1"/>
      <c r="L2" s="1"/>
      <c r="M2" s="1"/>
      <c r="N2" s="0" t="n">
        <f aca="false">SUM(H6,J6,L6)</f>
        <v>0</v>
      </c>
      <c r="O2" s="2" t="s">
        <v>2</v>
      </c>
      <c r="P2" s="2"/>
      <c r="Q2" s="2"/>
      <c r="R2" s="2"/>
      <c r="S2" s="2"/>
      <c r="T2" s="2"/>
      <c r="U2" s="2"/>
    </row>
    <row r="3" customFormat="false" ht="15" hidden="false" customHeight="false" outlineLevel="0" collapsed="false">
      <c r="L3" s="3"/>
      <c r="O3" s="4" t="s">
        <v>3</v>
      </c>
      <c r="P3" s="4"/>
      <c r="Q3" s="4"/>
      <c r="R3" s="4"/>
      <c r="S3" s="4"/>
      <c r="T3" s="4"/>
      <c r="U3" s="4"/>
    </row>
    <row r="4" customFormat="false" ht="56.25" hidden="false" customHeight="true" outlineLevel="0" collapsed="false">
      <c r="A4" s="5" t="s">
        <v>4</v>
      </c>
      <c r="B4" s="6" t="s">
        <v>5</v>
      </c>
      <c r="C4" s="5" t="s">
        <v>6</v>
      </c>
      <c r="D4" s="5" t="s">
        <v>7</v>
      </c>
      <c r="E4" s="5" t="s">
        <v>8</v>
      </c>
      <c r="F4" s="5" t="s">
        <v>9</v>
      </c>
      <c r="G4" s="7" t="s">
        <v>10</v>
      </c>
      <c r="H4" s="8" t="s">
        <v>11</v>
      </c>
      <c r="I4" s="8"/>
      <c r="J4" s="9" t="s">
        <v>12</v>
      </c>
      <c r="K4" s="9"/>
      <c r="L4" s="9"/>
      <c r="M4" s="9"/>
      <c r="N4" s="8" t="s">
        <v>13</v>
      </c>
      <c r="O4" s="8"/>
      <c r="P4" s="10" t="s">
        <v>14</v>
      </c>
      <c r="Q4" s="10"/>
      <c r="R4" s="8" t="s">
        <v>15</v>
      </c>
      <c r="S4" s="8"/>
      <c r="T4" s="11" t="s">
        <v>16</v>
      </c>
      <c r="U4" s="11" t="s">
        <v>17</v>
      </c>
    </row>
    <row r="5" customFormat="false" ht="60" hidden="false" customHeight="true" outlineLevel="0" collapsed="false">
      <c r="A5" s="5"/>
      <c r="B5" s="6"/>
      <c r="C5" s="5"/>
      <c r="D5" s="5"/>
      <c r="E5" s="5"/>
      <c r="F5" s="5"/>
      <c r="G5" s="7"/>
      <c r="H5" s="12" t="s">
        <v>18</v>
      </c>
      <c r="I5" s="13" t="s">
        <v>19</v>
      </c>
      <c r="J5" s="12" t="s">
        <v>20</v>
      </c>
      <c r="K5" s="13" t="s">
        <v>21</v>
      </c>
      <c r="L5" s="12" t="s">
        <v>22</v>
      </c>
      <c r="M5" s="13" t="s">
        <v>23</v>
      </c>
      <c r="N5" s="14" t="s">
        <v>24</v>
      </c>
      <c r="O5" s="14" t="s">
        <v>25</v>
      </c>
      <c r="P5" s="14" t="s">
        <v>26</v>
      </c>
      <c r="Q5" s="14" t="s">
        <v>27</v>
      </c>
      <c r="R5" s="15" t="s">
        <v>24</v>
      </c>
      <c r="S5" s="15" t="s">
        <v>25</v>
      </c>
      <c r="T5" s="11"/>
      <c r="U5" s="16"/>
    </row>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7">
    <mergeCell ref="C2:G2"/>
    <mergeCell ref="I2:M2"/>
    <mergeCell ref="O2:U2"/>
    <mergeCell ref="O3:U3"/>
    <mergeCell ref="A4:A5"/>
    <mergeCell ref="B4:B5"/>
    <mergeCell ref="C4:C5"/>
    <mergeCell ref="D4:D5"/>
    <mergeCell ref="E4:E5"/>
    <mergeCell ref="F4:F5"/>
    <mergeCell ref="G4:G5"/>
    <mergeCell ref="H4:I4"/>
    <mergeCell ref="J4:M4"/>
    <mergeCell ref="N4:O4"/>
    <mergeCell ref="P4:Q4"/>
    <mergeCell ref="R4:S4"/>
    <mergeCell ref="T4:T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5"/>
  <sheetViews>
    <sheetView windowProtection="false" showFormulas="false" showGridLines="true" showRowColHeaders="true" showZeros="true" rightToLeft="false" tabSelected="false" showOutlineSymbols="true" defaultGridColor="true" view="normal" topLeftCell="A1" colorId="64" zoomScale="66" zoomScaleNormal="66" zoomScalePageLayoutView="100" workbookViewId="0">
      <selection pane="topLeft" activeCell="O17" activeCellId="0" sqref="O17"/>
    </sheetView>
  </sheetViews>
  <sheetFormatPr defaultRowHeight="14.4"/>
  <cols>
    <col collapsed="false" hidden="false" max="1" min="1" style="0" width="8.5748987854251"/>
    <col collapsed="false" hidden="false" max="2" min="2" style="0" width="8"/>
    <col collapsed="false" hidden="false" max="3" min="3" style="0" width="10.8825910931174"/>
    <col collapsed="false" hidden="false" max="4" min="4" style="0" width="11.331983805668"/>
    <col collapsed="false" hidden="false" max="5" min="5" style="0" width="15.8906882591093"/>
    <col collapsed="false" hidden="false" max="6" min="6" style="0" width="8.5748987854251"/>
    <col collapsed="false" hidden="false" max="7" min="7" style="0" width="24.1093117408907"/>
    <col collapsed="false" hidden="false" max="8" min="8" style="0" width="11.4412955465587"/>
    <col collapsed="false" hidden="false" max="9" min="9" style="0" width="13.331983805668"/>
    <col collapsed="false" hidden="false" max="10" min="10" style="0" width="14.1093117408907"/>
    <col collapsed="false" hidden="false" max="11" min="11" style="0" width="13.8906882591093"/>
    <col collapsed="false" hidden="false" max="13" min="12" style="0" width="20.1093117408907"/>
    <col collapsed="false" hidden="false" max="14" min="14" style="0" width="14.331983805668"/>
    <col collapsed="false" hidden="false" max="15" min="15" style="0" width="8.5748987854251"/>
    <col collapsed="false" hidden="false" max="16" min="16" style="0" width="12.4412955465587"/>
    <col collapsed="false" hidden="false" max="17" min="17" style="17" width="34.4412955465587"/>
    <col collapsed="false" hidden="false" max="1025" min="18" style="0" width="8.5748987854251"/>
  </cols>
  <sheetData>
    <row r="1" customFormat="false" ht="14.4" hidden="false" customHeight="false" outlineLevel="0" collapsed="false">
      <c r="Q1" s="0"/>
    </row>
    <row r="2" customFormat="false" ht="14.4" hidden="false" customHeight="false" outlineLevel="0" collapsed="false">
      <c r="B2" s="1" t="s">
        <v>28</v>
      </c>
      <c r="C2" s="1"/>
      <c r="D2" s="1"/>
      <c r="E2" s="1"/>
      <c r="F2" s="1"/>
      <c r="G2" s="1"/>
      <c r="H2" s="18"/>
      <c r="Q2" s="0"/>
    </row>
    <row r="3" customFormat="false" ht="14.4" hidden="false" customHeight="false" outlineLevel="0" collapsed="false">
      <c r="A3" s="19" t="s">
        <v>29</v>
      </c>
      <c r="Q3" s="0"/>
    </row>
    <row r="4" customFormat="false" ht="115.2" hidden="false" customHeight="false" outlineLevel="0" collapsed="false">
      <c r="B4" s="20" t="s">
        <v>6</v>
      </c>
      <c r="C4" s="20" t="s">
        <v>7</v>
      </c>
      <c r="D4" s="21" t="s">
        <v>30</v>
      </c>
      <c r="E4" s="20" t="s">
        <v>9</v>
      </c>
      <c r="F4" s="22" t="s">
        <v>31</v>
      </c>
      <c r="G4" s="21" t="s">
        <v>32</v>
      </c>
      <c r="H4" s="21" t="s">
        <v>33</v>
      </c>
      <c r="I4" s="21" t="s">
        <v>34</v>
      </c>
      <c r="J4" s="21" t="s">
        <v>35</v>
      </c>
      <c r="K4" s="21" t="s">
        <v>36</v>
      </c>
      <c r="L4" s="21" t="s">
        <v>37</v>
      </c>
      <c r="M4" s="21" t="s">
        <v>38</v>
      </c>
      <c r="N4" s="21" t="s">
        <v>39</v>
      </c>
      <c r="O4" s="21" t="s">
        <v>40</v>
      </c>
      <c r="P4" s="22" t="s">
        <v>41</v>
      </c>
      <c r="Q4" s="21" t="s">
        <v>42</v>
      </c>
    </row>
    <row r="5" customFormat="false" ht="14.4" hidden="false" customHeight="false" outlineLevel="0" collapsed="false">
      <c r="A5" s="0" t="n">
        <v>1</v>
      </c>
      <c r="B5" s="23"/>
      <c r="C5" s="23"/>
      <c r="D5" s="24" t="s">
        <v>43</v>
      </c>
      <c r="E5" s="25" t="n">
        <v>100050</v>
      </c>
      <c r="F5" s="23" t="n">
        <v>6089</v>
      </c>
      <c r="G5" s="23" t="n">
        <v>7358</v>
      </c>
      <c r="H5" s="23" t="n">
        <v>7358</v>
      </c>
      <c r="I5" s="23" t="n">
        <v>210</v>
      </c>
      <c r="J5" s="23" t="n">
        <v>33</v>
      </c>
      <c r="K5" s="23" t="n">
        <v>15</v>
      </c>
      <c r="L5" s="23" t="n">
        <v>17</v>
      </c>
      <c r="M5" s="26" t="n">
        <f aca="false">J5/G5</f>
        <v>0.00448491437890731</v>
      </c>
      <c r="N5" s="27" t="s">
        <v>44</v>
      </c>
      <c r="O5" s="23" t="s">
        <v>45</v>
      </c>
      <c r="P5" s="23" t="s">
        <v>46</v>
      </c>
      <c r="Q5" s="28"/>
      <c r="R5" s="29"/>
    </row>
    <row r="6" customFormat="false" ht="85.5" hidden="false" customHeight="true" outlineLevel="0" collapsed="false">
      <c r="A6" s="0" t="n">
        <v>2</v>
      </c>
      <c r="B6" s="23"/>
      <c r="C6" s="23"/>
      <c r="D6" s="24" t="s">
        <v>47</v>
      </c>
      <c r="E6" s="25" t="n">
        <v>101041</v>
      </c>
      <c r="F6" s="23" t="n">
        <v>642</v>
      </c>
      <c r="G6" s="23" t="n">
        <v>3542</v>
      </c>
      <c r="H6" s="23" t="n">
        <v>3542</v>
      </c>
      <c r="I6" s="23" t="n">
        <v>308</v>
      </c>
      <c r="J6" s="23" t="n">
        <v>20</v>
      </c>
      <c r="K6" s="23" t="n">
        <v>53</v>
      </c>
      <c r="L6" s="23" t="n">
        <v>60</v>
      </c>
      <c r="M6" s="26" t="n">
        <f aca="false">J6/G6</f>
        <v>0.00564652738565782</v>
      </c>
      <c r="N6" s="23" t="s">
        <v>48</v>
      </c>
      <c r="O6" s="23" t="s">
        <v>45</v>
      </c>
      <c r="P6" s="23" t="s">
        <v>46</v>
      </c>
      <c r="Q6" s="30" t="s">
        <v>49</v>
      </c>
      <c r="R6" s="29"/>
    </row>
    <row r="7" customFormat="false" ht="14.4" hidden="false" customHeight="false" outlineLevel="0" collapsed="false">
      <c r="A7" s="0" t="n">
        <v>3</v>
      </c>
      <c r="B7" s="23"/>
      <c r="C7" s="23"/>
      <c r="D7" s="24" t="s">
        <v>50</v>
      </c>
      <c r="E7" s="25" t="n">
        <v>101165</v>
      </c>
      <c r="F7" s="23" t="n">
        <v>2065</v>
      </c>
      <c r="G7" s="23" t="n">
        <v>2042</v>
      </c>
      <c r="H7" s="23" t="n">
        <v>2042</v>
      </c>
      <c r="I7" s="23" t="n">
        <v>21</v>
      </c>
      <c r="J7" s="23" t="n">
        <v>23</v>
      </c>
      <c r="K7" s="23" t="n">
        <v>2.5</v>
      </c>
      <c r="L7" s="23" t="n">
        <v>10</v>
      </c>
      <c r="M7" s="26" t="n">
        <f aca="false">J7/G7</f>
        <v>0.0112634671890304</v>
      </c>
      <c r="N7" s="31" t="s">
        <v>48</v>
      </c>
      <c r="O7" s="23" t="s">
        <v>45</v>
      </c>
      <c r="P7" s="23" t="s">
        <v>46</v>
      </c>
      <c r="Q7" s="30"/>
      <c r="R7" s="29"/>
    </row>
    <row r="8" customFormat="false" ht="84" hidden="false" customHeight="true" outlineLevel="0" collapsed="false">
      <c r="A8" s="0" t="n">
        <v>4</v>
      </c>
      <c r="B8" s="23"/>
      <c r="C8" s="23"/>
      <c r="D8" s="24" t="s">
        <v>51</v>
      </c>
      <c r="E8" s="25" t="n">
        <v>100235</v>
      </c>
      <c r="F8" s="23" t="n">
        <v>1563</v>
      </c>
      <c r="G8" s="23" t="n">
        <v>1386</v>
      </c>
      <c r="H8" s="23" t="n">
        <v>1386</v>
      </c>
      <c r="I8" s="23" t="n">
        <v>58</v>
      </c>
      <c r="J8" s="23" t="n">
        <v>119</v>
      </c>
      <c r="K8" s="23" t="n">
        <v>3</v>
      </c>
      <c r="L8" s="23" t="n">
        <v>4</v>
      </c>
      <c r="M8" s="26" t="n">
        <f aca="false">J8/G8</f>
        <v>0.0858585858585859</v>
      </c>
      <c r="N8" s="23" t="s">
        <v>52</v>
      </c>
      <c r="O8" s="23" t="s">
        <v>53</v>
      </c>
      <c r="P8" s="23"/>
      <c r="Q8" s="30" t="s">
        <v>54</v>
      </c>
      <c r="R8" s="29"/>
    </row>
    <row r="9" customFormat="false" ht="14.4" hidden="false" customHeight="false" outlineLevel="0" collapsed="false">
      <c r="A9" s="0" t="n">
        <v>5</v>
      </c>
      <c r="B9" s="23"/>
      <c r="C9" s="23"/>
      <c r="D9" s="24" t="s">
        <v>55</v>
      </c>
      <c r="E9" s="25" t="n">
        <v>100937</v>
      </c>
      <c r="F9" s="23" t="n">
        <v>898</v>
      </c>
      <c r="G9" s="23" t="n">
        <v>412</v>
      </c>
      <c r="H9" s="23" t="n">
        <v>412</v>
      </c>
      <c r="I9" s="23" t="n">
        <v>25</v>
      </c>
      <c r="J9" s="23" t="n">
        <v>8</v>
      </c>
      <c r="K9" s="23" t="n">
        <v>2</v>
      </c>
      <c r="L9" s="23" t="n">
        <v>8.5</v>
      </c>
      <c r="M9" s="26" t="n">
        <f aca="false">J9/G9</f>
        <v>0.0194174757281553</v>
      </c>
      <c r="N9" s="23" t="s">
        <v>56</v>
      </c>
      <c r="O9" s="23" t="s">
        <v>53</v>
      </c>
      <c r="P9" s="23"/>
      <c r="Q9" s="30" t="s">
        <v>57</v>
      </c>
      <c r="R9" s="29"/>
    </row>
    <row r="10" customFormat="false" ht="14.4" hidden="false" customHeight="true" outlineLevel="0" collapsed="false">
      <c r="A10" s="0" t="n">
        <v>6</v>
      </c>
      <c r="B10" s="23"/>
      <c r="C10" s="23"/>
      <c r="D10" s="24" t="s">
        <v>58</v>
      </c>
      <c r="E10" s="25" t="n">
        <v>100572</v>
      </c>
      <c r="F10" s="23" t="n">
        <v>255</v>
      </c>
      <c r="G10" s="23" t="n">
        <v>249</v>
      </c>
      <c r="H10" s="23" t="n">
        <v>249</v>
      </c>
      <c r="I10" s="23" t="n">
        <v>2</v>
      </c>
      <c r="J10" s="23" t="n">
        <v>6</v>
      </c>
      <c r="K10" s="23" t="n">
        <v>2</v>
      </c>
      <c r="L10" s="23" t="n">
        <v>7</v>
      </c>
      <c r="M10" s="26" t="n">
        <f aca="false">J10/G10</f>
        <v>0.0240963855421687</v>
      </c>
      <c r="N10" s="23" t="s">
        <v>59</v>
      </c>
      <c r="O10" s="23" t="s">
        <v>53</v>
      </c>
      <c r="P10" s="23"/>
      <c r="Q10" s="30" t="s">
        <v>60</v>
      </c>
      <c r="R10" s="29"/>
    </row>
    <row r="11" customFormat="false" ht="14.4" hidden="false" customHeight="false" outlineLevel="0" collapsed="false">
      <c r="B11" s="32" t="s">
        <v>15</v>
      </c>
      <c r="C11" s="32"/>
      <c r="D11" s="32"/>
      <c r="E11" s="32"/>
      <c r="F11" s="24" t="n">
        <f aca="false">SUM(F5:F10)</f>
        <v>11512</v>
      </c>
      <c r="G11" s="24" t="n">
        <f aca="false">SUM(G5:G10)</f>
        <v>14989</v>
      </c>
      <c r="H11" s="24" t="n">
        <f aca="false">SUM(H5:H10)</f>
        <v>14989</v>
      </c>
      <c r="I11" s="24" t="n">
        <f aca="false">SUM(I5:I10)</f>
        <v>624</v>
      </c>
      <c r="J11" s="24" t="n">
        <f aca="false">SUM(J5:J10)</f>
        <v>209</v>
      </c>
      <c r="K11" s="33" t="n">
        <f aca="false">AVERAGE(K5:K10)</f>
        <v>12.9166666666667</v>
      </c>
      <c r="L11" s="33" t="n">
        <f aca="false">AVERAGE(L5:L10)</f>
        <v>17.75</v>
      </c>
      <c r="M11" s="26" t="n">
        <f aca="false">J11/G11</f>
        <v>0.0139435586096471</v>
      </c>
      <c r="Q11" s="0"/>
    </row>
    <row r="12" customFormat="false" ht="14.4" hidden="false" customHeight="false" outlineLevel="0" collapsed="false">
      <c r="A12" s="3" t="s">
        <v>61</v>
      </c>
      <c r="Q12" s="0"/>
    </row>
    <row r="13" customFormat="false" ht="115.2" hidden="false" customHeight="false" outlineLevel="0" collapsed="false">
      <c r="B13" s="20" t="s">
        <v>6</v>
      </c>
      <c r="C13" s="20" t="s">
        <v>7</v>
      </c>
      <c r="D13" s="21" t="s">
        <v>30</v>
      </c>
      <c r="E13" s="20" t="s">
        <v>9</v>
      </c>
      <c r="F13" s="22" t="s">
        <v>62</v>
      </c>
      <c r="G13" s="21" t="s">
        <v>63</v>
      </c>
      <c r="H13" s="21" t="s">
        <v>33</v>
      </c>
      <c r="I13" s="21" t="s">
        <v>34</v>
      </c>
      <c r="J13" s="21" t="s">
        <v>35</v>
      </c>
      <c r="K13" s="21" t="s">
        <v>64</v>
      </c>
      <c r="L13" s="21" t="s">
        <v>65</v>
      </c>
      <c r="M13" s="21"/>
      <c r="N13" s="21" t="s">
        <v>66</v>
      </c>
      <c r="O13" s="21" t="s">
        <v>67</v>
      </c>
      <c r="P13" s="22" t="s">
        <v>68</v>
      </c>
      <c r="Q13" s="22" t="s">
        <v>42</v>
      </c>
      <c r="R13" s="21" t="s">
        <v>69</v>
      </c>
    </row>
    <row r="14" customFormat="false" ht="14.4" hidden="false" customHeight="false" outlineLevel="0" collapsed="false">
      <c r="A14" s="0" t="n">
        <v>1</v>
      </c>
      <c r="B14" s="23"/>
      <c r="C14" s="23"/>
      <c r="D14" s="24" t="s">
        <v>47</v>
      </c>
      <c r="E14" s="25" t="n">
        <v>101041</v>
      </c>
      <c r="F14" s="23" t="n">
        <v>1477</v>
      </c>
      <c r="G14" s="23" t="n">
        <v>1417</v>
      </c>
      <c r="H14" s="23" t="n">
        <v>1417</v>
      </c>
      <c r="I14" s="23" t="n">
        <v>7</v>
      </c>
      <c r="J14" s="23" t="n">
        <v>53</v>
      </c>
      <c r="K14" s="23" t="s">
        <v>70</v>
      </c>
      <c r="L14" s="23" t="s">
        <v>71</v>
      </c>
      <c r="M14" s="34" t="n">
        <v>0.035</v>
      </c>
      <c r="N14" s="23" t="s">
        <v>72</v>
      </c>
      <c r="O14" s="23" t="s">
        <v>45</v>
      </c>
      <c r="P14" s="23" t="s">
        <v>73</v>
      </c>
      <c r="Q14" s="35"/>
      <c r="R14" s="36" t="n">
        <v>35</v>
      </c>
      <c r="S14" s="37" t="n">
        <f aca="false">J14/G14</f>
        <v>0.0374029640084686</v>
      </c>
    </row>
    <row r="15" customFormat="false" ht="14.4" hidden="false" customHeight="false" outlineLevel="0" collapsed="false">
      <c r="A15" s="0" t="n">
        <v>2</v>
      </c>
      <c r="B15" s="23"/>
      <c r="C15" s="23"/>
      <c r="D15" s="24" t="s">
        <v>50</v>
      </c>
      <c r="E15" s="25" t="n">
        <v>101165</v>
      </c>
      <c r="F15" s="23" t="n">
        <v>958</v>
      </c>
      <c r="G15" s="23" t="n">
        <v>950</v>
      </c>
      <c r="H15" s="23" t="n">
        <v>950</v>
      </c>
      <c r="I15" s="23" t="n">
        <v>21</v>
      </c>
      <c r="J15" s="23" t="n">
        <v>8</v>
      </c>
      <c r="K15" s="23" t="s">
        <v>74</v>
      </c>
      <c r="L15" s="23" t="s">
        <v>75</v>
      </c>
      <c r="M15" s="34" t="n">
        <v>0.008</v>
      </c>
      <c r="N15" s="31" t="s">
        <v>76</v>
      </c>
      <c r="O15" s="23" t="s">
        <v>45</v>
      </c>
      <c r="P15" s="23" t="s">
        <v>46</v>
      </c>
      <c r="Q15" s="38"/>
      <c r="R15" s="23"/>
      <c r="S15" s="37" t="n">
        <f aca="false">J15/G15</f>
        <v>0.00842105263157895</v>
      </c>
    </row>
  </sheetData>
  <mergeCells count="2">
    <mergeCell ref="B2:G2"/>
    <mergeCell ref="B11:E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3:H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0" activeCellId="0" sqref="M10"/>
    </sheetView>
  </sheetViews>
  <sheetFormatPr defaultRowHeight="14.4"/>
  <cols>
    <col collapsed="false" hidden="false" max="1" min="1" style="0" width="5.4412955465587"/>
    <col collapsed="false" hidden="false" max="2" min="2" style="0" width="20.1093117408907"/>
    <col collapsed="false" hidden="false" max="3" min="3" style="0" width="8.5748987854251"/>
    <col collapsed="false" hidden="false" max="5" min="4" style="0" width="9.99595141700405"/>
    <col collapsed="false" hidden="false" max="6" min="6" style="0" width="21.4372469635628"/>
    <col collapsed="false" hidden="false" max="1025" min="7" style="0" width="8.5748987854251"/>
  </cols>
  <sheetData>
    <row r="3" customFormat="false" ht="14.4" hidden="false" customHeight="false" outlineLevel="0" collapsed="false">
      <c r="B3" s="39" t="s">
        <v>77</v>
      </c>
      <c r="C3" s="40" t="s">
        <v>78</v>
      </c>
      <c r="D3" s="40"/>
      <c r="E3" s="40"/>
      <c r="F3" s="41" t="s">
        <v>79</v>
      </c>
      <c r="G3" s="42"/>
      <c r="H3" s="42"/>
    </row>
    <row r="4" customFormat="false" ht="14.4" hidden="false" customHeight="true" outlineLevel="0" collapsed="false">
      <c r="B4" s="39"/>
      <c r="C4" s="43" t="s">
        <v>80</v>
      </c>
      <c r="D4" s="43"/>
      <c r="E4" s="43"/>
      <c r="F4" s="44" t="n">
        <v>209</v>
      </c>
    </row>
    <row r="5" customFormat="false" ht="14.4" hidden="false" customHeight="false" outlineLevel="0" collapsed="false">
      <c r="B5" s="39"/>
      <c r="C5" s="43"/>
      <c r="D5" s="43"/>
      <c r="E5" s="43"/>
      <c r="F5" s="44"/>
    </row>
    <row r="6" customFormat="false" ht="14.4" hidden="false" customHeight="false" outlineLevel="0" collapsed="false">
      <c r="B6" s="39"/>
      <c r="C6" s="43"/>
      <c r="D6" s="43"/>
      <c r="E6" s="43"/>
      <c r="F6" s="44"/>
    </row>
    <row r="7" customFormat="false" ht="14.4" hidden="false" customHeight="false" outlineLevel="0" collapsed="false">
      <c r="B7" s="39"/>
      <c r="C7" s="43"/>
      <c r="D7" s="43"/>
      <c r="E7" s="43"/>
      <c r="F7" s="44"/>
    </row>
    <row r="8" customFormat="false" ht="14.4" hidden="false" customHeight="false" outlineLevel="0" collapsed="false">
      <c r="B8" s="39"/>
      <c r="C8" s="43"/>
      <c r="D8" s="43"/>
      <c r="E8" s="43"/>
      <c r="F8" s="44"/>
    </row>
    <row r="9" customFormat="false" ht="14.4" hidden="false" customHeight="false" outlineLevel="0" collapsed="false">
      <c r="B9" s="39"/>
      <c r="C9" s="43"/>
      <c r="D9" s="43"/>
      <c r="E9" s="43"/>
      <c r="F9" s="44"/>
    </row>
    <row r="10" customFormat="false" ht="14.4" hidden="false" customHeight="false" outlineLevel="0" collapsed="false">
      <c r="B10" s="39"/>
      <c r="C10" s="43"/>
      <c r="D10" s="43"/>
      <c r="E10" s="43"/>
      <c r="F10" s="44"/>
    </row>
    <row r="11" customFormat="false" ht="14.4" hidden="false" customHeight="false" outlineLevel="0" collapsed="false">
      <c r="B11" s="39"/>
      <c r="C11" s="43"/>
      <c r="D11" s="43"/>
      <c r="E11" s="43"/>
      <c r="F11" s="44"/>
    </row>
    <row r="12" customFormat="false" ht="14.4" hidden="false" customHeight="false" outlineLevel="0" collapsed="false">
      <c r="B12" s="39"/>
      <c r="C12" s="43"/>
      <c r="D12" s="43"/>
      <c r="E12" s="43"/>
      <c r="F12" s="44"/>
    </row>
    <row r="13" customFormat="false" ht="14.4" hidden="false" customHeight="false" outlineLevel="0" collapsed="false">
      <c r="B13" s="39"/>
      <c r="C13" s="45"/>
      <c r="D13" s="45"/>
      <c r="E13" s="45"/>
      <c r="F13" s="44"/>
    </row>
    <row r="14" customFormat="false" ht="14.4" hidden="false" customHeight="false" outlineLevel="0" collapsed="false">
      <c r="B14" s="46" t="s">
        <v>81</v>
      </c>
      <c r="C14" s="47" t="n">
        <v>209</v>
      </c>
      <c r="D14" s="47"/>
      <c r="E14" s="47"/>
      <c r="F14" s="23"/>
    </row>
    <row r="15" customFormat="false" ht="14.4" hidden="false" customHeight="false" outlineLevel="0" collapsed="false">
      <c r="B15" s="23" t="s">
        <v>82</v>
      </c>
      <c r="C15" s="48" t="n">
        <f aca="false">14/14989</f>
        <v>0.000934018280072053</v>
      </c>
      <c r="D15" s="48"/>
      <c r="E15" s="48"/>
      <c r="F15" s="23"/>
    </row>
    <row r="16" customFormat="false" ht="14.4" hidden="false" customHeight="false" outlineLevel="0" collapsed="false">
      <c r="B16" s="49"/>
      <c r="C16" s="49"/>
      <c r="D16" s="49"/>
      <c r="E16" s="49"/>
      <c r="F16" s="49"/>
    </row>
    <row r="17" customFormat="false" ht="14.4" hidden="false" customHeight="false" outlineLevel="0" collapsed="false">
      <c r="B17" s="50" t="s">
        <v>83</v>
      </c>
      <c r="C17" s="51" t="s">
        <v>84</v>
      </c>
      <c r="D17" s="51"/>
      <c r="E17" s="51"/>
      <c r="F17" s="52" t="s">
        <v>85</v>
      </c>
    </row>
    <row r="18" customFormat="false" ht="14.4" hidden="false" customHeight="true" outlineLevel="0" collapsed="false">
      <c r="B18" s="53"/>
      <c r="C18" s="43" t="s">
        <v>86</v>
      </c>
      <c r="D18" s="43"/>
      <c r="E18" s="43"/>
      <c r="F18" s="54" t="n">
        <v>624</v>
      </c>
    </row>
    <row r="19" customFormat="false" ht="14.4" hidden="false" customHeight="false" outlineLevel="0" collapsed="false">
      <c r="B19" s="53"/>
      <c r="C19" s="55"/>
      <c r="D19" s="55"/>
      <c r="E19" s="55"/>
      <c r="F19" s="44"/>
    </row>
    <row r="20" customFormat="false" ht="14.4" hidden="false" customHeight="false" outlineLevel="0" collapsed="false">
      <c r="B20" s="53"/>
      <c r="C20" s="55"/>
      <c r="D20" s="55"/>
      <c r="E20" s="55"/>
      <c r="F20" s="44"/>
    </row>
    <row r="21" customFormat="false" ht="14.4" hidden="false" customHeight="false" outlineLevel="0" collapsed="false">
      <c r="B21" s="53"/>
      <c r="C21" s="55"/>
      <c r="D21" s="55"/>
      <c r="E21" s="55"/>
      <c r="F21" s="44"/>
    </row>
    <row r="22" customFormat="false" ht="14.4" hidden="false" customHeight="false" outlineLevel="0" collapsed="false">
      <c r="B22" s="53"/>
      <c r="C22" s="55"/>
      <c r="D22" s="55"/>
      <c r="E22" s="55"/>
      <c r="F22" s="44"/>
    </row>
    <row r="23" customFormat="false" ht="14.4" hidden="false" customHeight="false" outlineLevel="0" collapsed="false">
      <c r="B23" s="53"/>
      <c r="C23" s="55"/>
      <c r="D23" s="55"/>
      <c r="E23" s="55"/>
      <c r="F23" s="44"/>
    </row>
    <row r="24" customFormat="false" ht="14.4" hidden="false" customHeight="false" outlineLevel="0" collapsed="false">
      <c r="B24" s="53"/>
      <c r="C24" s="55"/>
      <c r="D24" s="55"/>
      <c r="E24" s="55"/>
      <c r="F24" s="44"/>
    </row>
    <row r="25" customFormat="false" ht="14.4" hidden="false" customHeight="false" outlineLevel="0" collapsed="false">
      <c r="B25" s="46" t="s">
        <v>87</v>
      </c>
      <c r="C25" s="56" t="n">
        <v>624</v>
      </c>
      <c r="D25" s="56"/>
      <c r="E25" s="56"/>
      <c r="F25" s="23"/>
    </row>
    <row r="26" customFormat="false" ht="14.4" hidden="false" customHeight="false" outlineLevel="0" collapsed="false">
      <c r="B26" s="23" t="s">
        <v>88</v>
      </c>
      <c r="C26" s="57" t="n">
        <f aca="false">C25/14989</f>
        <v>0.0416305290546401</v>
      </c>
      <c r="D26" s="57"/>
      <c r="E26" s="57"/>
      <c r="F26" s="23"/>
    </row>
  </sheetData>
  <mergeCells count="25">
    <mergeCell ref="B3:B13"/>
    <mergeCell ref="C3:E3"/>
    <mergeCell ref="C4:E4"/>
    <mergeCell ref="C5:E5"/>
    <mergeCell ref="C6:E6"/>
    <mergeCell ref="C7:E7"/>
    <mergeCell ref="C8:E8"/>
    <mergeCell ref="C9:E9"/>
    <mergeCell ref="C10:E10"/>
    <mergeCell ref="C11:E11"/>
    <mergeCell ref="C12:E12"/>
    <mergeCell ref="C13:E13"/>
    <mergeCell ref="C14:E14"/>
    <mergeCell ref="C15:E15"/>
    <mergeCell ref="B16:F16"/>
    <mergeCell ref="C17:E17"/>
    <mergeCell ref="C18:E18"/>
    <mergeCell ref="C19:E19"/>
    <mergeCell ref="C20:E20"/>
    <mergeCell ref="C21:E21"/>
    <mergeCell ref="C22:E22"/>
    <mergeCell ref="C23:E23"/>
    <mergeCell ref="C24:E24"/>
    <mergeCell ref="C25:E25"/>
    <mergeCell ref="C26:E2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1518</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2016-09-25T17:52:52Z</dcterms:created>
  <dc:creator>Vare, Levi | APHL</dc:creator>
  <dc:language>en-GB</dc:language>
  <cp:lastModifiedBy>Jordi Puiggené</cp:lastModifiedBy>
  <cp:lastPrinted>2016-10-13T08:10:55Z</cp:lastPrinted>
  <dcterms:modified xsi:type="dcterms:W3CDTF">2018-03-01T15:21:53Z</dcterms:modified>
  <cp:revision>1</cp:revision>
</cp:coreProperties>
</file>