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Pearce\GitHub\SoilTestCocaCola\"/>
    </mc:Choice>
  </mc:AlternateContent>
  <xr:revisionPtr revIDLastSave="0" documentId="13_ncr:1_{9FD145C7-418E-46CC-9B09-A6D0345E000F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datasets" sheetId="1" r:id="rId1"/>
  </sheets>
  <definedNames>
    <definedName name="_xlnm._FilterDatabase" localSheetId="0" hidden="1">datasets!$A$1:$T$184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7" i="1"/>
  <c r="Q6" i="1"/>
  <c r="Q5" i="1"/>
  <c r="Q4" i="1"/>
  <c r="Q3" i="1"/>
  <c r="Q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99" i="1"/>
  <c r="O98" i="1"/>
  <c r="O43" i="1"/>
  <c r="P43" i="1" s="1"/>
  <c r="O2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54" i="1"/>
  <c r="O55" i="1"/>
  <c r="O45" i="1"/>
  <c r="O46" i="1"/>
  <c r="O47" i="1"/>
  <c r="O48" i="1"/>
  <c r="O49" i="1"/>
  <c r="O50" i="1"/>
  <c r="O51" i="1"/>
  <c r="O52" i="1"/>
  <c r="O53" i="1"/>
  <c r="O44" i="1"/>
  <c r="O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4" i="1"/>
  <c r="O15" i="1"/>
  <c r="O16" i="1"/>
  <c r="O17" i="1"/>
  <c r="O18" i="1"/>
  <c r="O19" i="1"/>
  <c r="O20" i="1"/>
  <c r="O21" i="1"/>
  <c r="O22" i="1"/>
  <c r="O23" i="1"/>
  <c r="O24" i="1"/>
  <c r="O4" i="1"/>
  <c r="O5" i="1"/>
  <c r="O6" i="1"/>
  <c r="O7" i="1"/>
  <c r="O8" i="1"/>
  <c r="O9" i="1"/>
  <c r="O10" i="1"/>
  <c r="O11" i="1"/>
  <c r="O12" i="1"/>
  <c r="O13" i="1"/>
  <c r="T102" i="1" l="1"/>
  <c r="R23" i="1"/>
  <c r="R61" i="1"/>
  <c r="R20" i="1"/>
  <c r="R56" i="1"/>
  <c r="R10" i="1"/>
  <c r="R19" i="1"/>
  <c r="R36" i="1"/>
  <c r="R55" i="1"/>
  <c r="R80" i="1"/>
  <c r="R69" i="1"/>
  <c r="R92" i="1"/>
  <c r="R87" i="1"/>
  <c r="R172" i="1"/>
  <c r="R160" i="1"/>
  <c r="R148" i="1"/>
  <c r="R136" i="1"/>
  <c r="R124" i="1"/>
  <c r="R112" i="1"/>
  <c r="R14" i="1"/>
  <c r="R91" i="1"/>
  <c r="R164" i="1"/>
  <c r="R72" i="1"/>
  <c r="R12" i="1"/>
  <c r="R83" i="1"/>
  <c r="R162" i="1"/>
  <c r="R11" i="1"/>
  <c r="R37" i="1"/>
  <c r="R82" i="1"/>
  <c r="R70" i="1"/>
  <c r="R88" i="1"/>
  <c r="R173" i="1"/>
  <c r="R161" i="1"/>
  <c r="R149" i="1"/>
  <c r="R137" i="1"/>
  <c r="R125" i="1"/>
  <c r="R113" i="1"/>
  <c r="R9" i="1"/>
  <c r="R159" i="1"/>
  <c r="R67" i="1"/>
  <c r="R85" i="1"/>
  <c r="R122" i="1"/>
  <c r="R110" i="1"/>
  <c r="R111" i="1"/>
  <c r="R2" i="1"/>
  <c r="R133" i="1"/>
  <c r="R121" i="1"/>
  <c r="R109" i="1"/>
  <c r="R86" i="1"/>
  <c r="R135" i="1"/>
  <c r="R34" i="1"/>
  <c r="R66" i="1"/>
  <c r="R157" i="1"/>
  <c r="R51" i="1"/>
  <c r="R168" i="1"/>
  <c r="R156" i="1"/>
  <c r="R144" i="1"/>
  <c r="R132" i="1"/>
  <c r="R35" i="1"/>
  <c r="R147" i="1"/>
  <c r="R79" i="1"/>
  <c r="R52" i="1"/>
  <c r="R169" i="1"/>
  <c r="R65" i="1"/>
  <c r="R17" i="1"/>
  <c r="R26" i="1"/>
  <c r="R31" i="1"/>
  <c r="R50" i="1"/>
  <c r="R76" i="1"/>
  <c r="R64" i="1"/>
  <c r="R179" i="1"/>
  <c r="R167" i="1"/>
  <c r="R155" i="1"/>
  <c r="R143" i="1"/>
  <c r="R131" i="1"/>
  <c r="R119" i="1"/>
  <c r="R107" i="1"/>
  <c r="R54" i="1"/>
  <c r="R171" i="1"/>
  <c r="R8" i="1"/>
  <c r="R28" i="1"/>
  <c r="R78" i="1"/>
  <c r="R27" i="1"/>
  <c r="R184" i="1"/>
  <c r="R16" i="1"/>
  <c r="R25" i="1"/>
  <c r="R30" i="1"/>
  <c r="R49" i="1"/>
  <c r="R75" i="1"/>
  <c r="R63" i="1"/>
  <c r="R104" i="1"/>
  <c r="R178" i="1"/>
  <c r="R166" i="1"/>
  <c r="R154" i="1"/>
  <c r="R142" i="1"/>
  <c r="R130" i="1"/>
  <c r="R118" i="1"/>
  <c r="R106" i="1"/>
  <c r="R18" i="1"/>
  <c r="R123" i="1"/>
  <c r="R53" i="1"/>
  <c r="R33" i="1"/>
  <c r="R145" i="1"/>
  <c r="R77" i="1"/>
  <c r="R15" i="1"/>
  <c r="R24" i="1"/>
  <c r="R29" i="1"/>
  <c r="R59" i="1"/>
  <c r="R74" i="1"/>
  <c r="R62" i="1"/>
  <c r="R96" i="1"/>
  <c r="R177" i="1"/>
  <c r="R165" i="1"/>
  <c r="R153" i="1"/>
  <c r="R141" i="1"/>
  <c r="R129" i="1"/>
  <c r="R117" i="1"/>
  <c r="R105" i="1"/>
  <c r="R152" i="1"/>
  <c r="R140" i="1"/>
  <c r="R128" i="1"/>
  <c r="R116" i="1"/>
  <c r="R39" i="1"/>
  <c r="R58" i="1"/>
  <c r="R176" i="1"/>
  <c r="R22" i="1"/>
  <c r="R84" i="1"/>
  <c r="R90" i="1"/>
  <c r="R175" i="1"/>
  <c r="R163" i="1"/>
  <c r="R151" i="1"/>
  <c r="R139" i="1"/>
  <c r="R127" i="1"/>
  <c r="R115" i="1"/>
  <c r="R73" i="1"/>
  <c r="R13" i="1"/>
  <c r="R48" i="1"/>
  <c r="R60" i="1"/>
  <c r="R21" i="1"/>
  <c r="R57" i="1"/>
  <c r="R71" i="1"/>
  <c r="R89" i="1"/>
  <c r="R174" i="1"/>
  <c r="R150" i="1"/>
  <c r="R138" i="1"/>
  <c r="R126" i="1"/>
  <c r="R114" i="1"/>
  <c r="R68" i="1"/>
  <c r="R38" i="1"/>
  <c r="R81" i="1"/>
  <c r="R97" i="1"/>
  <c r="R98" i="1"/>
  <c r="R146" i="1"/>
  <c r="R40" i="1"/>
  <c r="R99" i="1"/>
  <c r="R32" i="1"/>
  <c r="R158" i="1"/>
  <c r="R41" i="1"/>
  <c r="R100" i="1"/>
  <c r="R120" i="1"/>
  <c r="R42" i="1"/>
  <c r="R101" i="1"/>
  <c r="R7" i="1"/>
  <c r="R134" i="1"/>
  <c r="R6" i="1"/>
  <c r="R102" i="1"/>
  <c r="R180" i="1"/>
  <c r="R170" i="1"/>
  <c r="R43" i="1"/>
  <c r="R103" i="1"/>
  <c r="R108" i="1"/>
  <c r="R44" i="1"/>
  <c r="R5" i="1"/>
  <c r="R45" i="1"/>
  <c r="R93" i="1"/>
  <c r="R181" i="1"/>
  <c r="R3" i="1"/>
  <c r="R46" i="1"/>
  <c r="R94" i="1"/>
  <c r="R182" i="1"/>
  <c r="R4" i="1"/>
  <c r="R47" i="1"/>
  <c r="R95" i="1"/>
  <c r="R183" i="1"/>
  <c r="T114" i="1"/>
  <c r="T81" i="1"/>
  <c r="T60" i="1"/>
  <c r="S18" i="1"/>
  <c r="S56" i="1"/>
  <c r="T95" i="1"/>
  <c r="T180" i="1"/>
  <c r="T144" i="1"/>
  <c r="T106" i="1"/>
  <c r="T33" i="1"/>
  <c r="T5" i="1"/>
  <c r="T156" i="1"/>
  <c r="T132" i="1"/>
  <c r="S71" i="1"/>
  <c r="T168" i="1"/>
  <c r="T120" i="1"/>
  <c r="T149" i="1"/>
  <c r="T137" i="1"/>
  <c r="T125" i="1"/>
  <c r="T113" i="1"/>
  <c r="T82" i="1"/>
  <c r="T112" i="1"/>
  <c r="S60" i="1"/>
  <c r="T37" i="1"/>
  <c r="T124" i="1"/>
  <c r="T55" i="1"/>
  <c r="S86" i="1"/>
  <c r="T171" i="1"/>
  <c r="T159" i="1"/>
  <c r="T147" i="1"/>
  <c r="T135" i="1"/>
  <c r="T123" i="1"/>
  <c r="T111" i="1"/>
  <c r="T56" i="1"/>
  <c r="T136" i="1"/>
  <c r="T34" i="1"/>
  <c r="S59" i="1"/>
  <c r="T80" i="1"/>
  <c r="T68" i="1"/>
  <c r="T110" i="1"/>
  <c r="T83" i="1"/>
  <c r="T148" i="1"/>
  <c r="T79" i="1"/>
  <c r="T67" i="1"/>
  <c r="T85" i="1"/>
  <c r="T16" i="1"/>
  <c r="S83" i="1"/>
  <c r="T26" i="1"/>
  <c r="T59" i="1"/>
  <c r="T107" i="1"/>
  <c r="S58" i="1"/>
  <c r="T97" i="1"/>
  <c r="T181" i="1"/>
  <c r="T169" i="1"/>
  <c r="T157" i="1"/>
  <c r="T145" i="1"/>
  <c r="T133" i="1"/>
  <c r="T121" i="1"/>
  <c r="T109" i="1"/>
  <c r="S70" i="1"/>
  <c r="T119" i="1"/>
  <c r="T31" i="1"/>
  <c r="T50" i="1"/>
  <c r="T76" i="1"/>
  <c r="T64" i="1"/>
  <c r="T94" i="1"/>
  <c r="S183" i="1"/>
  <c r="S171" i="1"/>
  <c r="S159" i="1"/>
  <c r="S147" i="1"/>
  <c r="S135" i="1"/>
  <c r="S123" i="1"/>
  <c r="S111" i="1"/>
  <c r="S82" i="1"/>
  <c r="S30" i="1"/>
  <c r="T41" i="1"/>
  <c r="T29" i="1"/>
  <c r="T49" i="1"/>
  <c r="S80" i="1"/>
  <c r="S68" i="1"/>
  <c r="T93" i="1"/>
  <c r="S106" i="1"/>
  <c r="T177" i="1"/>
  <c r="T165" i="1"/>
  <c r="T153" i="1"/>
  <c r="T141" i="1"/>
  <c r="T129" i="1"/>
  <c r="T117" i="1"/>
  <c r="T105" i="1"/>
  <c r="T155" i="1"/>
  <c r="T24" i="1"/>
  <c r="T40" i="1"/>
  <c r="S79" i="1"/>
  <c r="S67" i="1"/>
  <c r="T91" i="1"/>
  <c r="T176" i="1"/>
  <c r="T164" i="1"/>
  <c r="T152" i="1"/>
  <c r="T140" i="1"/>
  <c r="T128" i="1"/>
  <c r="T116" i="1"/>
  <c r="T104" i="1"/>
  <c r="T143" i="1"/>
  <c r="T23" i="1"/>
  <c r="T7" i="1"/>
  <c r="T58" i="1"/>
  <c r="T73" i="1"/>
  <c r="T61" i="1"/>
  <c r="T175" i="1"/>
  <c r="T163" i="1"/>
  <c r="T151" i="1"/>
  <c r="T139" i="1"/>
  <c r="T127" i="1"/>
  <c r="T115" i="1"/>
  <c r="S3" i="1"/>
  <c r="T167" i="1"/>
  <c r="T22" i="1"/>
  <c r="T38" i="1"/>
  <c r="S49" i="1"/>
  <c r="S69" i="1"/>
  <c r="S95" i="1"/>
  <c r="S178" i="1"/>
  <c r="S166" i="1"/>
  <c r="S146" i="1"/>
  <c r="S134" i="1"/>
  <c r="S122" i="1"/>
  <c r="T131" i="1"/>
  <c r="T10" i="1"/>
  <c r="T21" i="1"/>
  <c r="T71" i="1"/>
  <c r="S94" i="1"/>
  <c r="T173" i="1"/>
  <c r="T161" i="1"/>
  <c r="S98" i="1"/>
  <c r="S55" i="1"/>
  <c r="T70" i="1"/>
  <c r="S92" i="1"/>
  <c r="T184" i="1"/>
  <c r="T172" i="1"/>
  <c r="T160" i="1"/>
  <c r="T98" i="1"/>
  <c r="S74" i="1"/>
  <c r="T183" i="1"/>
  <c r="T99" i="1"/>
  <c r="T179" i="1"/>
  <c r="T6" i="1"/>
  <c r="T17" i="1"/>
  <c r="T96" i="1"/>
  <c r="S91" i="1"/>
  <c r="T182" i="1"/>
  <c r="T166" i="1"/>
  <c r="T154" i="1"/>
  <c r="T142" i="1"/>
  <c r="T130" i="1"/>
  <c r="T118" i="1"/>
  <c r="T178" i="1"/>
  <c r="S57" i="1"/>
  <c r="T57" i="1"/>
  <c r="S110" i="1"/>
  <c r="S40" i="1"/>
  <c r="S11" i="1"/>
  <c r="S25" i="1"/>
  <c r="T2" i="1"/>
  <c r="S14" i="1"/>
  <c r="S23" i="1"/>
  <c r="S41" i="1"/>
  <c r="T3" i="1"/>
  <c r="T35" i="1"/>
  <c r="T11" i="1"/>
  <c r="S48" i="1"/>
  <c r="S90" i="1"/>
  <c r="S78" i="1"/>
  <c r="S66" i="1"/>
  <c r="S54" i="1"/>
  <c r="T90" i="1"/>
  <c r="T78" i="1"/>
  <c r="T66" i="1"/>
  <c r="T54" i="1"/>
  <c r="S105" i="1"/>
  <c r="S179" i="1"/>
  <c r="S167" i="1"/>
  <c r="S155" i="1"/>
  <c r="S143" i="1"/>
  <c r="S131" i="1"/>
  <c r="S119" i="1"/>
  <c r="T101" i="1"/>
  <c r="T14" i="1"/>
  <c r="S170" i="1"/>
  <c r="S65" i="1"/>
  <c r="T65" i="1"/>
  <c r="S104" i="1"/>
  <c r="S154" i="1"/>
  <c r="S142" i="1"/>
  <c r="S130" i="1"/>
  <c r="S118" i="1"/>
  <c r="T100" i="1"/>
  <c r="T174" i="1"/>
  <c r="T162" i="1"/>
  <c r="T150" i="1"/>
  <c r="T138" i="1"/>
  <c r="T126" i="1"/>
  <c r="S13" i="1"/>
  <c r="T9" i="1"/>
  <c r="S46" i="1"/>
  <c r="S88" i="1"/>
  <c r="S76" i="1"/>
  <c r="S64" i="1"/>
  <c r="T46" i="1"/>
  <c r="T88" i="1"/>
  <c r="T52" i="1"/>
  <c r="S103" i="1"/>
  <c r="S177" i="1"/>
  <c r="S165" i="1"/>
  <c r="S153" i="1"/>
  <c r="S141" i="1"/>
  <c r="S129" i="1"/>
  <c r="S117" i="1"/>
  <c r="T103" i="1"/>
  <c r="S51" i="1"/>
  <c r="S182" i="1"/>
  <c r="S77" i="1"/>
  <c r="T77" i="1"/>
  <c r="S35" i="1"/>
  <c r="S9" i="1"/>
  <c r="T32" i="1"/>
  <c r="T20" i="1"/>
  <c r="T8" i="1"/>
  <c r="S45" i="1"/>
  <c r="S87" i="1"/>
  <c r="S75" i="1"/>
  <c r="S63" i="1"/>
  <c r="T45" i="1"/>
  <c r="T87" i="1"/>
  <c r="T75" i="1"/>
  <c r="T63" i="1"/>
  <c r="T51" i="1"/>
  <c r="S102" i="1"/>
  <c r="S176" i="1"/>
  <c r="S164" i="1"/>
  <c r="S152" i="1"/>
  <c r="S140" i="1"/>
  <c r="S128" i="1"/>
  <c r="S116" i="1"/>
  <c r="S93" i="1"/>
  <c r="S158" i="1"/>
  <c r="S47" i="1"/>
  <c r="T47" i="1"/>
  <c r="T53" i="1"/>
  <c r="S29" i="1"/>
  <c r="S32" i="1"/>
  <c r="S37" i="1"/>
  <c r="T19" i="1"/>
  <c r="S43" i="1"/>
  <c r="S53" i="1"/>
  <c r="S62" i="1"/>
  <c r="T48" i="1"/>
  <c r="T86" i="1"/>
  <c r="T74" i="1"/>
  <c r="T62" i="1"/>
  <c r="S101" i="1"/>
  <c r="S175" i="1"/>
  <c r="S163" i="1"/>
  <c r="S151" i="1"/>
  <c r="S139" i="1"/>
  <c r="S127" i="1"/>
  <c r="S115" i="1"/>
  <c r="S81" i="1"/>
  <c r="S89" i="1"/>
  <c r="T89" i="1"/>
  <c r="T4" i="1"/>
  <c r="S31" i="1"/>
  <c r="S36" i="1"/>
  <c r="T42" i="1"/>
  <c r="T30" i="1"/>
  <c r="T18" i="1"/>
  <c r="T43" i="1"/>
  <c r="S97" i="1"/>
  <c r="S85" i="1"/>
  <c r="S73" i="1"/>
  <c r="S61" i="1"/>
  <c r="S100" i="1"/>
  <c r="S174" i="1"/>
  <c r="S162" i="1"/>
  <c r="S150" i="1"/>
  <c r="S138" i="1"/>
  <c r="S126" i="1"/>
  <c r="S114" i="1"/>
  <c r="T170" i="1"/>
  <c r="T158" i="1"/>
  <c r="T146" i="1"/>
  <c r="T134" i="1"/>
  <c r="T122" i="1"/>
  <c r="S96" i="1"/>
  <c r="T72" i="1"/>
  <c r="S108" i="1"/>
  <c r="S173" i="1"/>
  <c r="S161" i="1"/>
  <c r="S149" i="1"/>
  <c r="S137" i="1"/>
  <c r="S125" i="1"/>
  <c r="S113" i="1"/>
  <c r="S44" i="1"/>
  <c r="S72" i="1"/>
  <c r="T84" i="1"/>
  <c r="T44" i="1"/>
  <c r="S184" i="1"/>
  <c r="S172" i="1"/>
  <c r="S160" i="1"/>
  <c r="S148" i="1"/>
  <c r="S136" i="1"/>
  <c r="S124" i="1"/>
  <c r="S112" i="1"/>
  <c r="T108" i="1"/>
  <c r="S21" i="1"/>
  <c r="S84" i="1"/>
  <c r="S20" i="1"/>
  <c r="T28" i="1"/>
  <c r="S19" i="1"/>
  <c r="S12" i="1"/>
  <c r="S2" i="1"/>
  <c r="T39" i="1"/>
  <c r="T27" i="1"/>
  <c r="T15" i="1"/>
  <c r="S52" i="1"/>
  <c r="S99" i="1"/>
  <c r="S27" i="1"/>
  <c r="T69" i="1"/>
  <c r="S15" i="1"/>
  <c r="S28" i="1"/>
  <c r="T25" i="1"/>
  <c r="T13" i="1"/>
  <c r="S50" i="1"/>
  <c r="T92" i="1"/>
  <c r="S107" i="1"/>
  <c r="S181" i="1"/>
  <c r="S169" i="1"/>
  <c r="S157" i="1"/>
  <c r="S145" i="1"/>
  <c r="S133" i="1"/>
  <c r="S121" i="1"/>
  <c r="S109" i="1"/>
  <c r="S26" i="1"/>
  <c r="S42" i="1"/>
  <c r="T36" i="1"/>
  <c r="T12" i="1"/>
  <c r="S180" i="1"/>
  <c r="S168" i="1"/>
  <c r="S156" i="1"/>
  <c r="S144" i="1"/>
  <c r="S132" i="1"/>
  <c r="S120" i="1"/>
  <c r="S39" i="1"/>
  <c r="S38" i="1"/>
  <c r="S8" i="1"/>
  <c r="S24" i="1"/>
  <c r="S22" i="1"/>
  <c r="S5" i="1"/>
  <c r="S33" i="1"/>
  <c r="S7" i="1"/>
  <c r="S6" i="1"/>
  <c r="S4" i="1"/>
  <c r="S34" i="1"/>
  <c r="P2" i="1"/>
  <c r="S17" i="1"/>
  <c r="S16" i="1"/>
  <c r="S10" i="1"/>
  <c r="P99" i="1"/>
  <c r="P101" i="1"/>
  <c r="P136" i="1"/>
  <c r="P3" i="1"/>
  <c r="P157" i="1"/>
  <c r="P145" i="1"/>
  <c r="P133" i="1"/>
  <c r="P121" i="1"/>
  <c r="P109" i="1"/>
  <c r="P108" i="1"/>
  <c r="P107" i="1"/>
  <c r="P179" i="1"/>
  <c r="P177" i="1"/>
  <c r="P165" i="1"/>
  <c r="P153" i="1"/>
  <c r="P141" i="1"/>
  <c r="P129" i="1"/>
  <c r="P117" i="1"/>
  <c r="P105" i="1"/>
  <c r="P166" i="1"/>
  <c r="P164" i="1"/>
  <c r="P152" i="1"/>
  <c r="P140" i="1"/>
  <c r="P128" i="1"/>
  <c r="P116" i="1"/>
  <c r="P104" i="1"/>
  <c r="P130" i="1"/>
  <c r="P176" i="1"/>
  <c r="P175" i="1"/>
  <c r="P163" i="1"/>
  <c r="P151" i="1"/>
  <c r="P139" i="1"/>
  <c r="P127" i="1"/>
  <c r="P115" i="1"/>
  <c r="P103" i="1"/>
  <c r="P169" i="1"/>
  <c r="P168" i="1"/>
  <c r="P120" i="1"/>
  <c r="P167" i="1"/>
  <c r="P119" i="1"/>
  <c r="P178" i="1"/>
  <c r="P118" i="1"/>
  <c r="P174" i="1"/>
  <c r="P162" i="1"/>
  <c r="P150" i="1"/>
  <c r="P138" i="1"/>
  <c r="P126" i="1"/>
  <c r="P114" i="1"/>
  <c r="P102" i="1"/>
  <c r="P181" i="1"/>
  <c r="P156" i="1"/>
  <c r="P155" i="1"/>
  <c r="P142" i="1"/>
  <c r="P173" i="1"/>
  <c r="P161" i="1"/>
  <c r="P149" i="1"/>
  <c r="P137" i="1"/>
  <c r="P125" i="1"/>
  <c r="P113" i="1"/>
  <c r="P144" i="1"/>
  <c r="P131" i="1"/>
  <c r="P154" i="1"/>
  <c r="P172" i="1"/>
  <c r="P100" i="1"/>
  <c r="P180" i="1"/>
  <c r="P132" i="1"/>
  <c r="P143" i="1"/>
  <c r="P182" i="1"/>
  <c r="P170" i="1"/>
  <c r="P158" i="1"/>
  <c r="P146" i="1"/>
  <c r="P134" i="1"/>
  <c r="P122" i="1"/>
  <c r="P110" i="1"/>
  <c r="P183" i="1"/>
  <c r="P171" i="1"/>
  <c r="P159" i="1"/>
  <c r="P147" i="1"/>
  <c r="P135" i="1"/>
  <c r="P123" i="1"/>
  <c r="P111" i="1"/>
  <c r="P184" i="1"/>
  <c r="P148" i="1"/>
  <c r="P124" i="1"/>
  <c r="P160" i="1"/>
  <c r="P112" i="1"/>
  <c r="P106" i="1"/>
  <c r="P98" i="1"/>
  <c r="P63" i="1"/>
  <c r="P55" i="1"/>
  <c r="P93" i="1"/>
  <c r="P48" i="1"/>
  <c r="P62" i="1"/>
  <c r="P73" i="1"/>
  <c r="P46" i="1"/>
  <c r="P70" i="1"/>
  <c r="P88" i="1"/>
  <c r="P57" i="1"/>
  <c r="P44" i="1"/>
  <c r="P86" i="1"/>
  <c r="P53" i="1"/>
  <c r="P97" i="1"/>
  <c r="P85" i="1"/>
  <c r="P52" i="1"/>
  <c r="P75" i="1"/>
  <c r="P81" i="1"/>
  <c r="P74" i="1"/>
  <c r="P47" i="1"/>
  <c r="P61" i="1"/>
  <c r="P45" i="1"/>
  <c r="P58" i="1"/>
  <c r="P69" i="1"/>
  <c r="P87" i="1"/>
  <c r="P51" i="1"/>
  <c r="P68" i="1"/>
  <c r="P76" i="1"/>
  <c r="P64" i="1"/>
  <c r="P94" i="1"/>
  <c r="P82" i="1"/>
  <c r="P92" i="1"/>
  <c r="P67" i="1"/>
  <c r="P50" i="1"/>
  <c r="P49" i="1"/>
  <c r="P96" i="1"/>
  <c r="P84" i="1"/>
  <c r="P72" i="1"/>
  <c r="P60" i="1"/>
  <c r="P91" i="1"/>
  <c r="P95" i="1"/>
  <c r="P83" i="1"/>
  <c r="P71" i="1"/>
  <c r="P59" i="1"/>
  <c r="P80" i="1"/>
  <c r="P79" i="1"/>
  <c r="P90" i="1"/>
  <c r="P78" i="1"/>
  <c r="P66" i="1"/>
  <c r="P54" i="1"/>
  <c r="P56" i="1"/>
  <c r="P89" i="1"/>
  <c r="P77" i="1"/>
  <c r="P65" i="1"/>
  <c r="P14" i="1"/>
  <c r="P26" i="1"/>
  <c r="P9" i="1"/>
  <c r="P16" i="1"/>
  <c r="P33" i="1"/>
  <c r="P22" i="1"/>
  <c r="P39" i="1"/>
  <c r="P21" i="1"/>
  <c r="P38" i="1"/>
  <c r="P13" i="1"/>
  <c r="P20" i="1"/>
  <c r="P37" i="1"/>
  <c r="P25" i="1"/>
  <c r="P12" i="1"/>
  <c r="P19" i="1"/>
  <c r="P36" i="1"/>
  <c r="P24" i="1"/>
  <c r="P11" i="1"/>
  <c r="P18" i="1"/>
  <c r="P35" i="1"/>
  <c r="P23" i="1"/>
  <c r="P10" i="1"/>
  <c r="P17" i="1"/>
  <c r="P34" i="1"/>
  <c r="P8" i="1"/>
  <c r="P15" i="1"/>
  <c r="P32" i="1"/>
  <c r="P7" i="1"/>
  <c r="P31" i="1"/>
  <c r="P6" i="1"/>
  <c r="P42" i="1"/>
  <c r="P30" i="1"/>
  <c r="P5" i="1"/>
  <c r="P41" i="1"/>
  <c r="P29" i="1"/>
  <c r="P4" i="1"/>
  <c r="P40" i="1"/>
  <c r="P28" i="1"/>
  <c r="P27" i="1"/>
</calcChain>
</file>

<file path=xl/sharedStrings.xml><?xml version="1.0" encoding="utf-8"?>
<sst xmlns="http://schemas.openxmlformats.org/spreadsheetml/2006/main" count="1341" uniqueCount="218">
  <si>
    <t>dataset</t>
  </si>
  <si>
    <t>rate</t>
  </si>
  <si>
    <t>stv</t>
  </si>
  <si>
    <t>ry_max</t>
  </si>
  <si>
    <t>ry_maxf</t>
  </si>
  <si>
    <t>ry_fitmax</t>
  </si>
  <si>
    <t>reference</t>
  </si>
  <si>
    <t>siteyear</t>
  </si>
  <si>
    <t>p_value</t>
  </si>
  <si>
    <t>sig</t>
  </si>
  <si>
    <t>crop</t>
  </si>
  <si>
    <t>n</t>
  </si>
  <si>
    <t>sig_response</t>
  </si>
  <si>
    <t>Mehlich-1 K</t>
  </si>
  <si>
    <t>williams_2018</t>
  </si>
  <si>
    <t>wil_13_k_13_2014</t>
  </si>
  <si>
    <t>NA</t>
  </si>
  <si>
    <t>soybean</t>
  </si>
  <si>
    <t>Responsive</t>
  </si>
  <si>
    <t>wil_12_k_12_2014</t>
  </si>
  <si>
    <t>wil_14_k_14_2014</t>
  </si>
  <si>
    <t>parvej_et_al_2018</t>
  </si>
  <si>
    <t>beltsville_02</t>
  </si>
  <si>
    <t>beltsville_01</t>
  </si>
  <si>
    <t>wil_17_k_17_2014</t>
  </si>
  <si>
    <t>wil_18_k_18_2014</t>
  </si>
  <si>
    <t>suffolk_02</t>
  </si>
  <si>
    <t>suffolk</t>
  </si>
  <si>
    <t>wil_16_k_16_2014</t>
  </si>
  <si>
    <t>wil_8_k_8_2014</t>
  </si>
  <si>
    <t>wil_7_k_7_2014</t>
  </si>
  <si>
    <t>wil_11_k_11_2014</t>
  </si>
  <si>
    <t>Unresponsive</t>
  </si>
  <si>
    <t>wil_19_k_19_2014</t>
  </si>
  <si>
    <t>suffolk_04</t>
  </si>
  <si>
    <t>suffolk_03</t>
  </si>
  <si>
    <t>vabeach</t>
  </si>
  <si>
    <t>wil_10_k_10_2014</t>
  </si>
  <si>
    <t>wil_3_k_3_2013</t>
  </si>
  <si>
    <t>accomack_04</t>
  </si>
  <si>
    <t>brunswick</t>
  </si>
  <si>
    <t>accomack_03</t>
  </si>
  <si>
    <t>stafford_02</t>
  </si>
  <si>
    <t>middlesex</t>
  </si>
  <si>
    <t>wil_5_k_5_2013</t>
  </si>
  <si>
    <t>accomack_05</t>
  </si>
  <si>
    <t>accomack_02</t>
  </si>
  <si>
    <t>stafford</t>
  </si>
  <si>
    <t>middlesex_02</t>
  </si>
  <si>
    <t>wil_6_k_6_2013</t>
  </si>
  <si>
    <t>wil_15_k_15_2014</t>
  </si>
  <si>
    <t>wil_9_k_9_2014</t>
  </si>
  <si>
    <t>mecklenburg_01</t>
  </si>
  <si>
    <t>wil_2_k_2_2013</t>
  </si>
  <si>
    <t>accomack_01</t>
  </si>
  <si>
    <t>accomack_06</t>
  </si>
  <si>
    <t>mecklenburg_02</t>
  </si>
  <si>
    <t>culpeper_01</t>
  </si>
  <si>
    <t>culpeper_02</t>
  </si>
  <si>
    <t>wil_1_k_1_2013</t>
  </si>
  <si>
    <t>wil_4_k_4_2013</t>
  </si>
  <si>
    <t>Mehlich-3 K</t>
  </si>
  <si>
    <t>slaton_2010</t>
  </si>
  <si>
    <t>sla_36_k_17_2006</t>
  </si>
  <si>
    <t>fryer_2019a</t>
  </si>
  <si>
    <t>fry_86_k_11_2015</t>
  </si>
  <si>
    <t>sla_42_k_23_2007</t>
  </si>
  <si>
    <t>sla_39_k_20_2007</t>
  </si>
  <si>
    <t>fry_80_k_5_2014</t>
  </si>
  <si>
    <t>sla_25_k_6_2005</t>
  </si>
  <si>
    <t>fry_84_k_9_2015</t>
  </si>
  <si>
    <t>fry_85_k_10_2015</t>
  </si>
  <si>
    <t>sla_40_k_21_2007</t>
  </si>
  <si>
    <t>sla_24_k_5_2005</t>
  </si>
  <si>
    <t>sla_28_k_9_2005</t>
  </si>
  <si>
    <t>fry_83_k_8_2014</t>
  </si>
  <si>
    <t>sla_23_k_4_2004</t>
  </si>
  <si>
    <t>fry_82_k_7_2014</t>
  </si>
  <si>
    <t>fry_81_k_6_2014</t>
  </si>
  <si>
    <t>fry_79_k_4_2013</t>
  </si>
  <si>
    <t>sla_22_k_3_2004</t>
  </si>
  <si>
    <t>sla_34_k_15_2006</t>
  </si>
  <si>
    <t>sla_49_k_30_2008</t>
  </si>
  <si>
    <t>fry_76_k_1_2013</t>
  </si>
  <si>
    <t>fry_77_k_2_2013</t>
  </si>
  <si>
    <t>sla_45_k_26_2007</t>
  </si>
  <si>
    <t>sla_46_k_27_2007</t>
  </si>
  <si>
    <t>sla_38_k_19_2006</t>
  </si>
  <si>
    <t>fry_97_k_22_2013</t>
  </si>
  <si>
    <t>sla_21_k_2_2004</t>
  </si>
  <si>
    <t>sla_20_k_1_2004</t>
  </si>
  <si>
    <t>sla_31_k_12_2006</t>
  </si>
  <si>
    <t>sla_43_k_24_2007</t>
  </si>
  <si>
    <t>fry_78_k_3_2015</t>
  </si>
  <si>
    <t>sla_37_k_18_2006</t>
  </si>
  <si>
    <t>sla_26_k_7_2005</t>
  </si>
  <si>
    <t>sla_32_k_13_2006</t>
  </si>
  <si>
    <t>sla_53_k_34_2008</t>
  </si>
  <si>
    <t>sla_35_k_16_2006</t>
  </si>
  <si>
    <t>sla_41_k_22_2007</t>
  </si>
  <si>
    <t>sla_48_k_29_2008</t>
  </si>
  <si>
    <t>sla_47_k_28_2008</t>
  </si>
  <si>
    <t>sla_30_k_11_2005</t>
  </si>
  <si>
    <t>fry_87_k_12_2013</t>
  </si>
  <si>
    <t>sla_44_k_25_2007</t>
  </si>
  <si>
    <t>sla_51_k_32_2008</t>
  </si>
  <si>
    <t>fry_90_k_15_2014</t>
  </si>
  <si>
    <t>sla_33_k_14_2006</t>
  </si>
  <si>
    <t>sla_27_k_8_2005</t>
  </si>
  <si>
    <t>sla_50_k_31_2008</t>
  </si>
  <si>
    <t>fry_93_k_18_2013</t>
  </si>
  <si>
    <t>fry_89_k_14_2014</t>
  </si>
  <si>
    <t>sla_29_k_10_2005</t>
  </si>
  <si>
    <t>fry_91_k_16_2014</t>
  </si>
  <si>
    <t>fry_92_k_17_2015</t>
  </si>
  <si>
    <t>fry_96_k_21_2015</t>
  </si>
  <si>
    <t>fry_95_k_20_2014</t>
  </si>
  <si>
    <t>fry_94_k_19_2013</t>
  </si>
  <si>
    <t>fry_88_k_13_2013</t>
  </si>
  <si>
    <t>Olsen P</t>
  </si>
  <si>
    <t>mallarino_and_blackmer_1992</t>
  </si>
  <si>
    <t>mal_321_p_18_1990</t>
  </si>
  <si>
    <t>yes</t>
  </si>
  <si>
    <t>corn</t>
  </si>
  <si>
    <t>mal_304_p_1_1989</t>
  </si>
  <si>
    <t>mallarino_2009</t>
  </si>
  <si>
    <t>mal_580a_p_10_2007</t>
  </si>
  <si>
    <t>mal_580b_p_10_2007</t>
  </si>
  <si>
    <t>clark</t>
  </si>
  <si>
    <t>Tripp_BJO_2020</t>
  </si>
  <si>
    <t>mal_305_p_2_1989</t>
  </si>
  <si>
    <t>mal_306_p_3_1989</t>
  </si>
  <si>
    <t>mal_322_p_19_1990</t>
  </si>
  <si>
    <t>no</t>
  </si>
  <si>
    <t>mal_574a_p_4_2005</t>
  </si>
  <si>
    <t>mal_574b_p_4_2005</t>
  </si>
  <si>
    <t>boring_2018</t>
  </si>
  <si>
    <t>bor_593_p_morris_2009</t>
  </si>
  <si>
    <t>mal_579a_p_9_2007</t>
  </si>
  <si>
    <t>mal_579b_p_9_2007</t>
  </si>
  <si>
    <t>mal_307_p_4_1989</t>
  </si>
  <si>
    <t>bor_608_p_morris_2010</t>
  </si>
  <si>
    <t>mal_323_p_20_1990</t>
  </si>
  <si>
    <t>mal_578b_p_8_2006</t>
  </si>
  <si>
    <t>mal_578a_p_8_2006</t>
  </si>
  <si>
    <t>Hutchinson_LBC_2021</t>
  </si>
  <si>
    <t>kaiser</t>
  </si>
  <si>
    <t>NewRichland_2010</t>
  </si>
  <si>
    <t>mal_325_p_22_1990</t>
  </si>
  <si>
    <t>mal_309_p_6_1989</t>
  </si>
  <si>
    <t>mal_324_p_21_1990</t>
  </si>
  <si>
    <t>Potter_DFC_2021</t>
  </si>
  <si>
    <t>Blomkest_2010</t>
  </si>
  <si>
    <t>Codington_NEF_2021</t>
  </si>
  <si>
    <t>NewRichland_2013</t>
  </si>
  <si>
    <t>Potter_DFO_2020</t>
  </si>
  <si>
    <t>Tripp_BJC_2020</t>
  </si>
  <si>
    <t>mal_573a_p_3_2005</t>
  </si>
  <si>
    <t>mal_573b_p_3_2005</t>
  </si>
  <si>
    <t>Turner_LBF_2021</t>
  </si>
  <si>
    <t>mal_308_p_5_1989</t>
  </si>
  <si>
    <t>Potter_DFE_2021</t>
  </si>
  <si>
    <t>mal_572b_p_2_2005</t>
  </si>
  <si>
    <t>mal_572a_p_2_2005</t>
  </si>
  <si>
    <t>bor_606_p_delavan_2010</t>
  </si>
  <si>
    <t>bor_591_p_delavan_2009</t>
  </si>
  <si>
    <t>mal_314_p_11_1989</t>
  </si>
  <si>
    <t>mal_577b_p_7_2006</t>
  </si>
  <si>
    <t>mal_577a_p_7_2006</t>
  </si>
  <si>
    <t>Hand_BSP_2021</t>
  </si>
  <si>
    <t>Minnehaha_ABN_2020</t>
  </si>
  <si>
    <t>mal_576a_p_6_2006</t>
  </si>
  <si>
    <t>mal_576b_p_6_2006</t>
  </si>
  <si>
    <t>mal_311_p_8_1989</t>
  </si>
  <si>
    <t>mal_310_p_7_1989</t>
  </si>
  <si>
    <t>Minnehaha_ABB_2019</t>
  </si>
  <si>
    <t>mal_327_p_24_1990</t>
  </si>
  <si>
    <t>mal_575a_p_5_2006</t>
  </si>
  <si>
    <t>mal_575b_p_5_2006</t>
  </si>
  <si>
    <t>mal_326_p_23_1990</t>
  </si>
  <si>
    <t>GrandMeadow_2012</t>
  </si>
  <si>
    <t>Rochester_2010</t>
  </si>
  <si>
    <t>Lamberton_2010</t>
  </si>
  <si>
    <t>mal_571b_p_1_2005</t>
  </si>
  <si>
    <t>mal_571a_p_1_2005</t>
  </si>
  <si>
    <t>Roberts_AH2_2019</t>
  </si>
  <si>
    <t>Stewart_2012</t>
  </si>
  <si>
    <t>mal_313_p_10_1989</t>
  </si>
  <si>
    <t>Brookings_KBC_2019</t>
  </si>
  <si>
    <t>Minnehaha_TMF_2021</t>
  </si>
  <si>
    <t>mal_317_p_14_1989</t>
  </si>
  <si>
    <t>mal_315_p_12_1989</t>
  </si>
  <si>
    <t>Lamberton_2012</t>
  </si>
  <si>
    <t>Roberts_AHH_2019</t>
  </si>
  <si>
    <t>mal_319_p_16_1989</t>
  </si>
  <si>
    <t>mal_312_p_9_1989</t>
  </si>
  <si>
    <t>Staples_2013</t>
  </si>
  <si>
    <t>Aurora_CEP_2021</t>
  </si>
  <si>
    <t>mal_316_p_13_1989</t>
  </si>
  <si>
    <t>Roberts_BRW_2021</t>
  </si>
  <si>
    <t>Minnehaha_JOC_2019</t>
  </si>
  <si>
    <t>Yankton_ANY_2021</t>
  </si>
  <si>
    <t>Davison_CSD_2021</t>
  </si>
  <si>
    <t>Kingsbury_SCB_2020</t>
  </si>
  <si>
    <t>mal_318_p_15_1989</t>
  </si>
  <si>
    <t>mal_328_p_25_1990</t>
  </si>
  <si>
    <t>Clay_SEF_2020</t>
  </si>
  <si>
    <t>mal_320_p_17_1989</t>
  </si>
  <si>
    <t>Minnehaha_NSN_2019</t>
  </si>
  <si>
    <t>Brookings_VOL_2021</t>
  </si>
  <si>
    <t>Lincoln_MLL_2021</t>
  </si>
  <si>
    <t>sum_responsive</t>
  </si>
  <si>
    <t>pct_resp_last_5</t>
  </si>
  <si>
    <t>pct_resp_last_10</t>
  </si>
  <si>
    <t>pct_resp_below_stv</t>
  </si>
  <si>
    <t>pct_resp_10_nearest</t>
  </si>
  <si>
    <t>prob_nearest_10</t>
  </si>
  <si>
    <t>sig_response_05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</si>
</sst>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4"/>
  <sheetViews>
    <sheetView tabSelected="1" topLeftCell="G1" workbookViewId="0">
      <selection activeCell="O7" sqref="O7"/>
    </sheetView>
  </sheetViews>
  <sheetFormatPr defaultRowHeight="15" x14ac:dyDescent="0.25"/>
  <cols>
    <col min="1" max="1" width="11.42578125" bestFit="1" customWidth="1"/>
    <col min="2" max="2" width="6.85546875" bestFit="1" customWidth="1"/>
    <col min="3" max="3" width="5.85546875" bestFit="1" customWidth="1"/>
    <col min="4" max="4" width="9.7109375" bestFit="1" customWidth="1"/>
    <col min="5" max="5" width="10.42578125" bestFit="1" customWidth="1"/>
    <col min="6" max="6" width="11.7109375" bestFit="1" customWidth="1"/>
    <col min="7" max="7" width="28.42578125" bestFit="1" customWidth="1"/>
    <col min="8" max="8" width="23.5703125" bestFit="1" customWidth="1"/>
    <col min="9" max="9" width="10.28515625" bestFit="1" customWidth="1"/>
    <col min="10" max="10" width="5.7109375" bestFit="1" customWidth="1"/>
    <col min="11" max="11" width="8.42578125" bestFit="1" customWidth="1"/>
    <col min="12" max="12" width="4.42578125" bestFit="1" customWidth="1"/>
    <col min="13" max="13" width="14.85546875" bestFit="1" customWidth="1"/>
    <col min="14" max="14" width="18" bestFit="1" customWidth="1"/>
    <col min="15" max="15" width="17.85546875" bestFit="1" customWidth="1"/>
    <col min="16" max="16" width="21.28515625" bestFit="1" customWidth="1"/>
    <col min="17" max="18" width="21.28515625" customWidth="1"/>
    <col min="19" max="19" width="18.140625" bestFit="1" customWidth="1"/>
    <col min="20" max="20" width="17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217</v>
      </c>
      <c r="O1" t="s">
        <v>211</v>
      </c>
      <c r="P1" t="s">
        <v>214</v>
      </c>
      <c r="Q1" t="s">
        <v>216</v>
      </c>
      <c r="R1" t="s">
        <v>215</v>
      </c>
      <c r="S1" t="s">
        <v>213</v>
      </c>
      <c r="T1" t="s">
        <v>212</v>
      </c>
    </row>
    <row r="2" spans="1:20" x14ac:dyDescent="0.25">
      <c r="A2" t="s">
        <v>13</v>
      </c>
      <c r="B2">
        <v>0</v>
      </c>
      <c r="C2">
        <v>16</v>
      </c>
      <c r="D2">
        <v>31.7</v>
      </c>
      <c r="E2">
        <v>31.7</v>
      </c>
      <c r="F2">
        <v>32.9</v>
      </c>
      <c r="G2" t="s">
        <v>14</v>
      </c>
      <c r="H2" t="s">
        <v>15</v>
      </c>
      <c r="I2" s="1">
        <v>1E-4</v>
      </c>
      <c r="J2" t="s">
        <v>16</v>
      </c>
      <c r="K2" t="s">
        <v>17</v>
      </c>
      <c r="L2">
        <v>41</v>
      </c>
      <c r="M2" t="s">
        <v>18</v>
      </c>
      <c r="N2" t="s">
        <v>18</v>
      </c>
      <c r="O2">
        <f>COUNTIF(M2,"Responsive")</f>
        <v>1</v>
      </c>
      <c r="P2">
        <f>O2/COUNT(O2)</f>
        <v>1</v>
      </c>
      <c r="Q2" s="2">
        <f>1-AVERAGE(I2:I11)</f>
        <v>0.97253000000000001</v>
      </c>
      <c r="R2">
        <f>COUNTIF(M2:M11, "Responsive")/COUNT(O2:O11)</f>
        <v>1</v>
      </c>
      <c r="S2">
        <f>COUNTIF(M2, "Responsive")/COUNT(O2)</f>
        <v>1</v>
      </c>
      <c r="T2">
        <f>COUNTIF(M2, "Responsive")/COUNT(O2)</f>
        <v>1</v>
      </c>
    </row>
    <row r="3" spans="1:20" x14ac:dyDescent="0.25">
      <c r="A3" t="s">
        <v>13</v>
      </c>
      <c r="B3">
        <v>0</v>
      </c>
      <c r="C3">
        <v>17</v>
      </c>
      <c r="D3">
        <v>21.5</v>
      </c>
      <c r="E3">
        <v>21.5</v>
      </c>
      <c r="F3">
        <v>22.2</v>
      </c>
      <c r="G3" t="s">
        <v>14</v>
      </c>
      <c r="H3" t="s">
        <v>19</v>
      </c>
      <c r="I3" s="1">
        <v>1E-4</v>
      </c>
      <c r="J3" t="s">
        <v>16</v>
      </c>
      <c r="K3" t="s">
        <v>17</v>
      </c>
      <c r="L3">
        <v>41</v>
      </c>
      <c r="M3" t="s">
        <v>18</v>
      </c>
      <c r="N3" t="s">
        <v>18</v>
      </c>
      <c r="O3">
        <f>COUNTIF(M$2:M3,"Responsive")</f>
        <v>2</v>
      </c>
      <c r="P3">
        <f>O3/COUNT(O$2:O3)</f>
        <v>1</v>
      </c>
      <c r="Q3" s="2">
        <f>1-AVERAGE(I2:I11)</f>
        <v>0.97253000000000001</v>
      </c>
      <c r="R3">
        <f>COUNTIF(M2:M11, "Responsive")/COUNT(O2:O11)</f>
        <v>1</v>
      </c>
      <c r="S3">
        <f>COUNTIF(M$2:M3, "Responsive")/COUNT(O$2:O3)</f>
        <v>1</v>
      </c>
      <c r="T3">
        <f>COUNTIF(M$2:M3, "Responsive")/COUNT(O$2:O3)</f>
        <v>1</v>
      </c>
    </row>
    <row r="4" spans="1:20" x14ac:dyDescent="0.25">
      <c r="A4" t="s">
        <v>13</v>
      </c>
      <c r="B4">
        <v>0</v>
      </c>
      <c r="C4">
        <v>22</v>
      </c>
      <c r="D4">
        <v>42.4</v>
      </c>
      <c r="E4">
        <v>42.4</v>
      </c>
      <c r="F4">
        <v>41.8</v>
      </c>
      <c r="G4" t="s">
        <v>14</v>
      </c>
      <c r="H4" t="s">
        <v>20</v>
      </c>
      <c r="I4" s="1">
        <v>2.0000000000000001E-4</v>
      </c>
      <c r="J4" t="s">
        <v>16</v>
      </c>
      <c r="K4" t="s">
        <v>17</v>
      </c>
      <c r="L4">
        <v>41</v>
      </c>
      <c r="M4" t="s">
        <v>18</v>
      </c>
      <c r="N4" t="s">
        <v>18</v>
      </c>
      <c r="O4">
        <f>COUNTIF(M$2:M4,"Responsive")</f>
        <v>3</v>
      </c>
      <c r="P4">
        <f>O4/COUNT(O$2:O4)</f>
        <v>1</v>
      </c>
      <c r="Q4" s="2">
        <f>1-AVERAGE(I2:I11)</f>
        <v>0.97253000000000001</v>
      </c>
      <c r="R4">
        <f>COUNTIF(M2:M11, "Responsive")/COUNT(O2:O11)</f>
        <v>1</v>
      </c>
      <c r="S4">
        <f>COUNTIF(M$2:M4, "Responsive")/COUNT(O$2:O4)</f>
        <v>1</v>
      </c>
      <c r="T4">
        <f>COUNTIF(M$2:M4, "Responsive")/COUNT(O$2:O4)</f>
        <v>1</v>
      </c>
    </row>
    <row r="5" spans="1:20" x14ac:dyDescent="0.25">
      <c r="A5" t="s">
        <v>13</v>
      </c>
      <c r="B5">
        <v>0</v>
      </c>
      <c r="C5">
        <v>26</v>
      </c>
      <c r="D5">
        <v>60.8</v>
      </c>
      <c r="E5">
        <v>60.8</v>
      </c>
      <c r="F5">
        <v>64.099999999999994</v>
      </c>
      <c r="G5" t="s">
        <v>21</v>
      </c>
      <c r="H5" t="s">
        <v>22</v>
      </c>
      <c r="I5">
        <v>1.6000000000000001E-3</v>
      </c>
      <c r="J5" t="s">
        <v>16</v>
      </c>
      <c r="K5" t="s">
        <v>17</v>
      </c>
      <c r="L5">
        <v>41</v>
      </c>
      <c r="M5" t="s">
        <v>18</v>
      </c>
      <c r="N5" t="s">
        <v>18</v>
      </c>
      <c r="O5">
        <f>COUNTIF(M$2:M5,"Responsive")</f>
        <v>4</v>
      </c>
      <c r="P5">
        <f>O5/COUNT(O$2:O5)</f>
        <v>1</v>
      </c>
      <c r="Q5" s="2">
        <f>1-AVERAGE(I2:I11)</f>
        <v>0.97253000000000001</v>
      </c>
      <c r="R5">
        <f>COUNTIF(M2:M11, "Responsive")/COUNT(O2:O11)</f>
        <v>1</v>
      </c>
      <c r="S5">
        <f>COUNTIF(M$2:M5, "Responsive")/COUNT(O$2:O5)</f>
        <v>1</v>
      </c>
      <c r="T5">
        <f>COUNTIF(M$2:M5, "Responsive")/COUNT(O$2:O5)</f>
        <v>1</v>
      </c>
    </row>
    <row r="6" spans="1:20" x14ac:dyDescent="0.25">
      <c r="A6" t="s">
        <v>13</v>
      </c>
      <c r="B6">
        <v>0</v>
      </c>
      <c r="C6">
        <v>27</v>
      </c>
      <c r="D6">
        <v>56.4</v>
      </c>
      <c r="E6">
        <v>56.4</v>
      </c>
      <c r="F6">
        <v>58.9</v>
      </c>
      <c r="G6" t="s">
        <v>21</v>
      </c>
      <c r="H6" t="s">
        <v>23</v>
      </c>
      <c r="I6">
        <v>2.0999999999999999E-3</v>
      </c>
      <c r="J6" t="s">
        <v>16</v>
      </c>
      <c r="K6" t="s">
        <v>17</v>
      </c>
      <c r="L6">
        <v>41</v>
      </c>
      <c r="M6" t="s">
        <v>18</v>
      </c>
      <c r="N6" t="s">
        <v>18</v>
      </c>
      <c r="O6">
        <f>COUNTIF(M$2:M6,"Responsive")</f>
        <v>5</v>
      </c>
      <c r="P6">
        <f>O6/COUNT(O$2:O6)</f>
        <v>1</v>
      </c>
      <c r="Q6" s="2">
        <f>1-AVERAGE(I2:I11)</f>
        <v>0.97253000000000001</v>
      </c>
      <c r="R6">
        <f>COUNTIF(M$2:M11, "Responsive")/COUNT(O$2:O11)</f>
        <v>1</v>
      </c>
      <c r="S6">
        <f>COUNTIF(M$2:M6, "Responsive")/COUNT(O$2:O6)</f>
        <v>1</v>
      </c>
      <c r="T6">
        <f>COUNTIF(M$2:M6, "Responsive")/COUNT(O$2:O6)</f>
        <v>1</v>
      </c>
    </row>
    <row r="7" spans="1:20" x14ac:dyDescent="0.25">
      <c r="A7" t="s">
        <v>13</v>
      </c>
      <c r="B7">
        <v>0</v>
      </c>
      <c r="C7">
        <v>28</v>
      </c>
      <c r="D7">
        <v>58.4</v>
      </c>
      <c r="E7">
        <v>58.4</v>
      </c>
      <c r="F7">
        <v>68.400000000000006</v>
      </c>
      <c r="G7" t="s">
        <v>14</v>
      </c>
      <c r="H7" t="s">
        <v>24</v>
      </c>
      <c r="I7">
        <v>6.7000000000000004E-2</v>
      </c>
      <c r="J7" t="s">
        <v>16</v>
      </c>
      <c r="K7" t="s">
        <v>17</v>
      </c>
      <c r="L7">
        <v>41</v>
      </c>
      <c r="M7" t="s">
        <v>18</v>
      </c>
      <c r="N7" t="s">
        <v>32</v>
      </c>
      <c r="O7">
        <f>COUNTIF(M$2:M7,"Responsive")</f>
        <v>6</v>
      </c>
      <c r="P7">
        <f>O7/COUNT(O$2:O7)</f>
        <v>1</v>
      </c>
      <c r="Q7" s="2">
        <f>1-AVERAGE(I3:I12)</f>
        <v>0.97253000000000001</v>
      </c>
      <c r="R7">
        <f t="shared" ref="R7:R37" si="0">COUNTIF(M3:M12, "Responsive")/COUNT(O3:O12)</f>
        <v>1</v>
      </c>
      <c r="S7">
        <f>COUNTIF(M$2:M7, "Responsive")/COUNT(O$2:O7)</f>
        <v>1</v>
      </c>
      <c r="T7">
        <f>COUNTIF(M3:M7, "Responsive")/COUNT(O3:O7)</f>
        <v>1</v>
      </c>
    </row>
    <row r="8" spans="1:20" x14ac:dyDescent="0.25">
      <c r="A8" t="s">
        <v>13</v>
      </c>
      <c r="B8">
        <v>0</v>
      </c>
      <c r="C8">
        <v>28</v>
      </c>
      <c r="D8">
        <v>66.099999999999994</v>
      </c>
      <c r="E8">
        <v>66.099999999999994</v>
      </c>
      <c r="F8">
        <v>71.3</v>
      </c>
      <c r="G8" t="s">
        <v>14</v>
      </c>
      <c r="H8" t="s">
        <v>25</v>
      </c>
      <c r="I8" s="1">
        <v>1E-4</v>
      </c>
      <c r="J8" t="s">
        <v>16</v>
      </c>
      <c r="K8" t="s">
        <v>17</v>
      </c>
      <c r="L8">
        <v>41</v>
      </c>
      <c r="M8" t="s">
        <v>18</v>
      </c>
      <c r="N8" t="s">
        <v>18</v>
      </c>
      <c r="O8">
        <f>COUNTIF(M$2:M8,"Responsive")</f>
        <v>7</v>
      </c>
      <c r="P8">
        <f>O8/COUNT(O$2:O8)</f>
        <v>1</v>
      </c>
      <c r="Q8" s="2">
        <f t="shared" ref="Q8:Q42" si="1">1-AVERAGE(I4:I13)</f>
        <v>0.96914999999999996</v>
      </c>
      <c r="R8">
        <f t="shared" si="0"/>
        <v>1</v>
      </c>
      <c r="S8">
        <f>COUNTIF(M$2:M8, "Responsive")/COUNT(O$2:O8)</f>
        <v>1</v>
      </c>
      <c r="T8">
        <f t="shared" ref="T8:T42" si="2">COUNTIF(M4:M8, "Responsive")/COUNT(O4:O8)</f>
        <v>1</v>
      </c>
    </row>
    <row r="9" spans="1:20" x14ac:dyDescent="0.25">
      <c r="A9" t="s">
        <v>13</v>
      </c>
      <c r="B9">
        <v>0</v>
      </c>
      <c r="C9">
        <v>30</v>
      </c>
      <c r="D9">
        <v>74.3</v>
      </c>
      <c r="E9">
        <v>74.3</v>
      </c>
      <c r="F9">
        <v>86.1</v>
      </c>
      <c r="G9" t="s">
        <v>21</v>
      </c>
      <c r="H9" t="s">
        <v>26</v>
      </c>
      <c r="I9">
        <v>9.9900000000000003E-2</v>
      </c>
      <c r="J9" t="s">
        <v>16</v>
      </c>
      <c r="K9" t="s">
        <v>17</v>
      </c>
      <c r="L9">
        <v>41</v>
      </c>
      <c r="M9" t="s">
        <v>18</v>
      </c>
      <c r="N9" t="s">
        <v>32</v>
      </c>
      <c r="O9">
        <f>COUNTIF(M$2:M9,"Responsive")</f>
        <v>8</v>
      </c>
      <c r="P9">
        <f>O9/COUNT(O$2:O9)</f>
        <v>1</v>
      </c>
      <c r="Q9" s="2">
        <f t="shared" si="1"/>
        <v>0.90873999999999999</v>
      </c>
      <c r="R9">
        <f t="shared" si="0"/>
        <v>0.9</v>
      </c>
      <c r="S9">
        <f>COUNTIF(M$2:M9, "Responsive")/COUNT(O$2:O9)</f>
        <v>1</v>
      </c>
      <c r="T9">
        <f t="shared" si="2"/>
        <v>1</v>
      </c>
    </row>
    <row r="10" spans="1:20" x14ac:dyDescent="0.25">
      <c r="A10" t="s">
        <v>13</v>
      </c>
      <c r="B10">
        <v>0</v>
      </c>
      <c r="C10">
        <v>35</v>
      </c>
      <c r="D10">
        <v>80.5</v>
      </c>
      <c r="E10">
        <v>80.5</v>
      </c>
      <c r="F10">
        <v>83.1</v>
      </c>
      <c r="G10" t="s">
        <v>21</v>
      </c>
      <c r="H10" t="s">
        <v>27</v>
      </c>
      <c r="I10">
        <v>7.5200000000000003E-2</v>
      </c>
      <c r="J10" t="s">
        <v>16</v>
      </c>
      <c r="K10" t="s">
        <v>17</v>
      </c>
      <c r="L10">
        <v>41</v>
      </c>
      <c r="M10" t="s">
        <v>18</v>
      </c>
      <c r="N10" t="s">
        <v>32</v>
      </c>
      <c r="O10">
        <f>COUNTIF(M$2:M10,"Responsive")</f>
        <v>9</v>
      </c>
      <c r="P10">
        <f>O10/COUNT(O$2:O10)</f>
        <v>1</v>
      </c>
      <c r="Q10" s="2">
        <f t="shared" si="1"/>
        <v>0.89051000000000002</v>
      </c>
      <c r="R10">
        <f t="shared" si="0"/>
        <v>0.8</v>
      </c>
      <c r="S10">
        <f>COUNTIF(M$2:M10, "Responsive")/COUNT(O$2:O10)</f>
        <v>1</v>
      </c>
      <c r="T10">
        <f t="shared" si="2"/>
        <v>1</v>
      </c>
    </row>
    <row r="11" spans="1:20" x14ac:dyDescent="0.25">
      <c r="A11" t="s">
        <v>13</v>
      </c>
      <c r="B11">
        <v>0</v>
      </c>
      <c r="C11">
        <v>38</v>
      </c>
      <c r="D11">
        <v>69.8</v>
      </c>
      <c r="E11">
        <v>69.8</v>
      </c>
      <c r="F11">
        <v>77.5</v>
      </c>
      <c r="G11" t="s">
        <v>14</v>
      </c>
      <c r="H11" t="s">
        <v>28</v>
      </c>
      <c r="I11">
        <v>2.8400000000000002E-2</v>
      </c>
      <c r="J11" t="s">
        <v>16</v>
      </c>
      <c r="K11" t="s">
        <v>17</v>
      </c>
      <c r="L11">
        <v>41</v>
      </c>
      <c r="M11" t="s">
        <v>18</v>
      </c>
      <c r="N11" t="s">
        <v>18</v>
      </c>
      <c r="O11">
        <f>COUNTIF(M$2:M11,"Responsive")</f>
        <v>10</v>
      </c>
      <c r="P11">
        <f>O11/COUNT(O$2:O11)</f>
        <v>1</v>
      </c>
      <c r="Q11" s="2">
        <f t="shared" si="1"/>
        <v>0.80635000000000001</v>
      </c>
      <c r="R11">
        <f t="shared" si="0"/>
        <v>0.7</v>
      </c>
      <c r="S11">
        <f>COUNTIF(M$2:M11, "Responsive")/COUNT(O$2:O11)</f>
        <v>1</v>
      </c>
      <c r="T11">
        <f t="shared" si="2"/>
        <v>1</v>
      </c>
    </row>
    <row r="12" spans="1:20" x14ac:dyDescent="0.25">
      <c r="A12" t="s">
        <v>13</v>
      </c>
      <c r="B12">
        <v>0</v>
      </c>
      <c r="C12">
        <v>40</v>
      </c>
      <c r="D12">
        <v>82.7</v>
      </c>
      <c r="E12">
        <v>82.7</v>
      </c>
      <c r="F12">
        <v>83.1</v>
      </c>
      <c r="G12" t="s">
        <v>14</v>
      </c>
      <c r="H12" t="s">
        <v>29</v>
      </c>
      <c r="I12" s="1">
        <v>1E-4</v>
      </c>
      <c r="J12" t="s">
        <v>16</v>
      </c>
      <c r="K12" t="s">
        <v>17</v>
      </c>
      <c r="L12">
        <v>41</v>
      </c>
      <c r="M12" t="s">
        <v>18</v>
      </c>
      <c r="N12" t="s">
        <v>18</v>
      </c>
      <c r="O12">
        <f>COUNTIF(M$2:M12,"Responsive")</f>
        <v>11</v>
      </c>
      <c r="P12">
        <f>O12/COUNT(O$2:O12)</f>
        <v>1</v>
      </c>
      <c r="Q12" s="2">
        <f t="shared" si="1"/>
        <v>0.72924999999999995</v>
      </c>
      <c r="R12">
        <f t="shared" si="0"/>
        <v>0.6</v>
      </c>
      <c r="S12">
        <f>COUNTIF(M3:M12, "Responsive")/COUNT(O3:O12)</f>
        <v>1</v>
      </c>
      <c r="T12">
        <f t="shared" si="2"/>
        <v>1</v>
      </c>
    </row>
    <row r="13" spans="1:20" x14ac:dyDescent="0.25">
      <c r="A13" t="s">
        <v>13</v>
      </c>
      <c r="B13">
        <v>0</v>
      </c>
      <c r="C13">
        <v>43</v>
      </c>
      <c r="D13">
        <v>61.6</v>
      </c>
      <c r="E13">
        <v>98.8</v>
      </c>
      <c r="F13">
        <v>105.7</v>
      </c>
      <c r="G13" t="s">
        <v>14</v>
      </c>
      <c r="H13" t="s">
        <v>30</v>
      </c>
      <c r="I13">
        <v>3.39E-2</v>
      </c>
      <c r="J13" t="s">
        <v>16</v>
      </c>
      <c r="K13" t="s">
        <v>17</v>
      </c>
      <c r="L13">
        <v>41</v>
      </c>
      <c r="M13" t="s">
        <v>18</v>
      </c>
      <c r="N13" t="s">
        <v>18</v>
      </c>
      <c r="O13">
        <f>COUNTIF(M$2:M13,"Responsive")</f>
        <v>12</v>
      </c>
      <c r="P13">
        <f>O13/COUNT(O$2:O13)</f>
        <v>1</v>
      </c>
      <c r="Q13" s="2">
        <f t="shared" si="1"/>
        <v>0.64488000000000001</v>
      </c>
      <c r="R13">
        <f t="shared" si="0"/>
        <v>0.5</v>
      </c>
      <c r="S13">
        <f t="shared" ref="S13:S42" si="3">COUNTIF(M4:M13, "Responsive")/COUNT(O4:O13)</f>
        <v>1</v>
      </c>
      <c r="T13">
        <f t="shared" si="2"/>
        <v>1</v>
      </c>
    </row>
    <row r="14" spans="1:20" x14ac:dyDescent="0.25">
      <c r="A14" t="s">
        <v>13</v>
      </c>
      <c r="B14">
        <v>0</v>
      </c>
      <c r="C14">
        <v>43</v>
      </c>
      <c r="D14">
        <v>98.8</v>
      </c>
      <c r="E14">
        <v>61.6</v>
      </c>
      <c r="F14">
        <v>72.5</v>
      </c>
      <c r="G14" t="s">
        <v>14</v>
      </c>
      <c r="H14" t="s">
        <v>31</v>
      </c>
      <c r="I14">
        <v>0.60429999999999995</v>
      </c>
      <c r="J14" t="s">
        <v>16</v>
      </c>
      <c r="K14" t="s">
        <v>17</v>
      </c>
      <c r="L14">
        <v>41</v>
      </c>
      <c r="M14" t="s">
        <v>32</v>
      </c>
      <c r="N14" t="s">
        <v>32</v>
      </c>
      <c r="O14">
        <f>COUNTIF(M$2:M14,"Responsive")</f>
        <v>12</v>
      </c>
      <c r="P14">
        <f>O14/COUNT(O$2:O14)</f>
        <v>0.92307692307692313</v>
      </c>
      <c r="Q14" s="2">
        <f t="shared" si="1"/>
        <v>0.62579000000000007</v>
      </c>
      <c r="R14">
        <f t="shared" si="0"/>
        <v>0.4</v>
      </c>
      <c r="S14">
        <f t="shared" si="3"/>
        <v>0.9</v>
      </c>
      <c r="T14">
        <f t="shared" si="2"/>
        <v>0.8</v>
      </c>
    </row>
    <row r="15" spans="1:20" x14ac:dyDescent="0.25">
      <c r="A15" t="s">
        <v>13</v>
      </c>
      <c r="B15">
        <v>0</v>
      </c>
      <c r="C15">
        <v>50</v>
      </c>
      <c r="D15">
        <v>92.4</v>
      </c>
      <c r="E15">
        <v>96.8</v>
      </c>
      <c r="F15">
        <v>100.8</v>
      </c>
      <c r="G15" t="s">
        <v>14</v>
      </c>
      <c r="H15" t="s">
        <v>33</v>
      </c>
      <c r="I15">
        <v>0.18390000000000001</v>
      </c>
      <c r="J15" t="s">
        <v>16</v>
      </c>
      <c r="K15" t="s">
        <v>17</v>
      </c>
      <c r="L15">
        <v>41</v>
      </c>
      <c r="M15" t="s">
        <v>32</v>
      </c>
      <c r="N15" t="s">
        <v>32</v>
      </c>
      <c r="O15">
        <f>COUNTIF(M$2:M15,"Responsive")</f>
        <v>12</v>
      </c>
      <c r="P15">
        <f>O15/COUNT(O$2:O15)</f>
        <v>0.8571428571428571</v>
      </c>
      <c r="Q15" s="2">
        <f t="shared" si="1"/>
        <v>0.6119</v>
      </c>
      <c r="R15">
        <f t="shared" si="0"/>
        <v>0.3</v>
      </c>
      <c r="S15">
        <f t="shared" si="3"/>
        <v>0.8</v>
      </c>
      <c r="T15">
        <f t="shared" si="2"/>
        <v>0.6</v>
      </c>
    </row>
    <row r="16" spans="1:20" x14ac:dyDescent="0.25">
      <c r="A16" t="s">
        <v>13</v>
      </c>
      <c r="B16">
        <v>0</v>
      </c>
      <c r="C16">
        <v>50</v>
      </c>
      <c r="D16">
        <v>96.8</v>
      </c>
      <c r="E16">
        <v>92.4</v>
      </c>
      <c r="F16">
        <v>94.4</v>
      </c>
      <c r="G16" t="s">
        <v>21</v>
      </c>
      <c r="H16" t="s">
        <v>34</v>
      </c>
      <c r="I16">
        <v>0.84370000000000001</v>
      </c>
      <c r="J16" t="s">
        <v>16</v>
      </c>
      <c r="K16" t="s">
        <v>17</v>
      </c>
      <c r="L16">
        <v>41</v>
      </c>
      <c r="M16" t="s">
        <v>32</v>
      </c>
      <c r="N16" t="s">
        <v>32</v>
      </c>
      <c r="O16">
        <f>COUNTIF(M$2:M16,"Responsive")</f>
        <v>12</v>
      </c>
      <c r="P16">
        <f>O16/COUNT(O$2:O16)</f>
        <v>0.8</v>
      </c>
      <c r="Q16" s="2">
        <f t="shared" si="1"/>
        <v>0.59577000000000002</v>
      </c>
      <c r="R16">
        <f t="shared" si="0"/>
        <v>0.2</v>
      </c>
      <c r="S16">
        <f t="shared" si="3"/>
        <v>0.7</v>
      </c>
      <c r="T16">
        <f t="shared" si="2"/>
        <v>0.4</v>
      </c>
    </row>
    <row r="17" spans="1:20" x14ac:dyDescent="0.25">
      <c r="A17" t="s">
        <v>13</v>
      </c>
      <c r="B17">
        <v>0</v>
      </c>
      <c r="C17">
        <v>51</v>
      </c>
      <c r="D17">
        <v>91.5</v>
      </c>
      <c r="E17">
        <v>91.5</v>
      </c>
      <c r="F17">
        <v>99</v>
      </c>
      <c r="G17" t="s">
        <v>21</v>
      </c>
      <c r="H17" t="s">
        <v>35</v>
      </c>
      <c r="I17">
        <v>0.83799999999999997</v>
      </c>
      <c r="J17" t="s">
        <v>16</v>
      </c>
      <c r="K17" t="s">
        <v>17</v>
      </c>
      <c r="L17">
        <v>41</v>
      </c>
      <c r="M17" t="s">
        <v>32</v>
      </c>
      <c r="N17" t="s">
        <v>32</v>
      </c>
      <c r="O17">
        <f>COUNTIF(M$2:M17,"Responsive")</f>
        <v>12</v>
      </c>
      <c r="P17">
        <f>O17/COUNT(O$2:O17)</f>
        <v>0.75</v>
      </c>
      <c r="Q17" s="2">
        <f t="shared" si="1"/>
        <v>0.5299799999999999</v>
      </c>
      <c r="R17">
        <f t="shared" si="0"/>
        <v>0.1</v>
      </c>
      <c r="S17">
        <f t="shared" si="3"/>
        <v>0.6</v>
      </c>
      <c r="T17">
        <f t="shared" si="2"/>
        <v>0.2</v>
      </c>
    </row>
    <row r="18" spans="1:20" x14ac:dyDescent="0.25">
      <c r="A18" t="s">
        <v>13</v>
      </c>
      <c r="B18">
        <v>0</v>
      </c>
      <c r="C18">
        <v>51</v>
      </c>
      <c r="D18">
        <v>99.8</v>
      </c>
      <c r="E18">
        <v>99.8</v>
      </c>
      <c r="F18">
        <v>101.9</v>
      </c>
      <c r="G18" t="s">
        <v>21</v>
      </c>
      <c r="H18" t="s">
        <v>36</v>
      </c>
      <c r="I18">
        <v>0.84379999999999999</v>
      </c>
      <c r="J18" t="s">
        <v>16</v>
      </c>
      <c r="K18" t="s">
        <v>17</v>
      </c>
      <c r="L18">
        <v>41</v>
      </c>
      <c r="M18" t="s">
        <v>32</v>
      </c>
      <c r="N18" t="s">
        <v>32</v>
      </c>
      <c r="O18">
        <f>COUNTIF(M$2:M18,"Responsive")</f>
        <v>12</v>
      </c>
      <c r="P18">
        <f>O18/COUNT(O$2:O18)</f>
        <v>0.70588235294117652</v>
      </c>
      <c r="Q18" s="2">
        <f t="shared" si="1"/>
        <v>0.52560999999999991</v>
      </c>
      <c r="R18">
        <f t="shared" si="0"/>
        <v>0.1</v>
      </c>
      <c r="S18">
        <f t="shared" si="3"/>
        <v>0.5</v>
      </c>
      <c r="T18">
        <f t="shared" si="2"/>
        <v>0</v>
      </c>
    </row>
    <row r="19" spans="1:20" x14ac:dyDescent="0.25">
      <c r="A19" t="s">
        <v>13</v>
      </c>
      <c r="B19">
        <v>0</v>
      </c>
      <c r="C19">
        <v>52</v>
      </c>
      <c r="D19">
        <v>97.3</v>
      </c>
      <c r="E19">
        <v>97.3</v>
      </c>
      <c r="F19">
        <v>106.4</v>
      </c>
      <c r="G19" t="s">
        <v>14</v>
      </c>
      <c r="H19" t="s">
        <v>37</v>
      </c>
      <c r="I19">
        <v>0.2908</v>
      </c>
      <c r="J19" t="s">
        <v>16</v>
      </c>
      <c r="K19" t="s">
        <v>17</v>
      </c>
      <c r="L19">
        <v>41</v>
      </c>
      <c r="M19" t="s">
        <v>32</v>
      </c>
      <c r="N19" t="s">
        <v>32</v>
      </c>
      <c r="O19">
        <f>COUNTIF(M$2:M19,"Responsive")</f>
        <v>12</v>
      </c>
      <c r="P19">
        <f>O19/COUNT(O$2:O19)</f>
        <v>0.66666666666666663</v>
      </c>
      <c r="Q19" s="2">
        <f t="shared" si="1"/>
        <v>0.58229999999999993</v>
      </c>
      <c r="R19">
        <f t="shared" si="0"/>
        <v>0.2</v>
      </c>
      <c r="S19">
        <f t="shared" si="3"/>
        <v>0.4</v>
      </c>
      <c r="T19">
        <f t="shared" si="2"/>
        <v>0</v>
      </c>
    </row>
    <row r="20" spans="1:20" x14ac:dyDescent="0.25">
      <c r="A20" t="s">
        <v>13</v>
      </c>
      <c r="B20">
        <v>0</v>
      </c>
      <c r="C20">
        <v>54</v>
      </c>
      <c r="D20">
        <v>98</v>
      </c>
      <c r="E20">
        <v>98</v>
      </c>
      <c r="F20">
        <v>103.4</v>
      </c>
      <c r="G20" t="s">
        <v>14</v>
      </c>
      <c r="H20" t="s">
        <v>38</v>
      </c>
      <c r="I20">
        <v>0.21410000000000001</v>
      </c>
      <c r="J20" t="s">
        <v>16</v>
      </c>
      <c r="K20" t="s">
        <v>17</v>
      </c>
      <c r="L20">
        <v>41</v>
      </c>
      <c r="M20" t="s">
        <v>32</v>
      </c>
      <c r="N20" t="s">
        <v>32</v>
      </c>
      <c r="O20">
        <f>COUNTIF(M$2:M20,"Responsive")</f>
        <v>12</v>
      </c>
      <c r="P20">
        <f>O20/COUNT(O$2:O20)</f>
        <v>0.63157894736842102</v>
      </c>
      <c r="Q20" s="2">
        <f t="shared" si="1"/>
        <v>0.54643999999999993</v>
      </c>
      <c r="R20">
        <f t="shared" si="0"/>
        <v>0.2</v>
      </c>
      <c r="S20">
        <f t="shared" si="3"/>
        <v>0.3</v>
      </c>
      <c r="T20">
        <f t="shared" si="2"/>
        <v>0</v>
      </c>
    </row>
    <row r="21" spans="1:20" x14ac:dyDescent="0.25">
      <c r="A21" t="s">
        <v>13</v>
      </c>
      <c r="B21">
        <v>0</v>
      </c>
      <c r="C21">
        <v>56</v>
      </c>
      <c r="D21">
        <v>100</v>
      </c>
      <c r="E21">
        <v>108.5</v>
      </c>
      <c r="F21">
        <v>111</v>
      </c>
      <c r="G21" t="s">
        <v>21</v>
      </c>
      <c r="H21" t="s">
        <v>39</v>
      </c>
      <c r="I21">
        <v>0.18970000000000001</v>
      </c>
      <c r="J21" t="s">
        <v>16</v>
      </c>
      <c r="K21" t="s">
        <v>17</v>
      </c>
      <c r="L21">
        <v>41</v>
      </c>
      <c r="M21" t="s">
        <v>32</v>
      </c>
      <c r="N21" t="s">
        <v>32</v>
      </c>
      <c r="O21">
        <f>COUNTIF(M$2:M21,"Responsive")</f>
        <v>12</v>
      </c>
      <c r="P21">
        <f>O21/COUNT(O$2:O21)</f>
        <v>0.6</v>
      </c>
      <c r="Q21" s="2">
        <f t="shared" si="1"/>
        <v>0.58560000000000001</v>
      </c>
      <c r="R21">
        <f t="shared" si="0"/>
        <v>0.2</v>
      </c>
      <c r="S21">
        <f t="shared" si="3"/>
        <v>0.2</v>
      </c>
      <c r="T21">
        <f t="shared" si="2"/>
        <v>0</v>
      </c>
    </row>
    <row r="22" spans="1:20" x14ac:dyDescent="0.25">
      <c r="A22" t="s">
        <v>13</v>
      </c>
      <c r="B22">
        <v>0</v>
      </c>
      <c r="C22">
        <v>60</v>
      </c>
      <c r="D22">
        <v>97.4</v>
      </c>
      <c r="E22">
        <v>97.4</v>
      </c>
      <c r="F22">
        <v>101.4</v>
      </c>
      <c r="G22" t="s">
        <v>21</v>
      </c>
      <c r="H22" t="s">
        <v>40</v>
      </c>
      <c r="I22">
        <v>0.65800000000000003</v>
      </c>
      <c r="J22" t="s">
        <v>16</v>
      </c>
      <c r="K22" t="s">
        <v>17</v>
      </c>
      <c r="L22">
        <v>41</v>
      </c>
      <c r="M22" t="s">
        <v>32</v>
      </c>
      <c r="N22" t="s">
        <v>32</v>
      </c>
      <c r="O22">
        <f>COUNTIF(M$2:M22,"Responsive")</f>
        <v>12</v>
      </c>
      <c r="P22">
        <f>O22/COUNT(O$2:O22)</f>
        <v>0.5714285714285714</v>
      </c>
      <c r="Q22" s="2">
        <f t="shared" si="1"/>
        <v>0.62624000000000002</v>
      </c>
      <c r="R22">
        <f t="shared" si="0"/>
        <v>0.2</v>
      </c>
      <c r="S22">
        <f t="shared" si="3"/>
        <v>0.1</v>
      </c>
      <c r="T22">
        <f t="shared" si="2"/>
        <v>0</v>
      </c>
    </row>
    <row r="23" spans="1:20" x14ac:dyDescent="0.25">
      <c r="A23" t="s">
        <v>13</v>
      </c>
      <c r="B23">
        <v>0</v>
      </c>
      <c r="C23">
        <v>65</v>
      </c>
      <c r="D23">
        <v>85.6</v>
      </c>
      <c r="E23">
        <v>85.6</v>
      </c>
      <c r="F23">
        <v>89.1</v>
      </c>
      <c r="G23" t="s">
        <v>21</v>
      </c>
      <c r="H23" t="s">
        <v>41</v>
      </c>
      <c r="I23">
        <v>7.7600000000000002E-2</v>
      </c>
      <c r="J23" t="s">
        <v>16</v>
      </c>
      <c r="K23" t="s">
        <v>17</v>
      </c>
      <c r="L23">
        <v>41</v>
      </c>
      <c r="M23" t="s">
        <v>18</v>
      </c>
      <c r="N23" t="s">
        <v>32</v>
      </c>
      <c r="O23">
        <f>COUNTIF(M$2:M23,"Responsive")</f>
        <v>13</v>
      </c>
      <c r="P23">
        <f>O23/COUNT(O$2:O23)</f>
        <v>0.59090909090909094</v>
      </c>
      <c r="Q23" s="2">
        <f t="shared" si="1"/>
        <v>0.61891999999999991</v>
      </c>
      <c r="R23">
        <f t="shared" si="0"/>
        <v>0.2</v>
      </c>
      <c r="S23">
        <f t="shared" si="3"/>
        <v>0.1</v>
      </c>
      <c r="T23">
        <f t="shared" si="2"/>
        <v>0.2</v>
      </c>
    </row>
    <row r="24" spans="1:20" x14ac:dyDescent="0.25">
      <c r="A24" t="s">
        <v>13</v>
      </c>
      <c r="B24">
        <v>0</v>
      </c>
      <c r="C24">
        <v>66</v>
      </c>
      <c r="D24">
        <v>88.3</v>
      </c>
      <c r="E24">
        <v>88.3</v>
      </c>
      <c r="F24">
        <v>90.5</v>
      </c>
      <c r="G24" t="s">
        <v>21</v>
      </c>
      <c r="H24" t="s">
        <v>42</v>
      </c>
      <c r="I24">
        <v>3.7400000000000003E-2</v>
      </c>
      <c r="J24" t="s">
        <v>16</v>
      </c>
      <c r="K24" t="s">
        <v>17</v>
      </c>
      <c r="L24">
        <v>41</v>
      </c>
      <c r="M24" t="s">
        <v>18</v>
      </c>
      <c r="N24" t="s">
        <v>18</v>
      </c>
      <c r="O24">
        <f>COUNTIF(M$2:M24,"Responsive")</f>
        <v>14</v>
      </c>
      <c r="P24">
        <f>O24/COUNT(O$2:O24)</f>
        <v>0.60869565217391308</v>
      </c>
      <c r="Q24" s="2">
        <f t="shared" si="1"/>
        <v>0.59019999999999995</v>
      </c>
      <c r="R24">
        <f t="shared" si="0"/>
        <v>0.2</v>
      </c>
      <c r="S24">
        <f t="shared" si="3"/>
        <v>0.2</v>
      </c>
      <c r="T24">
        <f t="shared" si="2"/>
        <v>0.4</v>
      </c>
    </row>
    <row r="25" spans="1:20" x14ac:dyDescent="0.25">
      <c r="A25" t="s">
        <v>13</v>
      </c>
      <c r="B25">
        <v>0</v>
      </c>
      <c r="C25">
        <v>71</v>
      </c>
      <c r="D25">
        <v>99.4</v>
      </c>
      <c r="E25">
        <v>99.4</v>
      </c>
      <c r="F25">
        <v>103</v>
      </c>
      <c r="G25" t="s">
        <v>21</v>
      </c>
      <c r="H25" t="s">
        <v>43</v>
      </c>
      <c r="I25">
        <v>0.54249999999999998</v>
      </c>
      <c r="J25" t="s">
        <v>16</v>
      </c>
      <c r="K25" t="s">
        <v>17</v>
      </c>
      <c r="L25">
        <v>41</v>
      </c>
      <c r="M25" t="s">
        <v>32</v>
      </c>
      <c r="N25" t="s">
        <v>32</v>
      </c>
      <c r="O25">
        <f>COUNTIF(M$2:M25,"Responsive")</f>
        <v>14</v>
      </c>
      <c r="P25">
        <f>O25/COUNT(O$2:O25)</f>
        <v>0.58333333333333337</v>
      </c>
      <c r="Q25" s="2">
        <f t="shared" si="1"/>
        <v>0.52278000000000013</v>
      </c>
      <c r="R25">
        <f t="shared" si="0"/>
        <v>0.2</v>
      </c>
      <c r="S25">
        <f t="shared" si="3"/>
        <v>0.2</v>
      </c>
      <c r="T25">
        <f t="shared" si="2"/>
        <v>0.4</v>
      </c>
    </row>
    <row r="26" spans="1:20" x14ac:dyDescent="0.25">
      <c r="A26" t="s">
        <v>13</v>
      </c>
      <c r="B26">
        <v>0</v>
      </c>
      <c r="C26">
        <v>74</v>
      </c>
      <c r="D26">
        <v>98.7</v>
      </c>
      <c r="E26">
        <v>98.7</v>
      </c>
      <c r="F26">
        <v>106</v>
      </c>
      <c r="G26" t="s">
        <v>14</v>
      </c>
      <c r="H26" t="s">
        <v>44</v>
      </c>
      <c r="I26">
        <v>0.4521</v>
      </c>
      <c r="J26" t="s">
        <v>16</v>
      </c>
      <c r="K26" t="s">
        <v>17</v>
      </c>
      <c r="L26">
        <v>41</v>
      </c>
      <c r="M26" t="s">
        <v>32</v>
      </c>
      <c r="N26" t="s">
        <v>32</v>
      </c>
      <c r="O26">
        <f>COUNTIF(M$2:M26,"Responsive")</f>
        <v>14</v>
      </c>
      <c r="P26">
        <f>O26/COUNT(O$2:O26)</f>
        <v>0.56000000000000005</v>
      </c>
      <c r="Q26" s="2">
        <f t="shared" si="1"/>
        <v>0.46267000000000003</v>
      </c>
      <c r="R26">
        <f t="shared" si="0"/>
        <v>0.2</v>
      </c>
      <c r="S26">
        <f t="shared" si="3"/>
        <v>0.2</v>
      </c>
      <c r="T26">
        <f t="shared" si="2"/>
        <v>0.4</v>
      </c>
    </row>
    <row r="27" spans="1:20" x14ac:dyDescent="0.25">
      <c r="A27" t="s">
        <v>13</v>
      </c>
      <c r="B27">
        <v>0</v>
      </c>
      <c r="C27">
        <v>76</v>
      </c>
      <c r="D27">
        <v>87.6</v>
      </c>
      <c r="E27">
        <v>96.5</v>
      </c>
      <c r="F27">
        <v>100.3</v>
      </c>
      <c r="G27" t="s">
        <v>21</v>
      </c>
      <c r="H27" t="s">
        <v>45</v>
      </c>
      <c r="I27">
        <v>0.43159999999999998</v>
      </c>
      <c r="J27" t="s">
        <v>16</v>
      </c>
      <c r="K27" t="s">
        <v>17</v>
      </c>
      <c r="L27">
        <v>41</v>
      </c>
      <c r="M27" t="s">
        <v>32</v>
      </c>
      <c r="N27" t="s">
        <v>32</v>
      </c>
      <c r="O27">
        <f>COUNTIF(M$2:M27,"Responsive")</f>
        <v>14</v>
      </c>
      <c r="P27">
        <f>O27/COUNT(O$2:O27)</f>
        <v>0.53846153846153844</v>
      </c>
      <c r="Q27" s="2">
        <f t="shared" si="1"/>
        <v>0.44763000000000008</v>
      </c>
      <c r="R27">
        <f t="shared" si="0"/>
        <v>0.2</v>
      </c>
      <c r="S27">
        <f t="shared" si="3"/>
        <v>0.2</v>
      </c>
      <c r="T27">
        <f t="shared" si="2"/>
        <v>0.4</v>
      </c>
    </row>
    <row r="28" spans="1:20" x14ac:dyDescent="0.25">
      <c r="A28" t="s">
        <v>13</v>
      </c>
      <c r="B28">
        <v>0</v>
      </c>
      <c r="C28">
        <v>76</v>
      </c>
      <c r="D28">
        <v>96.5</v>
      </c>
      <c r="E28">
        <v>87.6</v>
      </c>
      <c r="F28">
        <v>91.7</v>
      </c>
      <c r="G28" t="s">
        <v>21</v>
      </c>
      <c r="H28" t="s">
        <v>46</v>
      </c>
      <c r="I28">
        <v>0.91700000000000004</v>
      </c>
      <c r="J28" t="s">
        <v>16</v>
      </c>
      <c r="K28" t="s">
        <v>17</v>
      </c>
      <c r="L28">
        <v>41</v>
      </c>
      <c r="M28" t="s">
        <v>32</v>
      </c>
      <c r="N28" t="s">
        <v>32</v>
      </c>
      <c r="O28">
        <f>COUNTIF(M$2:M28,"Responsive")</f>
        <v>14</v>
      </c>
      <c r="P28">
        <f>O28/COUNT(O$2:O28)</f>
        <v>0.51851851851851849</v>
      </c>
      <c r="Q28" s="2">
        <f t="shared" si="1"/>
        <v>0.37030999999999992</v>
      </c>
      <c r="R28">
        <f t="shared" si="0"/>
        <v>0.1</v>
      </c>
      <c r="S28">
        <f t="shared" si="3"/>
        <v>0.2</v>
      </c>
      <c r="T28">
        <f t="shared" si="2"/>
        <v>0.2</v>
      </c>
    </row>
    <row r="29" spans="1:20" x14ac:dyDescent="0.25">
      <c r="A29" t="s">
        <v>13</v>
      </c>
      <c r="B29">
        <v>0</v>
      </c>
      <c r="C29">
        <v>80</v>
      </c>
      <c r="D29">
        <v>97.2</v>
      </c>
      <c r="E29">
        <v>97.2</v>
      </c>
      <c r="F29">
        <v>108.1</v>
      </c>
      <c r="G29" t="s">
        <v>21</v>
      </c>
      <c r="H29" t="s">
        <v>47</v>
      </c>
      <c r="I29">
        <v>0.57799999999999996</v>
      </c>
      <c r="J29" t="s">
        <v>16</v>
      </c>
      <c r="K29" t="s">
        <v>17</v>
      </c>
      <c r="L29">
        <v>41</v>
      </c>
      <c r="M29" t="s">
        <v>32</v>
      </c>
      <c r="N29" t="s">
        <v>32</v>
      </c>
      <c r="O29">
        <f>COUNTIF(M$2:M29,"Responsive")</f>
        <v>14</v>
      </c>
      <c r="P29">
        <f>O29/COUNT(O$2:O29)</f>
        <v>0.5</v>
      </c>
      <c r="Q29" s="2">
        <f t="shared" si="1"/>
        <v>0.31380000000000008</v>
      </c>
      <c r="R29">
        <f t="shared" si="0"/>
        <v>0</v>
      </c>
      <c r="S29">
        <f t="shared" si="3"/>
        <v>0.2</v>
      </c>
      <c r="T29">
        <f t="shared" si="2"/>
        <v>0</v>
      </c>
    </row>
    <row r="30" spans="1:20" x14ac:dyDescent="0.25">
      <c r="A30" t="s">
        <v>13</v>
      </c>
      <c r="B30">
        <v>0</v>
      </c>
      <c r="C30">
        <v>81</v>
      </c>
      <c r="D30">
        <v>99.7</v>
      </c>
      <c r="E30">
        <v>99.7</v>
      </c>
      <c r="F30">
        <v>100.4</v>
      </c>
      <c r="G30" t="s">
        <v>21</v>
      </c>
      <c r="H30" t="s">
        <v>48</v>
      </c>
      <c r="I30">
        <v>0.88829999999999998</v>
      </c>
      <c r="J30" t="s">
        <v>16</v>
      </c>
      <c r="K30" t="s">
        <v>17</v>
      </c>
      <c r="L30">
        <v>41</v>
      </c>
      <c r="M30" t="s">
        <v>32</v>
      </c>
      <c r="N30" t="s">
        <v>32</v>
      </c>
      <c r="O30">
        <f>COUNTIF(M$2:M30,"Responsive")</f>
        <v>14</v>
      </c>
      <c r="P30">
        <f>O30/COUNT(O$2:O30)</f>
        <v>0.48275862068965519</v>
      </c>
      <c r="Q30" s="2">
        <f t="shared" si="1"/>
        <v>0.32101000000000002</v>
      </c>
      <c r="R30">
        <f t="shared" si="0"/>
        <v>0</v>
      </c>
      <c r="S30">
        <f t="shared" si="3"/>
        <v>0.2</v>
      </c>
      <c r="T30">
        <f t="shared" si="2"/>
        <v>0</v>
      </c>
    </row>
    <row r="31" spans="1:20" x14ac:dyDescent="0.25">
      <c r="A31" t="s">
        <v>13</v>
      </c>
      <c r="B31">
        <v>0</v>
      </c>
      <c r="C31">
        <v>83</v>
      </c>
      <c r="D31">
        <v>95.5</v>
      </c>
      <c r="E31">
        <v>96.1</v>
      </c>
      <c r="F31">
        <v>104.9</v>
      </c>
      <c r="G31" t="s">
        <v>14</v>
      </c>
      <c r="H31" t="s">
        <v>49</v>
      </c>
      <c r="I31">
        <v>0.79079999999999995</v>
      </c>
      <c r="J31" t="s">
        <v>16</v>
      </c>
      <c r="K31" t="s">
        <v>17</v>
      </c>
      <c r="L31">
        <v>41</v>
      </c>
      <c r="M31" t="s">
        <v>32</v>
      </c>
      <c r="N31" t="s">
        <v>32</v>
      </c>
      <c r="O31">
        <f>COUNTIF(M$2:M31,"Responsive")</f>
        <v>14</v>
      </c>
      <c r="P31">
        <f>O31/COUNT(O$2:O31)</f>
        <v>0.46666666666666667</v>
      </c>
      <c r="Q31" s="2">
        <f t="shared" si="1"/>
        <v>0.28981999999999997</v>
      </c>
      <c r="R31">
        <f t="shared" si="0"/>
        <v>0</v>
      </c>
      <c r="S31">
        <f t="shared" si="3"/>
        <v>0.2</v>
      </c>
      <c r="T31">
        <f t="shared" si="2"/>
        <v>0</v>
      </c>
    </row>
    <row r="32" spans="1:20" x14ac:dyDescent="0.25">
      <c r="A32" t="s">
        <v>13</v>
      </c>
      <c r="B32">
        <v>0</v>
      </c>
      <c r="C32">
        <v>83</v>
      </c>
      <c r="D32">
        <v>96.1</v>
      </c>
      <c r="E32">
        <v>95.5</v>
      </c>
      <c r="F32">
        <v>98.2</v>
      </c>
      <c r="G32" t="s">
        <v>14</v>
      </c>
      <c r="H32" t="s">
        <v>50</v>
      </c>
      <c r="I32">
        <v>0.80840000000000001</v>
      </c>
      <c r="J32" t="s">
        <v>16</v>
      </c>
      <c r="K32" t="s">
        <v>17</v>
      </c>
      <c r="L32">
        <v>41</v>
      </c>
      <c r="M32" t="s">
        <v>32</v>
      </c>
      <c r="N32" t="s">
        <v>32</v>
      </c>
      <c r="O32">
        <f>COUNTIF(M$2:M32,"Responsive")</f>
        <v>14</v>
      </c>
      <c r="P32">
        <f>O32/COUNT(O$2:O32)</f>
        <v>0.45161290322580644</v>
      </c>
      <c r="Q32" s="2">
        <f t="shared" si="1"/>
        <v>0.31178000000000006</v>
      </c>
      <c r="R32">
        <f t="shared" si="0"/>
        <v>0</v>
      </c>
      <c r="S32">
        <f t="shared" si="3"/>
        <v>0.2</v>
      </c>
      <c r="T32">
        <f t="shared" si="2"/>
        <v>0</v>
      </c>
    </row>
    <row r="33" spans="1:20" x14ac:dyDescent="0.25">
      <c r="A33" t="s">
        <v>13</v>
      </c>
      <c r="B33">
        <v>0</v>
      </c>
      <c r="C33">
        <v>90</v>
      </c>
      <c r="D33">
        <v>92.4</v>
      </c>
      <c r="E33">
        <v>92.4</v>
      </c>
      <c r="F33">
        <v>103.4</v>
      </c>
      <c r="G33" t="s">
        <v>14</v>
      </c>
      <c r="H33" t="s">
        <v>51</v>
      </c>
      <c r="I33">
        <v>0.8508</v>
      </c>
      <c r="J33" t="s">
        <v>16</v>
      </c>
      <c r="K33" t="s">
        <v>17</v>
      </c>
      <c r="L33">
        <v>41</v>
      </c>
      <c r="M33" t="s">
        <v>32</v>
      </c>
      <c r="N33" t="s">
        <v>32</v>
      </c>
      <c r="O33">
        <f>COUNTIF(M$2:M33,"Responsive")</f>
        <v>14</v>
      </c>
      <c r="P33">
        <f>O33/COUNT(O$2:O33)</f>
        <v>0.4375</v>
      </c>
      <c r="Q33" s="2">
        <f t="shared" si="1"/>
        <v>0.31027999999999989</v>
      </c>
      <c r="R33">
        <f t="shared" si="0"/>
        <v>0</v>
      </c>
      <c r="S33">
        <f t="shared" si="3"/>
        <v>0.1</v>
      </c>
      <c r="T33">
        <f t="shared" si="2"/>
        <v>0</v>
      </c>
    </row>
    <row r="34" spans="1:20" x14ac:dyDescent="0.25">
      <c r="A34" t="s">
        <v>13</v>
      </c>
      <c r="B34">
        <v>0</v>
      </c>
      <c r="C34">
        <v>92</v>
      </c>
      <c r="D34">
        <v>84.5</v>
      </c>
      <c r="E34">
        <v>84.5</v>
      </c>
      <c r="F34">
        <v>95.8</v>
      </c>
      <c r="G34" t="s">
        <v>21</v>
      </c>
      <c r="H34" t="s">
        <v>52</v>
      </c>
      <c r="I34">
        <v>0.60250000000000004</v>
      </c>
      <c r="J34" t="s">
        <v>16</v>
      </c>
      <c r="K34" t="s">
        <v>17</v>
      </c>
      <c r="L34">
        <v>41</v>
      </c>
      <c r="M34" t="s">
        <v>32</v>
      </c>
      <c r="N34" t="s">
        <v>32</v>
      </c>
      <c r="O34">
        <f>COUNTIF(M$2:M34,"Responsive")</f>
        <v>14</v>
      </c>
      <c r="P34">
        <f>O34/COUNT(O$2:O34)</f>
        <v>0.42424242424242425</v>
      </c>
      <c r="Q34" s="2">
        <f t="shared" si="1"/>
        <v>0.33811999999999998</v>
      </c>
      <c r="R34">
        <f t="shared" si="0"/>
        <v>0</v>
      </c>
      <c r="S34">
        <f t="shared" si="3"/>
        <v>0</v>
      </c>
      <c r="T34">
        <f t="shared" si="2"/>
        <v>0</v>
      </c>
    </row>
    <row r="35" spans="1:20" x14ac:dyDescent="0.25">
      <c r="A35" t="s">
        <v>13</v>
      </c>
      <c r="B35">
        <v>0</v>
      </c>
      <c r="C35">
        <v>94</v>
      </c>
      <c r="D35">
        <v>85.8</v>
      </c>
      <c r="E35">
        <v>85.8</v>
      </c>
      <c r="F35">
        <v>93.5</v>
      </c>
      <c r="G35" t="s">
        <v>14</v>
      </c>
      <c r="H35" t="s">
        <v>53</v>
      </c>
      <c r="I35">
        <v>0.47039999999999998</v>
      </c>
      <c r="J35" t="s">
        <v>16</v>
      </c>
      <c r="K35" t="s">
        <v>17</v>
      </c>
      <c r="L35">
        <v>41</v>
      </c>
      <c r="M35" t="s">
        <v>32</v>
      </c>
      <c r="N35" t="s">
        <v>32</v>
      </c>
      <c r="O35">
        <f>COUNTIF(M$2:M35,"Responsive")</f>
        <v>14</v>
      </c>
      <c r="P35">
        <f>O35/COUNT(O$2:O35)</f>
        <v>0.41176470588235292</v>
      </c>
      <c r="Q35" s="2">
        <f t="shared" si="1"/>
        <v>0.34077000000000002</v>
      </c>
      <c r="R35">
        <f t="shared" si="0"/>
        <v>0</v>
      </c>
      <c r="S35">
        <f t="shared" si="3"/>
        <v>0</v>
      </c>
      <c r="T35">
        <f t="shared" si="2"/>
        <v>0</v>
      </c>
    </row>
    <row r="36" spans="1:20" x14ac:dyDescent="0.25">
      <c r="A36" t="s">
        <v>13</v>
      </c>
      <c r="B36">
        <v>0</v>
      </c>
      <c r="C36">
        <v>98</v>
      </c>
      <c r="D36">
        <v>95.9</v>
      </c>
      <c r="E36">
        <v>95.9</v>
      </c>
      <c r="F36">
        <v>102.1</v>
      </c>
      <c r="G36" t="s">
        <v>21</v>
      </c>
      <c r="H36" t="s">
        <v>54</v>
      </c>
      <c r="I36">
        <v>0.76400000000000001</v>
      </c>
      <c r="J36" t="s">
        <v>16</v>
      </c>
      <c r="K36" t="s">
        <v>17</v>
      </c>
      <c r="L36">
        <v>41</v>
      </c>
      <c r="M36" t="s">
        <v>32</v>
      </c>
      <c r="N36" t="s">
        <v>32</v>
      </c>
      <c r="O36">
        <f>COUNTIF(M$2:M36,"Responsive")</f>
        <v>14</v>
      </c>
      <c r="P36">
        <f>O36/COUNT(O$2:O36)</f>
        <v>0.4</v>
      </c>
      <c r="Q36" s="2">
        <f t="shared" si="1"/>
        <v>0.37104999999999999</v>
      </c>
      <c r="R36">
        <f t="shared" si="0"/>
        <v>0</v>
      </c>
      <c r="S36">
        <f t="shared" si="3"/>
        <v>0</v>
      </c>
      <c r="T36">
        <f t="shared" si="2"/>
        <v>0</v>
      </c>
    </row>
    <row r="37" spans="1:20" x14ac:dyDescent="0.25">
      <c r="A37" t="s">
        <v>13</v>
      </c>
      <c r="B37">
        <v>0</v>
      </c>
      <c r="C37">
        <v>108</v>
      </c>
      <c r="D37">
        <v>100</v>
      </c>
      <c r="E37">
        <v>103.3</v>
      </c>
      <c r="F37">
        <v>114.1</v>
      </c>
      <c r="G37" t="s">
        <v>21</v>
      </c>
      <c r="H37" t="s">
        <v>55</v>
      </c>
      <c r="I37">
        <v>0.21199999999999999</v>
      </c>
      <c r="J37" t="s">
        <v>16</v>
      </c>
      <c r="K37" t="s">
        <v>17</v>
      </c>
      <c r="L37">
        <v>41</v>
      </c>
      <c r="M37" t="s">
        <v>32</v>
      </c>
      <c r="N37" t="s">
        <v>32</v>
      </c>
      <c r="O37">
        <f>COUNTIF(M$2:M37,"Responsive")</f>
        <v>14</v>
      </c>
      <c r="P37">
        <f>O37/COUNT(O$2:O37)</f>
        <v>0.3888888888888889</v>
      </c>
      <c r="Q37" s="2">
        <f t="shared" si="1"/>
        <v>0.42929000000000006</v>
      </c>
      <c r="R37">
        <f t="shared" si="0"/>
        <v>0</v>
      </c>
      <c r="S37">
        <f t="shared" si="3"/>
        <v>0</v>
      </c>
      <c r="T37">
        <f t="shared" si="2"/>
        <v>0</v>
      </c>
    </row>
    <row r="38" spans="1:20" x14ac:dyDescent="0.25">
      <c r="A38" t="s">
        <v>13</v>
      </c>
      <c r="B38">
        <v>0</v>
      </c>
      <c r="C38">
        <v>146</v>
      </c>
      <c r="D38">
        <v>96.5</v>
      </c>
      <c r="E38">
        <v>96.5</v>
      </c>
      <c r="F38">
        <v>99.2</v>
      </c>
      <c r="G38" t="s">
        <v>21</v>
      </c>
      <c r="H38" t="s">
        <v>56</v>
      </c>
      <c r="I38">
        <v>0.93200000000000005</v>
      </c>
      <c r="J38" t="s">
        <v>16</v>
      </c>
      <c r="K38" t="s">
        <v>17</v>
      </c>
      <c r="L38">
        <v>41</v>
      </c>
      <c r="M38" t="s">
        <v>32</v>
      </c>
      <c r="N38" t="s">
        <v>32</v>
      </c>
      <c r="O38">
        <f>COUNTIF(M$2:M38,"Responsive")</f>
        <v>14</v>
      </c>
      <c r="P38">
        <f>O38/COUNT(O$2:O38)</f>
        <v>0.3783783783783784</v>
      </c>
      <c r="Q38" s="2">
        <f t="shared" si="1"/>
        <v>0.51436000000000004</v>
      </c>
      <c r="R38">
        <f>COUNTIF(M33:M42, "Responsive")/COUNT(O33:O42)</f>
        <v>0</v>
      </c>
      <c r="S38">
        <f t="shared" si="3"/>
        <v>0</v>
      </c>
      <c r="T38">
        <f t="shared" si="2"/>
        <v>0</v>
      </c>
    </row>
    <row r="39" spans="1:20" x14ac:dyDescent="0.25">
      <c r="A39" t="s">
        <v>13</v>
      </c>
      <c r="B39">
        <v>0</v>
      </c>
      <c r="C39">
        <v>174</v>
      </c>
      <c r="D39">
        <v>100</v>
      </c>
      <c r="E39">
        <v>102.3</v>
      </c>
      <c r="F39">
        <v>109.8</v>
      </c>
      <c r="G39" t="s">
        <v>21</v>
      </c>
      <c r="H39" t="s">
        <v>57</v>
      </c>
      <c r="I39">
        <v>0.29959999999999998</v>
      </c>
      <c r="J39" t="s">
        <v>16</v>
      </c>
      <c r="K39" t="s">
        <v>17</v>
      </c>
      <c r="L39">
        <v>41</v>
      </c>
      <c r="M39" t="s">
        <v>32</v>
      </c>
      <c r="N39" t="s">
        <v>32</v>
      </c>
      <c r="O39">
        <f>COUNTIF(M$2:M39,"Responsive")</f>
        <v>14</v>
      </c>
      <c r="P39">
        <f>O39/COUNT(O$2:O39)</f>
        <v>0.36842105263157893</v>
      </c>
      <c r="Q39" s="2">
        <f t="shared" si="1"/>
        <v>0.57361000000000006</v>
      </c>
      <c r="R39">
        <f>COUNTIF(M33:M42, "Responsive")/COUNT(O33:O42)</f>
        <v>0</v>
      </c>
      <c r="S39">
        <f t="shared" si="3"/>
        <v>0</v>
      </c>
      <c r="T39">
        <f t="shared" si="2"/>
        <v>0</v>
      </c>
    </row>
    <row r="40" spans="1:20" x14ac:dyDescent="0.25">
      <c r="A40" t="s">
        <v>13</v>
      </c>
      <c r="B40">
        <v>0</v>
      </c>
      <c r="C40">
        <v>177</v>
      </c>
      <c r="D40">
        <v>99</v>
      </c>
      <c r="E40">
        <v>99</v>
      </c>
      <c r="F40">
        <v>100.5</v>
      </c>
      <c r="G40" t="s">
        <v>21</v>
      </c>
      <c r="H40" t="s">
        <v>58</v>
      </c>
      <c r="I40">
        <v>0.86180000000000001</v>
      </c>
      <c r="J40" t="s">
        <v>16</v>
      </c>
      <c r="K40" t="s">
        <v>17</v>
      </c>
      <c r="L40">
        <v>41</v>
      </c>
      <c r="M40" t="s">
        <v>32</v>
      </c>
      <c r="N40" t="s">
        <v>32</v>
      </c>
      <c r="O40">
        <f>COUNTIF(M$2:M40,"Responsive")</f>
        <v>14</v>
      </c>
      <c r="P40">
        <f>O40/COUNT(O$2:O40)</f>
        <v>0.35897435897435898</v>
      </c>
      <c r="Q40" s="2">
        <f t="shared" si="1"/>
        <v>0.62012</v>
      </c>
      <c r="R40">
        <f>COUNTIF(M33:M42, "Responsive")/COUNT(O33:O42)</f>
        <v>0</v>
      </c>
      <c r="S40">
        <f t="shared" si="3"/>
        <v>0</v>
      </c>
      <c r="T40">
        <f t="shared" si="2"/>
        <v>0</v>
      </c>
    </row>
    <row r="41" spans="1:20" x14ac:dyDescent="0.25">
      <c r="A41" t="s">
        <v>13</v>
      </c>
      <c r="B41">
        <v>0</v>
      </c>
      <c r="C41">
        <v>179</v>
      </c>
      <c r="D41">
        <v>92.4</v>
      </c>
      <c r="E41">
        <v>92.4</v>
      </c>
      <c r="F41">
        <v>97.8</v>
      </c>
      <c r="G41" t="s">
        <v>14</v>
      </c>
      <c r="H41" t="s">
        <v>59</v>
      </c>
      <c r="I41">
        <v>0.48799999999999999</v>
      </c>
      <c r="J41" t="s">
        <v>16</v>
      </c>
      <c r="K41" t="s">
        <v>17</v>
      </c>
      <c r="L41">
        <v>41</v>
      </c>
      <c r="M41" t="s">
        <v>32</v>
      </c>
      <c r="N41" t="s">
        <v>32</v>
      </c>
      <c r="O41">
        <f>COUNTIF(M$2:M41,"Responsive")</f>
        <v>14</v>
      </c>
      <c r="P41">
        <f>O41/COUNT(O$2:O41)</f>
        <v>0.35</v>
      </c>
      <c r="Q41" s="2">
        <f t="shared" si="1"/>
        <v>0.69650999999999996</v>
      </c>
      <c r="R41">
        <f>COUNTIF(M33:M42, "Responsive")/COUNT(O33:O42)</f>
        <v>0</v>
      </c>
      <c r="S41">
        <f t="shared" si="3"/>
        <v>0</v>
      </c>
      <c r="T41">
        <f t="shared" si="2"/>
        <v>0</v>
      </c>
    </row>
    <row r="42" spans="1:20" x14ac:dyDescent="0.25">
      <c r="A42" t="s">
        <v>13</v>
      </c>
      <c r="B42">
        <v>0</v>
      </c>
      <c r="C42">
        <v>196</v>
      </c>
      <c r="D42">
        <v>97.7</v>
      </c>
      <c r="E42">
        <v>97.7</v>
      </c>
      <c r="F42">
        <v>108.8</v>
      </c>
      <c r="G42" t="s">
        <v>14</v>
      </c>
      <c r="H42" t="s">
        <v>60</v>
      </c>
      <c r="I42">
        <v>0.22600000000000001</v>
      </c>
      <c r="J42" t="s">
        <v>16</v>
      </c>
      <c r="K42" t="s">
        <v>17</v>
      </c>
      <c r="L42">
        <v>41</v>
      </c>
      <c r="M42" t="s">
        <v>32</v>
      </c>
      <c r="N42" t="s">
        <v>32</v>
      </c>
      <c r="O42">
        <f>COUNTIF(M$2:M42,"Responsive")</f>
        <v>14</v>
      </c>
      <c r="P42">
        <f>O42/COUNT(O$2:O42)</f>
        <v>0.34146341463414637</v>
      </c>
      <c r="Q42" s="2">
        <f t="shared" si="1"/>
        <v>0.71670999999999996</v>
      </c>
      <c r="R42">
        <f>COUNTIF(M33:M42, "Responsive")/COUNT(O33:O42)</f>
        <v>0</v>
      </c>
      <c r="S42">
        <f t="shared" si="3"/>
        <v>0</v>
      </c>
      <c r="T42">
        <f t="shared" si="2"/>
        <v>0</v>
      </c>
    </row>
    <row r="43" spans="1:20" x14ac:dyDescent="0.25">
      <c r="A43" t="s">
        <v>61</v>
      </c>
      <c r="B43">
        <v>0</v>
      </c>
      <c r="C43">
        <v>46</v>
      </c>
      <c r="D43">
        <v>59.2</v>
      </c>
      <c r="E43">
        <v>59.2</v>
      </c>
      <c r="F43">
        <v>62.6</v>
      </c>
      <c r="G43" t="s">
        <v>62</v>
      </c>
      <c r="H43" t="s">
        <v>63</v>
      </c>
      <c r="I43" s="1">
        <v>1E-4</v>
      </c>
      <c r="J43" t="s">
        <v>16</v>
      </c>
      <c r="K43" t="s">
        <v>17</v>
      </c>
      <c r="L43">
        <v>55</v>
      </c>
      <c r="M43" t="s">
        <v>18</v>
      </c>
      <c r="N43" t="s">
        <v>18</v>
      </c>
      <c r="O43">
        <f>COUNTIF(M43,"Responsive")</f>
        <v>1</v>
      </c>
      <c r="P43">
        <f>O43/COUNT(O43)</f>
        <v>1</v>
      </c>
      <c r="Q43" t="e">
        <f>COUNTIF(L43:L52, "Responsive")/COUNT(M43:M52)</f>
        <v>#DIV/0!</v>
      </c>
      <c r="R43">
        <f>COUNTIF(M43:M52, "Responsive")/COUNT(O43:O52)</f>
        <v>1</v>
      </c>
      <c r="S43">
        <f>COUNTIF(M43, "Responsive")/COUNT(O43)</f>
        <v>1</v>
      </c>
      <c r="T43">
        <f>COUNTIF(M43, "Responsive")/COUNT(O43)</f>
        <v>1</v>
      </c>
    </row>
    <row r="44" spans="1:20" x14ac:dyDescent="0.25">
      <c r="A44" t="s">
        <v>61</v>
      </c>
      <c r="B44">
        <v>0</v>
      </c>
      <c r="C44">
        <v>51</v>
      </c>
      <c r="D44">
        <v>86.4</v>
      </c>
      <c r="E44">
        <v>86.4</v>
      </c>
      <c r="F44">
        <v>86.6</v>
      </c>
      <c r="G44" t="s">
        <v>64</v>
      </c>
      <c r="H44" t="s">
        <v>65</v>
      </c>
      <c r="I44">
        <v>0.01</v>
      </c>
      <c r="J44" t="s">
        <v>16</v>
      </c>
      <c r="K44" t="s">
        <v>17</v>
      </c>
      <c r="L44">
        <v>55</v>
      </c>
      <c r="M44" t="s">
        <v>18</v>
      </c>
      <c r="N44" t="s">
        <v>18</v>
      </c>
      <c r="O44">
        <f>COUNTIF(M$43:M44,"Responsive")</f>
        <v>2</v>
      </c>
      <c r="P44">
        <f>O44/COUNT(O$43:O44)</f>
        <v>1</v>
      </c>
      <c r="Q44" t="e">
        <f>COUNTIF(L43:L52, "Responsive")/COUNT(M43:M52)</f>
        <v>#DIV/0!</v>
      </c>
      <c r="R44">
        <f>COUNTIF(M43:M52, "Responsive")/COUNT(O43:O52)</f>
        <v>1</v>
      </c>
      <c r="S44">
        <f>COUNTIF(M$43:M44, "Responsive")/COUNT(O$43:O44)</f>
        <v>1</v>
      </c>
      <c r="T44">
        <f>COUNTIF(M$43:M44, "Responsive")/COUNT(O$43:O44)</f>
        <v>1</v>
      </c>
    </row>
    <row r="45" spans="1:20" x14ac:dyDescent="0.25">
      <c r="A45" t="s">
        <v>61</v>
      </c>
      <c r="B45">
        <v>0</v>
      </c>
      <c r="C45">
        <v>55</v>
      </c>
      <c r="D45">
        <v>68.7</v>
      </c>
      <c r="E45">
        <v>68.7</v>
      </c>
      <c r="F45">
        <v>66.599999999999994</v>
      </c>
      <c r="G45" t="s">
        <v>62</v>
      </c>
      <c r="H45" t="s">
        <v>66</v>
      </c>
      <c r="I45">
        <v>5.3E-3</v>
      </c>
      <c r="J45" t="s">
        <v>16</v>
      </c>
      <c r="K45" t="s">
        <v>17</v>
      </c>
      <c r="L45">
        <v>55</v>
      </c>
      <c r="M45" t="s">
        <v>18</v>
      </c>
      <c r="N45" t="s">
        <v>18</v>
      </c>
      <c r="O45">
        <f>COUNTIF(M$43:M45,"Responsive")</f>
        <v>3</v>
      </c>
      <c r="P45">
        <f>O45/COUNT(O$43:O45)</f>
        <v>1</v>
      </c>
      <c r="Q45" t="e">
        <f>COUNTIF(L43:L52, "Responsive")/COUNT(M43:M52)</f>
        <v>#DIV/0!</v>
      </c>
      <c r="R45">
        <f>COUNTIF(M43:M52, "Responsive")/COUNT(O43:O52)</f>
        <v>1</v>
      </c>
      <c r="S45">
        <f>COUNTIF(M$43:M45, "Responsive")/COUNT(O$43:O45)</f>
        <v>1</v>
      </c>
      <c r="T45">
        <f>COUNTIF(M$43:M45, "Responsive")/COUNT(O$43:O45)</f>
        <v>1</v>
      </c>
    </row>
    <row r="46" spans="1:20" x14ac:dyDescent="0.25">
      <c r="A46" t="s">
        <v>61</v>
      </c>
      <c r="B46">
        <v>0</v>
      </c>
      <c r="C46">
        <v>60</v>
      </c>
      <c r="D46">
        <v>64.900000000000006</v>
      </c>
      <c r="E46">
        <v>64.900000000000006</v>
      </c>
      <c r="F46">
        <v>68.900000000000006</v>
      </c>
      <c r="G46" t="s">
        <v>62</v>
      </c>
      <c r="H46" t="s">
        <v>67</v>
      </c>
      <c r="I46" s="1">
        <v>1E-4</v>
      </c>
      <c r="J46" t="s">
        <v>16</v>
      </c>
      <c r="K46" t="s">
        <v>17</v>
      </c>
      <c r="L46">
        <v>55</v>
      </c>
      <c r="M46" t="s">
        <v>18</v>
      </c>
      <c r="N46" t="s">
        <v>18</v>
      </c>
      <c r="O46">
        <f>COUNTIF(M$43:M46,"Responsive")</f>
        <v>4</v>
      </c>
      <c r="P46">
        <f>O46/COUNT(O$43:O46)</f>
        <v>1</v>
      </c>
      <c r="Q46" t="e">
        <f>COUNTIF(L43:L52, "Responsive")/COUNT(M43:M52)</f>
        <v>#DIV/0!</v>
      </c>
      <c r="R46">
        <f>COUNTIF(M43:M52, "Responsive")/COUNT(O43:O52)</f>
        <v>1</v>
      </c>
      <c r="S46">
        <f>COUNTIF(M$43:M46, "Responsive")/COUNT(O$43:O46)</f>
        <v>1</v>
      </c>
      <c r="T46">
        <f>COUNTIF(M$43:M46, "Responsive")/COUNT(O$43:O46)</f>
        <v>1</v>
      </c>
    </row>
    <row r="47" spans="1:20" x14ac:dyDescent="0.25">
      <c r="A47" t="s">
        <v>61</v>
      </c>
      <c r="B47">
        <v>0</v>
      </c>
      <c r="C47">
        <v>60</v>
      </c>
      <c r="D47">
        <v>77.3</v>
      </c>
      <c r="E47">
        <v>77.3</v>
      </c>
      <c r="F47">
        <v>77.2</v>
      </c>
      <c r="G47" t="s">
        <v>64</v>
      </c>
      <c r="H47" t="s">
        <v>68</v>
      </c>
      <c r="I47">
        <v>0.01</v>
      </c>
      <c r="J47" t="s">
        <v>16</v>
      </c>
      <c r="K47" t="s">
        <v>17</v>
      </c>
      <c r="L47">
        <v>55</v>
      </c>
      <c r="M47" t="s">
        <v>18</v>
      </c>
      <c r="N47" t="s">
        <v>18</v>
      </c>
      <c r="O47">
        <f>COUNTIF(M$43:M47,"Responsive")</f>
        <v>5</v>
      </c>
      <c r="P47">
        <f>O47/COUNT(O$43:O47)</f>
        <v>1</v>
      </c>
      <c r="Q47" t="e">
        <f t="shared" ref="Q47:Q92" si="4">COUNTIF(L43:L52, "Responsive")/COUNT(M43:M52)</f>
        <v>#DIV/0!</v>
      </c>
      <c r="R47">
        <f t="shared" ref="R47:R92" si="5">COUNTIF(M43:M52, "Responsive")/COUNT(O43:O52)</f>
        <v>1</v>
      </c>
      <c r="S47">
        <f>COUNTIF(M$43:M47, "Responsive")/COUNT(O$43:O47)</f>
        <v>1</v>
      </c>
      <c r="T47">
        <f>COUNTIF(M$43:M47, "Responsive")/COUNT(O$43:O47)</f>
        <v>1</v>
      </c>
    </row>
    <row r="48" spans="1:20" x14ac:dyDescent="0.25">
      <c r="A48" t="s">
        <v>61</v>
      </c>
      <c r="B48">
        <v>0</v>
      </c>
      <c r="C48">
        <v>65</v>
      </c>
      <c r="D48">
        <v>70.8</v>
      </c>
      <c r="E48">
        <v>70.8</v>
      </c>
      <c r="F48">
        <v>71.5</v>
      </c>
      <c r="G48" t="s">
        <v>62</v>
      </c>
      <c r="H48" t="s">
        <v>69</v>
      </c>
      <c r="I48" s="1">
        <v>1E-4</v>
      </c>
      <c r="J48" t="s">
        <v>16</v>
      </c>
      <c r="K48" t="s">
        <v>17</v>
      </c>
      <c r="L48">
        <v>55</v>
      </c>
      <c r="M48" t="s">
        <v>18</v>
      </c>
      <c r="N48" t="s">
        <v>18</v>
      </c>
      <c r="O48">
        <f>COUNTIF(M$43:M48,"Responsive")</f>
        <v>6</v>
      </c>
      <c r="P48">
        <f>O48/COUNT(O$43:O48)</f>
        <v>1</v>
      </c>
      <c r="Q48" t="e">
        <f t="shared" si="4"/>
        <v>#DIV/0!</v>
      </c>
      <c r="R48">
        <f t="shared" si="5"/>
        <v>1</v>
      </c>
      <c r="S48">
        <f>COUNTIF(M$43:M48, "Responsive")/COUNT(O$43:O48)</f>
        <v>1</v>
      </c>
      <c r="T48">
        <f>COUNTIF(M44:M48, "Responsive")/COUNT(O44:O48)</f>
        <v>1</v>
      </c>
    </row>
    <row r="49" spans="1:20" x14ac:dyDescent="0.25">
      <c r="A49" t="s">
        <v>61</v>
      </c>
      <c r="B49">
        <v>0</v>
      </c>
      <c r="C49">
        <v>69</v>
      </c>
      <c r="D49">
        <v>84</v>
      </c>
      <c r="E49">
        <v>84</v>
      </c>
      <c r="F49">
        <v>87.9</v>
      </c>
      <c r="G49" t="s">
        <v>64</v>
      </c>
      <c r="H49" t="s">
        <v>70</v>
      </c>
      <c r="I49">
        <v>0.01</v>
      </c>
      <c r="J49" t="s">
        <v>16</v>
      </c>
      <c r="K49" t="s">
        <v>17</v>
      </c>
      <c r="L49">
        <v>55</v>
      </c>
      <c r="M49" t="s">
        <v>18</v>
      </c>
      <c r="N49" t="s">
        <v>18</v>
      </c>
      <c r="O49">
        <f>COUNTIF(M$43:M49,"Responsive")</f>
        <v>7</v>
      </c>
      <c r="P49">
        <f>O49/COUNT(O$43:O49)</f>
        <v>1</v>
      </c>
      <c r="Q49" t="e">
        <f t="shared" si="4"/>
        <v>#DIV/0!</v>
      </c>
      <c r="R49">
        <f t="shared" si="5"/>
        <v>0.9</v>
      </c>
      <c r="S49">
        <f>COUNTIF(M$43:M49, "Responsive")/COUNT(O$43:O49)</f>
        <v>1</v>
      </c>
      <c r="T49">
        <f t="shared" ref="T49:T97" si="6">COUNTIF(M45:M49, "Responsive")/COUNT(O45:O49)</f>
        <v>1</v>
      </c>
    </row>
    <row r="50" spans="1:20" x14ac:dyDescent="0.25">
      <c r="A50" t="s">
        <v>61</v>
      </c>
      <c r="B50">
        <v>0</v>
      </c>
      <c r="C50">
        <v>70</v>
      </c>
      <c r="D50">
        <v>95</v>
      </c>
      <c r="E50">
        <v>95</v>
      </c>
      <c r="F50">
        <v>94.8</v>
      </c>
      <c r="G50" t="s">
        <v>64</v>
      </c>
      <c r="H50" t="s">
        <v>71</v>
      </c>
      <c r="I50">
        <v>0.09</v>
      </c>
      <c r="J50" t="s">
        <v>16</v>
      </c>
      <c r="K50" t="s">
        <v>17</v>
      </c>
      <c r="L50">
        <v>55</v>
      </c>
      <c r="M50" t="s">
        <v>18</v>
      </c>
      <c r="N50" t="s">
        <v>32</v>
      </c>
      <c r="O50">
        <f>COUNTIF(M$43:M50,"Responsive")</f>
        <v>8</v>
      </c>
      <c r="P50">
        <f>O50/COUNT(O$43:O50)</f>
        <v>1</v>
      </c>
      <c r="Q50" t="e">
        <f t="shared" si="4"/>
        <v>#DIV/0!</v>
      </c>
      <c r="R50">
        <f t="shared" si="5"/>
        <v>0.9</v>
      </c>
      <c r="S50">
        <f>COUNTIF(M$43:M50, "Responsive")/COUNT(O$43:O50)</f>
        <v>1</v>
      </c>
      <c r="T50">
        <f t="shared" si="6"/>
        <v>1</v>
      </c>
    </row>
    <row r="51" spans="1:20" x14ac:dyDescent="0.25">
      <c r="A51" t="s">
        <v>61</v>
      </c>
      <c r="B51">
        <v>0</v>
      </c>
      <c r="C51">
        <v>71</v>
      </c>
      <c r="D51">
        <v>65.400000000000006</v>
      </c>
      <c r="E51">
        <v>74.7</v>
      </c>
      <c r="F51">
        <v>75.5</v>
      </c>
      <c r="G51" t="s">
        <v>62</v>
      </c>
      <c r="H51" t="s">
        <v>72</v>
      </c>
      <c r="I51" s="1">
        <v>1E-4</v>
      </c>
      <c r="J51" t="s">
        <v>16</v>
      </c>
      <c r="K51" t="s">
        <v>17</v>
      </c>
      <c r="L51">
        <v>55</v>
      </c>
      <c r="M51" t="s">
        <v>18</v>
      </c>
      <c r="N51" t="s">
        <v>18</v>
      </c>
      <c r="O51">
        <f>COUNTIF(M$43:M51,"Responsive")</f>
        <v>9</v>
      </c>
      <c r="P51">
        <f>O51/COUNT(O$43:O51)</f>
        <v>1</v>
      </c>
      <c r="Q51" t="e">
        <f t="shared" si="4"/>
        <v>#DIV/0!</v>
      </c>
      <c r="R51">
        <f t="shared" si="5"/>
        <v>0.8</v>
      </c>
      <c r="S51">
        <f>COUNTIF(M$43:M51, "Responsive")/COUNT(O$43:O51)</f>
        <v>1</v>
      </c>
      <c r="T51">
        <f t="shared" si="6"/>
        <v>1</v>
      </c>
    </row>
    <row r="52" spans="1:20" x14ac:dyDescent="0.25">
      <c r="A52" t="s">
        <v>61</v>
      </c>
      <c r="B52">
        <v>0</v>
      </c>
      <c r="C52">
        <v>71</v>
      </c>
      <c r="D52">
        <v>74.7</v>
      </c>
      <c r="E52">
        <v>65.400000000000006</v>
      </c>
      <c r="F52">
        <v>68.5</v>
      </c>
      <c r="G52" t="s">
        <v>62</v>
      </c>
      <c r="H52" t="s">
        <v>73</v>
      </c>
      <c r="I52" s="1">
        <v>1E-4</v>
      </c>
      <c r="J52" t="s">
        <v>16</v>
      </c>
      <c r="K52" t="s">
        <v>17</v>
      </c>
      <c r="L52">
        <v>55</v>
      </c>
      <c r="M52" t="s">
        <v>18</v>
      </c>
      <c r="N52" t="s">
        <v>18</v>
      </c>
      <c r="O52">
        <f>COUNTIF(M$43:M52,"Responsive")</f>
        <v>10</v>
      </c>
      <c r="P52">
        <f>O52/COUNT(O$43:O52)</f>
        <v>1</v>
      </c>
      <c r="Q52" t="e">
        <f t="shared" si="4"/>
        <v>#DIV/0!</v>
      </c>
      <c r="R52">
        <f t="shared" si="5"/>
        <v>0.7</v>
      </c>
      <c r="S52">
        <f>COUNTIF(M$43:M52, "Responsive")/COUNT(O$43:O52)</f>
        <v>1</v>
      </c>
      <c r="T52">
        <f t="shared" si="6"/>
        <v>1</v>
      </c>
    </row>
    <row r="53" spans="1:20" x14ac:dyDescent="0.25">
      <c r="A53" t="s">
        <v>61</v>
      </c>
      <c r="B53">
        <v>0</v>
      </c>
      <c r="C53">
        <v>72</v>
      </c>
      <c r="D53">
        <v>77.5</v>
      </c>
      <c r="E53">
        <v>77.5</v>
      </c>
      <c r="F53">
        <v>76.7</v>
      </c>
      <c r="G53" t="s">
        <v>62</v>
      </c>
      <c r="H53" t="s">
        <v>74</v>
      </c>
      <c r="I53" s="1">
        <v>2.9999999999999997E-4</v>
      </c>
      <c r="J53" t="s">
        <v>16</v>
      </c>
      <c r="K53" t="s">
        <v>17</v>
      </c>
      <c r="L53">
        <v>55</v>
      </c>
      <c r="M53" t="s">
        <v>18</v>
      </c>
      <c r="N53" t="s">
        <v>18</v>
      </c>
      <c r="O53">
        <f>COUNTIF(M$43:M53,"Responsive")</f>
        <v>11</v>
      </c>
      <c r="P53">
        <f>O53/COUNT(O$43:O53)</f>
        <v>1</v>
      </c>
      <c r="Q53" t="e">
        <f t="shared" si="4"/>
        <v>#DIV/0!</v>
      </c>
      <c r="R53">
        <f t="shared" si="5"/>
        <v>0.6</v>
      </c>
      <c r="S53">
        <f>COUNTIF(M44:M53, "Responsive")/COUNT(O44:O53)</f>
        <v>1</v>
      </c>
      <c r="T53">
        <f t="shared" si="6"/>
        <v>1</v>
      </c>
    </row>
    <row r="54" spans="1:20" x14ac:dyDescent="0.25">
      <c r="A54" t="s">
        <v>61</v>
      </c>
      <c r="B54">
        <v>0</v>
      </c>
      <c r="C54">
        <v>72</v>
      </c>
      <c r="D54">
        <v>93.3</v>
      </c>
      <c r="E54">
        <v>93.3</v>
      </c>
      <c r="F54">
        <v>95.5</v>
      </c>
      <c r="G54" t="s">
        <v>64</v>
      </c>
      <c r="H54" t="s">
        <v>75</v>
      </c>
      <c r="I54">
        <v>0.12</v>
      </c>
      <c r="J54" t="s">
        <v>16</v>
      </c>
      <c r="K54" t="s">
        <v>17</v>
      </c>
      <c r="L54">
        <v>55</v>
      </c>
      <c r="M54" t="s">
        <v>32</v>
      </c>
      <c r="N54" t="s">
        <v>32</v>
      </c>
      <c r="O54">
        <f>COUNTIF(M$43:M54,"Responsive")</f>
        <v>11</v>
      </c>
      <c r="P54">
        <f>O54/COUNT(O$43:O54)</f>
        <v>0.91666666666666663</v>
      </c>
      <c r="Q54" t="e">
        <f t="shared" si="4"/>
        <v>#DIV/0!</v>
      </c>
      <c r="R54">
        <f t="shared" si="5"/>
        <v>0.6</v>
      </c>
      <c r="S54">
        <f t="shared" ref="S54:S97" si="7">COUNTIF(M45:M54, "Responsive")/COUNT(O45:O54)</f>
        <v>0.9</v>
      </c>
      <c r="T54">
        <f t="shared" si="6"/>
        <v>0.8</v>
      </c>
    </row>
    <row r="55" spans="1:20" x14ac:dyDescent="0.25">
      <c r="A55" t="s">
        <v>61</v>
      </c>
      <c r="B55">
        <v>0</v>
      </c>
      <c r="C55">
        <v>73</v>
      </c>
      <c r="D55">
        <v>69.8</v>
      </c>
      <c r="E55">
        <v>69.8</v>
      </c>
      <c r="F55">
        <v>72.2</v>
      </c>
      <c r="G55" t="s">
        <v>62</v>
      </c>
      <c r="H55" t="s">
        <v>76</v>
      </c>
      <c r="I55">
        <v>4.0000000000000001E-3</v>
      </c>
      <c r="J55" t="s">
        <v>16</v>
      </c>
      <c r="K55" t="s">
        <v>17</v>
      </c>
      <c r="L55">
        <v>55</v>
      </c>
      <c r="M55" t="s">
        <v>18</v>
      </c>
      <c r="N55" t="s">
        <v>18</v>
      </c>
      <c r="O55">
        <f>COUNTIF(M$43:M55,"Responsive")</f>
        <v>12</v>
      </c>
      <c r="P55">
        <f>O55/COUNT(O$43:O55)</f>
        <v>0.92307692307692313</v>
      </c>
      <c r="Q55" t="e">
        <f t="shared" si="4"/>
        <v>#DIV/0!</v>
      </c>
      <c r="R55">
        <f t="shared" si="5"/>
        <v>0.6</v>
      </c>
      <c r="S55">
        <f t="shared" si="7"/>
        <v>0.9</v>
      </c>
      <c r="T55">
        <f t="shared" si="6"/>
        <v>0.8</v>
      </c>
    </row>
    <row r="56" spans="1:20" x14ac:dyDescent="0.25">
      <c r="A56" t="s">
        <v>61</v>
      </c>
      <c r="B56">
        <v>0</v>
      </c>
      <c r="C56">
        <v>76</v>
      </c>
      <c r="D56">
        <v>94.2</v>
      </c>
      <c r="E56">
        <v>94.2</v>
      </c>
      <c r="F56">
        <v>93.9</v>
      </c>
      <c r="G56" t="s">
        <v>64</v>
      </c>
      <c r="H56" t="s">
        <v>77</v>
      </c>
      <c r="I56">
        <v>0.13</v>
      </c>
      <c r="J56" t="s">
        <v>16</v>
      </c>
      <c r="K56" t="s">
        <v>17</v>
      </c>
      <c r="L56">
        <v>55</v>
      </c>
      <c r="M56" t="s">
        <v>32</v>
      </c>
      <c r="N56" t="s">
        <v>32</v>
      </c>
      <c r="O56">
        <f>COUNTIF(M$43:M56,"Responsive")</f>
        <v>12</v>
      </c>
      <c r="P56">
        <f>O56/COUNT(O$43:O56)</f>
        <v>0.8571428571428571</v>
      </c>
      <c r="Q56" t="e">
        <f t="shared" si="4"/>
        <v>#DIV/0!</v>
      </c>
      <c r="R56">
        <f t="shared" si="5"/>
        <v>0.6</v>
      </c>
      <c r="S56">
        <f t="shared" si="7"/>
        <v>0.8</v>
      </c>
      <c r="T56">
        <f t="shared" si="6"/>
        <v>0.6</v>
      </c>
    </row>
    <row r="57" spans="1:20" x14ac:dyDescent="0.25">
      <c r="A57" t="s">
        <v>61</v>
      </c>
      <c r="B57">
        <v>0</v>
      </c>
      <c r="C57">
        <v>78</v>
      </c>
      <c r="D57">
        <v>100</v>
      </c>
      <c r="E57">
        <v>100.6</v>
      </c>
      <c r="F57">
        <v>101.9</v>
      </c>
      <c r="G57" t="s">
        <v>64</v>
      </c>
      <c r="H57" t="s">
        <v>78</v>
      </c>
      <c r="I57">
        <v>0.57999999999999996</v>
      </c>
      <c r="J57" t="s">
        <v>16</v>
      </c>
      <c r="K57" t="s">
        <v>17</v>
      </c>
      <c r="L57">
        <v>55</v>
      </c>
      <c r="M57" t="s">
        <v>32</v>
      </c>
      <c r="N57" t="s">
        <v>32</v>
      </c>
      <c r="O57">
        <f>COUNTIF(M$43:M57,"Responsive")</f>
        <v>12</v>
      </c>
      <c r="P57">
        <f>O57/COUNT(O$43:O57)</f>
        <v>0.8</v>
      </c>
      <c r="Q57" t="e">
        <f t="shared" si="4"/>
        <v>#DIV/0!</v>
      </c>
      <c r="R57">
        <f t="shared" si="5"/>
        <v>0.6</v>
      </c>
      <c r="S57">
        <f t="shared" si="7"/>
        <v>0.7</v>
      </c>
      <c r="T57">
        <f t="shared" si="6"/>
        <v>0.4</v>
      </c>
    </row>
    <row r="58" spans="1:20" x14ac:dyDescent="0.25">
      <c r="A58" t="s">
        <v>61</v>
      </c>
      <c r="B58">
        <v>0</v>
      </c>
      <c r="C58">
        <v>83</v>
      </c>
      <c r="D58">
        <v>86.7</v>
      </c>
      <c r="E58">
        <v>86.7</v>
      </c>
      <c r="F58">
        <v>91.2</v>
      </c>
      <c r="G58" t="s">
        <v>64</v>
      </c>
      <c r="H58" t="s">
        <v>79</v>
      </c>
      <c r="I58">
        <v>0.17</v>
      </c>
      <c r="J58" t="s">
        <v>16</v>
      </c>
      <c r="K58" t="s">
        <v>17</v>
      </c>
      <c r="L58">
        <v>55</v>
      </c>
      <c r="M58" t="s">
        <v>32</v>
      </c>
      <c r="N58" t="s">
        <v>32</v>
      </c>
      <c r="O58">
        <f>COUNTIF(M$43:M58,"Responsive")</f>
        <v>12</v>
      </c>
      <c r="P58">
        <f>O58/COUNT(O$43:O58)</f>
        <v>0.75</v>
      </c>
      <c r="Q58" t="e">
        <f t="shared" si="4"/>
        <v>#DIV/0!</v>
      </c>
      <c r="R58">
        <f t="shared" si="5"/>
        <v>0.6</v>
      </c>
      <c r="S58">
        <f t="shared" si="7"/>
        <v>0.6</v>
      </c>
      <c r="T58">
        <f t="shared" si="6"/>
        <v>0.2</v>
      </c>
    </row>
    <row r="59" spans="1:20" x14ac:dyDescent="0.25">
      <c r="A59" t="s">
        <v>61</v>
      </c>
      <c r="B59">
        <v>0</v>
      </c>
      <c r="C59">
        <v>85</v>
      </c>
      <c r="D59">
        <v>77.5</v>
      </c>
      <c r="E59">
        <v>77.5</v>
      </c>
      <c r="F59">
        <v>76.7</v>
      </c>
      <c r="G59" t="s">
        <v>62</v>
      </c>
      <c r="H59" t="s">
        <v>80</v>
      </c>
      <c r="I59">
        <v>1.4E-2</v>
      </c>
      <c r="J59" t="s">
        <v>16</v>
      </c>
      <c r="K59" t="s">
        <v>17</v>
      </c>
      <c r="L59">
        <v>55</v>
      </c>
      <c r="M59" t="s">
        <v>18</v>
      </c>
      <c r="N59" t="s">
        <v>18</v>
      </c>
      <c r="O59">
        <f>COUNTIF(M$43:M59,"Responsive")</f>
        <v>13</v>
      </c>
      <c r="P59">
        <f>O59/COUNT(O$43:O59)</f>
        <v>0.76470588235294112</v>
      </c>
      <c r="Q59" t="e">
        <f t="shared" si="4"/>
        <v>#DIV/0!</v>
      </c>
      <c r="R59">
        <f t="shared" si="5"/>
        <v>0.7</v>
      </c>
      <c r="S59">
        <f t="shared" si="7"/>
        <v>0.6</v>
      </c>
      <c r="T59">
        <f t="shared" si="6"/>
        <v>0.4</v>
      </c>
    </row>
    <row r="60" spans="1:20" x14ac:dyDescent="0.25">
      <c r="A60" t="s">
        <v>61</v>
      </c>
      <c r="B60">
        <v>0</v>
      </c>
      <c r="C60">
        <v>86</v>
      </c>
      <c r="D60">
        <v>73.7</v>
      </c>
      <c r="E60">
        <v>73.7</v>
      </c>
      <c r="F60">
        <v>72.7</v>
      </c>
      <c r="G60" t="s">
        <v>62</v>
      </c>
      <c r="H60" t="s">
        <v>81</v>
      </c>
      <c r="I60" s="1">
        <v>1E-4</v>
      </c>
      <c r="J60" t="s">
        <v>16</v>
      </c>
      <c r="K60" t="s">
        <v>17</v>
      </c>
      <c r="L60">
        <v>55</v>
      </c>
      <c r="M60" t="s">
        <v>18</v>
      </c>
      <c r="N60" t="s">
        <v>18</v>
      </c>
      <c r="O60">
        <f>COUNTIF(M$43:M60,"Responsive")</f>
        <v>14</v>
      </c>
      <c r="P60">
        <f>O60/COUNT(O$43:O60)</f>
        <v>0.77777777777777779</v>
      </c>
      <c r="Q60" t="e">
        <f t="shared" si="4"/>
        <v>#DIV/0!</v>
      </c>
      <c r="R60">
        <f t="shared" si="5"/>
        <v>0.6</v>
      </c>
      <c r="S60">
        <f t="shared" si="7"/>
        <v>0.6</v>
      </c>
      <c r="T60">
        <f t="shared" si="6"/>
        <v>0.4</v>
      </c>
    </row>
    <row r="61" spans="1:20" x14ac:dyDescent="0.25">
      <c r="A61" t="s">
        <v>61</v>
      </c>
      <c r="B61">
        <v>0</v>
      </c>
      <c r="C61">
        <v>87</v>
      </c>
      <c r="D61">
        <v>91.6</v>
      </c>
      <c r="E61">
        <v>91.6</v>
      </c>
      <c r="F61">
        <v>92.8</v>
      </c>
      <c r="G61" t="s">
        <v>62</v>
      </c>
      <c r="H61" t="s">
        <v>82</v>
      </c>
      <c r="I61">
        <v>1.7999999999999999E-2</v>
      </c>
      <c r="J61" t="s">
        <v>16</v>
      </c>
      <c r="K61" t="s">
        <v>17</v>
      </c>
      <c r="L61">
        <v>55</v>
      </c>
      <c r="M61" t="s">
        <v>18</v>
      </c>
      <c r="N61" t="s">
        <v>18</v>
      </c>
      <c r="O61">
        <f>COUNTIF(M$43:M61,"Responsive")</f>
        <v>15</v>
      </c>
      <c r="P61">
        <f>O61/COUNT(O$43:O61)</f>
        <v>0.78947368421052633</v>
      </c>
      <c r="Q61" t="e">
        <f t="shared" si="4"/>
        <v>#DIV/0!</v>
      </c>
      <c r="R61">
        <f t="shared" si="5"/>
        <v>0.7</v>
      </c>
      <c r="S61">
        <f t="shared" si="7"/>
        <v>0.6</v>
      </c>
      <c r="T61">
        <f t="shared" si="6"/>
        <v>0.6</v>
      </c>
    </row>
    <row r="62" spans="1:20" x14ac:dyDescent="0.25">
      <c r="A62" t="s">
        <v>61</v>
      </c>
      <c r="B62">
        <v>0</v>
      </c>
      <c r="C62">
        <v>88</v>
      </c>
      <c r="D62">
        <v>88.7</v>
      </c>
      <c r="E62">
        <v>88.7</v>
      </c>
      <c r="F62">
        <v>89.8</v>
      </c>
      <c r="G62" t="s">
        <v>64</v>
      </c>
      <c r="H62" t="s">
        <v>83</v>
      </c>
      <c r="I62">
        <v>0.01</v>
      </c>
      <c r="J62" t="s">
        <v>16</v>
      </c>
      <c r="K62" t="s">
        <v>17</v>
      </c>
      <c r="L62">
        <v>55</v>
      </c>
      <c r="M62" t="s">
        <v>18</v>
      </c>
      <c r="N62" t="s">
        <v>18</v>
      </c>
      <c r="O62">
        <f>COUNTIF(M$43:M62,"Responsive")</f>
        <v>16</v>
      </c>
      <c r="P62">
        <f>O62/COUNT(O$43:O62)</f>
        <v>0.8</v>
      </c>
      <c r="Q62" t="e">
        <f t="shared" si="4"/>
        <v>#DIV/0!</v>
      </c>
      <c r="R62">
        <f t="shared" si="5"/>
        <v>0.8</v>
      </c>
      <c r="S62">
        <f t="shared" si="7"/>
        <v>0.6</v>
      </c>
      <c r="T62">
        <f t="shared" si="6"/>
        <v>0.8</v>
      </c>
    </row>
    <row r="63" spans="1:20" x14ac:dyDescent="0.25">
      <c r="A63" t="s">
        <v>61</v>
      </c>
      <c r="B63">
        <v>0</v>
      </c>
      <c r="C63">
        <v>94</v>
      </c>
      <c r="D63">
        <v>89.3</v>
      </c>
      <c r="E63">
        <v>90.3</v>
      </c>
      <c r="F63">
        <v>93.2</v>
      </c>
      <c r="G63" t="s">
        <v>64</v>
      </c>
      <c r="H63" t="s">
        <v>84</v>
      </c>
      <c r="I63">
        <v>0.06</v>
      </c>
      <c r="J63" t="s">
        <v>16</v>
      </c>
      <c r="K63" t="s">
        <v>17</v>
      </c>
      <c r="L63">
        <v>55</v>
      </c>
      <c r="M63" t="s">
        <v>18</v>
      </c>
      <c r="N63" t="s">
        <v>32</v>
      </c>
      <c r="O63">
        <f>COUNTIF(M$43:M63,"Responsive")</f>
        <v>17</v>
      </c>
      <c r="P63">
        <f>O63/COUNT(O$43:O63)</f>
        <v>0.80952380952380953</v>
      </c>
      <c r="Q63" t="e">
        <f t="shared" si="4"/>
        <v>#DIV/0!</v>
      </c>
      <c r="R63">
        <f t="shared" si="5"/>
        <v>0.8</v>
      </c>
      <c r="S63">
        <f t="shared" si="7"/>
        <v>0.6</v>
      </c>
      <c r="T63">
        <f t="shared" si="6"/>
        <v>1</v>
      </c>
    </row>
    <row r="64" spans="1:20" x14ac:dyDescent="0.25">
      <c r="A64" t="s">
        <v>61</v>
      </c>
      <c r="B64">
        <v>0</v>
      </c>
      <c r="C64">
        <v>94</v>
      </c>
      <c r="D64">
        <v>90.3</v>
      </c>
      <c r="E64">
        <v>92</v>
      </c>
      <c r="F64">
        <v>95.4</v>
      </c>
      <c r="G64" t="s">
        <v>62</v>
      </c>
      <c r="H64" t="s">
        <v>85</v>
      </c>
      <c r="I64">
        <v>8.9999999999999993E-3</v>
      </c>
      <c r="J64" t="s">
        <v>16</v>
      </c>
      <c r="K64" t="s">
        <v>17</v>
      </c>
      <c r="L64">
        <v>55</v>
      </c>
      <c r="M64" t="s">
        <v>18</v>
      </c>
      <c r="N64" t="s">
        <v>18</v>
      </c>
      <c r="O64">
        <f>COUNTIF(M$43:M64,"Responsive")</f>
        <v>18</v>
      </c>
      <c r="P64">
        <f>O64/COUNT(O$43:O64)</f>
        <v>0.81818181818181823</v>
      </c>
      <c r="Q64" t="e">
        <f t="shared" si="4"/>
        <v>#DIV/0!</v>
      </c>
      <c r="R64">
        <f t="shared" si="5"/>
        <v>0.7</v>
      </c>
      <c r="S64">
        <f t="shared" si="7"/>
        <v>0.7</v>
      </c>
      <c r="T64">
        <f t="shared" si="6"/>
        <v>1</v>
      </c>
    </row>
    <row r="65" spans="1:20" x14ac:dyDescent="0.25">
      <c r="A65" t="s">
        <v>61</v>
      </c>
      <c r="B65">
        <v>0</v>
      </c>
      <c r="C65">
        <v>94</v>
      </c>
      <c r="D65">
        <v>92</v>
      </c>
      <c r="E65">
        <v>89.3</v>
      </c>
      <c r="F65">
        <v>92.8</v>
      </c>
      <c r="G65" t="s">
        <v>62</v>
      </c>
      <c r="H65" t="s">
        <v>86</v>
      </c>
      <c r="I65">
        <v>0.38</v>
      </c>
      <c r="J65" t="s">
        <v>16</v>
      </c>
      <c r="K65" t="s">
        <v>17</v>
      </c>
      <c r="L65">
        <v>55</v>
      </c>
      <c r="M65" t="s">
        <v>32</v>
      </c>
      <c r="N65" t="s">
        <v>32</v>
      </c>
      <c r="O65">
        <f>COUNTIF(M$43:M65,"Responsive")</f>
        <v>18</v>
      </c>
      <c r="P65">
        <f>O65/COUNT(O$43:O65)</f>
        <v>0.78260869565217395</v>
      </c>
      <c r="Q65" t="e">
        <f t="shared" si="4"/>
        <v>#DIV/0!</v>
      </c>
      <c r="R65">
        <f t="shared" si="5"/>
        <v>0.7</v>
      </c>
      <c r="S65">
        <f t="shared" si="7"/>
        <v>0.6</v>
      </c>
      <c r="T65">
        <f t="shared" si="6"/>
        <v>0.8</v>
      </c>
    </row>
    <row r="66" spans="1:20" x14ac:dyDescent="0.25">
      <c r="A66" t="s">
        <v>61</v>
      </c>
      <c r="B66">
        <v>0</v>
      </c>
      <c r="C66">
        <v>96</v>
      </c>
      <c r="D66">
        <v>77.400000000000006</v>
      </c>
      <c r="E66">
        <v>77.400000000000006</v>
      </c>
      <c r="F66">
        <v>76.900000000000006</v>
      </c>
      <c r="G66" t="s">
        <v>62</v>
      </c>
      <c r="H66" t="s">
        <v>87</v>
      </c>
      <c r="I66" s="1">
        <v>1E-4</v>
      </c>
      <c r="J66" t="s">
        <v>16</v>
      </c>
      <c r="K66" t="s">
        <v>17</v>
      </c>
      <c r="L66">
        <v>55</v>
      </c>
      <c r="M66" t="s">
        <v>18</v>
      </c>
      <c r="N66" t="s">
        <v>18</v>
      </c>
      <c r="O66">
        <f>COUNTIF(M$43:M66,"Responsive")</f>
        <v>19</v>
      </c>
      <c r="P66">
        <f>O66/COUNT(O$43:O66)</f>
        <v>0.79166666666666663</v>
      </c>
      <c r="Q66" t="e">
        <f t="shared" si="4"/>
        <v>#DIV/0!</v>
      </c>
      <c r="R66">
        <f t="shared" si="5"/>
        <v>0.7</v>
      </c>
      <c r="S66">
        <f t="shared" si="7"/>
        <v>0.7</v>
      </c>
      <c r="T66">
        <f t="shared" si="6"/>
        <v>0.8</v>
      </c>
    </row>
    <row r="67" spans="1:20" x14ac:dyDescent="0.25">
      <c r="A67" t="s">
        <v>61</v>
      </c>
      <c r="B67">
        <v>0</v>
      </c>
      <c r="C67">
        <v>96</v>
      </c>
      <c r="D67">
        <v>90.4</v>
      </c>
      <c r="E67">
        <v>90.4</v>
      </c>
      <c r="F67">
        <v>90.9</v>
      </c>
      <c r="G67" t="s">
        <v>64</v>
      </c>
      <c r="H67" t="s">
        <v>88</v>
      </c>
      <c r="I67">
        <v>0.01</v>
      </c>
      <c r="J67" t="s">
        <v>16</v>
      </c>
      <c r="K67" t="s">
        <v>17</v>
      </c>
      <c r="L67">
        <v>55</v>
      </c>
      <c r="M67" t="s">
        <v>18</v>
      </c>
      <c r="N67" t="s">
        <v>18</v>
      </c>
      <c r="O67">
        <f>COUNTIF(M$43:M67,"Responsive")</f>
        <v>20</v>
      </c>
      <c r="P67">
        <f>O67/COUNT(O$43:O67)</f>
        <v>0.8</v>
      </c>
      <c r="Q67" t="e">
        <f t="shared" si="4"/>
        <v>#DIV/0!</v>
      </c>
      <c r="R67">
        <f t="shared" si="5"/>
        <v>0.6</v>
      </c>
      <c r="S67">
        <f t="shared" si="7"/>
        <v>0.8</v>
      </c>
      <c r="T67">
        <f t="shared" si="6"/>
        <v>0.8</v>
      </c>
    </row>
    <row r="68" spans="1:20" x14ac:dyDescent="0.25">
      <c r="A68" t="s">
        <v>61</v>
      </c>
      <c r="B68">
        <v>0</v>
      </c>
      <c r="C68">
        <v>98</v>
      </c>
      <c r="D68">
        <v>94.6</v>
      </c>
      <c r="E68">
        <v>94.6</v>
      </c>
      <c r="F68">
        <v>98.6</v>
      </c>
      <c r="G68" t="s">
        <v>62</v>
      </c>
      <c r="H68" t="s">
        <v>89</v>
      </c>
      <c r="I68">
        <v>0.76</v>
      </c>
      <c r="J68" t="s">
        <v>16</v>
      </c>
      <c r="K68" t="s">
        <v>17</v>
      </c>
      <c r="L68">
        <v>55</v>
      </c>
      <c r="M68" t="s">
        <v>32</v>
      </c>
      <c r="N68" t="s">
        <v>32</v>
      </c>
      <c r="O68">
        <f>COUNTIF(M$43:M68,"Responsive")</f>
        <v>20</v>
      </c>
      <c r="P68">
        <f>O68/COUNT(O$43:O68)</f>
        <v>0.76923076923076927</v>
      </c>
      <c r="Q68" t="e">
        <f t="shared" si="4"/>
        <v>#DIV/0!</v>
      </c>
      <c r="R68">
        <f t="shared" si="5"/>
        <v>0.6</v>
      </c>
      <c r="S68">
        <f t="shared" si="7"/>
        <v>0.8</v>
      </c>
      <c r="T68">
        <f t="shared" si="6"/>
        <v>0.6</v>
      </c>
    </row>
    <row r="69" spans="1:20" x14ac:dyDescent="0.25">
      <c r="A69" t="s">
        <v>61</v>
      </c>
      <c r="B69">
        <v>0</v>
      </c>
      <c r="C69">
        <v>101</v>
      </c>
      <c r="D69">
        <v>90</v>
      </c>
      <c r="E69">
        <v>90</v>
      </c>
      <c r="F69">
        <v>95.3</v>
      </c>
      <c r="G69" t="s">
        <v>62</v>
      </c>
      <c r="H69" t="s">
        <v>90</v>
      </c>
      <c r="I69">
        <v>0.39</v>
      </c>
      <c r="J69" t="s">
        <v>16</v>
      </c>
      <c r="K69" t="s">
        <v>17</v>
      </c>
      <c r="L69">
        <v>55</v>
      </c>
      <c r="M69" t="s">
        <v>32</v>
      </c>
      <c r="N69" t="s">
        <v>32</v>
      </c>
      <c r="O69">
        <f>COUNTIF(M$43:M69,"Responsive")</f>
        <v>20</v>
      </c>
      <c r="P69">
        <f>O69/COUNT(O$43:O69)</f>
        <v>0.7407407407407407</v>
      </c>
      <c r="Q69" t="e">
        <f t="shared" si="4"/>
        <v>#DIV/0!</v>
      </c>
      <c r="R69">
        <f t="shared" si="5"/>
        <v>0.5</v>
      </c>
      <c r="S69">
        <f t="shared" si="7"/>
        <v>0.7</v>
      </c>
      <c r="T69">
        <f t="shared" si="6"/>
        <v>0.4</v>
      </c>
    </row>
    <row r="70" spans="1:20" x14ac:dyDescent="0.25">
      <c r="A70" t="s">
        <v>61</v>
      </c>
      <c r="B70">
        <v>0</v>
      </c>
      <c r="C70">
        <v>102</v>
      </c>
      <c r="D70">
        <v>88.1</v>
      </c>
      <c r="E70">
        <v>88.1</v>
      </c>
      <c r="F70">
        <v>87.6</v>
      </c>
      <c r="G70" t="s">
        <v>62</v>
      </c>
      <c r="H70" t="s">
        <v>91</v>
      </c>
      <c r="I70">
        <v>0.01</v>
      </c>
      <c r="J70" t="s">
        <v>16</v>
      </c>
      <c r="K70" t="s">
        <v>17</v>
      </c>
      <c r="L70">
        <v>55</v>
      </c>
      <c r="M70" t="s">
        <v>18</v>
      </c>
      <c r="N70" t="s">
        <v>18</v>
      </c>
      <c r="O70">
        <f>COUNTIF(M$43:M70,"Responsive")</f>
        <v>21</v>
      </c>
      <c r="P70">
        <f>O70/COUNT(O$43:O70)</f>
        <v>0.75</v>
      </c>
      <c r="Q70" t="e">
        <f t="shared" si="4"/>
        <v>#DIV/0!</v>
      </c>
      <c r="R70">
        <f t="shared" si="5"/>
        <v>0.6</v>
      </c>
      <c r="S70">
        <f t="shared" si="7"/>
        <v>0.7</v>
      </c>
      <c r="T70">
        <f t="shared" si="6"/>
        <v>0.6</v>
      </c>
    </row>
    <row r="71" spans="1:20" x14ac:dyDescent="0.25">
      <c r="A71" t="s">
        <v>61</v>
      </c>
      <c r="B71">
        <v>0</v>
      </c>
      <c r="C71">
        <v>102</v>
      </c>
      <c r="D71">
        <v>92.4</v>
      </c>
      <c r="E71">
        <v>92.4</v>
      </c>
      <c r="F71">
        <v>95.8</v>
      </c>
      <c r="G71" t="s">
        <v>62</v>
      </c>
      <c r="H71" t="s">
        <v>92</v>
      </c>
      <c r="I71">
        <v>5.1900000000000002E-2</v>
      </c>
      <c r="J71" t="s">
        <v>16</v>
      </c>
      <c r="K71" t="s">
        <v>17</v>
      </c>
      <c r="L71">
        <v>55</v>
      </c>
      <c r="M71" t="s">
        <v>18</v>
      </c>
      <c r="N71" t="s">
        <v>32</v>
      </c>
      <c r="O71">
        <f>COUNTIF(M$43:M71,"Responsive")</f>
        <v>22</v>
      </c>
      <c r="P71">
        <f>O71/COUNT(O$43:O71)</f>
        <v>0.75862068965517238</v>
      </c>
      <c r="Q71" t="e">
        <f t="shared" si="4"/>
        <v>#DIV/0!</v>
      </c>
      <c r="R71">
        <f t="shared" si="5"/>
        <v>0.6</v>
      </c>
      <c r="S71">
        <f t="shared" si="7"/>
        <v>0.7</v>
      </c>
      <c r="T71">
        <f t="shared" si="6"/>
        <v>0.6</v>
      </c>
    </row>
    <row r="72" spans="1:20" x14ac:dyDescent="0.25">
      <c r="A72" t="s">
        <v>61</v>
      </c>
      <c r="B72">
        <v>0</v>
      </c>
      <c r="C72">
        <v>102</v>
      </c>
      <c r="D72">
        <v>97.2</v>
      </c>
      <c r="E72">
        <v>97.2</v>
      </c>
      <c r="F72">
        <v>100.8</v>
      </c>
      <c r="G72" t="s">
        <v>64</v>
      </c>
      <c r="H72" t="s">
        <v>93</v>
      </c>
      <c r="I72">
        <v>0.83</v>
      </c>
      <c r="J72" t="s">
        <v>16</v>
      </c>
      <c r="K72" t="s">
        <v>17</v>
      </c>
      <c r="L72">
        <v>55</v>
      </c>
      <c r="M72" t="s">
        <v>32</v>
      </c>
      <c r="N72" t="s">
        <v>32</v>
      </c>
      <c r="O72">
        <f>COUNTIF(M$43:M72,"Responsive")</f>
        <v>22</v>
      </c>
      <c r="P72">
        <f>O72/COUNT(O$43:O72)</f>
        <v>0.73333333333333328</v>
      </c>
      <c r="Q72" t="e">
        <f t="shared" si="4"/>
        <v>#DIV/0!</v>
      </c>
      <c r="R72">
        <f t="shared" si="5"/>
        <v>0.5</v>
      </c>
      <c r="S72">
        <f t="shared" si="7"/>
        <v>0.6</v>
      </c>
      <c r="T72">
        <f t="shared" si="6"/>
        <v>0.4</v>
      </c>
    </row>
    <row r="73" spans="1:20" x14ac:dyDescent="0.25">
      <c r="A73" t="s">
        <v>61</v>
      </c>
      <c r="B73">
        <v>0</v>
      </c>
      <c r="C73">
        <v>103</v>
      </c>
      <c r="D73">
        <v>79.7</v>
      </c>
      <c r="E73">
        <v>90.3</v>
      </c>
      <c r="F73">
        <v>96.4</v>
      </c>
      <c r="G73" t="s">
        <v>62</v>
      </c>
      <c r="H73" t="s">
        <v>94</v>
      </c>
      <c r="I73" s="1">
        <v>1E-4</v>
      </c>
      <c r="J73" t="s">
        <v>16</v>
      </c>
      <c r="K73" t="s">
        <v>17</v>
      </c>
      <c r="L73">
        <v>55</v>
      </c>
      <c r="M73" t="s">
        <v>18</v>
      </c>
      <c r="N73" t="s">
        <v>18</v>
      </c>
      <c r="O73">
        <f>COUNTIF(M$43:M73,"Responsive")</f>
        <v>23</v>
      </c>
      <c r="P73">
        <f>O73/COUNT(O$43:O73)</f>
        <v>0.74193548387096775</v>
      </c>
      <c r="Q73" t="e">
        <f t="shared" si="4"/>
        <v>#DIV/0!</v>
      </c>
      <c r="R73">
        <f t="shared" si="5"/>
        <v>0.6</v>
      </c>
      <c r="S73">
        <f t="shared" si="7"/>
        <v>0.6</v>
      </c>
      <c r="T73">
        <f t="shared" si="6"/>
        <v>0.6</v>
      </c>
    </row>
    <row r="74" spans="1:20" x14ac:dyDescent="0.25">
      <c r="A74" t="s">
        <v>61</v>
      </c>
      <c r="B74">
        <v>0</v>
      </c>
      <c r="C74">
        <v>103</v>
      </c>
      <c r="D74">
        <v>90.3</v>
      </c>
      <c r="E74">
        <v>79.7</v>
      </c>
      <c r="F74">
        <v>81.8</v>
      </c>
      <c r="G74" t="s">
        <v>62</v>
      </c>
      <c r="H74" t="s">
        <v>95</v>
      </c>
      <c r="I74">
        <v>0.46</v>
      </c>
      <c r="J74" t="s">
        <v>16</v>
      </c>
      <c r="K74" t="s">
        <v>17</v>
      </c>
      <c r="L74">
        <v>55</v>
      </c>
      <c r="M74" t="s">
        <v>32</v>
      </c>
      <c r="N74" t="s">
        <v>32</v>
      </c>
      <c r="O74">
        <f>COUNTIF(M$43:M74,"Responsive")</f>
        <v>23</v>
      </c>
      <c r="P74">
        <f>O74/COUNT(O$43:O74)</f>
        <v>0.71875</v>
      </c>
      <c r="Q74" t="e">
        <f t="shared" si="4"/>
        <v>#DIV/0!</v>
      </c>
      <c r="R74">
        <f t="shared" si="5"/>
        <v>0.6</v>
      </c>
      <c r="S74">
        <f t="shared" si="7"/>
        <v>0.5</v>
      </c>
      <c r="T74">
        <f t="shared" si="6"/>
        <v>0.6</v>
      </c>
    </row>
    <row r="75" spans="1:20" x14ac:dyDescent="0.25">
      <c r="A75" t="s">
        <v>61</v>
      </c>
      <c r="B75">
        <v>0</v>
      </c>
      <c r="C75">
        <v>104</v>
      </c>
      <c r="D75">
        <v>92.4</v>
      </c>
      <c r="E75">
        <v>92.4</v>
      </c>
      <c r="F75">
        <v>92.4</v>
      </c>
      <c r="G75" t="s">
        <v>62</v>
      </c>
      <c r="H75" t="s">
        <v>96</v>
      </c>
      <c r="I75">
        <v>0.04</v>
      </c>
      <c r="J75" t="s">
        <v>16</v>
      </c>
      <c r="K75" t="s">
        <v>17</v>
      </c>
      <c r="L75">
        <v>55</v>
      </c>
      <c r="M75" t="s">
        <v>18</v>
      </c>
      <c r="N75" t="s">
        <v>18</v>
      </c>
      <c r="O75">
        <f>COUNTIF(M$43:M75,"Responsive")</f>
        <v>24</v>
      </c>
      <c r="P75">
        <f>O75/COUNT(O$43:O75)</f>
        <v>0.72727272727272729</v>
      </c>
      <c r="Q75" t="e">
        <f t="shared" si="4"/>
        <v>#DIV/0!</v>
      </c>
      <c r="R75">
        <f t="shared" si="5"/>
        <v>0.6</v>
      </c>
      <c r="S75">
        <f t="shared" si="7"/>
        <v>0.6</v>
      </c>
      <c r="T75">
        <f t="shared" si="6"/>
        <v>0.6</v>
      </c>
    </row>
    <row r="76" spans="1:20" x14ac:dyDescent="0.25">
      <c r="A76" t="s">
        <v>61</v>
      </c>
      <c r="B76">
        <v>0</v>
      </c>
      <c r="C76">
        <v>110</v>
      </c>
      <c r="D76">
        <v>81.5</v>
      </c>
      <c r="E76">
        <v>92.2</v>
      </c>
      <c r="F76">
        <v>94.7</v>
      </c>
      <c r="G76" t="s">
        <v>62</v>
      </c>
      <c r="H76" t="s">
        <v>97</v>
      </c>
      <c r="I76">
        <v>4.0000000000000001E-3</v>
      </c>
      <c r="J76" t="s">
        <v>16</v>
      </c>
      <c r="K76" t="s">
        <v>17</v>
      </c>
      <c r="L76">
        <v>55</v>
      </c>
      <c r="M76" t="s">
        <v>18</v>
      </c>
      <c r="N76" t="s">
        <v>18</v>
      </c>
      <c r="O76">
        <f>COUNTIF(M$43:M76,"Responsive")</f>
        <v>25</v>
      </c>
      <c r="P76">
        <f>O76/COUNT(O$43:O76)</f>
        <v>0.73529411764705888</v>
      </c>
      <c r="Q76" t="e">
        <f t="shared" si="4"/>
        <v>#DIV/0!</v>
      </c>
      <c r="R76">
        <f t="shared" si="5"/>
        <v>0.5</v>
      </c>
      <c r="S76">
        <f t="shared" si="7"/>
        <v>0.6</v>
      </c>
      <c r="T76">
        <f t="shared" si="6"/>
        <v>0.6</v>
      </c>
    </row>
    <row r="77" spans="1:20" x14ac:dyDescent="0.25">
      <c r="A77" t="s">
        <v>61</v>
      </c>
      <c r="B77">
        <v>0</v>
      </c>
      <c r="C77">
        <v>110</v>
      </c>
      <c r="D77">
        <v>92.2</v>
      </c>
      <c r="E77">
        <v>81.5</v>
      </c>
      <c r="F77">
        <v>82.1</v>
      </c>
      <c r="G77" t="s">
        <v>62</v>
      </c>
      <c r="H77" t="s">
        <v>98</v>
      </c>
      <c r="I77">
        <v>0.39</v>
      </c>
      <c r="J77" t="s">
        <v>16</v>
      </c>
      <c r="K77" t="s">
        <v>17</v>
      </c>
      <c r="L77">
        <v>55</v>
      </c>
      <c r="M77" t="s">
        <v>32</v>
      </c>
      <c r="N77" t="s">
        <v>32</v>
      </c>
      <c r="O77">
        <f>COUNTIF(M$43:M77,"Responsive")</f>
        <v>25</v>
      </c>
      <c r="P77">
        <f>O77/COUNT(O$43:O77)</f>
        <v>0.7142857142857143</v>
      </c>
      <c r="Q77" t="e">
        <f t="shared" si="4"/>
        <v>#DIV/0!</v>
      </c>
      <c r="R77">
        <f t="shared" si="5"/>
        <v>0.5</v>
      </c>
      <c r="S77">
        <f t="shared" si="7"/>
        <v>0.5</v>
      </c>
      <c r="T77">
        <f t="shared" si="6"/>
        <v>0.6</v>
      </c>
    </row>
    <row r="78" spans="1:20" x14ac:dyDescent="0.25">
      <c r="A78" t="s">
        <v>61</v>
      </c>
      <c r="B78">
        <v>0</v>
      </c>
      <c r="C78">
        <v>113</v>
      </c>
      <c r="D78">
        <v>82.9</v>
      </c>
      <c r="E78">
        <v>82.9</v>
      </c>
      <c r="F78">
        <v>87.6</v>
      </c>
      <c r="G78" t="s">
        <v>62</v>
      </c>
      <c r="H78" t="s">
        <v>99</v>
      </c>
      <c r="I78">
        <v>1.04E-2</v>
      </c>
      <c r="J78" t="s">
        <v>16</v>
      </c>
      <c r="K78" t="s">
        <v>17</v>
      </c>
      <c r="L78">
        <v>55</v>
      </c>
      <c r="M78" t="s">
        <v>18</v>
      </c>
      <c r="N78" t="s">
        <v>18</v>
      </c>
      <c r="O78">
        <f>COUNTIF(M$43:M78,"Responsive")</f>
        <v>26</v>
      </c>
      <c r="P78">
        <f>O78/COUNT(O$43:O78)</f>
        <v>0.72222222222222221</v>
      </c>
      <c r="Q78" t="e">
        <f t="shared" si="4"/>
        <v>#DIV/0!</v>
      </c>
      <c r="R78">
        <f t="shared" si="5"/>
        <v>0.4</v>
      </c>
      <c r="S78">
        <f t="shared" si="7"/>
        <v>0.6</v>
      </c>
      <c r="T78">
        <f t="shared" si="6"/>
        <v>0.6</v>
      </c>
    </row>
    <row r="79" spans="1:20" x14ac:dyDescent="0.25">
      <c r="A79" t="s">
        <v>61</v>
      </c>
      <c r="B79">
        <v>0</v>
      </c>
      <c r="C79">
        <v>114</v>
      </c>
      <c r="D79">
        <v>89.7</v>
      </c>
      <c r="E79">
        <v>89.7</v>
      </c>
      <c r="F79">
        <v>95.1</v>
      </c>
      <c r="G79" t="s">
        <v>62</v>
      </c>
      <c r="H79" t="s">
        <v>100</v>
      </c>
      <c r="I79">
        <v>0.308</v>
      </c>
      <c r="J79" t="s">
        <v>16</v>
      </c>
      <c r="K79" t="s">
        <v>17</v>
      </c>
      <c r="L79">
        <v>55</v>
      </c>
      <c r="M79" t="s">
        <v>32</v>
      </c>
      <c r="N79" t="s">
        <v>32</v>
      </c>
      <c r="O79">
        <f>COUNTIF(M$43:M79,"Responsive")</f>
        <v>26</v>
      </c>
      <c r="P79">
        <f>O79/COUNT(O$43:O79)</f>
        <v>0.70270270270270274</v>
      </c>
      <c r="Q79" t="e">
        <f t="shared" si="4"/>
        <v>#DIV/0!</v>
      </c>
      <c r="R79">
        <f t="shared" si="5"/>
        <v>0.4</v>
      </c>
      <c r="S79">
        <f t="shared" si="7"/>
        <v>0.6</v>
      </c>
      <c r="T79">
        <f t="shared" si="6"/>
        <v>0.6</v>
      </c>
    </row>
    <row r="80" spans="1:20" x14ac:dyDescent="0.25">
      <c r="A80" t="s">
        <v>61</v>
      </c>
      <c r="B80">
        <v>0</v>
      </c>
      <c r="C80">
        <v>125</v>
      </c>
      <c r="D80">
        <v>89.7</v>
      </c>
      <c r="E80">
        <v>96.6</v>
      </c>
      <c r="F80">
        <v>101.3</v>
      </c>
      <c r="G80" t="s">
        <v>62</v>
      </c>
      <c r="H80" t="s">
        <v>101</v>
      </c>
      <c r="I80" s="1">
        <v>2.9999999999999997E-4</v>
      </c>
      <c r="J80" t="s">
        <v>16</v>
      </c>
      <c r="K80" t="s">
        <v>17</v>
      </c>
      <c r="L80">
        <v>55</v>
      </c>
      <c r="M80" t="s">
        <v>18</v>
      </c>
      <c r="N80" t="s">
        <v>18</v>
      </c>
      <c r="O80">
        <f>COUNTIF(M$43:M80,"Responsive")</f>
        <v>27</v>
      </c>
      <c r="P80">
        <f>O80/COUNT(O$43:O80)</f>
        <v>0.71052631578947367</v>
      </c>
      <c r="Q80" t="e">
        <f t="shared" si="4"/>
        <v>#DIV/0!</v>
      </c>
      <c r="R80">
        <f t="shared" si="5"/>
        <v>0.4</v>
      </c>
      <c r="S80">
        <f t="shared" si="7"/>
        <v>0.6</v>
      </c>
      <c r="T80">
        <f t="shared" si="6"/>
        <v>0.6</v>
      </c>
    </row>
    <row r="81" spans="1:20" x14ac:dyDescent="0.25">
      <c r="A81" t="s">
        <v>61</v>
      </c>
      <c r="B81">
        <v>0</v>
      </c>
      <c r="C81">
        <v>125</v>
      </c>
      <c r="D81">
        <v>96.6</v>
      </c>
      <c r="E81">
        <v>89.7</v>
      </c>
      <c r="F81">
        <v>90</v>
      </c>
      <c r="G81" t="s">
        <v>62</v>
      </c>
      <c r="H81" t="s">
        <v>102</v>
      </c>
      <c r="I81">
        <v>0.82</v>
      </c>
      <c r="J81" t="s">
        <v>16</v>
      </c>
      <c r="K81" t="s">
        <v>17</v>
      </c>
      <c r="L81">
        <v>55</v>
      </c>
      <c r="M81" t="s">
        <v>32</v>
      </c>
      <c r="N81" t="s">
        <v>32</v>
      </c>
      <c r="O81">
        <f>COUNTIF(M$43:M81,"Responsive")</f>
        <v>27</v>
      </c>
      <c r="P81">
        <f>O81/COUNT(O$43:O81)</f>
        <v>0.69230769230769229</v>
      </c>
      <c r="Q81" t="e">
        <f t="shared" si="4"/>
        <v>#DIV/0!</v>
      </c>
      <c r="R81">
        <f t="shared" si="5"/>
        <v>0.3</v>
      </c>
      <c r="S81">
        <f t="shared" si="7"/>
        <v>0.5</v>
      </c>
      <c r="T81">
        <f t="shared" si="6"/>
        <v>0.4</v>
      </c>
    </row>
    <row r="82" spans="1:20" x14ac:dyDescent="0.25">
      <c r="A82" t="s">
        <v>61</v>
      </c>
      <c r="B82">
        <v>0</v>
      </c>
      <c r="C82">
        <v>131</v>
      </c>
      <c r="D82">
        <v>97.8</v>
      </c>
      <c r="E82">
        <v>97.8</v>
      </c>
      <c r="F82">
        <v>100.8</v>
      </c>
      <c r="G82" t="s">
        <v>64</v>
      </c>
      <c r="H82" t="s">
        <v>103</v>
      </c>
      <c r="I82">
        <v>0.28000000000000003</v>
      </c>
      <c r="J82" t="s">
        <v>16</v>
      </c>
      <c r="K82" t="s">
        <v>17</v>
      </c>
      <c r="L82">
        <v>55</v>
      </c>
      <c r="M82" t="s">
        <v>32</v>
      </c>
      <c r="N82" t="s">
        <v>32</v>
      </c>
      <c r="O82">
        <f>COUNTIF(M$43:M82,"Responsive")</f>
        <v>27</v>
      </c>
      <c r="P82">
        <f>O82/COUNT(O$43:O82)</f>
        <v>0.67500000000000004</v>
      </c>
      <c r="Q82" t="e">
        <f t="shared" si="4"/>
        <v>#DIV/0!</v>
      </c>
      <c r="R82">
        <f t="shared" si="5"/>
        <v>0.3</v>
      </c>
      <c r="S82">
        <f t="shared" si="7"/>
        <v>0.5</v>
      </c>
      <c r="T82">
        <f t="shared" si="6"/>
        <v>0.4</v>
      </c>
    </row>
    <row r="83" spans="1:20" x14ac:dyDescent="0.25">
      <c r="A83" t="s">
        <v>61</v>
      </c>
      <c r="B83">
        <v>0</v>
      </c>
      <c r="C83">
        <v>139</v>
      </c>
      <c r="D83">
        <v>87.7</v>
      </c>
      <c r="E83">
        <v>87.7</v>
      </c>
      <c r="F83">
        <v>91.7</v>
      </c>
      <c r="G83" t="s">
        <v>62</v>
      </c>
      <c r="H83" t="s">
        <v>104</v>
      </c>
      <c r="I83">
        <v>0.43</v>
      </c>
      <c r="J83" t="s">
        <v>16</v>
      </c>
      <c r="K83" t="s">
        <v>17</v>
      </c>
      <c r="L83">
        <v>55</v>
      </c>
      <c r="M83" t="s">
        <v>32</v>
      </c>
      <c r="N83" t="s">
        <v>32</v>
      </c>
      <c r="O83">
        <f>COUNTIF(M$43:M83,"Responsive")</f>
        <v>27</v>
      </c>
      <c r="P83">
        <f>O83/COUNT(O$43:O83)</f>
        <v>0.65853658536585369</v>
      </c>
      <c r="Q83" t="e">
        <f t="shared" si="4"/>
        <v>#DIV/0!</v>
      </c>
      <c r="R83">
        <f t="shared" si="5"/>
        <v>0.2</v>
      </c>
      <c r="S83">
        <f t="shared" si="7"/>
        <v>0.4</v>
      </c>
      <c r="T83">
        <f t="shared" si="6"/>
        <v>0.2</v>
      </c>
    </row>
    <row r="84" spans="1:20" x14ac:dyDescent="0.25">
      <c r="A84" t="s">
        <v>61</v>
      </c>
      <c r="B84">
        <v>0</v>
      </c>
      <c r="C84">
        <v>139</v>
      </c>
      <c r="D84">
        <v>98.9</v>
      </c>
      <c r="E84">
        <v>98.9</v>
      </c>
      <c r="F84">
        <v>98.4</v>
      </c>
      <c r="G84" t="s">
        <v>62</v>
      </c>
      <c r="H84" t="s">
        <v>105</v>
      </c>
      <c r="I84">
        <v>0.89</v>
      </c>
      <c r="J84" t="s">
        <v>16</v>
      </c>
      <c r="K84" t="s">
        <v>17</v>
      </c>
      <c r="L84">
        <v>55</v>
      </c>
      <c r="M84" t="s">
        <v>32</v>
      </c>
      <c r="N84" t="s">
        <v>32</v>
      </c>
      <c r="O84">
        <f>COUNTIF(M$43:M84,"Responsive")</f>
        <v>27</v>
      </c>
      <c r="P84">
        <f>O84/COUNT(O$43:O84)</f>
        <v>0.6428571428571429</v>
      </c>
      <c r="Q84" t="e">
        <f t="shared" si="4"/>
        <v>#DIV/0!</v>
      </c>
      <c r="R84">
        <f t="shared" si="5"/>
        <v>0.2</v>
      </c>
      <c r="S84">
        <f t="shared" si="7"/>
        <v>0.4</v>
      </c>
      <c r="T84">
        <f t="shared" si="6"/>
        <v>0.2</v>
      </c>
    </row>
    <row r="85" spans="1:20" x14ac:dyDescent="0.25">
      <c r="A85" t="s">
        <v>61</v>
      </c>
      <c r="B85">
        <v>0</v>
      </c>
      <c r="C85">
        <v>146</v>
      </c>
      <c r="D85">
        <v>90.7</v>
      </c>
      <c r="E85">
        <v>90.7</v>
      </c>
      <c r="F85">
        <v>93.1</v>
      </c>
      <c r="G85" t="s">
        <v>64</v>
      </c>
      <c r="H85" t="s">
        <v>106</v>
      </c>
      <c r="I85">
        <v>0.1</v>
      </c>
      <c r="J85" t="s">
        <v>16</v>
      </c>
      <c r="K85" t="s">
        <v>17</v>
      </c>
      <c r="L85">
        <v>55</v>
      </c>
      <c r="M85" t="s">
        <v>18</v>
      </c>
      <c r="N85" t="s">
        <v>32</v>
      </c>
      <c r="O85">
        <f>COUNTIF(M$43:M85,"Responsive")</f>
        <v>28</v>
      </c>
      <c r="P85">
        <f>O85/COUNT(O$43:O85)</f>
        <v>0.65116279069767447</v>
      </c>
      <c r="Q85" t="e">
        <f t="shared" si="4"/>
        <v>#DIV/0!</v>
      </c>
      <c r="R85">
        <f t="shared" si="5"/>
        <v>0.1</v>
      </c>
      <c r="S85">
        <f t="shared" si="7"/>
        <v>0.4</v>
      </c>
      <c r="T85">
        <f t="shared" si="6"/>
        <v>0.2</v>
      </c>
    </row>
    <row r="86" spans="1:20" x14ac:dyDescent="0.25">
      <c r="A86" t="s">
        <v>61</v>
      </c>
      <c r="B86">
        <v>0</v>
      </c>
      <c r="C86">
        <v>154</v>
      </c>
      <c r="D86">
        <v>96.8</v>
      </c>
      <c r="E86">
        <v>97.1</v>
      </c>
      <c r="F86">
        <v>100.4</v>
      </c>
      <c r="G86" t="s">
        <v>62</v>
      </c>
      <c r="H86" t="s">
        <v>107</v>
      </c>
      <c r="I86">
        <v>0.9</v>
      </c>
      <c r="J86" t="s">
        <v>16</v>
      </c>
      <c r="K86" t="s">
        <v>17</v>
      </c>
      <c r="L86">
        <v>55</v>
      </c>
      <c r="M86" t="s">
        <v>32</v>
      </c>
      <c r="N86" t="s">
        <v>32</v>
      </c>
      <c r="O86">
        <f>COUNTIF(M$43:M86,"Responsive")</f>
        <v>28</v>
      </c>
      <c r="P86">
        <f>O86/COUNT(O$43:O86)</f>
        <v>0.63636363636363635</v>
      </c>
      <c r="Q86" t="e">
        <f t="shared" si="4"/>
        <v>#DIV/0!</v>
      </c>
      <c r="R86">
        <f t="shared" si="5"/>
        <v>0.1</v>
      </c>
      <c r="S86">
        <f t="shared" si="7"/>
        <v>0.3</v>
      </c>
      <c r="T86">
        <f t="shared" si="6"/>
        <v>0.2</v>
      </c>
    </row>
    <row r="87" spans="1:20" x14ac:dyDescent="0.25">
      <c r="A87" t="s">
        <v>61</v>
      </c>
      <c r="B87">
        <v>0</v>
      </c>
      <c r="C87">
        <v>154</v>
      </c>
      <c r="D87">
        <v>97.1</v>
      </c>
      <c r="E87">
        <v>96.8</v>
      </c>
      <c r="F87">
        <v>98.5</v>
      </c>
      <c r="G87" t="s">
        <v>62</v>
      </c>
      <c r="H87" t="s">
        <v>108</v>
      </c>
      <c r="I87">
        <v>0.84</v>
      </c>
      <c r="J87" t="s">
        <v>16</v>
      </c>
      <c r="K87" t="s">
        <v>17</v>
      </c>
      <c r="L87">
        <v>55</v>
      </c>
      <c r="M87" t="s">
        <v>32</v>
      </c>
      <c r="N87" t="s">
        <v>32</v>
      </c>
      <c r="O87">
        <f>COUNTIF(M$43:M87,"Responsive")</f>
        <v>28</v>
      </c>
      <c r="P87">
        <f>O87/COUNT(O$43:O87)</f>
        <v>0.62222222222222223</v>
      </c>
      <c r="Q87" t="e">
        <f t="shared" si="4"/>
        <v>#DIV/0!</v>
      </c>
      <c r="R87">
        <f t="shared" si="5"/>
        <v>0.1</v>
      </c>
      <c r="S87">
        <f t="shared" si="7"/>
        <v>0.3</v>
      </c>
      <c r="T87">
        <f t="shared" si="6"/>
        <v>0.2</v>
      </c>
    </row>
    <row r="88" spans="1:20" x14ac:dyDescent="0.25">
      <c r="A88" t="s">
        <v>61</v>
      </c>
      <c r="B88">
        <v>0</v>
      </c>
      <c r="C88">
        <v>155</v>
      </c>
      <c r="D88">
        <v>99.9</v>
      </c>
      <c r="E88">
        <v>99.9</v>
      </c>
      <c r="F88">
        <v>100.7</v>
      </c>
      <c r="G88" t="s">
        <v>62</v>
      </c>
      <c r="H88" t="s">
        <v>109</v>
      </c>
      <c r="I88">
        <v>0.68600000000000005</v>
      </c>
      <c r="J88" t="s">
        <v>16</v>
      </c>
      <c r="K88" t="s">
        <v>17</v>
      </c>
      <c r="L88">
        <v>55</v>
      </c>
      <c r="M88" t="s">
        <v>32</v>
      </c>
      <c r="N88" t="s">
        <v>32</v>
      </c>
      <c r="O88">
        <f>COUNTIF(M$43:M88,"Responsive")</f>
        <v>28</v>
      </c>
      <c r="P88">
        <f>O88/COUNT(O$43:O88)</f>
        <v>0.60869565217391308</v>
      </c>
      <c r="Q88" t="e">
        <f t="shared" si="4"/>
        <v>#DIV/0!</v>
      </c>
      <c r="R88">
        <f t="shared" si="5"/>
        <v>0.1</v>
      </c>
      <c r="S88">
        <f t="shared" si="7"/>
        <v>0.2</v>
      </c>
      <c r="T88">
        <f t="shared" si="6"/>
        <v>0.2</v>
      </c>
    </row>
    <row r="89" spans="1:20" x14ac:dyDescent="0.25">
      <c r="A89" t="s">
        <v>61</v>
      </c>
      <c r="B89">
        <v>0</v>
      </c>
      <c r="C89">
        <v>157</v>
      </c>
      <c r="D89">
        <v>100</v>
      </c>
      <c r="E89">
        <v>100.1</v>
      </c>
      <c r="F89">
        <v>100.6</v>
      </c>
      <c r="G89" t="s">
        <v>64</v>
      </c>
      <c r="H89" t="s">
        <v>110</v>
      </c>
      <c r="I89">
        <v>0.61</v>
      </c>
      <c r="J89" t="s">
        <v>16</v>
      </c>
      <c r="K89" t="s">
        <v>17</v>
      </c>
      <c r="L89">
        <v>55</v>
      </c>
      <c r="M89" t="s">
        <v>32</v>
      </c>
      <c r="N89" t="s">
        <v>32</v>
      </c>
      <c r="O89">
        <f>COUNTIF(M$43:M89,"Responsive")</f>
        <v>28</v>
      </c>
      <c r="P89">
        <f>O89/COUNT(O$43:O89)</f>
        <v>0.5957446808510638</v>
      </c>
      <c r="Q89" t="e">
        <f t="shared" si="4"/>
        <v>#DIV/0!</v>
      </c>
      <c r="R89">
        <f t="shared" si="5"/>
        <v>0.1</v>
      </c>
      <c r="S89">
        <f t="shared" si="7"/>
        <v>0.2</v>
      </c>
      <c r="T89">
        <f t="shared" si="6"/>
        <v>0.2</v>
      </c>
    </row>
    <row r="90" spans="1:20" x14ac:dyDescent="0.25">
      <c r="A90" t="s">
        <v>61</v>
      </c>
      <c r="B90">
        <v>0</v>
      </c>
      <c r="C90">
        <v>161</v>
      </c>
      <c r="D90">
        <v>96.9</v>
      </c>
      <c r="E90">
        <v>96.9</v>
      </c>
      <c r="F90">
        <v>99.8</v>
      </c>
      <c r="G90" t="s">
        <v>64</v>
      </c>
      <c r="H90" t="s">
        <v>111</v>
      </c>
      <c r="I90">
        <v>0.93</v>
      </c>
      <c r="J90" t="s">
        <v>16</v>
      </c>
      <c r="K90" t="s">
        <v>17</v>
      </c>
      <c r="L90">
        <v>55</v>
      </c>
      <c r="M90" t="s">
        <v>32</v>
      </c>
      <c r="N90" t="s">
        <v>32</v>
      </c>
      <c r="O90">
        <f>COUNTIF(M$43:M90,"Responsive")</f>
        <v>28</v>
      </c>
      <c r="P90">
        <f>O90/COUNT(O$43:O90)</f>
        <v>0.58333333333333337</v>
      </c>
      <c r="Q90" t="e">
        <f t="shared" si="4"/>
        <v>#DIV/0!</v>
      </c>
      <c r="R90">
        <f t="shared" si="5"/>
        <v>0</v>
      </c>
      <c r="S90">
        <f t="shared" si="7"/>
        <v>0.1</v>
      </c>
      <c r="T90">
        <f t="shared" si="6"/>
        <v>0</v>
      </c>
    </row>
    <row r="91" spans="1:20" x14ac:dyDescent="0.25">
      <c r="A91" t="s">
        <v>61</v>
      </c>
      <c r="B91">
        <v>0</v>
      </c>
      <c r="C91">
        <v>167</v>
      </c>
      <c r="D91">
        <v>94</v>
      </c>
      <c r="E91">
        <v>94</v>
      </c>
      <c r="F91">
        <v>93.2</v>
      </c>
      <c r="G91" t="s">
        <v>62</v>
      </c>
      <c r="H91" t="s">
        <v>112</v>
      </c>
      <c r="I91">
        <v>0.25900000000000001</v>
      </c>
      <c r="J91" t="s">
        <v>16</v>
      </c>
      <c r="K91" t="s">
        <v>17</v>
      </c>
      <c r="L91">
        <v>55</v>
      </c>
      <c r="M91" t="s">
        <v>32</v>
      </c>
      <c r="N91" t="s">
        <v>32</v>
      </c>
      <c r="O91">
        <f>COUNTIF(M$43:M91,"Responsive")</f>
        <v>28</v>
      </c>
      <c r="P91">
        <f>O91/COUNT(O$43:O91)</f>
        <v>0.5714285714285714</v>
      </c>
      <c r="Q91" t="e">
        <f t="shared" si="4"/>
        <v>#DIV/0!</v>
      </c>
      <c r="R91">
        <f t="shared" si="5"/>
        <v>0</v>
      </c>
      <c r="S91">
        <f t="shared" si="7"/>
        <v>0.1</v>
      </c>
      <c r="T91">
        <f t="shared" si="6"/>
        <v>0</v>
      </c>
    </row>
    <row r="92" spans="1:20" x14ac:dyDescent="0.25">
      <c r="A92" t="s">
        <v>61</v>
      </c>
      <c r="B92">
        <v>0</v>
      </c>
      <c r="C92">
        <v>201</v>
      </c>
      <c r="D92">
        <v>96.9</v>
      </c>
      <c r="E92">
        <v>96.9</v>
      </c>
      <c r="F92">
        <v>99.1</v>
      </c>
      <c r="G92" t="s">
        <v>64</v>
      </c>
      <c r="H92" t="s">
        <v>113</v>
      </c>
      <c r="I92">
        <v>0.56000000000000005</v>
      </c>
      <c r="J92" t="s">
        <v>16</v>
      </c>
      <c r="K92" t="s">
        <v>17</v>
      </c>
      <c r="L92">
        <v>55</v>
      </c>
      <c r="M92" t="s">
        <v>32</v>
      </c>
      <c r="N92" t="s">
        <v>32</v>
      </c>
      <c r="O92">
        <f>COUNTIF(M$43:M92,"Responsive")</f>
        <v>28</v>
      </c>
      <c r="P92">
        <f>O92/COUNT(O$43:O92)</f>
        <v>0.56000000000000005</v>
      </c>
      <c r="Q92" t="e">
        <f t="shared" si="4"/>
        <v>#DIV/0!</v>
      </c>
      <c r="R92">
        <f t="shared" si="5"/>
        <v>0</v>
      </c>
      <c r="S92">
        <f t="shared" si="7"/>
        <v>0.1</v>
      </c>
      <c r="T92">
        <f t="shared" si="6"/>
        <v>0</v>
      </c>
    </row>
    <row r="93" spans="1:20" x14ac:dyDescent="0.25">
      <c r="A93" t="s">
        <v>61</v>
      </c>
      <c r="B93">
        <v>0</v>
      </c>
      <c r="C93">
        <v>247</v>
      </c>
      <c r="D93">
        <v>100</v>
      </c>
      <c r="E93">
        <v>101.7</v>
      </c>
      <c r="F93">
        <v>103.1</v>
      </c>
      <c r="G93" t="s">
        <v>64</v>
      </c>
      <c r="H93" t="s">
        <v>114</v>
      </c>
      <c r="I93">
        <v>0.17</v>
      </c>
      <c r="J93" t="s">
        <v>16</v>
      </c>
      <c r="K93" t="s">
        <v>17</v>
      </c>
      <c r="L93">
        <v>55</v>
      </c>
      <c r="M93" t="s">
        <v>32</v>
      </c>
      <c r="N93" t="s">
        <v>32</v>
      </c>
      <c r="O93">
        <f>COUNTIF(M$43:M93,"Responsive")</f>
        <v>28</v>
      </c>
      <c r="P93">
        <f>O93/COUNT(O$43:O93)</f>
        <v>0.5490196078431373</v>
      </c>
      <c r="Q93" t="e">
        <f>COUNTIF(L88:L97, "Responsive")/COUNT(M88:M97)</f>
        <v>#DIV/0!</v>
      </c>
      <c r="R93">
        <f>COUNTIF(M88:M97, "Responsive")/COUNT(O88:O97)</f>
        <v>0</v>
      </c>
      <c r="S93">
        <f t="shared" si="7"/>
        <v>0.1</v>
      </c>
      <c r="T93">
        <f t="shared" si="6"/>
        <v>0</v>
      </c>
    </row>
    <row r="94" spans="1:20" x14ac:dyDescent="0.25">
      <c r="A94" t="s">
        <v>61</v>
      </c>
      <c r="B94">
        <v>0</v>
      </c>
      <c r="C94">
        <v>252</v>
      </c>
      <c r="D94">
        <v>97.2</v>
      </c>
      <c r="E94">
        <v>97.2</v>
      </c>
      <c r="F94">
        <v>98.2</v>
      </c>
      <c r="G94" t="s">
        <v>64</v>
      </c>
      <c r="H94" t="s">
        <v>115</v>
      </c>
      <c r="I94">
        <v>0.32</v>
      </c>
      <c r="J94" t="s">
        <v>16</v>
      </c>
      <c r="K94" t="s">
        <v>17</v>
      </c>
      <c r="L94">
        <v>55</v>
      </c>
      <c r="M94" t="s">
        <v>32</v>
      </c>
      <c r="N94" t="s">
        <v>32</v>
      </c>
      <c r="O94">
        <f>COUNTIF(M$43:M94,"Responsive")</f>
        <v>28</v>
      </c>
      <c r="P94">
        <f>O94/COUNT(O$43:O94)</f>
        <v>0.53846153846153844</v>
      </c>
      <c r="Q94" t="e">
        <f>COUNTIF(L88:L97, "Responsive")/COUNT(M88:M97)</f>
        <v>#DIV/0!</v>
      </c>
      <c r="R94">
        <f>COUNTIF(M88:M97, "Responsive")/COUNT(O88:O97)</f>
        <v>0</v>
      </c>
      <c r="S94">
        <f t="shared" si="7"/>
        <v>0.1</v>
      </c>
      <c r="T94">
        <f t="shared" si="6"/>
        <v>0</v>
      </c>
    </row>
    <row r="95" spans="1:20" x14ac:dyDescent="0.25">
      <c r="A95" t="s">
        <v>61</v>
      </c>
      <c r="B95">
        <v>0</v>
      </c>
      <c r="C95">
        <v>267</v>
      </c>
      <c r="D95">
        <v>98.1</v>
      </c>
      <c r="E95">
        <v>98.1</v>
      </c>
      <c r="F95">
        <v>100.5</v>
      </c>
      <c r="G95" t="s">
        <v>64</v>
      </c>
      <c r="H95" t="s">
        <v>116</v>
      </c>
      <c r="I95">
        <v>0.84</v>
      </c>
      <c r="J95" t="s">
        <v>16</v>
      </c>
      <c r="K95" t="s">
        <v>17</v>
      </c>
      <c r="L95">
        <v>55</v>
      </c>
      <c r="M95" t="s">
        <v>32</v>
      </c>
      <c r="N95" t="s">
        <v>32</v>
      </c>
      <c r="O95">
        <f>COUNTIF(M$43:M95,"Responsive")</f>
        <v>28</v>
      </c>
      <c r="P95">
        <f>O95/COUNT(O$43:O95)</f>
        <v>0.52830188679245282</v>
      </c>
      <c r="Q95" t="e">
        <f>COUNTIF(L88:L97, "Responsive")/COUNT(M88:M97)</f>
        <v>#DIV/0!</v>
      </c>
      <c r="R95">
        <f>COUNTIF(M88:M97, "Responsive")/COUNT(O88:O97)</f>
        <v>0</v>
      </c>
      <c r="S95">
        <f t="shared" si="7"/>
        <v>0</v>
      </c>
      <c r="T95">
        <f t="shared" si="6"/>
        <v>0</v>
      </c>
    </row>
    <row r="96" spans="1:20" x14ac:dyDescent="0.25">
      <c r="A96" t="s">
        <v>61</v>
      </c>
      <c r="B96">
        <v>0</v>
      </c>
      <c r="C96">
        <v>330</v>
      </c>
      <c r="D96">
        <v>97.8</v>
      </c>
      <c r="E96">
        <v>97.8</v>
      </c>
      <c r="F96">
        <v>98.7</v>
      </c>
      <c r="G96" t="s">
        <v>64</v>
      </c>
      <c r="H96" t="s">
        <v>117</v>
      </c>
      <c r="I96">
        <v>0.68</v>
      </c>
      <c r="J96" t="s">
        <v>16</v>
      </c>
      <c r="K96" t="s">
        <v>17</v>
      </c>
      <c r="L96">
        <v>55</v>
      </c>
      <c r="M96" t="s">
        <v>32</v>
      </c>
      <c r="N96" t="s">
        <v>32</v>
      </c>
      <c r="O96">
        <f>COUNTIF(M$43:M96,"Responsive")</f>
        <v>28</v>
      </c>
      <c r="P96">
        <f>O96/COUNT(O$43:O96)</f>
        <v>0.51851851851851849</v>
      </c>
      <c r="Q96" t="e">
        <f>COUNTIF(L88:L97, "Responsive")/COUNT(M88:M97)</f>
        <v>#DIV/0!</v>
      </c>
      <c r="R96">
        <f>COUNTIF(M88:M97, "Responsive")/COUNT(O88:O97)</f>
        <v>0</v>
      </c>
      <c r="S96">
        <f t="shared" si="7"/>
        <v>0</v>
      </c>
      <c r="T96">
        <f t="shared" si="6"/>
        <v>0</v>
      </c>
    </row>
    <row r="97" spans="1:20" x14ac:dyDescent="0.25">
      <c r="A97" t="s">
        <v>61</v>
      </c>
      <c r="B97">
        <v>0</v>
      </c>
      <c r="C97">
        <v>353</v>
      </c>
      <c r="D97">
        <v>97.9</v>
      </c>
      <c r="E97">
        <v>97.9</v>
      </c>
      <c r="F97">
        <v>99.1</v>
      </c>
      <c r="G97" t="s">
        <v>64</v>
      </c>
      <c r="H97" t="s">
        <v>118</v>
      </c>
      <c r="I97">
        <v>0.32</v>
      </c>
      <c r="J97" t="s">
        <v>16</v>
      </c>
      <c r="K97" t="s">
        <v>17</v>
      </c>
      <c r="L97">
        <v>55</v>
      </c>
      <c r="M97" t="s">
        <v>32</v>
      </c>
      <c r="N97" t="s">
        <v>32</v>
      </c>
      <c r="O97">
        <f>COUNTIF(M$43:M97,"Responsive")</f>
        <v>28</v>
      </c>
      <c r="P97">
        <f>O97/COUNT(O$43:O97)</f>
        <v>0.50909090909090904</v>
      </c>
      <c r="Q97" t="e">
        <f>COUNTIF(L88:L97, "Responsive")/COUNT(M88:M97)</f>
        <v>#DIV/0!</v>
      </c>
      <c r="R97">
        <f>COUNTIF(M88:M97, "Responsive")/COUNT(O88:O97)</f>
        <v>0</v>
      </c>
      <c r="S97">
        <f t="shared" si="7"/>
        <v>0</v>
      </c>
      <c r="T97">
        <f t="shared" si="6"/>
        <v>0</v>
      </c>
    </row>
    <row r="98" spans="1:20" x14ac:dyDescent="0.25">
      <c r="A98" t="s">
        <v>119</v>
      </c>
      <c r="B98">
        <v>0</v>
      </c>
      <c r="C98">
        <v>3</v>
      </c>
      <c r="D98">
        <v>82.3</v>
      </c>
      <c r="G98" t="s">
        <v>120</v>
      </c>
      <c r="H98" t="s">
        <v>121</v>
      </c>
      <c r="I98">
        <v>0.01</v>
      </c>
      <c r="J98" t="s">
        <v>122</v>
      </c>
      <c r="K98" t="s">
        <v>123</v>
      </c>
      <c r="L98">
        <v>87</v>
      </c>
      <c r="M98" t="s">
        <v>18</v>
      </c>
      <c r="N98" t="s">
        <v>18</v>
      </c>
      <c r="O98">
        <f>COUNTIF(M98,"Responsive")</f>
        <v>1</v>
      </c>
      <c r="P98">
        <f>O98/COUNT(O98)</f>
        <v>1</v>
      </c>
      <c r="Q98" t="e">
        <f>COUNTIF(L98:L107, "Responsive")/COUNT(M98:M107)</f>
        <v>#DIV/0!</v>
      </c>
      <c r="R98">
        <f>COUNTIF(M98:M107, "Responsive")/COUNT(O98:O107)</f>
        <v>0.6</v>
      </c>
      <c r="S98">
        <f>COUNTIF(M98, "Responsive")/COUNT(O98)</f>
        <v>1</v>
      </c>
      <c r="T98">
        <f>COUNTIF(M98, "Responsive")/COUNT(O98)</f>
        <v>1</v>
      </c>
    </row>
    <row r="99" spans="1:20" x14ac:dyDescent="0.25">
      <c r="A99" t="s">
        <v>119</v>
      </c>
      <c r="B99">
        <v>0</v>
      </c>
      <c r="C99">
        <v>4</v>
      </c>
      <c r="D99">
        <v>73.099999999999994</v>
      </c>
      <c r="G99" t="s">
        <v>120</v>
      </c>
      <c r="H99" t="s">
        <v>124</v>
      </c>
      <c r="I99">
        <v>0.01</v>
      </c>
      <c r="J99" t="s">
        <v>122</v>
      </c>
      <c r="K99" t="s">
        <v>123</v>
      </c>
      <c r="L99">
        <v>87</v>
      </c>
      <c r="M99" t="s">
        <v>18</v>
      </c>
      <c r="N99" t="s">
        <v>18</v>
      </c>
      <c r="O99">
        <f>COUNTIF(M$98:M99,"Responsive")</f>
        <v>2</v>
      </c>
      <c r="P99">
        <f>O99/COUNT(O$98:O99)</f>
        <v>1</v>
      </c>
      <c r="Q99" t="e">
        <f>COUNTIF(L98:L107, "Responsive")/COUNT(M98:M107)</f>
        <v>#DIV/0!</v>
      </c>
      <c r="R99">
        <f>COUNTIF(M98:M107, "Responsive")/COUNT(O98:O107)</f>
        <v>0.6</v>
      </c>
      <c r="S99">
        <f>COUNTIF(M$98:M99, "Responsive")/COUNT(O$98:O99)</f>
        <v>1</v>
      </c>
      <c r="T99">
        <f>COUNTIF(M$98:M99, "Responsive")/COUNT(O$98:O99)</f>
        <v>1</v>
      </c>
    </row>
    <row r="100" spans="1:20" x14ac:dyDescent="0.25">
      <c r="A100" t="s">
        <v>119</v>
      </c>
      <c r="B100">
        <v>0</v>
      </c>
      <c r="C100">
        <v>4.3</v>
      </c>
      <c r="D100">
        <v>93.7</v>
      </c>
      <c r="G100" t="s">
        <v>125</v>
      </c>
      <c r="H100" t="s">
        <v>126</v>
      </c>
      <c r="I100">
        <v>0.6</v>
      </c>
      <c r="J100" t="s">
        <v>16</v>
      </c>
      <c r="K100" t="s">
        <v>123</v>
      </c>
      <c r="L100">
        <v>87</v>
      </c>
      <c r="M100" t="s">
        <v>32</v>
      </c>
      <c r="N100" t="s">
        <v>32</v>
      </c>
      <c r="O100">
        <f>COUNTIF(M$98:M100,"Responsive")</f>
        <v>2</v>
      </c>
      <c r="P100">
        <f>O100/COUNT(O$98:O100)</f>
        <v>0.66666666666666663</v>
      </c>
      <c r="Q100" t="e">
        <f>COUNTIF(L98:L107, "Responsive")/COUNT(M98:M107)</f>
        <v>#DIV/0!</v>
      </c>
      <c r="R100">
        <f>COUNTIF(M98:M107, "Responsive")/COUNT(O98:O107)</f>
        <v>0.6</v>
      </c>
      <c r="S100">
        <f>COUNTIF(M$98:M100, "Responsive")/COUNT(O$98:O100)</f>
        <v>0.66666666666666663</v>
      </c>
      <c r="T100">
        <f>COUNTIF(M$98:M100, "Responsive")/COUNT(O$98:O100)</f>
        <v>0.66666666666666663</v>
      </c>
    </row>
    <row r="101" spans="1:20" x14ac:dyDescent="0.25">
      <c r="A101" t="s">
        <v>119</v>
      </c>
      <c r="B101">
        <v>0</v>
      </c>
      <c r="C101">
        <v>4.3</v>
      </c>
      <c r="D101">
        <v>94.8</v>
      </c>
      <c r="G101" t="s">
        <v>125</v>
      </c>
      <c r="H101" t="s">
        <v>127</v>
      </c>
      <c r="I101">
        <v>0.6</v>
      </c>
      <c r="J101" t="s">
        <v>16</v>
      </c>
      <c r="K101" t="s">
        <v>123</v>
      </c>
      <c r="L101">
        <v>87</v>
      </c>
      <c r="M101" t="s">
        <v>32</v>
      </c>
      <c r="N101" t="s">
        <v>32</v>
      </c>
      <c r="O101">
        <f>COUNTIF(M$98:M101,"Responsive")</f>
        <v>2</v>
      </c>
      <c r="P101">
        <f>O101/COUNT(O$98:O101)</f>
        <v>0.5</v>
      </c>
      <c r="Q101" t="e">
        <f>COUNTIF(L98:L107, "Responsive")/COUNT(M98:M107)</f>
        <v>#DIV/0!</v>
      </c>
      <c r="R101">
        <f>COUNTIF(M98:M107, "Responsive")/COUNT(O98:O107)</f>
        <v>0.6</v>
      </c>
      <c r="S101">
        <f>COUNTIF(M$98:M101, "Responsive")/COUNT(O$98:O101)</f>
        <v>0.5</v>
      </c>
      <c r="T101">
        <f>COUNTIF(M$98:M101, "Responsive")/COUNT(O$98:O101)</f>
        <v>0.5</v>
      </c>
    </row>
    <row r="102" spans="1:20" x14ac:dyDescent="0.25">
      <c r="A102" t="s">
        <v>119</v>
      </c>
      <c r="B102">
        <v>0</v>
      </c>
      <c r="C102">
        <v>4.9000000000000004</v>
      </c>
      <c r="D102">
        <v>100</v>
      </c>
      <c r="G102" t="s">
        <v>128</v>
      </c>
      <c r="H102" t="s">
        <v>129</v>
      </c>
      <c r="I102" t="s">
        <v>16</v>
      </c>
      <c r="J102" t="s">
        <v>16</v>
      </c>
      <c r="K102" t="s">
        <v>123</v>
      </c>
      <c r="L102">
        <v>87</v>
      </c>
      <c r="M102" t="s">
        <v>32</v>
      </c>
      <c r="N102" t="s">
        <v>32</v>
      </c>
      <c r="O102">
        <f>COUNTIF(M$98:M102,"Responsive")</f>
        <v>2</v>
      </c>
      <c r="P102">
        <f>O102/COUNT(O$98:O102)</f>
        <v>0.4</v>
      </c>
      <c r="Q102" t="e">
        <f>COUNTIF(L98:L107, "Responsive")/COUNT(M98:M107)</f>
        <v>#DIV/0!</v>
      </c>
      <c r="R102">
        <f>COUNTIF(M98:M107, "Responsive")/COUNT(O98:O107)</f>
        <v>0.6</v>
      </c>
      <c r="S102">
        <f>COUNTIF(M$98:M102, "Responsive")/COUNT(O$98:O102)</f>
        <v>0.4</v>
      </c>
      <c r="T102">
        <f>COUNTIF(M$98:M102, "Responsive")/COUNT(O$98:O102)</f>
        <v>0.4</v>
      </c>
    </row>
    <row r="103" spans="1:20" x14ac:dyDescent="0.25">
      <c r="A103" t="s">
        <v>119</v>
      </c>
      <c r="B103">
        <v>0</v>
      </c>
      <c r="C103">
        <v>5</v>
      </c>
      <c r="D103">
        <v>77.7</v>
      </c>
      <c r="G103" t="s">
        <v>120</v>
      </c>
      <c r="H103" t="s">
        <v>130</v>
      </c>
      <c r="I103">
        <v>0.01</v>
      </c>
      <c r="J103" t="s">
        <v>122</v>
      </c>
      <c r="K103" t="s">
        <v>123</v>
      </c>
      <c r="L103">
        <v>87</v>
      </c>
      <c r="M103" t="s">
        <v>18</v>
      </c>
      <c r="N103" t="s">
        <v>18</v>
      </c>
      <c r="O103">
        <f>COUNTIF(M$98:M103,"Responsive")</f>
        <v>3</v>
      </c>
      <c r="P103">
        <f>O103/COUNT(O$98:O103)</f>
        <v>0.5</v>
      </c>
      <c r="Q103" t="e">
        <f>COUNTIF(L98:L107, "Responsive")/COUNT(M98:M107)</f>
        <v>#DIV/0!</v>
      </c>
      <c r="R103">
        <f>COUNTIF(M98:M107, "Responsive")/COUNT(O98:O107)</f>
        <v>0.6</v>
      </c>
      <c r="S103">
        <f>COUNTIF(M$98:M103, "Responsive")/COUNT(O$98:O103)</f>
        <v>0.5</v>
      </c>
      <c r="T103">
        <f>COUNTIF(M99:M103, "Responsive")/COUNT(O99:O103)</f>
        <v>0.4</v>
      </c>
    </row>
    <row r="104" spans="1:20" x14ac:dyDescent="0.25">
      <c r="A104" t="s">
        <v>119</v>
      </c>
      <c r="B104">
        <v>0</v>
      </c>
      <c r="C104">
        <v>5</v>
      </c>
      <c r="D104">
        <v>88.6</v>
      </c>
      <c r="G104" t="s">
        <v>120</v>
      </c>
      <c r="H104" t="s">
        <v>131</v>
      </c>
      <c r="I104">
        <v>0.01</v>
      </c>
      <c r="J104" t="s">
        <v>122</v>
      </c>
      <c r="K104" t="s">
        <v>123</v>
      </c>
      <c r="L104">
        <v>87</v>
      </c>
      <c r="M104" t="s">
        <v>18</v>
      </c>
      <c r="N104" t="s">
        <v>18</v>
      </c>
      <c r="O104">
        <f>COUNTIF(M$98:M104,"Responsive")</f>
        <v>4</v>
      </c>
      <c r="P104">
        <f>O104/COUNT(O$98:O104)</f>
        <v>0.5714285714285714</v>
      </c>
      <c r="Q104" t="e">
        <f>COUNTIF(L99:L108, "Responsive")/COUNT(M99:M108)</f>
        <v>#DIV/0!</v>
      </c>
      <c r="R104">
        <f>COUNTIF(M99:M108, "Responsive")/COUNT(O99:O108)</f>
        <v>0.5</v>
      </c>
      <c r="S104">
        <f>COUNTIF(M$98:M104, "Responsive")/COUNT(O$98:O104)</f>
        <v>0.5714285714285714</v>
      </c>
      <c r="T104">
        <f t="shared" ref="T104:T167" si="8">COUNTIF(M100:M104, "Responsive")/COUNT(O100:O104)</f>
        <v>0.4</v>
      </c>
    </row>
    <row r="105" spans="1:20" x14ac:dyDescent="0.25">
      <c r="A105" t="s">
        <v>119</v>
      </c>
      <c r="B105">
        <v>0</v>
      </c>
      <c r="C105">
        <v>5</v>
      </c>
      <c r="D105">
        <v>89.8</v>
      </c>
      <c r="G105" t="s">
        <v>120</v>
      </c>
      <c r="H105" t="s">
        <v>132</v>
      </c>
      <c r="I105" t="s">
        <v>16</v>
      </c>
      <c r="J105" t="s">
        <v>133</v>
      </c>
      <c r="K105" t="s">
        <v>123</v>
      </c>
      <c r="L105">
        <v>87</v>
      </c>
      <c r="M105" t="s">
        <v>32</v>
      </c>
      <c r="N105" t="s">
        <v>32</v>
      </c>
      <c r="O105">
        <f>COUNTIF(M$98:M105,"Responsive")</f>
        <v>4</v>
      </c>
      <c r="P105">
        <f>O105/COUNT(O$98:O105)</f>
        <v>0.5</v>
      </c>
      <c r="Q105" t="e">
        <f>COUNTIF(L100:L109, "Responsive")/COUNT(M100:M109)</f>
        <v>#DIV/0!</v>
      </c>
      <c r="R105">
        <f>COUNTIF(M100:M109, "Responsive")/COUNT(O100:O109)</f>
        <v>0.5</v>
      </c>
      <c r="S105">
        <f>COUNTIF(M$98:M105, "Responsive")/COUNT(O$98:O105)</f>
        <v>0.5</v>
      </c>
      <c r="T105">
        <f t="shared" si="8"/>
        <v>0.4</v>
      </c>
    </row>
    <row r="106" spans="1:20" x14ac:dyDescent="0.25">
      <c r="A106" t="s">
        <v>119</v>
      </c>
      <c r="B106">
        <v>0</v>
      </c>
      <c r="C106">
        <v>5.6</v>
      </c>
      <c r="D106">
        <v>90.3</v>
      </c>
      <c r="G106" t="s">
        <v>125</v>
      </c>
      <c r="H106" t="s">
        <v>134</v>
      </c>
      <c r="I106">
        <v>0.01</v>
      </c>
      <c r="J106" t="s">
        <v>16</v>
      </c>
      <c r="K106" t="s">
        <v>123</v>
      </c>
      <c r="L106">
        <v>87</v>
      </c>
      <c r="M106" t="s">
        <v>18</v>
      </c>
      <c r="N106" t="s">
        <v>18</v>
      </c>
      <c r="O106">
        <f>COUNTIF(M$98:M106,"Responsive")</f>
        <v>5</v>
      </c>
      <c r="P106">
        <f>O106/COUNT(O$98:O106)</f>
        <v>0.55555555555555558</v>
      </c>
      <c r="Q106" t="e">
        <f>COUNTIF(L101:L110, "Responsive")/COUNT(M101:M110)</f>
        <v>#DIV/0!</v>
      </c>
      <c r="R106">
        <f>COUNTIF(M101:M110, "Responsive")/COUNT(O101:O110)</f>
        <v>0.6</v>
      </c>
      <c r="S106">
        <f>COUNTIF(M$98:M106, "Responsive")/COUNT(O$98:O106)</f>
        <v>0.55555555555555558</v>
      </c>
      <c r="T106">
        <f t="shared" si="8"/>
        <v>0.6</v>
      </c>
    </row>
    <row r="107" spans="1:20" x14ac:dyDescent="0.25">
      <c r="A107" t="s">
        <v>119</v>
      </c>
      <c r="B107">
        <v>0</v>
      </c>
      <c r="C107">
        <v>5.6</v>
      </c>
      <c r="D107">
        <v>91.3</v>
      </c>
      <c r="G107" t="s">
        <v>125</v>
      </c>
      <c r="H107" t="s">
        <v>135</v>
      </c>
      <c r="I107">
        <v>0.01</v>
      </c>
      <c r="J107" t="s">
        <v>16</v>
      </c>
      <c r="K107" t="s">
        <v>123</v>
      </c>
      <c r="L107">
        <v>87</v>
      </c>
      <c r="M107" t="s">
        <v>18</v>
      </c>
      <c r="N107" t="s">
        <v>18</v>
      </c>
      <c r="O107">
        <f>COUNTIF(M$98:M107,"Responsive")</f>
        <v>6</v>
      </c>
      <c r="P107">
        <f>O107/COUNT(O$98:O107)</f>
        <v>0.6</v>
      </c>
      <c r="Q107" t="e">
        <f>COUNTIF(L102:L111, "Responsive")/COUNT(M102:M111)</f>
        <v>#DIV/0!</v>
      </c>
      <c r="R107">
        <f>COUNTIF(M102:M111, "Responsive")/COUNT(O102:O111)</f>
        <v>0.6</v>
      </c>
      <c r="S107">
        <f>COUNTIF(M$98:M107, "Responsive")/COUNT(O$98:O107)</f>
        <v>0.6</v>
      </c>
      <c r="T107">
        <f t="shared" si="8"/>
        <v>0.8</v>
      </c>
    </row>
    <row r="108" spans="1:20" x14ac:dyDescent="0.25">
      <c r="A108" t="s">
        <v>119</v>
      </c>
      <c r="B108">
        <v>0</v>
      </c>
      <c r="C108">
        <v>6</v>
      </c>
      <c r="D108">
        <v>89.8</v>
      </c>
      <c r="G108" t="s">
        <v>136</v>
      </c>
      <c r="H108" t="s">
        <v>137</v>
      </c>
      <c r="I108">
        <v>0.47660000000000002</v>
      </c>
      <c r="J108" t="s">
        <v>16</v>
      </c>
      <c r="K108" t="s">
        <v>123</v>
      </c>
      <c r="L108">
        <v>87</v>
      </c>
      <c r="M108" t="s">
        <v>32</v>
      </c>
      <c r="N108" t="s">
        <v>32</v>
      </c>
      <c r="O108">
        <f>COUNTIF(M$98:M108,"Responsive")</f>
        <v>6</v>
      </c>
      <c r="P108">
        <f>O108/COUNT(O$98:O108)</f>
        <v>0.54545454545454541</v>
      </c>
      <c r="Q108" t="e">
        <f>COUNTIF(L103:L112, "Responsive")/COUNT(M103:M112)</f>
        <v>#DIV/0!</v>
      </c>
      <c r="R108">
        <f>COUNTIF(M103:M112, "Responsive")/COUNT(O103:O112)</f>
        <v>0.6</v>
      </c>
      <c r="S108">
        <f>COUNTIF(M99:M108, "Responsive")/COUNT(O99:O108)</f>
        <v>0.5</v>
      </c>
      <c r="T108">
        <f t="shared" si="8"/>
        <v>0.6</v>
      </c>
    </row>
    <row r="109" spans="1:20" x14ac:dyDescent="0.25">
      <c r="A109" t="s">
        <v>119</v>
      </c>
      <c r="B109">
        <v>0</v>
      </c>
      <c r="C109">
        <v>6</v>
      </c>
      <c r="D109">
        <v>92.2</v>
      </c>
      <c r="G109" t="s">
        <v>125</v>
      </c>
      <c r="H109" t="s">
        <v>138</v>
      </c>
      <c r="I109">
        <v>0.05</v>
      </c>
      <c r="J109" t="s">
        <v>16</v>
      </c>
      <c r="K109" t="s">
        <v>123</v>
      </c>
      <c r="L109">
        <v>87</v>
      </c>
      <c r="M109" t="s">
        <v>18</v>
      </c>
      <c r="N109" t="s">
        <v>18</v>
      </c>
      <c r="O109">
        <f>COUNTIF(M$98:M109,"Responsive")</f>
        <v>7</v>
      </c>
      <c r="P109">
        <f>O109/COUNT(O$98:O109)</f>
        <v>0.58333333333333337</v>
      </c>
      <c r="Q109" t="e">
        <f>COUNTIF(L104:L113, "Responsive")/COUNT(M104:M113)</f>
        <v>#DIV/0!</v>
      </c>
      <c r="R109">
        <f>COUNTIF(M104:M113, "Responsive")/COUNT(O104:O113)</f>
        <v>0.5</v>
      </c>
      <c r="S109">
        <f t="shared" ref="S109:S172" si="9">COUNTIF(M100:M109, "Responsive")/COUNT(O100:O109)</f>
        <v>0.5</v>
      </c>
      <c r="T109">
        <f t="shared" si="8"/>
        <v>0.6</v>
      </c>
    </row>
    <row r="110" spans="1:20" x14ac:dyDescent="0.25">
      <c r="A110" t="s">
        <v>119</v>
      </c>
      <c r="B110">
        <v>0</v>
      </c>
      <c r="C110">
        <v>6</v>
      </c>
      <c r="D110">
        <v>93.5</v>
      </c>
      <c r="G110" t="s">
        <v>125</v>
      </c>
      <c r="H110" t="s">
        <v>139</v>
      </c>
      <c r="I110">
        <v>0.05</v>
      </c>
      <c r="J110" t="s">
        <v>16</v>
      </c>
      <c r="K110" t="s">
        <v>123</v>
      </c>
      <c r="L110">
        <v>87</v>
      </c>
      <c r="M110" t="s">
        <v>18</v>
      </c>
      <c r="N110" t="s">
        <v>18</v>
      </c>
      <c r="O110">
        <f>COUNTIF(M$98:M110,"Responsive")</f>
        <v>8</v>
      </c>
      <c r="P110">
        <f>O110/COUNT(O$98:O110)</f>
        <v>0.61538461538461542</v>
      </c>
      <c r="Q110" t="e">
        <f>COUNTIF(L105:L114, "Responsive")/COUNT(M105:M114)</f>
        <v>#DIV/0!</v>
      </c>
      <c r="R110">
        <f>COUNTIF(M105:M114, "Responsive")/COUNT(O105:O114)</f>
        <v>0.4</v>
      </c>
      <c r="S110">
        <f t="shared" si="9"/>
        <v>0.6</v>
      </c>
      <c r="T110">
        <f t="shared" si="8"/>
        <v>0.8</v>
      </c>
    </row>
    <row r="111" spans="1:20" x14ac:dyDescent="0.25">
      <c r="A111" t="s">
        <v>119</v>
      </c>
      <c r="B111">
        <v>0</v>
      </c>
      <c r="C111">
        <v>6</v>
      </c>
      <c r="D111">
        <v>94.4</v>
      </c>
      <c r="G111" t="s">
        <v>120</v>
      </c>
      <c r="H111" t="s">
        <v>140</v>
      </c>
      <c r="I111" t="s">
        <v>16</v>
      </c>
      <c r="J111" t="s">
        <v>133</v>
      </c>
      <c r="K111" t="s">
        <v>123</v>
      </c>
      <c r="L111">
        <v>87</v>
      </c>
      <c r="M111" t="s">
        <v>32</v>
      </c>
      <c r="N111" t="s">
        <v>32</v>
      </c>
      <c r="O111">
        <f>COUNTIF(M$98:M111,"Responsive")</f>
        <v>8</v>
      </c>
      <c r="P111">
        <f>O111/COUNT(O$98:O111)</f>
        <v>0.5714285714285714</v>
      </c>
      <c r="Q111" t="e">
        <f>COUNTIF(L106:L115, "Responsive")/COUNT(M106:M115)</f>
        <v>#DIV/0!</v>
      </c>
      <c r="R111">
        <f>COUNTIF(M106:M115, "Responsive")/COUNT(O106:O115)</f>
        <v>0.4</v>
      </c>
      <c r="S111">
        <f t="shared" si="9"/>
        <v>0.6</v>
      </c>
      <c r="T111">
        <f t="shared" si="8"/>
        <v>0.6</v>
      </c>
    </row>
    <row r="112" spans="1:20" x14ac:dyDescent="0.25">
      <c r="A112" t="s">
        <v>119</v>
      </c>
      <c r="B112">
        <v>0</v>
      </c>
      <c r="C112">
        <v>6</v>
      </c>
      <c r="D112">
        <v>98.7</v>
      </c>
      <c r="G112" t="s">
        <v>136</v>
      </c>
      <c r="H112" t="s">
        <v>141</v>
      </c>
      <c r="I112">
        <v>0.72009999999999996</v>
      </c>
      <c r="J112" t="s">
        <v>16</v>
      </c>
      <c r="K112" t="s">
        <v>123</v>
      </c>
      <c r="L112">
        <v>87</v>
      </c>
      <c r="M112" t="s">
        <v>32</v>
      </c>
      <c r="N112" t="s">
        <v>32</v>
      </c>
      <c r="O112">
        <f>COUNTIF(M$98:M112,"Responsive")</f>
        <v>8</v>
      </c>
      <c r="P112">
        <f>O112/COUNT(O$98:O112)</f>
        <v>0.53333333333333333</v>
      </c>
      <c r="Q112" t="e">
        <f>COUNTIF(L107:L116, "Responsive")/COUNT(M107:M116)</f>
        <v>#DIV/0!</v>
      </c>
      <c r="R112">
        <f>COUNTIF(M107:M116, "Responsive")/COUNT(O107:O116)</f>
        <v>0.4</v>
      </c>
      <c r="S112">
        <f t="shared" si="9"/>
        <v>0.6</v>
      </c>
      <c r="T112">
        <f t="shared" si="8"/>
        <v>0.4</v>
      </c>
    </row>
    <row r="113" spans="1:20" x14ac:dyDescent="0.25">
      <c r="A113" t="s">
        <v>119</v>
      </c>
      <c r="B113">
        <v>0</v>
      </c>
      <c r="C113">
        <v>6</v>
      </c>
      <c r="D113">
        <v>100</v>
      </c>
      <c r="G113" t="s">
        <v>120</v>
      </c>
      <c r="H113" t="s">
        <v>142</v>
      </c>
      <c r="I113" t="s">
        <v>16</v>
      </c>
      <c r="J113" t="s">
        <v>133</v>
      </c>
      <c r="K113" t="s">
        <v>123</v>
      </c>
      <c r="L113">
        <v>87</v>
      </c>
      <c r="M113" t="s">
        <v>32</v>
      </c>
      <c r="N113" t="s">
        <v>32</v>
      </c>
      <c r="O113">
        <f>COUNTIF(M$98:M113,"Responsive")</f>
        <v>8</v>
      </c>
      <c r="P113">
        <f>O113/COUNT(O$98:O113)</f>
        <v>0.5</v>
      </c>
      <c r="Q113" t="e">
        <f>COUNTIF(L108:L117, "Responsive")/COUNT(M108:M117)</f>
        <v>#DIV/0!</v>
      </c>
      <c r="R113">
        <f>COUNTIF(M108:M117, "Responsive")/COUNT(O108:O117)</f>
        <v>0.4</v>
      </c>
      <c r="S113">
        <f t="shared" si="9"/>
        <v>0.5</v>
      </c>
      <c r="T113">
        <f t="shared" si="8"/>
        <v>0.4</v>
      </c>
    </row>
    <row r="114" spans="1:20" x14ac:dyDescent="0.25">
      <c r="A114" t="s">
        <v>119</v>
      </c>
      <c r="B114">
        <v>0</v>
      </c>
      <c r="C114">
        <v>6.2</v>
      </c>
      <c r="D114">
        <v>96.3</v>
      </c>
      <c r="G114" t="s">
        <v>125</v>
      </c>
      <c r="H114" t="s">
        <v>143</v>
      </c>
      <c r="I114">
        <v>0.95</v>
      </c>
      <c r="J114" t="s">
        <v>16</v>
      </c>
      <c r="K114" t="s">
        <v>123</v>
      </c>
      <c r="L114">
        <v>87</v>
      </c>
      <c r="M114" t="s">
        <v>32</v>
      </c>
      <c r="N114" t="s">
        <v>32</v>
      </c>
      <c r="O114">
        <f>COUNTIF(M$98:M114,"Responsive")</f>
        <v>8</v>
      </c>
      <c r="P114">
        <f>O114/COUNT(O$98:O114)</f>
        <v>0.47058823529411764</v>
      </c>
      <c r="Q114" t="e">
        <f>COUNTIF(L109:L118, "Responsive")/COUNT(M109:M118)</f>
        <v>#DIV/0!</v>
      </c>
      <c r="R114">
        <f>COUNTIF(M109:M118, "Responsive")/COUNT(O109:O118)</f>
        <v>0.5</v>
      </c>
      <c r="S114">
        <f t="shared" si="9"/>
        <v>0.4</v>
      </c>
      <c r="T114">
        <f t="shared" si="8"/>
        <v>0.2</v>
      </c>
    </row>
    <row r="115" spans="1:20" x14ac:dyDescent="0.25">
      <c r="A115" t="s">
        <v>119</v>
      </c>
      <c r="B115">
        <v>0</v>
      </c>
      <c r="C115">
        <v>6.2</v>
      </c>
      <c r="D115">
        <v>97.8</v>
      </c>
      <c r="G115" t="s">
        <v>125</v>
      </c>
      <c r="H115" t="s">
        <v>144</v>
      </c>
      <c r="I115">
        <v>0.95</v>
      </c>
      <c r="J115" t="s">
        <v>16</v>
      </c>
      <c r="K115" t="s">
        <v>123</v>
      </c>
      <c r="L115">
        <v>87</v>
      </c>
      <c r="M115" t="s">
        <v>32</v>
      </c>
      <c r="N115" t="s">
        <v>32</v>
      </c>
      <c r="O115">
        <f>COUNTIF(M$98:M115,"Responsive")</f>
        <v>8</v>
      </c>
      <c r="P115">
        <f>O115/COUNT(O$98:O115)</f>
        <v>0.44444444444444442</v>
      </c>
      <c r="Q115" t="e">
        <f>COUNTIF(L110:L119, "Responsive")/COUNT(M110:M119)</f>
        <v>#DIV/0!</v>
      </c>
      <c r="R115">
        <f>COUNTIF(M110:M119, "Responsive")/COUNT(O110:O119)</f>
        <v>0.4</v>
      </c>
      <c r="S115">
        <f t="shared" si="9"/>
        <v>0.4</v>
      </c>
      <c r="T115">
        <f t="shared" si="8"/>
        <v>0</v>
      </c>
    </row>
    <row r="116" spans="1:20" x14ac:dyDescent="0.25">
      <c r="A116" t="s">
        <v>119</v>
      </c>
      <c r="B116">
        <v>0</v>
      </c>
      <c r="C116">
        <v>6.3</v>
      </c>
      <c r="D116">
        <v>84.8</v>
      </c>
      <c r="G116" t="s">
        <v>128</v>
      </c>
      <c r="H116" t="s">
        <v>145</v>
      </c>
      <c r="I116">
        <v>2.9000000000000001E-2</v>
      </c>
      <c r="J116" t="s">
        <v>16</v>
      </c>
      <c r="K116" t="s">
        <v>123</v>
      </c>
      <c r="L116">
        <v>87</v>
      </c>
      <c r="M116" t="s">
        <v>18</v>
      </c>
      <c r="N116" t="s">
        <v>18</v>
      </c>
      <c r="O116">
        <f>COUNTIF(M$98:M116,"Responsive")</f>
        <v>9</v>
      </c>
      <c r="P116">
        <f>O116/COUNT(O$98:O116)</f>
        <v>0.47368421052631576</v>
      </c>
      <c r="Q116" t="e">
        <f>COUNTIF(L111:L120, "Responsive")/COUNT(M111:M120)</f>
        <v>#DIV/0!</v>
      </c>
      <c r="R116">
        <f>COUNTIF(M111:M120, "Responsive")/COUNT(O111:O120)</f>
        <v>0.3</v>
      </c>
      <c r="S116">
        <f t="shared" si="9"/>
        <v>0.4</v>
      </c>
      <c r="T116">
        <f t="shared" si="8"/>
        <v>0.2</v>
      </c>
    </row>
    <row r="117" spans="1:20" x14ac:dyDescent="0.25">
      <c r="A117" t="s">
        <v>119</v>
      </c>
      <c r="B117">
        <v>0</v>
      </c>
      <c r="C117">
        <v>6.4</v>
      </c>
      <c r="D117">
        <v>90.2</v>
      </c>
      <c r="G117" t="s">
        <v>146</v>
      </c>
      <c r="H117" t="s">
        <v>147</v>
      </c>
      <c r="I117">
        <v>1E-3</v>
      </c>
      <c r="J117" t="s">
        <v>16</v>
      </c>
      <c r="K117" t="s">
        <v>123</v>
      </c>
      <c r="L117">
        <v>87</v>
      </c>
      <c r="M117" t="s">
        <v>18</v>
      </c>
      <c r="N117" t="s">
        <v>18</v>
      </c>
      <c r="O117">
        <f>COUNTIF(M$98:M117,"Responsive")</f>
        <v>10</v>
      </c>
      <c r="P117">
        <f>O117/COUNT(O$98:O117)</f>
        <v>0.5</v>
      </c>
      <c r="Q117" t="e">
        <f>COUNTIF(L112:L121, "Responsive")/COUNT(M112:M121)</f>
        <v>#DIV/0!</v>
      </c>
      <c r="R117">
        <f>COUNTIF(M112:M121, "Responsive")/COUNT(O112:O121)</f>
        <v>0.3</v>
      </c>
      <c r="S117">
        <f t="shared" si="9"/>
        <v>0.4</v>
      </c>
      <c r="T117">
        <f t="shared" si="8"/>
        <v>0.4</v>
      </c>
    </row>
    <row r="118" spans="1:20" x14ac:dyDescent="0.25">
      <c r="A118" t="s">
        <v>119</v>
      </c>
      <c r="B118">
        <v>0</v>
      </c>
      <c r="C118">
        <v>7</v>
      </c>
      <c r="D118">
        <v>91.9</v>
      </c>
      <c r="G118" t="s">
        <v>120</v>
      </c>
      <c r="H118" t="s">
        <v>148</v>
      </c>
      <c r="I118">
        <v>0.01</v>
      </c>
      <c r="J118" t="s">
        <v>122</v>
      </c>
      <c r="K118" t="s">
        <v>123</v>
      </c>
      <c r="L118">
        <v>87</v>
      </c>
      <c r="M118" t="s">
        <v>18</v>
      </c>
      <c r="N118" t="s">
        <v>18</v>
      </c>
      <c r="O118">
        <f>COUNTIF(M$98:M118,"Responsive")</f>
        <v>11</v>
      </c>
      <c r="P118">
        <f>O118/COUNT(O$98:O118)</f>
        <v>0.52380952380952384</v>
      </c>
      <c r="Q118" t="e">
        <f>COUNTIF(L113:L122, "Responsive")/COUNT(M113:M122)</f>
        <v>#DIV/0!</v>
      </c>
      <c r="R118">
        <f>COUNTIF(M113:M122, "Responsive")/COUNT(O113:O122)</f>
        <v>0.4</v>
      </c>
      <c r="S118">
        <f t="shared" si="9"/>
        <v>0.5</v>
      </c>
      <c r="T118">
        <f t="shared" si="8"/>
        <v>0.6</v>
      </c>
    </row>
    <row r="119" spans="1:20" x14ac:dyDescent="0.25">
      <c r="A119" t="s">
        <v>119</v>
      </c>
      <c r="B119">
        <v>0</v>
      </c>
      <c r="C119">
        <v>7</v>
      </c>
      <c r="D119">
        <v>98</v>
      </c>
      <c r="G119" t="s">
        <v>120</v>
      </c>
      <c r="H119" t="s">
        <v>149</v>
      </c>
      <c r="I119" t="s">
        <v>16</v>
      </c>
      <c r="J119" t="s">
        <v>133</v>
      </c>
      <c r="K119" t="s">
        <v>123</v>
      </c>
      <c r="L119">
        <v>87</v>
      </c>
      <c r="M119" t="s">
        <v>32</v>
      </c>
      <c r="N119" t="s">
        <v>32</v>
      </c>
      <c r="O119">
        <f>COUNTIF(M$98:M119,"Responsive")</f>
        <v>11</v>
      </c>
      <c r="P119">
        <f>O119/COUNT(O$98:O119)</f>
        <v>0.5</v>
      </c>
      <c r="Q119" t="e">
        <f>COUNTIF(L114:L123, "Responsive")/COUNT(M114:M123)</f>
        <v>#DIV/0!</v>
      </c>
      <c r="R119">
        <f>COUNTIF(M114:M123, "Responsive")/COUNT(O114:O123)</f>
        <v>0.4</v>
      </c>
      <c r="S119">
        <f t="shared" si="9"/>
        <v>0.4</v>
      </c>
      <c r="T119">
        <f t="shared" si="8"/>
        <v>0.6</v>
      </c>
    </row>
    <row r="120" spans="1:20" x14ac:dyDescent="0.25">
      <c r="A120" t="s">
        <v>119</v>
      </c>
      <c r="B120">
        <v>0</v>
      </c>
      <c r="C120">
        <v>7</v>
      </c>
      <c r="D120">
        <v>98.7</v>
      </c>
      <c r="G120" t="s">
        <v>120</v>
      </c>
      <c r="H120" t="s">
        <v>150</v>
      </c>
      <c r="I120" t="s">
        <v>16</v>
      </c>
      <c r="J120" t="s">
        <v>133</v>
      </c>
      <c r="K120" t="s">
        <v>123</v>
      </c>
      <c r="L120">
        <v>87</v>
      </c>
      <c r="M120" t="s">
        <v>32</v>
      </c>
      <c r="N120" t="s">
        <v>32</v>
      </c>
      <c r="O120">
        <f>COUNTIF(M$98:M120,"Responsive")</f>
        <v>11</v>
      </c>
      <c r="P120">
        <f>O120/COUNT(O$98:O120)</f>
        <v>0.47826086956521741</v>
      </c>
      <c r="Q120" t="e">
        <f>COUNTIF(L115:L124, "Responsive")/COUNT(M115:M124)</f>
        <v>#DIV/0!</v>
      </c>
      <c r="R120">
        <f>COUNTIF(M115:M124, "Responsive")/COUNT(O115:O124)</f>
        <v>0.5</v>
      </c>
      <c r="S120">
        <f t="shared" si="9"/>
        <v>0.3</v>
      </c>
      <c r="T120">
        <f t="shared" si="8"/>
        <v>0.6</v>
      </c>
    </row>
    <row r="121" spans="1:20" x14ac:dyDescent="0.25">
      <c r="A121" t="s">
        <v>119</v>
      </c>
      <c r="B121">
        <v>0</v>
      </c>
      <c r="C121">
        <v>7</v>
      </c>
      <c r="D121">
        <v>98.6</v>
      </c>
      <c r="G121" t="s">
        <v>128</v>
      </c>
      <c r="H121" t="s">
        <v>151</v>
      </c>
      <c r="I121" t="s">
        <v>16</v>
      </c>
      <c r="J121" t="s">
        <v>16</v>
      </c>
      <c r="K121" t="s">
        <v>123</v>
      </c>
      <c r="L121">
        <v>87</v>
      </c>
      <c r="M121" t="s">
        <v>32</v>
      </c>
      <c r="N121" t="s">
        <v>32</v>
      </c>
      <c r="O121">
        <f>COUNTIF(M$98:M121,"Responsive")</f>
        <v>11</v>
      </c>
      <c r="P121">
        <f>O121/COUNT(O$98:O121)</f>
        <v>0.45833333333333331</v>
      </c>
      <c r="Q121" t="e">
        <f>COUNTIF(L116:L125, "Responsive")/COUNT(M116:M125)</f>
        <v>#DIV/0!</v>
      </c>
      <c r="R121">
        <f>COUNTIF(M116:M125, "Responsive")/COUNT(O116:O125)</f>
        <v>0.5</v>
      </c>
      <c r="S121">
        <f t="shared" si="9"/>
        <v>0.3</v>
      </c>
      <c r="T121">
        <f t="shared" si="8"/>
        <v>0.4</v>
      </c>
    </row>
    <row r="122" spans="1:20" x14ac:dyDescent="0.25">
      <c r="A122" t="s">
        <v>119</v>
      </c>
      <c r="B122">
        <v>0</v>
      </c>
      <c r="C122">
        <v>7.1</v>
      </c>
      <c r="D122">
        <v>87.7</v>
      </c>
      <c r="G122" t="s">
        <v>146</v>
      </c>
      <c r="H122" t="s">
        <v>152</v>
      </c>
      <c r="I122">
        <v>1E-3</v>
      </c>
      <c r="J122" t="s">
        <v>16</v>
      </c>
      <c r="K122" t="s">
        <v>123</v>
      </c>
      <c r="L122">
        <v>87</v>
      </c>
      <c r="M122" t="s">
        <v>18</v>
      </c>
      <c r="N122" t="s">
        <v>18</v>
      </c>
      <c r="O122">
        <f>COUNTIF(M$98:M122,"Responsive")</f>
        <v>12</v>
      </c>
      <c r="P122">
        <f>O122/COUNT(O$98:O122)</f>
        <v>0.48</v>
      </c>
      <c r="Q122" t="e">
        <f>COUNTIF(L117:L126, "Responsive")/COUNT(M117:M126)</f>
        <v>#DIV/0!</v>
      </c>
      <c r="R122">
        <f>COUNTIF(M117:M126, "Responsive")/COUNT(O117:O126)</f>
        <v>0.5</v>
      </c>
      <c r="S122">
        <f t="shared" si="9"/>
        <v>0.4</v>
      </c>
      <c r="T122">
        <f t="shared" si="8"/>
        <v>0.4</v>
      </c>
    </row>
    <row r="123" spans="1:20" x14ac:dyDescent="0.25">
      <c r="A123" t="s">
        <v>119</v>
      </c>
      <c r="B123">
        <v>0</v>
      </c>
      <c r="C123">
        <v>7.3</v>
      </c>
      <c r="D123">
        <v>94.3</v>
      </c>
      <c r="G123" t="s">
        <v>128</v>
      </c>
      <c r="H123" t="s">
        <v>153</v>
      </c>
      <c r="I123">
        <v>5.2600000000000001E-2</v>
      </c>
      <c r="J123" t="s">
        <v>16</v>
      </c>
      <c r="K123" t="s">
        <v>123</v>
      </c>
      <c r="L123">
        <v>87</v>
      </c>
      <c r="M123" t="s">
        <v>32</v>
      </c>
      <c r="N123" t="s">
        <v>32</v>
      </c>
      <c r="O123">
        <f>COUNTIF(M$98:M123,"Responsive")</f>
        <v>12</v>
      </c>
      <c r="P123">
        <f>O123/COUNT(O$98:O123)</f>
        <v>0.46153846153846156</v>
      </c>
      <c r="Q123" t="e">
        <f>COUNTIF(L118:L127, "Responsive")/COUNT(M118:M127)</f>
        <v>#DIV/0!</v>
      </c>
      <c r="R123">
        <f>COUNTIF(M118:M127, "Responsive")/COUNT(O118:O127)</f>
        <v>0.4</v>
      </c>
      <c r="S123">
        <f t="shared" si="9"/>
        <v>0.4</v>
      </c>
      <c r="T123">
        <f t="shared" si="8"/>
        <v>0.2</v>
      </c>
    </row>
    <row r="124" spans="1:20" x14ac:dyDescent="0.25">
      <c r="A124" t="s">
        <v>119</v>
      </c>
      <c r="B124">
        <v>0</v>
      </c>
      <c r="C124">
        <v>7.5</v>
      </c>
      <c r="D124">
        <v>92.8</v>
      </c>
      <c r="G124" t="s">
        <v>146</v>
      </c>
      <c r="H124" t="s">
        <v>154</v>
      </c>
      <c r="I124">
        <v>1E-3</v>
      </c>
      <c r="J124" t="s">
        <v>16</v>
      </c>
      <c r="K124" t="s">
        <v>123</v>
      </c>
      <c r="L124">
        <v>87</v>
      </c>
      <c r="M124" t="s">
        <v>18</v>
      </c>
      <c r="N124" t="s">
        <v>18</v>
      </c>
      <c r="O124">
        <f>COUNTIF(M$98:M124,"Responsive")</f>
        <v>13</v>
      </c>
      <c r="P124">
        <f>O124/COUNT(O$98:O124)</f>
        <v>0.48148148148148145</v>
      </c>
      <c r="Q124" t="e">
        <f>COUNTIF(L119:L128, "Responsive")/COUNT(M119:M128)</f>
        <v>#DIV/0!</v>
      </c>
      <c r="R124">
        <f>COUNTIF(M119:M128, "Responsive")/COUNT(O119:O128)</f>
        <v>0.3</v>
      </c>
      <c r="S124">
        <f t="shared" si="9"/>
        <v>0.5</v>
      </c>
      <c r="T124">
        <f t="shared" si="8"/>
        <v>0.4</v>
      </c>
    </row>
    <row r="125" spans="1:20" x14ac:dyDescent="0.25">
      <c r="A125" t="s">
        <v>119</v>
      </c>
      <c r="B125">
        <v>0</v>
      </c>
      <c r="C125">
        <v>7.7</v>
      </c>
      <c r="D125">
        <v>89.7</v>
      </c>
      <c r="G125" t="s">
        <v>128</v>
      </c>
      <c r="H125" t="s">
        <v>155</v>
      </c>
      <c r="I125">
        <v>6.9099999999999995E-2</v>
      </c>
      <c r="J125" t="s">
        <v>16</v>
      </c>
      <c r="K125" t="s">
        <v>123</v>
      </c>
      <c r="L125">
        <v>87</v>
      </c>
      <c r="M125" t="s">
        <v>32</v>
      </c>
      <c r="N125" t="s">
        <v>32</v>
      </c>
      <c r="O125">
        <f>COUNTIF(M$98:M125,"Responsive")</f>
        <v>13</v>
      </c>
      <c r="P125">
        <f>O125/COUNT(O$98:O125)</f>
        <v>0.4642857142857143</v>
      </c>
      <c r="Q125" t="e">
        <f>COUNTIF(L120:L129, "Responsive")/COUNT(M120:M129)</f>
        <v>#DIV/0!</v>
      </c>
      <c r="R125">
        <f>COUNTIF(M120:M129, "Responsive")/COUNT(O120:O129)</f>
        <v>0.3</v>
      </c>
      <c r="S125">
        <f t="shared" si="9"/>
        <v>0.5</v>
      </c>
      <c r="T125">
        <f t="shared" si="8"/>
        <v>0.4</v>
      </c>
    </row>
    <row r="126" spans="1:20" x14ac:dyDescent="0.25">
      <c r="A126" t="s">
        <v>119</v>
      </c>
      <c r="B126">
        <v>0</v>
      </c>
      <c r="C126">
        <v>7.7</v>
      </c>
      <c r="D126">
        <v>85.5</v>
      </c>
      <c r="G126" t="s">
        <v>128</v>
      </c>
      <c r="H126" t="s">
        <v>156</v>
      </c>
      <c r="I126" s="1">
        <v>5.2499999999999997E-4</v>
      </c>
      <c r="J126" t="s">
        <v>16</v>
      </c>
      <c r="K126" t="s">
        <v>123</v>
      </c>
      <c r="L126">
        <v>87</v>
      </c>
      <c r="M126" t="s">
        <v>18</v>
      </c>
      <c r="N126" t="s">
        <v>18</v>
      </c>
      <c r="O126">
        <f>COUNTIF(M$98:M126,"Responsive")</f>
        <v>14</v>
      </c>
      <c r="P126">
        <f>O126/COUNT(O$98:O126)</f>
        <v>0.48275862068965519</v>
      </c>
      <c r="Q126" t="e">
        <f>COUNTIF(L121:L130, "Responsive")/COUNT(M121:M130)</f>
        <v>#DIV/0!</v>
      </c>
      <c r="R126">
        <f>COUNTIF(M121:M130, "Responsive")/COUNT(O121:O130)</f>
        <v>0.3</v>
      </c>
      <c r="S126">
        <f t="shared" si="9"/>
        <v>0.5</v>
      </c>
      <c r="T126">
        <f t="shared" si="8"/>
        <v>0.6</v>
      </c>
    </row>
    <row r="127" spans="1:20" x14ac:dyDescent="0.25">
      <c r="A127" t="s">
        <v>119</v>
      </c>
      <c r="B127">
        <v>0</v>
      </c>
      <c r="C127">
        <v>7.8</v>
      </c>
      <c r="D127">
        <v>97.4</v>
      </c>
      <c r="G127" t="s">
        <v>125</v>
      </c>
      <c r="H127" t="s">
        <v>157</v>
      </c>
      <c r="I127">
        <v>0.59</v>
      </c>
      <c r="J127" t="s">
        <v>16</v>
      </c>
      <c r="K127" t="s">
        <v>123</v>
      </c>
      <c r="L127">
        <v>87</v>
      </c>
      <c r="M127" t="s">
        <v>32</v>
      </c>
      <c r="N127" t="s">
        <v>32</v>
      </c>
      <c r="O127">
        <f>COUNTIF(M$98:M127,"Responsive")</f>
        <v>14</v>
      </c>
      <c r="P127">
        <f>O127/COUNT(O$98:O127)</f>
        <v>0.46666666666666667</v>
      </c>
      <c r="Q127" t="e">
        <f>COUNTIF(L122:L131, "Responsive")/COUNT(M122:M131)</f>
        <v>#DIV/0!</v>
      </c>
      <c r="R127">
        <f>COUNTIF(M122:M131, "Responsive")/COUNT(O122:O131)</f>
        <v>0.3</v>
      </c>
      <c r="S127">
        <f t="shared" si="9"/>
        <v>0.4</v>
      </c>
      <c r="T127">
        <f t="shared" si="8"/>
        <v>0.4</v>
      </c>
    </row>
    <row r="128" spans="1:20" x14ac:dyDescent="0.25">
      <c r="A128" t="s">
        <v>119</v>
      </c>
      <c r="B128">
        <v>0</v>
      </c>
      <c r="C128">
        <v>7.8</v>
      </c>
      <c r="D128">
        <v>97.6</v>
      </c>
      <c r="G128" t="s">
        <v>125</v>
      </c>
      <c r="H128" t="s">
        <v>158</v>
      </c>
      <c r="I128">
        <v>0.59</v>
      </c>
      <c r="J128" t="s">
        <v>16</v>
      </c>
      <c r="K128" t="s">
        <v>123</v>
      </c>
      <c r="L128">
        <v>87</v>
      </c>
      <c r="M128" t="s">
        <v>32</v>
      </c>
      <c r="N128" t="s">
        <v>32</v>
      </c>
      <c r="O128">
        <f>COUNTIF(M$98:M128,"Responsive")</f>
        <v>14</v>
      </c>
      <c r="P128">
        <f>O128/COUNT(O$98:O128)</f>
        <v>0.45161290322580644</v>
      </c>
      <c r="Q128" t="e">
        <f>COUNTIF(L123:L132, "Responsive")/COUNT(M123:M132)</f>
        <v>#DIV/0!</v>
      </c>
      <c r="R128">
        <f>COUNTIF(M123:M132, "Responsive")/COUNT(O123:O132)</f>
        <v>0.3</v>
      </c>
      <c r="S128">
        <f t="shared" si="9"/>
        <v>0.3</v>
      </c>
      <c r="T128">
        <f t="shared" si="8"/>
        <v>0.4</v>
      </c>
    </row>
    <row r="129" spans="1:20" x14ac:dyDescent="0.25">
      <c r="A129" t="s">
        <v>119</v>
      </c>
      <c r="B129">
        <v>0</v>
      </c>
      <c r="C129">
        <v>7.9</v>
      </c>
      <c r="D129">
        <v>93</v>
      </c>
      <c r="G129" t="s">
        <v>128</v>
      </c>
      <c r="H129" t="s">
        <v>159</v>
      </c>
      <c r="I129" t="s">
        <v>16</v>
      </c>
      <c r="J129" t="s">
        <v>16</v>
      </c>
      <c r="K129" t="s">
        <v>123</v>
      </c>
      <c r="L129">
        <v>87</v>
      </c>
      <c r="M129" t="s">
        <v>32</v>
      </c>
      <c r="N129" t="s">
        <v>32</v>
      </c>
      <c r="O129">
        <f>COUNTIF(M$98:M129,"Responsive")</f>
        <v>14</v>
      </c>
      <c r="P129">
        <f>O129/COUNT(O$98:O129)</f>
        <v>0.4375</v>
      </c>
      <c r="Q129" t="e">
        <f>COUNTIF(L124:L133, "Responsive")/COUNT(M124:M133)</f>
        <v>#DIV/0!</v>
      </c>
      <c r="R129">
        <f>COUNTIF(M124:M133, "Responsive")/COUNT(O124:O133)</f>
        <v>0.4</v>
      </c>
      <c r="S129">
        <f t="shared" si="9"/>
        <v>0.3</v>
      </c>
      <c r="T129">
        <f t="shared" si="8"/>
        <v>0.2</v>
      </c>
    </row>
    <row r="130" spans="1:20" x14ac:dyDescent="0.25">
      <c r="A130" t="s">
        <v>119</v>
      </c>
      <c r="B130">
        <v>0</v>
      </c>
      <c r="C130">
        <v>8</v>
      </c>
      <c r="D130">
        <v>90.4</v>
      </c>
      <c r="G130" t="s">
        <v>120</v>
      </c>
      <c r="H130" t="s">
        <v>160</v>
      </c>
      <c r="I130" t="s">
        <v>16</v>
      </c>
      <c r="J130" t="s">
        <v>133</v>
      </c>
      <c r="K130" t="s">
        <v>123</v>
      </c>
      <c r="L130">
        <v>87</v>
      </c>
      <c r="M130" t="s">
        <v>32</v>
      </c>
      <c r="N130" t="s">
        <v>32</v>
      </c>
      <c r="O130">
        <f>COUNTIF(M$98:M130,"Responsive")</f>
        <v>14</v>
      </c>
      <c r="P130">
        <f>O130/COUNT(O$98:O130)</f>
        <v>0.42424242424242425</v>
      </c>
      <c r="Q130" t="e">
        <f>COUNTIF(L125:L134, "Responsive")/COUNT(M125:M134)</f>
        <v>#DIV/0!</v>
      </c>
      <c r="R130">
        <f>COUNTIF(M125:M134, "Responsive")/COUNT(O125:O134)</f>
        <v>0.4</v>
      </c>
      <c r="S130">
        <f t="shared" si="9"/>
        <v>0.3</v>
      </c>
      <c r="T130">
        <f t="shared" si="8"/>
        <v>0.2</v>
      </c>
    </row>
    <row r="131" spans="1:20" x14ac:dyDescent="0.25">
      <c r="A131" t="s">
        <v>119</v>
      </c>
      <c r="B131">
        <v>0</v>
      </c>
      <c r="C131">
        <v>8.1</v>
      </c>
      <c r="D131">
        <v>91.1</v>
      </c>
      <c r="G131" t="s">
        <v>128</v>
      </c>
      <c r="H131" t="s">
        <v>161</v>
      </c>
      <c r="I131" t="s">
        <v>16</v>
      </c>
      <c r="J131" t="s">
        <v>16</v>
      </c>
      <c r="K131" t="s">
        <v>123</v>
      </c>
      <c r="L131">
        <v>87</v>
      </c>
      <c r="M131" t="s">
        <v>32</v>
      </c>
      <c r="N131" t="s">
        <v>32</v>
      </c>
      <c r="O131">
        <f>COUNTIF(M$98:M131,"Responsive")</f>
        <v>14</v>
      </c>
      <c r="P131">
        <f>O131/COUNT(O$98:O131)</f>
        <v>0.41176470588235292</v>
      </c>
      <c r="Q131" t="e">
        <f>COUNTIF(L126:L135, "Responsive")/COUNT(M126:M135)</f>
        <v>#DIV/0!</v>
      </c>
      <c r="R131">
        <f>COUNTIF(M126:M135, "Responsive")/COUNT(O126:O135)</f>
        <v>0.4</v>
      </c>
      <c r="S131">
        <f t="shared" si="9"/>
        <v>0.3</v>
      </c>
      <c r="T131">
        <f t="shared" si="8"/>
        <v>0</v>
      </c>
    </row>
    <row r="132" spans="1:20" x14ac:dyDescent="0.25">
      <c r="A132" t="s">
        <v>119</v>
      </c>
      <c r="B132">
        <v>0</v>
      </c>
      <c r="C132">
        <v>8.8000000000000007</v>
      </c>
      <c r="D132">
        <v>88.9</v>
      </c>
      <c r="G132" t="s">
        <v>125</v>
      </c>
      <c r="H132" t="s">
        <v>162</v>
      </c>
      <c r="I132">
        <v>0.03</v>
      </c>
      <c r="J132" t="s">
        <v>16</v>
      </c>
      <c r="K132" t="s">
        <v>123</v>
      </c>
      <c r="L132">
        <v>87</v>
      </c>
      <c r="M132" t="s">
        <v>18</v>
      </c>
      <c r="N132" t="s">
        <v>18</v>
      </c>
      <c r="O132">
        <f>COUNTIF(M$98:M132,"Responsive")</f>
        <v>15</v>
      </c>
      <c r="P132">
        <f>O132/COUNT(O$98:O132)</f>
        <v>0.42857142857142855</v>
      </c>
      <c r="Q132" t="e">
        <f>COUNTIF(L127:L136, "Responsive")/COUNT(M127:M136)</f>
        <v>#DIV/0!</v>
      </c>
      <c r="R132">
        <f>COUNTIF(M127:M136, "Responsive")/COUNT(O127:O136)</f>
        <v>0.3</v>
      </c>
      <c r="S132">
        <f t="shared" si="9"/>
        <v>0.3</v>
      </c>
      <c r="T132">
        <f t="shared" si="8"/>
        <v>0.2</v>
      </c>
    </row>
    <row r="133" spans="1:20" x14ac:dyDescent="0.25">
      <c r="A133" t="s">
        <v>119</v>
      </c>
      <c r="B133">
        <v>0</v>
      </c>
      <c r="C133">
        <v>8.8000000000000007</v>
      </c>
      <c r="D133">
        <v>90.2</v>
      </c>
      <c r="G133" t="s">
        <v>125</v>
      </c>
      <c r="H133" t="s">
        <v>163</v>
      </c>
      <c r="I133">
        <v>0.03</v>
      </c>
      <c r="J133" t="s">
        <v>16</v>
      </c>
      <c r="K133" t="s">
        <v>123</v>
      </c>
      <c r="L133">
        <v>87</v>
      </c>
      <c r="M133" t="s">
        <v>18</v>
      </c>
      <c r="N133" t="s">
        <v>18</v>
      </c>
      <c r="O133">
        <f>COUNTIF(M$98:M133,"Responsive")</f>
        <v>16</v>
      </c>
      <c r="P133">
        <f>O133/COUNT(O$98:O133)</f>
        <v>0.44444444444444442</v>
      </c>
      <c r="Q133" t="e">
        <f>COUNTIF(L128:L137, "Responsive")/COUNT(M128:M137)</f>
        <v>#DIV/0!</v>
      </c>
      <c r="R133">
        <f>COUNTIF(M128:M137, "Responsive")/COUNT(O128:O137)</f>
        <v>0.4</v>
      </c>
      <c r="S133">
        <f t="shared" si="9"/>
        <v>0.4</v>
      </c>
      <c r="T133">
        <f t="shared" si="8"/>
        <v>0.4</v>
      </c>
    </row>
    <row r="134" spans="1:20" x14ac:dyDescent="0.25">
      <c r="A134" t="s">
        <v>119</v>
      </c>
      <c r="B134">
        <v>0</v>
      </c>
      <c r="C134">
        <v>9</v>
      </c>
      <c r="D134">
        <v>76.400000000000006</v>
      </c>
      <c r="G134" t="s">
        <v>136</v>
      </c>
      <c r="H134" t="s">
        <v>164</v>
      </c>
      <c r="I134">
        <v>1.9E-3</v>
      </c>
      <c r="J134" t="s">
        <v>16</v>
      </c>
      <c r="K134" t="s">
        <v>123</v>
      </c>
      <c r="L134">
        <v>87</v>
      </c>
      <c r="M134" t="s">
        <v>18</v>
      </c>
      <c r="N134" t="s">
        <v>18</v>
      </c>
      <c r="O134">
        <f>COUNTIF(M$98:M134,"Responsive")</f>
        <v>17</v>
      </c>
      <c r="P134">
        <f>O134/COUNT(O$98:O134)</f>
        <v>0.45945945945945948</v>
      </c>
      <c r="Q134" t="e">
        <f>COUNTIF(L129:L138, "Responsive")/COUNT(M129:M138)</f>
        <v>#DIV/0!</v>
      </c>
      <c r="R134">
        <f>COUNTIF(M129:M138, "Responsive")/COUNT(O129:O138)</f>
        <v>0.5</v>
      </c>
      <c r="S134">
        <f t="shared" si="9"/>
        <v>0.4</v>
      </c>
      <c r="T134">
        <f t="shared" si="8"/>
        <v>0.6</v>
      </c>
    </row>
    <row r="135" spans="1:20" x14ac:dyDescent="0.25">
      <c r="A135" t="s">
        <v>119</v>
      </c>
      <c r="B135">
        <v>0</v>
      </c>
      <c r="C135">
        <v>9</v>
      </c>
      <c r="D135">
        <v>92</v>
      </c>
      <c r="G135" t="s">
        <v>136</v>
      </c>
      <c r="H135" t="s">
        <v>165</v>
      </c>
      <c r="I135">
        <v>0.39650000000000002</v>
      </c>
      <c r="J135" t="s">
        <v>16</v>
      </c>
      <c r="K135" t="s">
        <v>123</v>
      </c>
      <c r="L135">
        <v>87</v>
      </c>
      <c r="M135" t="s">
        <v>32</v>
      </c>
      <c r="N135" t="s">
        <v>32</v>
      </c>
      <c r="O135">
        <f>COUNTIF(M$98:M135,"Responsive")</f>
        <v>17</v>
      </c>
      <c r="P135">
        <f>O135/COUNT(O$98:O135)</f>
        <v>0.44736842105263158</v>
      </c>
      <c r="Q135" t="e">
        <f>COUNTIF(L130:L139, "Responsive")/COUNT(M130:M139)</f>
        <v>#DIV/0!</v>
      </c>
      <c r="R135">
        <f>COUNTIF(M130:M139, "Responsive")/COUNT(O130:O139)</f>
        <v>0.5</v>
      </c>
      <c r="S135">
        <f t="shared" si="9"/>
        <v>0.4</v>
      </c>
      <c r="T135">
        <f t="shared" si="8"/>
        <v>0.6</v>
      </c>
    </row>
    <row r="136" spans="1:20" x14ac:dyDescent="0.25">
      <c r="A136" t="s">
        <v>119</v>
      </c>
      <c r="B136">
        <v>0</v>
      </c>
      <c r="C136">
        <v>9</v>
      </c>
      <c r="D136">
        <v>92.1</v>
      </c>
      <c r="G136" t="s">
        <v>120</v>
      </c>
      <c r="H136" t="s">
        <v>166</v>
      </c>
      <c r="I136" t="s">
        <v>16</v>
      </c>
      <c r="J136" t="s">
        <v>133</v>
      </c>
      <c r="K136" t="s">
        <v>123</v>
      </c>
      <c r="L136">
        <v>87</v>
      </c>
      <c r="M136" t="s">
        <v>32</v>
      </c>
      <c r="N136" t="s">
        <v>32</v>
      </c>
      <c r="O136">
        <f>COUNTIF(M$98:M136,"Responsive")</f>
        <v>17</v>
      </c>
      <c r="P136">
        <f>O136/COUNT(O$98:O136)</f>
        <v>0.4358974358974359</v>
      </c>
      <c r="Q136" t="e">
        <f>COUNTIF(L131:L140, "Responsive")/COUNT(M131:M140)</f>
        <v>#DIV/0!</v>
      </c>
      <c r="R136">
        <f>COUNTIF(M131:M140, "Responsive")/COUNT(O131:O140)</f>
        <v>0.5</v>
      </c>
      <c r="S136">
        <f t="shared" si="9"/>
        <v>0.3</v>
      </c>
      <c r="T136">
        <f t="shared" si="8"/>
        <v>0.6</v>
      </c>
    </row>
    <row r="137" spans="1:20" x14ac:dyDescent="0.25">
      <c r="A137" t="s">
        <v>119</v>
      </c>
      <c r="B137">
        <v>0</v>
      </c>
      <c r="C137">
        <v>9.1</v>
      </c>
      <c r="D137">
        <v>90.4</v>
      </c>
      <c r="G137" t="s">
        <v>125</v>
      </c>
      <c r="H137" t="s">
        <v>167</v>
      </c>
      <c r="I137">
        <v>0.01</v>
      </c>
      <c r="J137" t="s">
        <v>16</v>
      </c>
      <c r="K137" t="s">
        <v>123</v>
      </c>
      <c r="L137">
        <v>87</v>
      </c>
      <c r="M137" t="s">
        <v>18</v>
      </c>
      <c r="N137" t="s">
        <v>18</v>
      </c>
      <c r="O137">
        <f>COUNTIF(M$98:M137,"Responsive")</f>
        <v>18</v>
      </c>
      <c r="P137">
        <f>O137/COUNT(O$98:O137)</f>
        <v>0.45</v>
      </c>
      <c r="Q137" t="e">
        <f>COUNTIF(L132:L141, "Responsive")/COUNT(M132:M141)</f>
        <v>#DIV/0!</v>
      </c>
      <c r="R137">
        <f>COUNTIF(M132:M141, "Responsive")/COUNT(O132:O141)</f>
        <v>0.5</v>
      </c>
      <c r="S137">
        <f t="shared" si="9"/>
        <v>0.4</v>
      </c>
      <c r="T137">
        <f t="shared" si="8"/>
        <v>0.6</v>
      </c>
    </row>
    <row r="138" spans="1:20" x14ac:dyDescent="0.25">
      <c r="A138" t="s">
        <v>119</v>
      </c>
      <c r="B138">
        <v>0</v>
      </c>
      <c r="C138">
        <v>9.1</v>
      </c>
      <c r="D138">
        <v>90.5</v>
      </c>
      <c r="G138" t="s">
        <v>125</v>
      </c>
      <c r="H138" t="s">
        <v>168</v>
      </c>
      <c r="I138">
        <v>0.01</v>
      </c>
      <c r="J138" t="s">
        <v>16</v>
      </c>
      <c r="K138" t="s">
        <v>123</v>
      </c>
      <c r="L138">
        <v>87</v>
      </c>
      <c r="M138" t="s">
        <v>18</v>
      </c>
      <c r="N138" t="s">
        <v>18</v>
      </c>
      <c r="O138">
        <f>COUNTIF(M$98:M138,"Responsive")</f>
        <v>19</v>
      </c>
      <c r="P138">
        <f>O138/COUNT(O$98:O138)</f>
        <v>0.46341463414634149</v>
      </c>
      <c r="Q138" t="e">
        <f>COUNTIF(L133:L142, "Responsive")/COUNT(M133:M142)</f>
        <v>#DIV/0!</v>
      </c>
      <c r="R138">
        <f>COUNTIF(M133:M142, "Responsive")/COUNT(O133:O142)</f>
        <v>0.4</v>
      </c>
      <c r="S138">
        <f t="shared" si="9"/>
        <v>0.5</v>
      </c>
      <c r="T138">
        <f t="shared" si="8"/>
        <v>0.6</v>
      </c>
    </row>
    <row r="139" spans="1:20" x14ac:dyDescent="0.25">
      <c r="A139" t="s">
        <v>119</v>
      </c>
      <c r="B139">
        <v>0</v>
      </c>
      <c r="C139">
        <v>9.1999999999999993</v>
      </c>
      <c r="D139">
        <v>90</v>
      </c>
      <c r="G139" t="s">
        <v>128</v>
      </c>
      <c r="H139" t="s">
        <v>169</v>
      </c>
      <c r="I139" t="s">
        <v>16</v>
      </c>
      <c r="J139" t="s">
        <v>16</v>
      </c>
      <c r="K139" t="s">
        <v>123</v>
      </c>
      <c r="L139">
        <v>87</v>
      </c>
      <c r="M139" t="s">
        <v>32</v>
      </c>
      <c r="N139" t="s">
        <v>32</v>
      </c>
      <c r="O139">
        <f>COUNTIF(M$98:M139,"Responsive")</f>
        <v>19</v>
      </c>
      <c r="P139">
        <f>O139/COUNT(O$98:O139)</f>
        <v>0.45238095238095238</v>
      </c>
      <c r="Q139" t="e">
        <f>COUNTIF(L134:L143, "Responsive")/COUNT(M134:M143)</f>
        <v>#DIV/0!</v>
      </c>
      <c r="R139">
        <f>COUNTIF(M134:M143, "Responsive")/COUNT(O134:O143)</f>
        <v>0.3</v>
      </c>
      <c r="S139">
        <f t="shared" si="9"/>
        <v>0.5</v>
      </c>
      <c r="T139">
        <f t="shared" si="8"/>
        <v>0.4</v>
      </c>
    </row>
    <row r="140" spans="1:20" x14ac:dyDescent="0.25">
      <c r="A140" t="s">
        <v>119</v>
      </c>
      <c r="B140">
        <v>0</v>
      </c>
      <c r="C140">
        <v>9.1999999999999993</v>
      </c>
      <c r="D140">
        <v>96.4</v>
      </c>
      <c r="G140" t="s">
        <v>128</v>
      </c>
      <c r="H140" t="s">
        <v>170</v>
      </c>
      <c r="I140" t="s">
        <v>16</v>
      </c>
      <c r="J140" t="s">
        <v>16</v>
      </c>
      <c r="K140" t="s">
        <v>123</v>
      </c>
      <c r="L140">
        <v>87</v>
      </c>
      <c r="M140" t="s">
        <v>32</v>
      </c>
      <c r="N140" t="s">
        <v>32</v>
      </c>
      <c r="O140">
        <f>COUNTIF(M$98:M140,"Responsive")</f>
        <v>19</v>
      </c>
      <c r="P140">
        <f>O140/COUNT(O$98:O140)</f>
        <v>0.44186046511627908</v>
      </c>
      <c r="Q140" t="e">
        <f>COUNTIF(L135:L144, "Responsive")/COUNT(M135:M144)</f>
        <v>#DIV/0!</v>
      </c>
      <c r="R140">
        <f>COUNTIF(M135:M144, "Responsive")/COUNT(O135:O144)</f>
        <v>0.2</v>
      </c>
      <c r="S140">
        <f t="shared" si="9"/>
        <v>0.5</v>
      </c>
      <c r="T140">
        <f t="shared" si="8"/>
        <v>0.4</v>
      </c>
    </row>
    <row r="141" spans="1:20" x14ac:dyDescent="0.25">
      <c r="A141" t="s">
        <v>119</v>
      </c>
      <c r="B141">
        <v>0</v>
      </c>
      <c r="C141">
        <v>9.6</v>
      </c>
      <c r="D141">
        <v>97.6</v>
      </c>
      <c r="G141" t="s">
        <v>125</v>
      </c>
      <c r="H141" t="s">
        <v>171</v>
      </c>
      <c r="I141">
        <v>0.91</v>
      </c>
      <c r="J141" t="s">
        <v>16</v>
      </c>
      <c r="K141" t="s">
        <v>123</v>
      </c>
      <c r="L141">
        <v>87</v>
      </c>
      <c r="M141" t="s">
        <v>32</v>
      </c>
      <c r="N141" t="s">
        <v>32</v>
      </c>
      <c r="O141">
        <f>COUNTIF(M$98:M141,"Responsive")</f>
        <v>19</v>
      </c>
      <c r="P141">
        <f>O141/COUNT(O$98:O141)</f>
        <v>0.43181818181818182</v>
      </c>
      <c r="Q141" t="e">
        <f>COUNTIF(L136:L145, "Responsive")/COUNT(M136:M145)</f>
        <v>#DIV/0!</v>
      </c>
      <c r="R141">
        <f>COUNTIF(M136:M145, "Responsive")/COUNT(O136:O145)</f>
        <v>0.2</v>
      </c>
      <c r="S141">
        <f t="shared" si="9"/>
        <v>0.5</v>
      </c>
      <c r="T141">
        <f t="shared" si="8"/>
        <v>0.4</v>
      </c>
    </row>
    <row r="142" spans="1:20" x14ac:dyDescent="0.25">
      <c r="A142" t="s">
        <v>119</v>
      </c>
      <c r="B142">
        <v>0</v>
      </c>
      <c r="C142">
        <v>9.6</v>
      </c>
      <c r="D142">
        <v>99.3</v>
      </c>
      <c r="G142" t="s">
        <v>125</v>
      </c>
      <c r="H142" t="s">
        <v>172</v>
      </c>
      <c r="I142">
        <v>0.91</v>
      </c>
      <c r="J142" t="s">
        <v>16</v>
      </c>
      <c r="K142" t="s">
        <v>123</v>
      </c>
      <c r="L142">
        <v>87</v>
      </c>
      <c r="M142" t="s">
        <v>32</v>
      </c>
      <c r="N142" t="s">
        <v>32</v>
      </c>
      <c r="O142">
        <f>COUNTIF(M$98:M142,"Responsive")</f>
        <v>19</v>
      </c>
      <c r="P142">
        <f>O142/COUNT(O$98:O142)</f>
        <v>0.42222222222222222</v>
      </c>
      <c r="Q142" t="e">
        <f>COUNTIF(L137:L146, "Responsive")/COUNT(M137:M146)</f>
        <v>#DIV/0!</v>
      </c>
      <c r="R142">
        <f>COUNTIF(M137:M146, "Responsive")/COUNT(O137:O146)</f>
        <v>0.3</v>
      </c>
      <c r="S142">
        <f t="shared" si="9"/>
        <v>0.4</v>
      </c>
      <c r="T142">
        <f t="shared" si="8"/>
        <v>0.2</v>
      </c>
    </row>
    <row r="143" spans="1:20" x14ac:dyDescent="0.25">
      <c r="A143" t="s">
        <v>119</v>
      </c>
      <c r="B143">
        <v>0</v>
      </c>
      <c r="C143">
        <v>10</v>
      </c>
      <c r="D143">
        <v>96.8</v>
      </c>
      <c r="G143" t="s">
        <v>120</v>
      </c>
      <c r="H143" t="s">
        <v>173</v>
      </c>
      <c r="I143" t="s">
        <v>16</v>
      </c>
      <c r="J143" t="s">
        <v>133</v>
      </c>
      <c r="K143" t="s">
        <v>123</v>
      </c>
      <c r="L143">
        <v>87</v>
      </c>
      <c r="M143" t="s">
        <v>32</v>
      </c>
      <c r="N143" t="s">
        <v>32</v>
      </c>
      <c r="O143">
        <f>COUNTIF(M$98:M143,"Responsive")</f>
        <v>19</v>
      </c>
      <c r="P143">
        <f>O143/COUNT(O$98:O143)</f>
        <v>0.41304347826086957</v>
      </c>
      <c r="Q143" t="e">
        <f>COUNTIF(L138:L147, "Responsive")/COUNT(M138:M147)</f>
        <v>#DIV/0!</v>
      </c>
      <c r="R143">
        <f>COUNTIF(M138:M147, "Responsive")/COUNT(O138:O147)</f>
        <v>0.3</v>
      </c>
      <c r="S143">
        <f t="shared" si="9"/>
        <v>0.3</v>
      </c>
      <c r="T143">
        <f t="shared" si="8"/>
        <v>0</v>
      </c>
    </row>
    <row r="144" spans="1:20" x14ac:dyDescent="0.25">
      <c r="A144" t="s">
        <v>119</v>
      </c>
      <c r="B144">
        <v>0</v>
      </c>
      <c r="C144">
        <v>10</v>
      </c>
      <c r="D144">
        <v>100</v>
      </c>
      <c r="G144" t="s">
        <v>120</v>
      </c>
      <c r="H144" t="s">
        <v>174</v>
      </c>
      <c r="I144" t="s">
        <v>16</v>
      </c>
      <c r="J144" t="s">
        <v>133</v>
      </c>
      <c r="K144" t="s">
        <v>123</v>
      </c>
      <c r="L144">
        <v>87</v>
      </c>
      <c r="M144" t="s">
        <v>32</v>
      </c>
      <c r="N144" t="s">
        <v>32</v>
      </c>
      <c r="O144">
        <f>COUNTIF(M$98:M144,"Responsive")</f>
        <v>19</v>
      </c>
      <c r="P144">
        <f>O144/COUNT(O$98:O144)</f>
        <v>0.40425531914893614</v>
      </c>
      <c r="Q144" t="e">
        <f>COUNTIF(L139:L148, "Responsive")/COUNT(M139:M148)</f>
        <v>#DIV/0!</v>
      </c>
      <c r="R144">
        <f>COUNTIF(M139:M148, "Responsive")/COUNT(O139:O148)</f>
        <v>0.3</v>
      </c>
      <c r="S144">
        <f t="shared" si="9"/>
        <v>0.2</v>
      </c>
      <c r="T144">
        <f t="shared" si="8"/>
        <v>0</v>
      </c>
    </row>
    <row r="145" spans="1:20" x14ac:dyDescent="0.25">
      <c r="A145" t="s">
        <v>119</v>
      </c>
      <c r="B145">
        <v>0</v>
      </c>
      <c r="C145">
        <v>10.1</v>
      </c>
      <c r="D145">
        <v>100</v>
      </c>
      <c r="G145" t="s">
        <v>128</v>
      </c>
      <c r="H145" t="s">
        <v>175</v>
      </c>
      <c r="I145" t="s">
        <v>16</v>
      </c>
      <c r="J145" t="s">
        <v>16</v>
      </c>
      <c r="K145" t="s">
        <v>123</v>
      </c>
      <c r="L145">
        <v>87</v>
      </c>
      <c r="M145" t="s">
        <v>32</v>
      </c>
      <c r="N145" t="s">
        <v>32</v>
      </c>
      <c r="O145">
        <f>COUNTIF(M$98:M145,"Responsive")</f>
        <v>19</v>
      </c>
      <c r="P145">
        <f>O145/COUNT(O$98:O145)</f>
        <v>0.39583333333333331</v>
      </c>
      <c r="Q145" t="e">
        <f>COUNTIF(L140:L149, "Responsive")/COUNT(M140:M149)</f>
        <v>#DIV/0!</v>
      </c>
      <c r="R145">
        <f>COUNTIF(M140:M149, "Responsive")/COUNT(O140:O149)</f>
        <v>0.3</v>
      </c>
      <c r="S145">
        <f t="shared" si="9"/>
        <v>0.2</v>
      </c>
      <c r="T145">
        <f t="shared" si="8"/>
        <v>0</v>
      </c>
    </row>
    <row r="146" spans="1:20" x14ac:dyDescent="0.25">
      <c r="A146" t="s">
        <v>119</v>
      </c>
      <c r="B146">
        <v>0</v>
      </c>
      <c r="C146">
        <v>11</v>
      </c>
      <c r="D146">
        <v>91.1</v>
      </c>
      <c r="G146" t="s">
        <v>120</v>
      </c>
      <c r="H146" t="s">
        <v>176</v>
      </c>
      <c r="I146">
        <v>0.01</v>
      </c>
      <c r="J146" t="s">
        <v>122</v>
      </c>
      <c r="K146" t="s">
        <v>123</v>
      </c>
      <c r="L146">
        <v>87</v>
      </c>
      <c r="M146" t="s">
        <v>18</v>
      </c>
      <c r="N146" t="s">
        <v>18</v>
      </c>
      <c r="O146">
        <f>COUNTIF(M$98:M146,"Responsive")</f>
        <v>20</v>
      </c>
      <c r="P146">
        <f>O146/COUNT(O$98:O146)</f>
        <v>0.40816326530612246</v>
      </c>
      <c r="Q146" t="e">
        <f>COUNTIF(L141:L150, "Responsive")/COUNT(M141:M150)</f>
        <v>#DIV/0!</v>
      </c>
      <c r="R146">
        <f>COUNTIF(M141:M150, "Responsive")/COUNT(O141:O150)</f>
        <v>0.3</v>
      </c>
      <c r="S146">
        <f t="shared" si="9"/>
        <v>0.3</v>
      </c>
      <c r="T146">
        <f t="shared" si="8"/>
        <v>0.2</v>
      </c>
    </row>
    <row r="147" spans="1:20" x14ac:dyDescent="0.25">
      <c r="A147" t="s">
        <v>119</v>
      </c>
      <c r="B147">
        <v>0</v>
      </c>
      <c r="C147">
        <v>11.4</v>
      </c>
      <c r="D147">
        <v>91.9</v>
      </c>
      <c r="G147" t="s">
        <v>125</v>
      </c>
      <c r="H147" t="s">
        <v>177</v>
      </c>
      <c r="I147">
        <v>0.03</v>
      </c>
      <c r="J147" t="s">
        <v>16</v>
      </c>
      <c r="K147" t="s">
        <v>123</v>
      </c>
      <c r="L147">
        <v>87</v>
      </c>
      <c r="M147" t="s">
        <v>18</v>
      </c>
      <c r="N147" t="s">
        <v>18</v>
      </c>
      <c r="O147">
        <f>COUNTIF(M$98:M147,"Responsive")</f>
        <v>21</v>
      </c>
      <c r="P147">
        <f>O147/COUNT(O$98:O147)</f>
        <v>0.42</v>
      </c>
      <c r="Q147" t="e">
        <f>COUNTIF(L142:L151, "Responsive")/COUNT(M142:M151)</f>
        <v>#DIV/0!</v>
      </c>
      <c r="R147">
        <f>COUNTIF(M142:M151, "Responsive")/COUNT(O142:O151)</f>
        <v>0.3</v>
      </c>
      <c r="S147">
        <f t="shared" si="9"/>
        <v>0.3</v>
      </c>
      <c r="T147">
        <f t="shared" si="8"/>
        <v>0.4</v>
      </c>
    </row>
    <row r="148" spans="1:20" x14ac:dyDescent="0.25">
      <c r="A148" t="s">
        <v>119</v>
      </c>
      <c r="B148">
        <v>0</v>
      </c>
      <c r="C148">
        <v>11.4</v>
      </c>
      <c r="D148">
        <v>92.1</v>
      </c>
      <c r="G148" t="s">
        <v>125</v>
      </c>
      <c r="H148" t="s">
        <v>178</v>
      </c>
      <c r="I148">
        <v>0.03</v>
      </c>
      <c r="J148" t="s">
        <v>16</v>
      </c>
      <c r="K148" t="s">
        <v>123</v>
      </c>
      <c r="L148">
        <v>87</v>
      </c>
      <c r="M148" t="s">
        <v>18</v>
      </c>
      <c r="N148" t="s">
        <v>18</v>
      </c>
      <c r="O148">
        <f>COUNTIF(M$98:M148,"Responsive")</f>
        <v>22</v>
      </c>
      <c r="P148">
        <f>O148/COUNT(O$98:O148)</f>
        <v>0.43137254901960786</v>
      </c>
      <c r="Q148" t="e">
        <f>COUNTIF(L143:L152, "Responsive")/COUNT(M143:M152)</f>
        <v>#DIV/0!</v>
      </c>
      <c r="R148">
        <f>COUNTIF(M143:M152, "Responsive")/COUNT(O143:O152)</f>
        <v>0.4</v>
      </c>
      <c r="S148">
        <f t="shared" si="9"/>
        <v>0.3</v>
      </c>
      <c r="T148">
        <f t="shared" si="8"/>
        <v>0.6</v>
      </c>
    </row>
    <row r="149" spans="1:20" x14ac:dyDescent="0.25">
      <c r="A149" t="s">
        <v>119</v>
      </c>
      <c r="B149">
        <v>0</v>
      </c>
      <c r="C149">
        <v>12</v>
      </c>
      <c r="D149">
        <v>94</v>
      </c>
      <c r="G149" t="s">
        <v>120</v>
      </c>
      <c r="H149" t="s">
        <v>179</v>
      </c>
      <c r="I149" t="s">
        <v>16</v>
      </c>
      <c r="J149" t="s">
        <v>133</v>
      </c>
      <c r="K149" t="s">
        <v>123</v>
      </c>
      <c r="L149">
        <v>87</v>
      </c>
      <c r="M149" t="s">
        <v>32</v>
      </c>
      <c r="N149" t="s">
        <v>32</v>
      </c>
      <c r="O149">
        <f>COUNTIF(M$98:M149,"Responsive")</f>
        <v>22</v>
      </c>
      <c r="P149">
        <f>O149/COUNT(O$98:O149)</f>
        <v>0.42307692307692307</v>
      </c>
      <c r="Q149" t="e">
        <f>COUNTIF(L144:L153, "Responsive")/COUNT(M144:M153)</f>
        <v>#DIV/0!</v>
      </c>
      <c r="R149">
        <f>COUNTIF(M144:M153, "Responsive")/COUNT(O144:O153)</f>
        <v>0.4</v>
      </c>
      <c r="S149">
        <f t="shared" si="9"/>
        <v>0.3</v>
      </c>
      <c r="T149">
        <f t="shared" si="8"/>
        <v>0.6</v>
      </c>
    </row>
    <row r="150" spans="1:20" x14ac:dyDescent="0.25">
      <c r="A150" t="s">
        <v>119</v>
      </c>
      <c r="B150">
        <v>0</v>
      </c>
      <c r="C150">
        <v>12</v>
      </c>
      <c r="D150">
        <v>99.1</v>
      </c>
      <c r="G150" t="s">
        <v>146</v>
      </c>
      <c r="H150" t="s">
        <v>180</v>
      </c>
      <c r="I150">
        <v>0.68</v>
      </c>
      <c r="J150" t="s">
        <v>16</v>
      </c>
      <c r="K150" t="s">
        <v>123</v>
      </c>
      <c r="L150">
        <v>87</v>
      </c>
      <c r="M150" t="s">
        <v>32</v>
      </c>
      <c r="N150" t="s">
        <v>32</v>
      </c>
      <c r="O150">
        <f>COUNTIF(M$98:M150,"Responsive")</f>
        <v>22</v>
      </c>
      <c r="P150">
        <f>O150/COUNT(O$98:O150)</f>
        <v>0.41509433962264153</v>
      </c>
      <c r="Q150" t="e">
        <f>COUNTIF(L145:L154, "Responsive")/COUNT(M145:M154)</f>
        <v>#DIV/0!</v>
      </c>
      <c r="R150">
        <f>COUNTIF(M145:M154, "Responsive")/COUNT(O145:O154)</f>
        <v>0.4</v>
      </c>
      <c r="S150">
        <f t="shared" si="9"/>
        <v>0.3</v>
      </c>
      <c r="T150">
        <f t="shared" si="8"/>
        <v>0.6</v>
      </c>
    </row>
    <row r="151" spans="1:20" x14ac:dyDescent="0.25">
      <c r="A151" t="s">
        <v>119</v>
      </c>
      <c r="B151">
        <v>0</v>
      </c>
      <c r="C151">
        <v>12.1</v>
      </c>
      <c r="D151">
        <v>98.6</v>
      </c>
      <c r="G151" t="s">
        <v>146</v>
      </c>
      <c r="H151" t="s">
        <v>181</v>
      </c>
      <c r="I151">
        <v>0.11</v>
      </c>
      <c r="J151" t="s">
        <v>16</v>
      </c>
      <c r="K151" t="s">
        <v>123</v>
      </c>
      <c r="L151">
        <v>87</v>
      </c>
      <c r="M151" t="s">
        <v>32</v>
      </c>
      <c r="N151" t="s">
        <v>32</v>
      </c>
      <c r="O151">
        <f>COUNTIF(M$98:M151,"Responsive")</f>
        <v>22</v>
      </c>
      <c r="P151">
        <f>O151/COUNT(O$98:O151)</f>
        <v>0.40740740740740738</v>
      </c>
      <c r="Q151" t="e">
        <f>COUNTIF(L146:L155, "Responsive")/COUNT(M146:M155)</f>
        <v>#DIV/0!</v>
      </c>
      <c r="R151">
        <f>COUNTIF(M146:M155, "Responsive")/COUNT(O146:O155)</f>
        <v>0.4</v>
      </c>
      <c r="S151">
        <f t="shared" si="9"/>
        <v>0.3</v>
      </c>
      <c r="T151">
        <f t="shared" si="8"/>
        <v>0.4</v>
      </c>
    </row>
    <row r="152" spans="1:20" x14ac:dyDescent="0.25">
      <c r="A152" t="s">
        <v>119</v>
      </c>
      <c r="B152">
        <v>0</v>
      </c>
      <c r="C152">
        <v>12.5</v>
      </c>
      <c r="D152">
        <v>97.2</v>
      </c>
      <c r="G152" t="s">
        <v>146</v>
      </c>
      <c r="H152" t="s">
        <v>182</v>
      </c>
      <c r="I152">
        <v>1E-3</v>
      </c>
      <c r="J152" t="s">
        <v>16</v>
      </c>
      <c r="K152" t="s">
        <v>123</v>
      </c>
      <c r="L152">
        <v>87</v>
      </c>
      <c r="M152" t="s">
        <v>18</v>
      </c>
      <c r="N152" t="s">
        <v>18</v>
      </c>
      <c r="O152">
        <f>COUNTIF(M$98:M152,"Responsive")</f>
        <v>23</v>
      </c>
      <c r="P152">
        <f>O152/COUNT(O$98:O152)</f>
        <v>0.41818181818181815</v>
      </c>
      <c r="Q152" t="e">
        <f>COUNTIF(L147:L156, "Responsive")/COUNT(M147:M156)</f>
        <v>#DIV/0!</v>
      </c>
      <c r="R152">
        <f>COUNTIF(M147:M156, "Responsive")/COUNT(O147:O156)</f>
        <v>0.3</v>
      </c>
      <c r="S152">
        <f t="shared" si="9"/>
        <v>0.4</v>
      </c>
      <c r="T152">
        <f t="shared" si="8"/>
        <v>0.4</v>
      </c>
    </row>
    <row r="153" spans="1:20" x14ac:dyDescent="0.25">
      <c r="A153" t="s">
        <v>119</v>
      </c>
      <c r="B153">
        <v>0</v>
      </c>
      <c r="C153">
        <v>12.8</v>
      </c>
      <c r="D153">
        <v>94.4</v>
      </c>
      <c r="G153" t="s">
        <v>125</v>
      </c>
      <c r="H153" t="s">
        <v>183</v>
      </c>
      <c r="I153">
        <v>0.32</v>
      </c>
      <c r="J153" t="s">
        <v>16</v>
      </c>
      <c r="K153" t="s">
        <v>123</v>
      </c>
      <c r="L153">
        <v>87</v>
      </c>
      <c r="M153" t="s">
        <v>32</v>
      </c>
      <c r="N153" t="s">
        <v>32</v>
      </c>
      <c r="O153">
        <f>COUNTIF(M$98:M153,"Responsive")</f>
        <v>23</v>
      </c>
      <c r="P153">
        <f>O153/COUNT(O$98:O153)</f>
        <v>0.4107142857142857</v>
      </c>
      <c r="Q153" t="e">
        <f>COUNTIF(L148:L157, "Responsive")/COUNT(M148:M157)</f>
        <v>#DIV/0!</v>
      </c>
      <c r="R153">
        <f>COUNTIF(M148:M157, "Responsive")/COUNT(O148:O157)</f>
        <v>0.2</v>
      </c>
      <c r="S153">
        <f t="shared" si="9"/>
        <v>0.4</v>
      </c>
      <c r="T153">
        <f t="shared" si="8"/>
        <v>0.2</v>
      </c>
    </row>
    <row r="154" spans="1:20" x14ac:dyDescent="0.25">
      <c r="A154" t="s">
        <v>119</v>
      </c>
      <c r="B154">
        <v>0</v>
      </c>
      <c r="C154">
        <v>12.8</v>
      </c>
      <c r="D154">
        <v>95.1</v>
      </c>
      <c r="G154" t="s">
        <v>125</v>
      </c>
      <c r="H154" t="s">
        <v>184</v>
      </c>
      <c r="I154">
        <v>0.32</v>
      </c>
      <c r="J154" t="s">
        <v>16</v>
      </c>
      <c r="K154" t="s">
        <v>123</v>
      </c>
      <c r="L154">
        <v>87</v>
      </c>
      <c r="M154" t="s">
        <v>32</v>
      </c>
      <c r="N154" t="s">
        <v>32</v>
      </c>
      <c r="O154">
        <f>COUNTIF(M$98:M154,"Responsive")</f>
        <v>23</v>
      </c>
      <c r="P154">
        <f>O154/COUNT(O$98:O154)</f>
        <v>0.40350877192982454</v>
      </c>
      <c r="Q154" t="e">
        <f>COUNTIF(L149:L158, "Responsive")/COUNT(M149:M158)</f>
        <v>#DIV/0!</v>
      </c>
      <c r="R154">
        <f>COUNTIF(M149:M158, "Responsive")/COUNT(O149:O158)</f>
        <v>0.1</v>
      </c>
      <c r="S154">
        <f t="shared" si="9"/>
        <v>0.4</v>
      </c>
      <c r="T154">
        <f t="shared" si="8"/>
        <v>0.2</v>
      </c>
    </row>
    <row r="155" spans="1:20" x14ac:dyDescent="0.25">
      <c r="A155" t="s">
        <v>119</v>
      </c>
      <c r="B155">
        <v>0</v>
      </c>
      <c r="C155">
        <v>13.4</v>
      </c>
      <c r="D155">
        <v>90.1</v>
      </c>
      <c r="G155" t="s">
        <v>128</v>
      </c>
      <c r="H155" t="s">
        <v>185</v>
      </c>
      <c r="I155" t="s">
        <v>16</v>
      </c>
      <c r="J155" t="s">
        <v>16</v>
      </c>
      <c r="K155" t="s">
        <v>123</v>
      </c>
      <c r="L155">
        <v>87</v>
      </c>
      <c r="M155" t="s">
        <v>32</v>
      </c>
      <c r="N155" t="s">
        <v>32</v>
      </c>
      <c r="O155">
        <f>COUNTIF(M$98:M155,"Responsive")</f>
        <v>23</v>
      </c>
      <c r="P155">
        <f>O155/COUNT(O$98:O155)</f>
        <v>0.39655172413793105</v>
      </c>
      <c r="Q155" t="e">
        <f>COUNTIF(L150:L159, "Responsive")/COUNT(M150:M159)</f>
        <v>#DIV/0!</v>
      </c>
      <c r="R155">
        <f>COUNTIF(M150:M159, "Responsive")/COUNT(O150:O159)</f>
        <v>0.1</v>
      </c>
      <c r="S155">
        <f t="shared" si="9"/>
        <v>0.4</v>
      </c>
      <c r="T155">
        <f t="shared" si="8"/>
        <v>0.2</v>
      </c>
    </row>
    <row r="156" spans="1:20" x14ac:dyDescent="0.25">
      <c r="A156" t="s">
        <v>119</v>
      </c>
      <c r="B156">
        <v>0</v>
      </c>
      <c r="C156">
        <v>13.5</v>
      </c>
      <c r="D156">
        <v>99.1</v>
      </c>
      <c r="G156" t="s">
        <v>146</v>
      </c>
      <c r="H156" t="s">
        <v>186</v>
      </c>
      <c r="I156">
        <v>0.27</v>
      </c>
      <c r="J156" t="s">
        <v>16</v>
      </c>
      <c r="K156" t="s">
        <v>123</v>
      </c>
      <c r="L156">
        <v>87</v>
      </c>
      <c r="M156" t="s">
        <v>32</v>
      </c>
      <c r="N156" t="s">
        <v>32</v>
      </c>
      <c r="O156">
        <f>COUNTIF(M$98:M156,"Responsive")</f>
        <v>23</v>
      </c>
      <c r="P156">
        <f>O156/COUNT(O$98:O156)</f>
        <v>0.38983050847457629</v>
      </c>
      <c r="Q156" t="e">
        <f>COUNTIF(L151:L160, "Responsive")/COUNT(M151:M160)</f>
        <v>#DIV/0!</v>
      </c>
      <c r="R156">
        <f>COUNTIF(M151:M160, "Responsive")/COUNT(O151:O160)</f>
        <v>0.1</v>
      </c>
      <c r="S156">
        <f t="shared" si="9"/>
        <v>0.3</v>
      </c>
      <c r="T156">
        <f t="shared" si="8"/>
        <v>0.2</v>
      </c>
    </row>
    <row r="157" spans="1:20" x14ac:dyDescent="0.25">
      <c r="A157" t="s">
        <v>119</v>
      </c>
      <c r="B157">
        <v>0</v>
      </c>
      <c r="C157">
        <v>14</v>
      </c>
      <c r="D157">
        <v>90.1</v>
      </c>
      <c r="G157" t="s">
        <v>120</v>
      </c>
      <c r="H157" t="s">
        <v>187</v>
      </c>
      <c r="I157" t="s">
        <v>16</v>
      </c>
      <c r="J157" t="s">
        <v>133</v>
      </c>
      <c r="K157" t="s">
        <v>123</v>
      </c>
      <c r="L157">
        <v>87</v>
      </c>
      <c r="M157" t="s">
        <v>32</v>
      </c>
      <c r="N157" t="s">
        <v>32</v>
      </c>
      <c r="O157">
        <f>COUNTIF(M$98:M157,"Responsive")</f>
        <v>23</v>
      </c>
      <c r="P157">
        <f>O157/COUNT(O$98:O157)</f>
        <v>0.38333333333333336</v>
      </c>
      <c r="Q157" t="e">
        <f>COUNTIF(L152:L161, "Responsive")/COUNT(M152:M161)</f>
        <v>#DIV/0!</v>
      </c>
      <c r="R157">
        <f>COUNTIF(M152:M161, "Responsive")/COUNT(O152:O161)</f>
        <v>0.1</v>
      </c>
      <c r="S157">
        <f t="shared" si="9"/>
        <v>0.2</v>
      </c>
      <c r="T157">
        <f t="shared" si="8"/>
        <v>0</v>
      </c>
    </row>
    <row r="158" spans="1:20" x14ac:dyDescent="0.25">
      <c r="A158" t="s">
        <v>119</v>
      </c>
      <c r="B158">
        <v>0</v>
      </c>
      <c r="C158">
        <v>14.2</v>
      </c>
      <c r="D158">
        <v>98.1</v>
      </c>
      <c r="G158" t="s">
        <v>128</v>
      </c>
      <c r="H158" t="s">
        <v>188</v>
      </c>
      <c r="I158" t="s">
        <v>16</v>
      </c>
      <c r="J158" t="s">
        <v>16</v>
      </c>
      <c r="K158" t="s">
        <v>123</v>
      </c>
      <c r="L158">
        <v>87</v>
      </c>
      <c r="M158" t="s">
        <v>32</v>
      </c>
      <c r="N158" t="s">
        <v>32</v>
      </c>
      <c r="O158">
        <f>COUNTIF(M$98:M158,"Responsive")</f>
        <v>23</v>
      </c>
      <c r="P158">
        <f>O158/COUNT(O$98:O158)</f>
        <v>0.37704918032786883</v>
      </c>
      <c r="Q158" t="e">
        <f>COUNTIF(L153:L162, "Responsive")/COUNT(M153:M162)</f>
        <v>#DIV/0!</v>
      </c>
      <c r="R158">
        <f>COUNTIF(M153:M162, "Responsive")/COUNT(O153:O162)</f>
        <v>0</v>
      </c>
      <c r="S158">
        <f t="shared" si="9"/>
        <v>0.1</v>
      </c>
      <c r="T158">
        <f t="shared" si="8"/>
        <v>0</v>
      </c>
    </row>
    <row r="159" spans="1:20" x14ac:dyDescent="0.25">
      <c r="A159" t="s">
        <v>119</v>
      </c>
      <c r="B159">
        <v>0</v>
      </c>
      <c r="C159">
        <v>14.5</v>
      </c>
      <c r="D159">
        <v>100</v>
      </c>
      <c r="G159" t="s">
        <v>128</v>
      </c>
      <c r="H159" t="s">
        <v>189</v>
      </c>
      <c r="I159" t="s">
        <v>16</v>
      </c>
      <c r="J159" t="s">
        <v>16</v>
      </c>
      <c r="K159" t="s">
        <v>123</v>
      </c>
      <c r="L159">
        <v>87</v>
      </c>
      <c r="M159" t="s">
        <v>32</v>
      </c>
      <c r="N159" t="s">
        <v>32</v>
      </c>
      <c r="O159">
        <f>COUNTIF(M$98:M159,"Responsive")</f>
        <v>23</v>
      </c>
      <c r="P159">
        <f>O159/COUNT(O$98:O159)</f>
        <v>0.37096774193548387</v>
      </c>
      <c r="Q159" t="e">
        <f>COUNTIF(L154:L163, "Responsive")/COUNT(M154:M163)</f>
        <v>#DIV/0!</v>
      </c>
      <c r="R159">
        <f>COUNTIF(M154:M163, "Responsive")/COUNT(O154:O163)</f>
        <v>0</v>
      </c>
      <c r="S159">
        <f t="shared" si="9"/>
        <v>0.1</v>
      </c>
      <c r="T159">
        <f t="shared" si="8"/>
        <v>0</v>
      </c>
    </row>
    <row r="160" spans="1:20" x14ac:dyDescent="0.25">
      <c r="A160" t="s">
        <v>119</v>
      </c>
      <c r="B160">
        <v>0</v>
      </c>
      <c r="C160">
        <v>15</v>
      </c>
      <c r="D160">
        <v>93.3</v>
      </c>
      <c r="G160" t="s">
        <v>120</v>
      </c>
      <c r="H160" t="s">
        <v>190</v>
      </c>
      <c r="I160" t="s">
        <v>16</v>
      </c>
      <c r="J160" t="s">
        <v>133</v>
      </c>
      <c r="K160" t="s">
        <v>123</v>
      </c>
      <c r="L160">
        <v>87</v>
      </c>
      <c r="M160" t="s">
        <v>32</v>
      </c>
      <c r="N160" t="s">
        <v>32</v>
      </c>
      <c r="O160">
        <f>COUNTIF(M$98:M160,"Responsive")</f>
        <v>23</v>
      </c>
      <c r="P160">
        <f>O160/COUNT(O$98:O160)</f>
        <v>0.36507936507936506</v>
      </c>
      <c r="Q160" t="e">
        <f>COUNTIF(L155:L164, "Responsive")/COUNT(M155:M164)</f>
        <v>#DIV/0!</v>
      </c>
      <c r="R160">
        <f>COUNTIF(M155:M164, "Responsive")/COUNT(O155:O164)</f>
        <v>0</v>
      </c>
      <c r="S160">
        <f t="shared" si="9"/>
        <v>0.1</v>
      </c>
      <c r="T160">
        <f t="shared" si="8"/>
        <v>0</v>
      </c>
    </row>
    <row r="161" spans="1:20" x14ac:dyDescent="0.25">
      <c r="A161" t="s">
        <v>119</v>
      </c>
      <c r="B161">
        <v>0</v>
      </c>
      <c r="C161">
        <v>15</v>
      </c>
      <c r="D161">
        <v>100</v>
      </c>
      <c r="G161" t="s">
        <v>120</v>
      </c>
      <c r="H161" t="s">
        <v>191</v>
      </c>
      <c r="I161" t="s">
        <v>16</v>
      </c>
      <c r="J161" t="s">
        <v>133</v>
      </c>
      <c r="K161" t="s">
        <v>123</v>
      </c>
      <c r="L161">
        <v>87</v>
      </c>
      <c r="M161" t="s">
        <v>32</v>
      </c>
      <c r="N161" t="s">
        <v>32</v>
      </c>
      <c r="O161">
        <f>COUNTIF(M$98:M161,"Responsive")</f>
        <v>23</v>
      </c>
      <c r="P161">
        <f>O161/COUNT(O$98:O161)</f>
        <v>0.359375</v>
      </c>
      <c r="Q161" t="e">
        <f>COUNTIF(L156:L165, "Responsive")/COUNT(M156:M165)</f>
        <v>#DIV/0!</v>
      </c>
      <c r="R161">
        <f>COUNTIF(M156:M165, "Responsive")/COUNT(O156:O165)</f>
        <v>0</v>
      </c>
      <c r="S161">
        <f t="shared" si="9"/>
        <v>0.1</v>
      </c>
      <c r="T161">
        <f t="shared" si="8"/>
        <v>0</v>
      </c>
    </row>
    <row r="162" spans="1:20" x14ac:dyDescent="0.25">
      <c r="A162" t="s">
        <v>119</v>
      </c>
      <c r="B162">
        <v>0</v>
      </c>
      <c r="C162">
        <v>15.2</v>
      </c>
      <c r="D162">
        <v>97.8</v>
      </c>
      <c r="G162" t="s">
        <v>146</v>
      </c>
      <c r="H162" t="s">
        <v>192</v>
      </c>
      <c r="I162">
        <v>0.56999999999999995</v>
      </c>
      <c r="J162" t="s">
        <v>16</v>
      </c>
      <c r="K162" t="s">
        <v>123</v>
      </c>
      <c r="L162">
        <v>87</v>
      </c>
      <c r="M162" t="s">
        <v>32</v>
      </c>
      <c r="N162" t="s">
        <v>32</v>
      </c>
      <c r="O162">
        <f>COUNTIF(M$98:M162,"Responsive")</f>
        <v>23</v>
      </c>
      <c r="P162">
        <f>O162/COUNT(O$98:O162)</f>
        <v>0.35384615384615387</v>
      </c>
      <c r="Q162" t="e">
        <f>COUNTIF(L157:L166, "Responsive")/COUNT(M157:M166)</f>
        <v>#DIV/0!</v>
      </c>
      <c r="R162">
        <f>COUNTIF(M157:M166, "Responsive")/COUNT(O157:O166)</f>
        <v>0.1</v>
      </c>
      <c r="S162">
        <f t="shared" si="9"/>
        <v>0</v>
      </c>
      <c r="T162">
        <f t="shared" si="8"/>
        <v>0</v>
      </c>
    </row>
    <row r="163" spans="1:20" x14ac:dyDescent="0.25">
      <c r="A163" t="s">
        <v>119</v>
      </c>
      <c r="B163">
        <v>0</v>
      </c>
      <c r="C163">
        <v>15.8</v>
      </c>
      <c r="D163">
        <v>97.1</v>
      </c>
      <c r="G163" t="s">
        <v>128</v>
      </c>
      <c r="H163" t="s">
        <v>193</v>
      </c>
      <c r="I163" t="s">
        <v>16</v>
      </c>
      <c r="J163" t="s">
        <v>16</v>
      </c>
      <c r="K163" t="s">
        <v>123</v>
      </c>
      <c r="L163">
        <v>87</v>
      </c>
      <c r="M163" t="s">
        <v>32</v>
      </c>
      <c r="N163" t="s">
        <v>32</v>
      </c>
      <c r="O163">
        <f>COUNTIF(M$98:M163,"Responsive")</f>
        <v>23</v>
      </c>
      <c r="P163">
        <f>O163/COUNT(O$98:O163)</f>
        <v>0.34848484848484851</v>
      </c>
      <c r="Q163" t="e">
        <f>COUNTIF(L158:L167, "Responsive")/COUNT(M158:M167)</f>
        <v>#DIV/0!</v>
      </c>
      <c r="R163">
        <f>COUNTIF(M158:M167, "Responsive")/COUNT(O158:O167)</f>
        <v>0.2</v>
      </c>
      <c r="S163">
        <f t="shared" si="9"/>
        <v>0</v>
      </c>
      <c r="T163">
        <f t="shared" si="8"/>
        <v>0</v>
      </c>
    </row>
    <row r="164" spans="1:20" x14ac:dyDescent="0.25">
      <c r="A164" t="s">
        <v>119</v>
      </c>
      <c r="B164">
        <v>0</v>
      </c>
      <c r="C164">
        <v>16</v>
      </c>
      <c r="D164">
        <v>87.1</v>
      </c>
      <c r="G164" t="s">
        <v>120</v>
      </c>
      <c r="H164" t="s">
        <v>194</v>
      </c>
      <c r="I164" t="s">
        <v>16</v>
      </c>
      <c r="J164" t="s">
        <v>133</v>
      </c>
      <c r="K164" t="s">
        <v>123</v>
      </c>
      <c r="L164">
        <v>87</v>
      </c>
      <c r="M164" t="s">
        <v>32</v>
      </c>
      <c r="N164" t="s">
        <v>32</v>
      </c>
      <c r="O164">
        <f>COUNTIF(M$98:M164,"Responsive")</f>
        <v>23</v>
      </c>
      <c r="P164">
        <f>O164/COUNT(O$98:O164)</f>
        <v>0.34328358208955223</v>
      </c>
      <c r="Q164" t="e">
        <f>COUNTIF(L159:L168, "Responsive")/COUNT(M159:M168)</f>
        <v>#DIV/0!</v>
      </c>
      <c r="R164">
        <f>COUNTIF(M159:M168, "Responsive")/COUNT(O159:O168)</f>
        <v>0.2</v>
      </c>
      <c r="S164">
        <f t="shared" si="9"/>
        <v>0</v>
      </c>
      <c r="T164">
        <f t="shared" si="8"/>
        <v>0</v>
      </c>
    </row>
    <row r="165" spans="1:20" x14ac:dyDescent="0.25">
      <c r="A165" t="s">
        <v>119</v>
      </c>
      <c r="B165">
        <v>0</v>
      </c>
      <c r="C165">
        <v>16</v>
      </c>
      <c r="D165">
        <v>100</v>
      </c>
      <c r="G165" t="s">
        <v>120</v>
      </c>
      <c r="H165" t="s">
        <v>195</v>
      </c>
      <c r="I165" t="s">
        <v>16</v>
      </c>
      <c r="J165" t="s">
        <v>133</v>
      </c>
      <c r="K165" t="s">
        <v>123</v>
      </c>
      <c r="L165">
        <v>87</v>
      </c>
      <c r="M165" t="s">
        <v>32</v>
      </c>
      <c r="N165" t="s">
        <v>32</v>
      </c>
      <c r="O165">
        <f>COUNTIF(M$98:M165,"Responsive")</f>
        <v>23</v>
      </c>
      <c r="P165">
        <f>O165/COUNT(O$98:O165)</f>
        <v>0.33823529411764708</v>
      </c>
      <c r="Q165" t="e">
        <f>COUNTIF(L160:L169, "Responsive")/COUNT(M160:M169)</f>
        <v>#DIV/0!</v>
      </c>
      <c r="R165">
        <f>COUNTIF(M160:M169, "Responsive")/COUNT(O160:O169)</f>
        <v>0.2</v>
      </c>
      <c r="S165">
        <f t="shared" si="9"/>
        <v>0</v>
      </c>
      <c r="T165">
        <f t="shared" si="8"/>
        <v>0</v>
      </c>
    </row>
    <row r="166" spans="1:20" x14ac:dyDescent="0.25">
      <c r="A166" t="s">
        <v>119</v>
      </c>
      <c r="B166">
        <v>0</v>
      </c>
      <c r="C166">
        <v>16.2</v>
      </c>
      <c r="D166">
        <v>92.2</v>
      </c>
      <c r="G166" t="s">
        <v>146</v>
      </c>
      <c r="H166" t="s">
        <v>192</v>
      </c>
      <c r="I166">
        <v>0.03</v>
      </c>
      <c r="J166" t="s">
        <v>16</v>
      </c>
      <c r="K166" t="s">
        <v>123</v>
      </c>
      <c r="L166">
        <v>87</v>
      </c>
      <c r="M166" t="s">
        <v>18</v>
      </c>
      <c r="N166" t="s">
        <v>18</v>
      </c>
      <c r="O166">
        <f>COUNTIF(M$98:M166,"Responsive")</f>
        <v>24</v>
      </c>
      <c r="P166">
        <f>O166/COUNT(O$98:O166)</f>
        <v>0.34782608695652173</v>
      </c>
      <c r="Q166" t="e">
        <f>COUNTIF(L161:L170, "Responsive")/COUNT(M161:M170)</f>
        <v>#DIV/0!</v>
      </c>
      <c r="R166">
        <f>COUNTIF(M161:M170, "Responsive")/COUNT(O161:O170)</f>
        <v>0.2</v>
      </c>
      <c r="S166">
        <f t="shared" si="9"/>
        <v>0.1</v>
      </c>
      <c r="T166">
        <f t="shared" si="8"/>
        <v>0.2</v>
      </c>
    </row>
    <row r="167" spans="1:20" x14ac:dyDescent="0.25">
      <c r="A167" t="s">
        <v>119</v>
      </c>
      <c r="B167">
        <v>0</v>
      </c>
      <c r="C167">
        <v>16.399999999999999</v>
      </c>
      <c r="D167">
        <v>96.9</v>
      </c>
      <c r="G167" t="s">
        <v>146</v>
      </c>
      <c r="H167" t="s">
        <v>196</v>
      </c>
      <c r="I167">
        <v>0.01</v>
      </c>
      <c r="J167" t="s">
        <v>16</v>
      </c>
      <c r="K167" t="s">
        <v>123</v>
      </c>
      <c r="L167">
        <v>87</v>
      </c>
      <c r="M167" t="s">
        <v>18</v>
      </c>
      <c r="N167" t="s">
        <v>18</v>
      </c>
      <c r="O167">
        <f>COUNTIF(M$98:M167,"Responsive")</f>
        <v>25</v>
      </c>
      <c r="P167">
        <f>O167/COUNT(O$98:O167)</f>
        <v>0.35714285714285715</v>
      </c>
      <c r="Q167" t="e">
        <f>COUNTIF(L162:L171, "Responsive")/COUNT(M162:M171)</f>
        <v>#DIV/0!</v>
      </c>
      <c r="R167">
        <f>COUNTIF(M162:M171, "Responsive")/COUNT(O162:O171)</f>
        <v>0.2</v>
      </c>
      <c r="S167">
        <f t="shared" si="9"/>
        <v>0.2</v>
      </c>
      <c r="T167">
        <f t="shared" si="8"/>
        <v>0.4</v>
      </c>
    </row>
    <row r="168" spans="1:20" x14ac:dyDescent="0.25">
      <c r="A168" t="s">
        <v>119</v>
      </c>
      <c r="B168">
        <v>0</v>
      </c>
      <c r="C168">
        <v>17.2</v>
      </c>
      <c r="D168">
        <v>80.7</v>
      </c>
      <c r="G168" t="s">
        <v>128</v>
      </c>
      <c r="H168" t="s">
        <v>197</v>
      </c>
      <c r="I168" t="s">
        <v>16</v>
      </c>
      <c r="J168" t="s">
        <v>16</v>
      </c>
      <c r="K168" t="s">
        <v>123</v>
      </c>
      <c r="L168">
        <v>87</v>
      </c>
      <c r="M168" t="s">
        <v>32</v>
      </c>
      <c r="N168" t="s">
        <v>32</v>
      </c>
      <c r="O168">
        <f>COUNTIF(M$98:M168,"Responsive")</f>
        <v>25</v>
      </c>
      <c r="P168">
        <f>O168/COUNT(O$98:O168)</f>
        <v>0.352112676056338</v>
      </c>
      <c r="Q168" t="e">
        <f t="shared" ref="Q168" si="10">COUNTIF(L163:L172, "Responsive")/COUNT(M163:M172)</f>
        <v>#DIV/0!</v>
      </c>
      <c r="R168">
        <f>COUNTIF(M163:M172, "Responsive")/COUNT(O163:O172)</f>
        <v>0.2</v>
      </c>
      <c r="S168">
        <f t="shared" si="9"/>
        <v>0.2</v>
      </c>
      <c r="T168">
        <f t="shared" ref="T168:T184" si="11">COUNTIF(M164:M168, "Responsive")/COUNT(O164:O168)</f>
        <v>0.4</v>
      </c>
    </row>
    <row r="169" spans="1:20" x14ac:dyDescent="0.25">
      <c r="A169" t="s">
        <v>119</v>
      </c>
      <c r="B169">
        <v>0</v>
      </c>
      <c r="C169">
        <v>18</v>
      </c>
      <c r="D169">
        <v>80.8</v>
      </c>
      <c r="G169" t="s">
        <v>120</v>
      </c>
      <c r="H169" t="s">
        <v>198</v>
      </c>
      <c r="I169" t="s">
        <v>16</v>
      </c>
      <c r="J169" t="s">
        <v>133</v>
      </c>
      <c r="K169" t="s">
        <v>123</v>
      </c>
      <c r="L169">
        <v>87</v>
      </c>
      <c r="M169" t="s">
        <v>32</v>
      </c>
      <c r="N169" t="s">
        <v>32</v>
      </c>
      <c r="O169">
        <f>COUNTIF(M$98:M169,"Responsive")</f>
        <v>25</v>
      </c>
      <c r="P169">
        <f>O169/COUNT(O$98:O169)</f>
        <v>0.34722222222222221</v>
      </c>
      <c r="Q169" t="e">
        <f t="shared" ref="Q169:Q180" si="12">COUNTIF(L164:L173, "Responsive")/COUNT(M164:M173)</f>
        <v>#DIV/0!</v>
      </c>
      <c r="R169">
        <f t="shared" ref="R169:R180" si="13">COUNTIF(M164:M173, "Responsive")/COUNT(O164:O173)</f>
        <v>0.2</v>
      </c>
      <c r="S169">
        <f t="shared" si="9"/>
        <v>0.2</v>
      </c>
      <c r="T169">
        <f t="shared" si="11"/>
        <v>0.4</v>
      </c>
    </row>
    <row r="170" spans="1:20" x14ac:dyDescent="0.25">
      <c r="A170" t="s">
        <v>119</v>
      </c>
      <c r="B170">
        <v>0</v>
      </c>
      <c r="C170">
        <v>18.100000000000001</v>
      </c>
      <c r="D170">
        <v>99.4</v>
      </c>
      <c r="G170" t="s">
        <v>128</v>
      </c>
      <c r="H170" t="s">
        <v>199</v>
      </c>
      <c r="I170" t="s">
        <v>16</v>
      </c>
      <c r="J170" t="s">
        <v>16</v>
      </c>
      <c r="K170" t="s">
        <v>123</v>
      </c>
      <c r="L170">
        <v>87</v>
      </c>
      <c r="M170" t="s">
        <v>32</v>
      </c>
      <c r="N170" t="s">
        <v>32</v>
      </c>
      <c r="O170">
        <f>COUNTIF(M$98:M170,"Responsive")</f>
        <v>25</v>
      </c>
      <c r="P170">
        <f>O170/COUNT(O$98:O170)</f>
        <v>0.34246575342465752</v>
      </c>
      <c r="Q170" t="e">
        <f t="shared" si="12"/>
        <v>#DIV/0!</v>
      </c>
      <c r="R170">
        <f t="shared" si="13"/>
        <v>0.2</v>
      </c>
      <c r="S170">
        <f t="shared" si="9"/>
        <v>0.2</v>
      </c>
      <c r="T170">
        <f t="shared" si="11"/>
        <v>0.4</v>
      </c>
    </row>
    <row r="171" spans="1:20" x14ac:dyDescent="0.25">
      <c r="A171" t="s">
        <v>119</v>
      </c>
      <c r="B171">
        <v>0</v>
      </c>
      <c r="C171">
        <v>19</v>
      </c>
      <c r="D171">
        <v>88.6</v>
      </c>
      <c r="G171" t="s">
        <v>128</v>
      </c>
      <c r="H171" t="s">
        <v>200</v>
      </c>
      <c r="I171" t="s">
        <v>16</v>
      </c>
      <c r="J171" t="s">
        <v>16</v>
      </c>
      <c r="K171" t="s">
        <v>123</v>
      </c>
      <c r="L171">
        <v>87</v>
      </c>
      <c r="M171" t="s">
        <v>32</v>
      </c>
      <c r="N171" t="s">
        <v>32</v>
      </c>
      <c r="O171">
        <f>COUNTIF(M$98:M171,"Responsive")</f>
        <v>25</v>
      </c>
      <c r="P171">
        <f>O171/COUNT(O$98:O171)</f>
        <v>0.33783783783783783</v>
      </c>
      <c r="Q171" t="e">
        <f t="shared" si="12"/>
        <v>#DIV/0!</v>
      </c>
      <c r="R171">
        <f t="shared" si="13"/>
        <v>0.2</v>
      </c>
      <c r="S171">
        <f t="shared" si="9"/>
        <v>0.2</v>
      </c>
      <c r="T171">
        <f t="shared" si="11"/>
        <v>0.2</v>
      </c>
    </row>
    <row r="172" spans="1:20" x14ac:dyDescent="0.25">
      <c r="A172" t="s">
        <v>119</v>
      </c>
      <c r="B172">
        <v>0</v>
      </c>
      <c r="C172">
        <v>19.8</v>
      </c>
      <c r="D172">
        <v>100</v>
      </c>
      <c r="G172" t="s">
        <v>128</v>
      </c>
      <c r="H172" t="s">
        <v>201</v>
      </c>
      <c r="I172" t="s">
        <v>16</v>
      </c>
      <c r="J172" t="s">
        <v>16</v>
      </c>
      <c r="K172" t="s">
        <v>123</v>
      </c>
      <c r="L172">
        <v>87</v>
      </c>
      <c r="M172" t="s">
        <v>32</v>
      </c>
      <c r="N172" t="s">
        <v>32</v>
      </c>
      <c r="O172">
        <f>COUNTIF(M$98:M172,"Responsive")</f>
        <v>25</v>
      </c>
      <c r="P172">
        <f>O172/COUNT(O$98:O172)</f>
        <v>0.33333333333333331</v>
      </c>
      <c r="Q172" t="e">
        <f t="shared" si="12"/>
        <v>#DIV/0!</v>
      </c>
      <c r="R172">
        <f t="shared" si="13"/>
        <v>0.2</v>
      </c>
      <c r="S172">
        <f t="shared" si="9"/>
        <v>0.2</v>
      </c>
      <c r="T172">
        <f t="shared" si="11"/>
        <v>0</v>
      </c>
    </row>
    <row r="173" spans="1:20" x14ac:dyDescent="0.25">
      <c r="A173" t="s">
        <v>119</v>
      </c>
      <c r="B173">
        <v>0</v>
      </c>
      <c r="C173">
        <v>20.8</v>
      </c>
      <c r="D173">
        <v>100</v>
      </c>
      <c r="G173" t="s">
        <v>128</v>
      </c>
      <c r="H173" t="s">
        <v>202</v>
      </c>
      <c r="I173" t="s">
        <v>16</v>
      </c>
      <c r="J173" t="s">
        <v>16</v>
      </c>
      <c r="K173" t="s">
        <v>123</v>
      </c>
      <c r="L173">
        <v>87</v>
      </c>
      <c r="M173" t="s">
        <v>32</v>
      </c>
      <c r="N173" t="s">
        <v>32</v>
      </c>
      <c r="O173">
        <f>COUNTIF(M$98:M173,"Responsive")</f>
        <v>25</v>
      </c>
      <c r="P173">
        <f>O173/COUNT(O$98:O173)</f>
        <v>0.32894736842105265</v>
      </c>
      <c r="Q173" t="e">
        <f t="shared" si="12"/>
        <v>#DIV/0!</v>
      </c>
      <c r="R173">
        <f t="shared" si="13"/>
        <v>0.1</v>
      </c>
      <c r="S173">
        <f t="shared" ref="S173:S184" si="14">COUNTIF(M164:M173, "Responsive")/COUNT(O164:O173)</f>
        <v>0.2</v>
      </c>
      <c r="T173">
        <f t="shared" si="11"/>
        <v>0</v>
      </c>
    </row>
    <row r="174" spans="1:20" x14ac:dyDescent="0.25">
      <c r="A174" t="s">
        <v>119</v>
      </c>
      <c r="B174">
        <v>0</v>
      </c>
      <c r="C174">
        <v>22.2</v>
      </c>
      <c r="D174">
        <v>100</v>
      </c>
      <c r="G174" t="s">
        <v>146</v>
      </c>
      <c r="H174" t="s">
        <v>186</v>
      </c>
      <c r="I174">
        <v>0.16</v>
      </c>
      <c r="J174" t="s">
        <v>16</v>
      </c>
      <c r="K174" t="s">
        <v>123</v>
      </c>
      <c r="L174">
        <v>87</v>
      </c>
      <c r="M174" t="s">
        <v>32</v>
      </c>
      <c r="N174" t="s">
        <v>32</v>
      </c>
      <c r="O174">
        <f>COUNTIF(M$98:M174,"Responsive")</f>
        <v>25</v>
      </c>
      <c r="P174">
        <f>O174/COUNT(O$98:O174)</f>
        <v>0.32467532467532467</v>
      </c>
      <c r="Q174" t="e">
        <f t="shared" si="12"/>
        <v>#DIV/0!</v>
      </c>
      <c r="R174">
        <f t="shared" si="13"/>
        <v>0.1</v>
      </c>
      <c r="S174">
        <f t="shared" si="14"/>
        <v>0.2</v>
      </c>
      <c r="T174">
        <f t="shared" si="11"/>
        <v>0</v>
      </c>
    </row>
    <row r="175" spans="1:20" x14ac:dyDescent="0.25">
      <c r="A175" t="s">
        <v>119</v>
      </c>
      <c r="B175">
        <v>0</v>
      </c>
      <c r="C175">
        <v>22.3</v>
      </c>
      <c r="D175">
        <v>100</v>
      </c>
      <c r="G175" t="s">
        <v>146</v>
      </c>
      <c r="H175" t="s">
        <v>180</v>
      </c>
      <c r="I175">
        <v>0.53</v>
      </c>
      <c r="J175" t="s">
        <v>16</v>
      </c>
      <c r="K175" t="s">
        <v>123</v>
      </c>
      <c r="L175">
        <v>87</v>
      </c>
      <c r="M175" t="s">
        <v>32</v>
      </c>
      <c r="N175" t="s">
        <v>32</v>
      </c>
      <c r="O175">
        <f>COUNTIF(M$98:M175,"Responsive")</f>
        <v>25</v>
      </c>
      <c r="P175">
        <f>O175/COUNT(O$98:O175)</f>
        <v>0.32051282051282054</v>
      </c>
      <c r="Q175" t="e">
        <f t="shared" si="12"/>
        <v>#DIV/0!</v>
      </c>
      <c r="R175">
        <f t="shared" si="13"/>
        <v>0.1</v>
      </c>
      <c r="S175">
        <f t="shared" si="14"/>
        <v>0.2</v>
      </c>
      <c r="T175">
        <f t="shared" si="11"/>
        <v>0</v>
      </c>
    </row>
    <row r="176" spans="1:20" x14ac:dyDescent="0.25">
      <c r="A176" t="s">
        <v>119</v>
      </c>
      <c r="B176">
        <v>0</v>
      </c>
      <c r="C176">
        <v>23.1</v>
      </c>
      <c r="D176">
        <v>92.6</v>
      </c>
      <c r="G176" t="s">
        <v>146</v>
      </c>
      <c r="H176" t="s">
        <v>196</v>
      </c>
      <c r="I176">
        <v>1E-3</v>
      </c>
      <c r="J176" t="s">
        <v>16</v>
      </c>
      <c r="K176" t="s">
        <v>123</v>
      </c>
      <c r="L176">
        <v>87</v>
      </c>
      <c r="M176" t="s">
        <v>18</v>
      </c>
      <c r="N176" t="s">
        <v>18</v>
      </c>
      <c r="O176">
        <f>COUNTIF(M$98:M176,"Responsive")</f>
        <v>26</v>
      </c>
      <c r="P176">
        <f>O176/COUNT(O$98:O176)</f>
        <v>0.32911392405063289</v>
      </c>
      <c r="Q176" t="e">
        <f t="shared" si="12"/>
        <v>#DIV/0!</v>
      </c>
      <c r="R176">
        <f t="shared" si="13"/>
        <v>0.1</v>
      </c>
      <c r="S176">
        <f t="shared" si="14"/>
        <v>0.2</v>
      </c>
      <c r="T176">
        <f t="shared" si="11"/>
        <v>0.2</v>
      </c>
    </row>
    <row r="177" spans="1:20" x14ac:dyDescent="0.25">
      <c r="A177" t="s">
        <v>119</v>
      </c>
      <c r="B177">
        <v>0</v>
      </c>
      <c r="C177">
        <v>23.7</v>
      </c>
      <c r="D177">
        <v>99.1</v>
      </c>
      <c r="G177" t="s">
        <v>128</v>
      </c>
      <c r="H177" t="s">
        <v>203</v>
      </c>
      <c r="I177" t="s">
        <v>16</v>
      </c>
      <c r="J177" t="s">
        <v>16</v>
      </c>
      <c r="K177" t="s">
        <v>123</v>
      </c>
      <c r="L177">
        <v>87</v>
      </c>
      <c r="M177" t="s">
        <v>32</v>
      </c>
      <c r="N177" t="s">
        <v>32</v>
      </c>
      <c r="O177">
        <f>COUNTIF(M$98:M177,"Responsive")</f>
        <v>26</v>
      </c>
      <c r="P177">
        <f>O177/COUNT(O$98:O177)</f>
        <v>0.32500000000000001</v>
      </c>
      <c r="Q177" t="e">
        <f t="shared" si="12"/>
        <v>#DIV/0!</v>
      </c>
      <c r="R177">
        <f t="shared" si="13"/>
        <v>0.1</v>
      </c>
      <c r="S177">
        <f t="shared" si="14"/>
        <v>0.1</v>
      </c>
      <c r="T177">
        <f t="shared" si="11"/>
        <v>0.2</v>
      </c>
    </row>
    <row r="178" spans="1:20" x14ac:dyDescent="0.25">
      <c r="A178" t="s">
        <v>119</v>
      </c>
      <c r="B178">
        <v>0</v>
      </c>
      <c r="C178">
        <v>24</v>
      </c>
      <c r="D178">
        <v>94.9</v>
      </c>
      <c r="G178" t="s">
        <v>120</v>
      </c>
      <c r="H178" t="s">
        <v>204</v>
      </c>
      <c r="I178" t="s">
        <v>16</v>
      </c>
      <c r="J178" t="s">
        <v>133</v>
      </c>
      <c r="K178" t="s">
        <v>123</v>
      </c>
      <c r="L178">
        <v>87</v>
      </c>
      <c r="M178" t="s">
        <v>32</v>
      </c>
      <c r="N178" t="s">
        <v>32</v>
      </c>
      <c r="O178">
        <f>COUNTIF(M$98:M178,"Responsive")</f>
        <v>26</v>
      </c>
      <c r="P178">
        <f>O178/COUNT(O$98:O178)</f>
        <v>0.32098765432098764</v>
      </c>
      <c r="Q178" t="e">
        <f t="shared" si="12"/>
        <v>#DIV/0!</v>
      </c>
      <c r="R178">
        <f t="shared" si="13"/>
        <v>0.1</v>
      </c>
      <c r="S178">
        <f t="shared" si="14"/>
        <v>0.1</v>
      </c>
      <c r="T178">
        <f t="shared" si="11"/>
        <v>0.2</v>
      </c>
    </row>
    <row r="179" spans="1:20" x14ac:dyDescent="0.25">
      <c r="A179" t="s">
        <v>119</v>
      </c>
      <c r="B179">
        <v>0</v>
      </c>
      <c r="C179">
        <v>24</v>
      </c>
      <c r="D179">
        <v>96</v>
      </c>
      <c r="G179" t="s">
        <v>120</v>
      </c>
      <c r="H179" t="s">
        <v>205</v>
      </c>
      <c r="I179" t="s">
        <v>16</v>
      </c>
      <c r="J179" t="s">
        <v>133</v>
      </c>
      <c r="K179" t="s">
        <v>123</v>
      </c>
      <c r="L179">
        <v>87</v>
      </c>
      <c r="M179" t="s">
        <v>32</v>
      </c>
      <c r="N179" t="s">
        <v>32</v>
      </c>
      <c r="O179">
        <f>COUNTIF(M$98:M179,"Responsive")</f>
        <v>26</v>
      </c>
      <c r="P179">
        <f>O179/COUNT(O$98:O179)</f>
        <v>0.31707317073170732</v>
      </c>
      <c r="Q179" t="e">
        <f t="shared" si="12"/>
        <v>#DIV/0!</v>
      </c>
      <c r="R179">
        <f t="shared" si="13"/>
        <v>0.1</v>
      </c>
      <c r="S179">
        <f t="shared" si="14"/>
        <v>0.1</v>
      </c>
      <c r="T179">
        <f t="shared" si="11"/>
        <v>0.2</v>
      </c>
    </row>
    <row r="180" spans="1:20" x14ac:dyDescent="0.25">
      <c r="A180" t="s">
        <v>119</v>
      </c>
      <c r="B180">
        <v>0</v>
      </c>
      <c r="C180">
        <v>24.2</v>
      </c>
      <c r="D180">
        <v>98.1</v>
      </c>
      <c r="G180" t="s">
        <v>128</v>
      </c>
      <c r="H180" t="s">
        <v>206</v>
      </c>
      <c r="I180" t="s">
        <v>16</v>
      </c>
      <c r="J180" t="s">
        <v>16</v>
      </c>
      <c r="K180" t="s">
        <v>123</v>
      </c>
      <c r="L180">
        <v>87</v>
      </c>
      <c r="M180" t="s">
        <v>32</v>
      </c>
      <c r="N180" t="s">
        <v>32</v>
      </c>
      <c r="O180">
        <f>COUNTIF(M$98:M180,"Responsive")</f>
        <v>26</v>
      </c>
      <c r="P180">
        <f>O180/COUNT(O$98:O180)</f>
        <v>0.31325301204819278</v>
      </c>
      <c r="Q180" t="e">
        <f t="shared" si="12"/>
        <v>#DIV/0!</v>
      </c>
      <c r="R180">
        <f t="shared" si="13"/>
        <v>0.1</v>
      </c>
      <c r="S180">
        <f t="shared" si="14"/>
        <v>0.1</v>
      </c>
      <c r="T180">
        <f t="shared" si="11"/>
        <v>0.2</v>
      </c>
    </row>
    <row r="181" spans="1:20" x14ac:dyDescent="0.25">
      <c r="A181" t="s">
        <v>119</v>
      </c>
      <c r="B181">
        <v>0</v>
      </c>
      <c r="C181">
        <v>31</v>
      </c>
      <c r="D181">
        <v>98.2</v>
      </c>
      <c r="G181" t="s">
        <v>120</v>
      </c>
      <c r="H181" t="s">
        <v>207</v>
      </c>
      <c r="I181" t="s">
        <v>16</v>
      </c>
      <c r="J181" t="s">
        <v>133</v>
      </c>
      <c r="K181" t="s">
        <v>123</v>
      </c>
      <c r="L181">
        <v>87</v>
      </c>
      <c r="M181" t="s">
        <v>32</v>
      </c>
      <c r="N181" t="s">
        <v>32</v>
      </c>
      <c r="O181">
        <f>COUNTIF(M$98:M181,"Responsive")</f>
        <v>26</v>
      </c>
      <c r="P181">
        <f>O181/COUNT(O$98:O181)</f>
        <v>0.30952380952380953</v>
      </c>
      <c r="Q181" t="e">
        <f>COUNTIF(L175:L184, "Responsive")/COUNT(M175:M184)</f>
        <v>#DIV/0!</v>
      </c>
      <c r="R181">
        <f>COUNTIF(M175:M184, "Responsive")/COUNT(O175:O184)</f>
        <v>0.1</v>
      </c>
      <c r="S181">
        <f t="shared" si="14"/>
        <v>0.1</v>
      </c>
      <c r="T181">
        <f t="shared" si="11"/>
        <v>0</v>
      </c>
    </row>
    <row r="182" spans="1:20" x14ac:dyDescent="0.25">
      <c r="A182" t="s">
        <v>119</v>
      </c>
      <c r="B182">
        <v>0</v>
      </c>
      <c r="C182">
        <v>32.9</v>
      </c>
      <c r="D182">
        <v>92.8</v>
      </c>
      <c r="G182" t="s">
        <v>128</v>
      </c>
      <c r="H182" t="s">
        <v>208</v>
      </c>
      <c r="I182" t="s">
        <v>16</v>
      </c>
      <c r="J182" t="s">
        <v>16</v>
      </c>
      <c r="K182" t="s">
        <v>123</v>
      </c>
      <c r="L182">
        <v>87</v>
      </c>
      <c r="M182" t="s">
        <v>32</v>
      </c>
      <c r="N182" t="s">
        <v>32</v>
      </c>
      <c r="O182">
        <f>COUNTIF(M$98:M182,"Responsive")</f>
        <v>26</v>
      </c>
      <c r="P182">
        <f>O182/COUNT(O$98:O182)</f>
        <v>0.30588235294117649</v>
      </c>
      <c r="Q182" t="e">
        <f>COUNTIF(L175:L184, "Responsive")/COUNT(M175:M184)</f>
        <v>#DIV/0!</v>
      </c>
      <c r="R182">
        <f>COUNTIF(M175:M184, "Responsive")/COUNT(O175:O184)</f>
        <v>0.1</v>
      </c>
      <c r="S182">
        <f t="shared" si="14"/>
        <v>0.1</v>
      </c>
      <c r="T182">
        <f t="shared" si="11"/>
        <v>0</v>
      </c>
    </row>
    <row r="183" spans="1:20" x14ac:dyDescent="0.25">
      <c r="A183" t="s">
        <v>119</v>
      </c>
      <c r="B183">
        <v>0</v>
      </c>
      <c r="C183">
        <v>41.9</v>
      </c>
      <c r="D183">
        <v>100</v>
      </c>
      <c r="G183" t="s">
        <v>128</v>
      </c>
      <c r="H183" t="s">
        <v>209</v>
      </c>
      <c r="I183" t="s">
        <v>16</v>
      </c>
      <c r="J183" t="s">
        <v>16</v>
      </c>
      <c r="K183" t="s">
        <v>123</v>
      </c>
      <c r="L183">
        <v>87</v>
      </c>
      <c r="M183" t="s">
        <v>32</v>
      </c>
      <c r="N183" t="s">
        <v>32</v>
      </c>
      <c r="O183">
        <f>COUNTIF(M$98:M183,"Responsive")</f>
        <v>26</v>
      </c>
      <c r="P183">
        <f>O183/COUNT(O$98:O183)</f>
        <v>0.30232558139534882</v>
      </c>
      <c r="Q183" t="e">
        <f>COUNTIF(L175:L184, "Responsive")/COUNT(M175:M184)</f>
        <v>#DIV/0!</v>
      </c>
      <c r="R183">
        <f>COUNTIF(M175:M184, "Responsive")/COUNT(O175:O184)</f>
        <v>0.1</v>
      </c>
      <c r="S183">
        <f t="shared" si="14"/>
        <v>0.1</v>
      </c>
      <c r="T183">
        <f t="shared" si="11"/>
        <v>0</v>
      </c>
    </row>
    <row r="184" spans="1:20" x14ac:dyDescent="0.25">
      <c r="A184" t="s">
        <v>119</v>
      </c>
      <c r="B184">
        <v>0</v>
      </c>
      <c r="C184">
        <v>67.3</v>
      </c>
      <c r="D184">
        <v>100</v>
      </c>
      <c r="G184" t="s">
        <v>128</v>
      </c>
      <c r="H184" t="s">
        <v>210</v>
      </c>
      <c r="I184" t="s">
        <v>16</v>
      </c>
      <c r="J184" t="s">
        <v>16</v>
      </c>
      <c r="K184" t="s">
        <v>123</v>
      </c>
      <c r="L184">
        <v>87</v>
      </c>
      <c r="M184" t="s">
        <v>32</v>
      </c>
      <c r="N184" t="s">
        <v>32</v>
      </c>
      <c r="O184">
        <f>COUNTIF(M$98:M184,"Responsive")</f>
        <v>26</v>
      </c>
      <c r="P184">
        <f>O184/COUNT(O$98:O184)</f>
        <v>0.2988505747126437</v>
      </c>
      <c r="Q184" t="e">
        <f>COUNTIF(L175:L184, "Responsive")/COUNT(M175:M184)</f>
        <v>#DIV/0!</v>
      </c>
      <c r="R184">
        <f>COUNTIF(M175:M184, "Responsive")/COUNT(O175:O184)</f>
        <v>0.1</v>
      </c>
      <c r="S184">
        <f t="shared" si="14"/>
        <v>0.1</v>
      </c>
      <c r="T184">
        <f t="shared" si="11"/>
        <v>0</v>
      </c>
    </row>
  </sheetData>
  <autoFilter ref="A1:T184" xr:uid="{00000000-0009-0000-0000-000000000000}"/>
  <conditionalFormatting sqref="M2:N184">
    <cfRule type="cellIs" dxfId="0" priority="1" operator="equal">
      <formula>"Responsive"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Pearce</cp:lastModifiedBy>
  <dcterms:created xsi:type="dcterms:W3CDTF">2023-03-14T03:08:12Z</dcterms:created>
  <dcterms:modified xsi:type="dcterms:W3CDTF">2023-03-14T14:22:59Z</dcterms:modified>
</cp:coreProperties>
</file>