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telino.rodrigues\Documents\Curso Excel com IA\Projeto 1\"/>
    </mc:Choice>
  </mc:AlternateContent>
  <bookViews>
    <workbookView xWindow="0" yWindow="0" windowWidth="19200" windowHeight="7050"/>
  </bookViews>
  <sheets>
    <sheet name="Planilha1" sheetId="1" r:id="rId1"/>
    <sheet name="Planilha2" sheetId="2" r:id="rId2"/>
  </sheets>
  <definedNames>
    <definedName name="_xlchart.0" hidden="1">Planilha1!$C$39:$C$44</definedName>
    <definedName name="_xlchart.1" hidden="1">Planilha1!$C$39:$C$44</definedName>
    <definedName name="aporte">Planilha1!$D$20</definedName>
    <definedName name="patrimonio">Planilha1!$D$23</definedName>
    <definedName name="qtd_anos">Planilha1!$D$21</definedName>
    <definedName name="rendimento_carteira">Planilha1!$D$14</definedName>
    <definedName name="salario">Planilha1!$D$13</definedName>
    <definedName name="sugestao_investimento">Planilha1!$D$15</definedName>
    <definedName name="taxa_mensal">Planilha1!$D$22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40" i="1" s="1"/>
  <c r="C41" i="1"/>
  <c r="D41" i="1" s="1"/>
  <c r="C42" i="1"/>
  <c r="D42" i="1" s="1"/>
  <c r="C43" i="1"/>
  <c r="D43" i="1" s="1"/>
  <c r="C44" i="1"/>
  <c r="D44" i="1" s="1"/>
  <c r="C39" i="1"/>
  <c r="D39" i="1" s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6" i="1"/>
  <c r="D45" i="1" l="1"/>
  <c r="D23" i="1"/>
  <c r="D24" i="1" s="1"/>
  <c r="D15" i="1"/>
  <c r="C28" i="1"/>
  <c r="D28" i="1" s="1"/>
  <c r="C29" i="1"/>
  <c r="D29" i="1" s="1"/>
  <c r="C30" i="1"/>
  <c r="D30" i="1" s="1"/>
  <c r="C31" i="1"/>
  <c r="D31" i="1" s="1"/>
  <c r="C27" i="1"/>
  <c r="D27" i="1" s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<sst xmlns="http://schemas.openxmlformats.org/spreadsheetml/2006/main" count="69" uniqueCount="34">
  <si>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</si>
  <si>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</si>
  <si>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INVESTIMENTO INICIAL</t>
  </si>
  <si>
    <t>Quantos em 2 anos?</t>
  </si>
  <si>
    <t>Quantos em 5 anos?</t>
  </si>
  <si>
    <t>Quantos em 10 anos?</t>
  </si>
  <si>
    <t>Quantos em 20 anos?</t>
  </si>
  <si>
    <t>Quantos em 30 anos?</t>
  </si>
  <si>
    <t>Cenários</t>
  </si>
  <si>
    <t>Dividendos</t>
  </si>
  <si>
    <t>Salário</t>
  </si>
  <si>
    <t>Rendimento Carteira</t>
  </si>
  <si>
    <t>Sugestão Investimento</t>
  </si>
  <si>
    <t>CONFIGURAÇÕES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</si>
  <si>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</si>
  <si>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</si>
  <si>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</si>
  <si>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</si>
  <si>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</si>
  <si>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</si>
  <si>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</si>
  <si>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</si>
  <si>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</si>
  <si>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</si>
  <si>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</si>
  <si>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</si>
  <si>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PERFIL</t>
  </si>
  <si>
    <t>%</t>
  </si>
  <si>
    <t>CHAVE</t>
  </si>
  <si>
    <t>Moderado</t>
  </si>
  <si>
    <t>Agressivo</t>
  </si>
  <si>
    <t>Taxa de Rendimentos mensal?</t>
  </si>
  <si>
    <t>Patrimônio acumulado?</t>
  </si>
  <si>
    <t>Dividendos mensais?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</si>
</sst>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2" tint="-0.24994659260841701"/>
      </left>
      <right style="medium">
        <color indexed="64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theme="6" tint="0.39994506668294322"/>
      </left>
      <right style="medium">
        <color indexed="64"/>
      </right>
      <top style="medium">
        <color theme="6" tint="0.39994506668294322"/>
      </top>
      <bottom style="medium">
        <color theme="6" tint="0.39994506668294322"/>
      </bottom>
      <diagonal/>
    </border>
    <border>
      <left style="medium">
        <color theme="6" tint="0.39994506668294322"/>
      </left>
      <right style="medium">
        <color indexed="64"/>
      </right>
      <top style="medium">
        <color theme="6" tint="0.39994506668294322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medium">
        <color theme="6" tint="0.39994506668294322"/>
      </right>
      <top/>
      <bottom style="thin">
        <color theme="0" tint="-0.34998626667073579"/>
      </bottom>
      <diagonal/>
    </border>
    <border>
      <left/>
      <right style="medium">
        <color theme="6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2" tint="-0.24994659260841701"/>
      </right>
      <top/>
      <bottom style="thin">
        <color theme="0" tint="-0.34998626667073579"/>
      </bottom>
      <diagonal/>
    </border>
    <border>
      <left/>
      <right style="medium">
        <color theme="2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theme="6" tint="0.39994506668294322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theme="2" tint="-0.24994659260841701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4" borderId="0" applyNumberFormat="0" applyBorder="0" applyAlignment="0" applyProtection="0"/>
  </cellStyleXfs>
  <cellXfs count="53">
    <xf numFmtId="0" fontId="0" fillId="0" borderId="0" xfId="0"/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8" fontId="5" fillId="3" borderId="5" xfId="0" applyNumberFormat="1" applyFont="1" applyFill="1" applyBorder="1" applyAlignment="1">
      <alignment horizontal="center" vertical="center"/>
    </xf>
    <xf numFmtId="8" fontId="5" fillId="3" borderId="6" xfId="0" applyNumberFormat="1" applyFont="1" applyFill="1" applyBorder="1" applyAlignment="1">
      <alignment horizontal="center" vertical="center"/>
    </xf>
    <xf numFmtId="0" fontId="2" fillId="0" borderId="0" xfId="0" applyFont="1"/>
    <xf numFmtId="8" fontId="0" fillId="3" borderId="9" xfId="0" applyNumberFormat="1" applyFill="1" applyBorder="1"/>
    <xf numFmtId="8" fontId="0" fillId="3" borderId="11" xfId="0" applyNumberFormat="1" applyFill="1" applyBorder="1"/>
    <xf numFmtId="8" fontId="0" fillId="3" borderId="12" xfId="0" applyNumberFormat="1" applyFill="1" applyBorder="1" applyAlignment="1">
      <alignment horizontal="center" vertical="center"/>
    </xf>
    <xf numFmtId="8" fontId="0" fillId="3" borderId="14" xfId="0" applyNumberFormat="1" applyFill="1" applyBorder="1"/>
    <xf numFmtId="8" fontId="0" fillId="3" borderId="15" xfId="0" applyNumberFormat="1" applyFill="1" applyBorder="1" applyAlignment="1">
      <alignment horizontal="center" vertical="center"/>
    </xf>
    <xf numFmtId="8" fontId="0" fillId="3" borderId="18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10" fontId="0" fillId="0" borderId="16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indent="4"/>
    </xf>
    <xf numFmtId="0" fontId="4" fillId="0" borderId="19" xfId="0" applyFont="1" applyBorder="1" applyAlignment="1">
      <alignment horizontal="left" vertical="center" indent="4"/>
    </xf>
    <xf numFmtId="0" fontId="4" fillId="0" borderId="24" xfId="0" applyFont="1" applyBorder="1" applyAlignment="1">
      <alignment horizontal="left" vertical="center" indent="4"/>
    </xf>
    <xf numFmtId="0" fontId="4" fillId="0" borderId="20" xfId="0" applyFont="1" applyBorder="1" applyAlignment="1">
      <alignment horizontal="left" vertical="center" indent="4"/>
    </xf>
    <xf numFmtId="0" fontId="4" fillId="0" borderId="25" xfId="0" applyFont="1" applyBorder="1" applyAlignment="1">
      <alignment horizontal="left" vertical="center" indent="4"/>
    </xf>
    <xf numFmtId="0" fontId="4" fillId="0" borderId="26" xfId="0" applyFont="1" applyBorder="1" applyAlignment="1">
      <alignment horizontal="left" vertical="center" indent="4"/>
    </xf>
    <xf numFmtId="0" fontId="4" fillId="0" borderId="21" xfId="0" applyFont="1" applyBorder="1" applyAlignment="1">
      <alignment horizontal="left" vertical="center" indent="4"/>
    </xf>
    <xf numFmtId="0" fontId="4" fillId="0" borderId="22" xfId="0" applyFont="1" applyBorder="1" applyAlignment="1">
      <alignment horizontal="left" vertical="center" indent="4"/>
    </xf>
    <xf numFmtId="0" fontId="5" fillId="3" borderId="24" xfId="0" applyFont="1" applyFill="1" applyBorder="1" applyAlignment="1">
      <alignment horizontal="left" vertical="center" indent="4"/>
    </xf>
    <xf numFmtId="0" fontId="5" fillId="3" borderId="22" xfId="0" applyFont="1" applyFill="1" applyBorder="1" applyAlignment="1">
      <alignment horizontal="left" vertical="center" indent="4"/>
    </xf>
    <xf numFmtId="0" fontId="5" fillId="3" borderId="25" xfId="0" applyFont="1" applyFill="1" applyBorder="1" applyAlignment="1">
      <alignment horizontal="left" vertical="center" indent="4"/>
    </xf>
    <xf numFmtId="0" fontId="5" fillId="3" borderId="27" xfId="0" applyFont="1" applyFill="1" applyBorder="1" applyAlignment="1">
      <alignment horizontal="left" vertical="center" indent="4"/>
    </xf>
    <xf numFmtId="0" fontId="4" fillId="3" borderId="8" xfId="0" applyFont="1" applyFill="1" applyBorder="1" applyAlignment="1">
      <alignment horizontal="left" vertical="center" indent="4"/>
    </xf>
    <xf numFmtId="0" fontId="4" fillId="3" borderId="10" xfId="0" applyFont="1" applyFill="1" applyBorder="1" applyAlignment="1">
      <alignment horizontal="left" vertical="center" indent="4"/>
    </xf>
    <xf numFmtId="0" fontId="4" fillId="3" borderId="13" xfId="0" applyFont="1" applyFill="1" applyBorder="1" applyAlignment="1">
      <alignment horizontal="left" vertical="center" indent="4"/>
    </xf>
    <xf numFmtId="0" fontId="7" fillId="4" borderId="0" xfId="2"/>
    <xf numFmtId="0" fontId="0" fillId="3" borderId="0" xfId="0" applyFill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8" fillId="6" borderId="0" xfId="0" applyFont="1" applyFill="1"/>
    <xf numFmtId="164" fontId="8" fillId="6" borderId="0" xfId="0" applyNumberFormat="1" applyFont="1" applyFill="1"/>
    <xf numFmtId="0" fontId="0" fillId="0" borderId="28" xfId="0" applyBorder="1"/>
    <xf numFmtId="0" fontId="0" fillId="0" borderId="28" xfId="0" applyBorder="1" applyAlignment="1">
      <alignment horizontal="center" vertical="center"/>
    </xf>
    <xf numFmtId="9" fontId="0" fillId="0" borderId="28" xfId="0" applyNumberFormat="1" applyBorder="1" applyAlignment="1">
      <alignment horizontal="center" vertical="center"/>
    </xf>
    <xf numFmtId="0" fontId="7" fillId="4" borderId="0" xfId="2" applyAlignment="1">
      <alignment horizontal="center" vertic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AF-492E-9EC9-06E50F4F9004}"/>
              </c:ext>
            </c:extLst>
          </c:dPt>
          <c:dPt>
            <c:idx val="1"/>
            <c:bubble3D val="0"/>
            <c:spPr>
              <a:solidFill>
                <a:schemeClr val="accent6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EAF-492E-9EC9-06E50F4F9004}"/>
              </c:ext>
            </c:extLst>
          </c:dPt>
          <c:dPt>
            <c:idx val="2"/>
            <c:bubble3D val="0"/>
            <c:spPr>
              <a:solidFill>
                <a:schemeClr val="accent6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Planilha1!$C$39:$C$44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F-492E-9EC9-06E50F4F90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0</xdr:row>
      <xdr:rowOff>95250</xdr:rowOff>
    </xdr:from>
    <xdr:to>
      <xdr:col>4</xdr:col>
      <xdr:colOff>165100</xdr:colOff>
      <xdr:row>10</xdr:row>
      <xdr:rowOff>60490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" t="25001" b="30539"/>
        <a:stretch/>
      </xdr:blipFill>
      <xdr:spPr>
        <a:xfrm>
          <a:off x="685800" y="95250"/>
          <a:ext cx="6083300" cy="1806740"/>
        </a:xfrm>
        <a:prstGeom prst="roundRect">
          <a:avLst>
            <a:gd name="adj" fmla="val 16667"/>
          </a:avLst>
        </a:prstGeom>
        <a:ln>
          <a:noFill/>
        </a:ln>
        <a:effectLst>
          <a:glow rad="101600">
            <a:schemeClr val="accent6">
              <a:satMod val="175000"/>
              <a:alpha val="40000"/>
            </a:schemeClr>
          </a:glow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1</xdr:col>
      <xdr:colOff>803275</xdr:colOff>
      <xdr:row>45</xdr:row>
      <xdr:rowOff>73025</xdr:rowOff>
    </xdr:from>
    <xdr:to>
      <xdr:col>3</xdr:col>
      <xdr:colOff>371475</xdr:colOff>
      <xdr:row>60</xdr:row>
      <xdr:rowOff>53975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F45"/>
  <sheetViews>
    <sheetView showGridLines="0" showRowColHeaders="0" tabSelected="1" workbookViewId="0">
      <selection activeCell="A12" sqref="A12"/>
    </sheetView>
  </sheetViews>
  <sheetFormatPr defaultColWidth="0" defaultRowHeight="14.5" x14ac:dyDescent="0.35"/>
  <cols>
    <col min="1" max="1" width="10.54296875" customWidth="1"/>
    <col min="2" max="2" width="38.81640625" customWidth="1"/>
    <col min="3" max="3" width="32.81640625" customWidth="1"/>
    <col min="4" max="4" width="12.36328125" bestFit="1" customWidth="1"/>
    <col min="5" max="5" width="17" customWidth="1"/>
    <col min="6" max="6" width="10.36328125" hidden="1" customWidth="1"/>
    <col min="7" max="7" width="8.7265625" hidden="1" customWidth="1"/>
    <col min="8" max="16384" width="8.7265625" hidden="1"/>
  </cols>
  <sheetData>
    <row r="11" spans="2:4" ht="15" thickBot="1" x14ac:dyDescent="0.4"/>
    <row r="12" spans="2:4" ht="25.5" thickBot="1" x14ac:dyDescent="0.4">
      <c r="B12" s="19" t="s">
        <v>13</v>
      </c>
      <c r="C12" s="21"/>
      <c r="D12" s="22"/>
    </row>
    <row r="13" spans="2:4" ht="16" thickBot="1" x14ac:dyDescent="0.4">
      <c r="B13" s="25" t="s">
        <v>10</v>
      </c>
      <c r="C13" s="26"/>
      <c r="D13" s="13">
        <v>5000</v>
      </c>
    </row>
    <row r="14" spans="2:4" ht="16" thickBot="1" x14ac:dyDescent="0.4">
      <c r="B14" s="27" t="s">
        <v>11</v>
      </c>
      <c r="C14" s="28"/>
      <c r="D14" s="16">
        <v>8.9999999999999993E-3</v>
      </c>
    </row>
    <row r="15" spans="2:4" ht="16" thickBot="1" x14ac:dyDescent="0.4">
      <c r="B15" s="29" t="s">
        <v>12</v>
      </c>
      <c r="C15" s="30"/>
      <c r="D15" s="14">
        <f>D13*30%</f>
        <v>1500</v>
      </c>
    </row>
    <row r="18" spans="1:4" ht="15" thickBot="1" x14ac:dyDescent="0.4"/>
    <row r="19" spans="1:4" ht="30.5" customHeight="1" x14ac:dyDescent="0.35">
      <c r="B19" s="20" t="s">
        <v>2</v>
      </c>
      <c r="C19" s="23"/>
      <c r="D19" s="24"/>
    </row>
    <row r="20" spans="1:4" ht="14" customHeight="1" thickBot="1" x14ac:dyDescent="0.4">
      <c r="B20" s="25" t="s">
        <v>0</v>
      </c>
      <c r="C20" s="31"/>
      <c r="D20" s="3">
        <v>500</v>
      </c>
    </row>
    <row r="21" spans="1:4" ht="16" thickBot="1" x14ac:dyDescent="0.4">
      <c r="B21" s="27" t="s">
        <v>1</v>
      </c>
      <c r="C21" s="32"/>
      <c r="D21" s="1">
        <v>5</v>
      </c>
    </row>
    <row r="22" spans="1:4" ht="16" thickBot="1" x14ac:dyDescent="0.4">
      <c r="B22" s="27" t="s">
        <v>31</v>
      </c>
      <c r="C22" s="32"/>
      <c r="D22" s="2">
        <v>1.0789999999999999E-2</v>
      </c>
    </row>
    <row r="23" spans="1:4" ht="16" thickBot="1" x14ac:dyDescent="0.4">
      <c r="B23" s="33" t="s">
        <v>32</v>
      </c>
      <c r="C23" s="34"/>
      <c r="D23" s="4">
        <f>FV(taxa_mensal,qtd_anos*12,aporte*-1)</f>
        <v>41888.456999243819</v>
      </c>
    </row>
    <row r="24" spans="1:4" ht="16" thickBot="1" x14ac:dyDescent="0.4">
      <c r="B24" s="35" t="s">
        <v>33</v>
      </c>
      <c r="C24" s="36"/>
      <c r="D24" s="5">
        <f>patrimonio*rendimento_carteira</f>
        <v>376.99611299319434</v>
      </c>
    </row>
    <row r="25" spans="1:4" ht="15" thickBot="1" x14ac:dyDescent="0.4"/>
    <row r="26" spans="1:4" ht="26" customHeight="1" thickBot="1" x14ac:dyDescent="0.4">
      <c r="B26" s="17" t="s">
        <v>8</v>
      </c>
      <c r="C26" s="18"/>
      <c r="D26" s="15" t="s">
        <v>9</v>
      </c>
    </row>
    <row r="27" spans="1:4" ht="15.5" x14ac:dyDescent="0.35">
      <c r="A27" s="6">
        <v>2</v>
      </c>
      <c r="B27" s="37" t="s">
        <v>3</v>
      </c>
      <c r="C27" s="7">
        <f>FV($D$22,$A27*12,$D$20*-1)</f>
        <v>13613.813648822608</v>
      </c>
      <c r="D27" s="12">
        <f>C27*rendimento_carteira</f>
        <v>122.52432283940347</v>
      </c>
    </row>
    <row r="28" spans="1:4" ht="15.5" x14ac:dyDescent="0.35">
      <c r="A28" s="6">
        <v>5</v>
      </c>
      <c r="B28" s="38" t="s">
        <v>4</v>
      </c>
      <c r="C28" s="8">
        <f>FV($D$22,$A28*12,$D$20*-1)</f>
        <v>41888.456999243819</v>
      </c>
      <c r="D28" s="9">
        <f>C28*rendimento_carteira</f>
        <v>376.99611299319434</v>
      </c>
    </row>
    <row r="29" spans="1:4" ht="15.5" x14ac:dyDescent="0.35">
      <c r="A29" s="6">
        <v>10</v>
      </c>
      <c r="B29" s="38" t="s">
        <v>5</v>
      </c>
      <c r="C29" s="8">
        <f>FV($D$22,$A29*12,$D$20*-1)</f>
        <v>121642.1062650861</v>
      </c>
      <c r="D29" s="9">
        <f>C29*rendimento_carteira</f>
        <v>1094.7789563857748</v>
      </c>
    </row>
    <row r="30" spans="1:4" ht="15.5" x14ac:dyDescent="0.35">
      <c r="A30" s="6">
        <v>20</v>
      </c>
      <c r="B30" s="38" t="s">
        <v>6</v>
      </c>
      <c r="C30" s="8">
        <f>FV($D$22,$A30*12,$D$20*-1)</f>
        <v>562599.20004854025</v>
      </c>
      <c r="D30" s="9">
        <f>C30*rendimento_carteira</f>
        <v>5063.3928004368618</v>
      </c>
    </row>
    <row r="31" spans="1:4" ht="16" thickBot="1" x14ac:dyDescent="0.4">
      <c r="A31" s="6">
        <v>30</v>
      </c>
      <c r="B31" s="39" t="s">
        <v>7</v>
      </c>
      <c r="C31" s="10">
        <f>FV($D$22,$A31*12,$D$20*-1)</f>
        <v>2161084.8275023573</v>
      </c>
      <c r="D31" s="11">
        <f>C31*rendimento_carteira</f>
        <v>19449.763447521214</v>
      </c>
    </row>
    <row r="35" spans="2:4" x14ac:dyDescent="0.35">
      <c r="B35" s="52" t="s">
        <v>14</v>
      </c>
      <c r="C35" s="52" t="s">
        <v>25</v>
      </c>
      <c r="D35" s="40"/>
    </row>
    <row r="36" spans="2:4" x14ac:dyDescent="0.35">
      <c r="B36" s="47" t="s">
        <v>15</v>
      </c>
      <c r="C36" s="48">
        <f>aporte</f>
        <v>500</v>
      </c>
      <c r="D36" s="47"/>
    </row>
    <row r="38" spans="2:4" x14ac:dyDescent="0.35">
      <c r="B38" s="44" t="s">
        <v>16</v>
      </c>
      <c r="C38" s="44" t="s">
        <v>17</v>
      </c>
      <c r="D38" s="44" t="s">
        <v>18</v>
      </c>
    </row>
    <row r="39" spans="2:4" x14ac:dyDescent="0.35">
      <c r="B39" s="42" t="s">
        <v>19</v>
      </c>
      <c r="C39" s="43">
        <f>VLOOKUP($C$35&amp;"-"&amp;B39,Planilha2!A:D,4,FALSE)</f>
        <v>0.3</v>
      </c>
      <c r="D39" s="45">
        <f>$C$36*C39</f>
        <v>150</v>
      </c>
    </row>
    <row r="40" spans="2:4" x14ac:dyDescent="0.35">
      <c r="B40" s="42" t="s">
        <v>20</v>
      </c>
      <c r="C40" s="43">
        <f>VLOOKUP($C$35&amp;"-"&amp;B40,Planilha2!A:D,4,FALSE)</f>
        <v>0.5</v>
      </c>
      <c r="D40" s="45">
        <f t="shared" ref="D40:D44" si="0">$C$36*C40</f>
        <v>250</v>
      </c>
    </row>
    <row r="41" spans="2:4" x14ac:dyDescent="0.35">
      <c r="B41" s="42" t="s">
        <v>21</v>
      </c>
      <c r="C41" s="43">
        <f>VLOOKUP($C$35&amp;"-"&amp;B41,Planilha2!A:D,4,FALSE)</f>
        <v>0.1</v>
      </c>
      <c r="D41" s="45">
        <f t="shared" si="0"/>
        <v>50</v>
      </c>
    </row>
    <row r="42" spans="2:4" x14ac:dyDescent="0.35">
      <c r="B42" s="42" t="s">
        <v>22</v>
      </c>
      <c r="C42" s="43">
        <f>VLOOKUP($C$35&amp;"-"&amp;B42,Planilha2!A:D,4,FALSE)</f>
        <v>0.1</v>
      </c>
      <c r="D42" s="45">
        <f t="shared" si="0"/>
        <v>50</v>
      </c>
    </row>
    <row r="43" spans="2:4" x14ac:dyDescent="0.35">
      <c r="B43" s="42" t="s">
        <v>23</v>
      </c>
      <c r="C43" s="43">
        <f>VLOOKUP($C$35&amp;"-"&amp;B43,Planilha2!A:D,4,FALSE)</f>
        <v>0</v>
      </c>
      <c r="D43" s="45">
        <f t="shared" si="0"/>
        <v>0</v>
      </c>
    </row>
    <row r="44" spans="2:4" x14ac:dyDescent="0.35">
      <c r="B44" s="42" t="s">
        <v>24</v>
      </c>
      <c r="C44" s="43">
        <f>VLOOKUP($C$35&amp;"-"&amp;B44,Planilha2!A:D,4,FALSE)</f>
        <v>0</v>
      </c>
      <c r="D44" s="45">
        <f t="shared" si="0"/>
        <v>0</v>
      </c>
    </row>
    <row r="45" spans="2:4" x14ac:dyDescent="0.35">
      <c r="B45" s="41"/>
      <c r="C45" s="41"/>
      <c r="D45" s="46">
        <f>SUM(D39:D44)</f>
        <v>500</v>
      </c>
    </row>
  </sheetData>
  <mergeCells count="11">
    <mergeCell ref="B26:C26"/>
    <mergeCell ref="B12:D12"/>
    <mergeCell ref="B13:C13"/>
    <mergeCell ref="B14:C14"/>
    <mergeCell ref="B15:C15"/>
    <mergeCell ref="B19:D19"/>
    <mergeCell ref="B20:C20"/>
    <mergeCell ref="B21:C21"/>
    <mergeCell ref="B22:C22"/>
    <mergeCell ref="B23:C23"/>
    <mergeCell ref="B24:C24"/>
  </mergeCells>
  <dataValidations count="1">
    <dataValidation type="list" allowBlank="1" sqref="C35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A15" sqref="A15"/>
    </sheetView>
  </sheetViews>
  <sheetFormatPr defaultRowHeight="14.5" x14ac:dyDescent="0.35"/>
  <cols>
    <col min="1" max="1" width="29.26953125" bestFit="1" customWidth="1"/>
    <col min="2" max="2" width="11.453125" bestFit="1" customWidth="1"/>
    <col min="3" max="3" width="17.7265625" bestFit="1" customWidth="1"/>
  </cols>
  <sheetData>
    <row r="2" spans="1:4" x14ac:dyDescent="0.35">
      <c r="A2" t="s">
        <v>28</v>
      </c>
      <c r="B2" t="s">
        <v>26</v>
      </c>
      <c r="C2" t="s">
        <v>16</v>
      </c>
      <c r="D2" t="s">
        <v>27</v>
      </c>
    </row>
    <row r="3" spans="1:4" x14ac:dyDescent="0.35">
      <c r="A3" t="str">
        <f>$B$3&amp;"-"&amp;C3</f>
        <v>Conservador-PAPEL</v>
      </c>
      <c r="B3" t="s">
        <v>25</v>
      </c>
      <c r="C3" s="42" t="s">
        <v>19</v>
      </c>
      <c r="D3" s="43">
        <v>0.3</v>
      </c>
    </row>
    <row r="4" spans="1:4" x14ac:dyDescent="0.35">
      <c r="A4" t="str">
        <f t="shared" ref="A4:A8" si="0">$B$3&amp;"-"&amp;C4</f>
        <v>Conservador-TIJOLO</v>
      </c>
      <c r="B4" t="s">
        <v>25</v>
      </c>
      <c r="C4" s="42" t="s">
        <v>20</v>
      </c>
      <c r="D4" s="43">
        <v>0.5</v>
      </c>
    </row>
    <row r="5" spans="1:4" x14ac:dyDescent="0.35">
      <c r="A5" t="str">
        <f t="shared" si="0"/>
        <v>Conservador-HÍBRIDOS</v>
      </c>
      <c r="B5" t="s">
        <v>25</v>
      </c>
      <c r="C5" s="42" t="s">
        <v>21</v>
      </c>
      <c r="D5" s="43">
        <v>0.1</v>
      </c>
    </row>
    <row r="6" spans="1:4" x14ac:dyDescent="0.35">
      <c r="A6" t="str">
        <f t="shared" si="0"/>
        <v>Conservador-FOFs</v>
      </c>
      <c r="B6" t="s">
        <v>25</v>
      </c>
      <c r="C6" s="42" t="s">
        <v>22</v>
      </c>
      <c r="D6" s="43">
        <v>0.1</v>
      </c>
    </row>
    <row r="7" spans="1:4" x14ac:dyDescent="0.35">
      <c r="A7" t="str">
        <f t="shared" si="0"/>
        <v>Conservador-DESENVOLVIMENTO</v>
      </c>
      <c r="B7" t="s">
        <v>25</v>
      </c>
      <c r="C7" s="42" t="s">
        <v>23</v>
      </c>
      <c r="D7" s="43">
        <v>0</v>
      </c>
    </row>
    <row r="8" spans="1:4" ht="15" thickBot="1" x14ac:dyDescent="0.4">
      <c r="A8" s="49" t="str">
        <f t="shared" si="0"/>
        <v>Conservador-HOTELARIAS</v>
      </c>
      <c r="B8" s="49" t="s">
        <v>25</v>
      </c>
      <c r="C8" s="50" t="s">
        <v>24</v>
      </c>
      <c r="D8" s="51">
        <v>0</v>
      </c>
    </row>
    <row r="9" spans="1:4" x14ac:dyDescent="0.35">
      <c r="A9" t="str">
        <f>$B$9&amp;"-"&amp;C9</f>
        <v>Moderado-PAPEL</v>
      </c>
      <c r="B9" t="s">
        <v>29</v>
      </c>
      <c r="C9" s="42" t="s">
        <v>19</v>
      </c>
      <c r="D9" s="43">
        <v>0.32</v>
      </c>
    </row>
    <row r="10" spans="1:4" x14ac:dyDescent="0.35">
      <c r="A10" t="str">
        <f t="shared" ref="A10:A14" si="1">$B$9&amp;"-"&amp;C10</f>
        <v>Moderado-TIJOLO</v>
      </c>
      <c r="B10" t="s">
        <v>29</v>
      </c>
      <c r="C10" s="42" t="s">
        <v>20</v>
      </c>
      <c r="D10" s="43">
        <v>0.4</v>
      </c>
    </row>
    <row r="11" spans="1:4" x14ac:dyDescent="0.35">
      <c r="A11" t="str">
        <f t="shared" si="1"/>
        <v>Moderado-HÍBRIDOS</v>
      </c>
      <c r="B11" t="s">
        <v>29</v>
      </c>
      <c r="C11" s="42" t="s">
        <v>21</v>
      </c>
      <c r="D11" s="43">
        <v>0.08</v>
      </c>
    </row>
    <row r="12" spans="1:4" x14ac:dyDescent="0.35">
      <c r="A12" t="str">
        <f t="shared" si="1"/>
        <v>Moderado-FOFs</v>
      </c>
      <c r="B12" t="s">
        <v>29</v>
      </c>
      <c r="C12" s="42" t="s">
        <v>22</v>
      </c>
      <c r="D12" s="43">
        <v>0.1</v>
      </c>
    </row>
    <row r="13" spans="1:4" x14ac:dyDescent="0.35">
      <c r="A13" t="str">
        <f t="shared" si="1"/>
        <v>Moderado-DESENVOLVIMENTO</v>
      </c>
      <c r="B13" t="s">
        <v>29</v>
      </c>
      <c r="C13" s="42" t="s">
        <v>23</v>
      </c>
      <c r="D13" s="43">
        <v>0.1</v>
      </c>
    </row>
    <row r="14" spans="1:4" ht="15" thickBot="1" x14ac:dyDescent="0.4">
      <c r="A14" s="49" t="str">
        <f t="shared" si="1"/>
        <v>Moderado-HOTELARIAS</v>
      </c>
      <c r="B14" s="49" t="s">
        <v>29</v>
      </c>
      <c r="C14" s="50" t="s">
        <v>24</v>
      </c>
      <c r="D14" s="51">
        <v>0.1</v>
      </c>
    </row>
    <row r="15" spans="1:4" x14ac:dyDescent="0.35">
      <c r="A15" t="str">
        <f>$B$15&amp;"-"&amp;C15</f>
        <v>Agressivo-PAPEL</v>
      </c>
      <c r="B15" t="s">
        <v>30</v>
      </c>
      <c r="C15" s="42" t="s">
        <v>19</v>
      </c>
      <c r="D15" s="43">
        <v>0.5</v>
      </c>
    </row>
    <row r="16" spans="1:4" x14ac:dyDescent="0.35">
      <c r="A16" t="str">
        <f t="shared" ref="A16:A20" si="2">$B$15&amp;"-"&amp;C16</f>
        <v>Agressivo-TIJOLO</v>
      </c>
      <c r="B16" t="s">
        <v>30</v>
      </c>
      <c r="C16" s="42" t="s">
        <v>20</v>
      </c>
      <c r="D16" s="43">
        <v>0.1</v>
      </c>
    </row>
    <row r="17" spans="1:4" x14ac:dyDescent="0.35">
      <c r="A17" t="str">
        <f t="shared" si="2"/>
        <v>Agressivo-HÍBRIDOS</v>
      </c>
      <c r="B17" t="s">
        <v>30</v>
      </c>
      <c r="C17" s="42" t="s">
        <v>21</v>
      </c>
      <c r="D17" s="43">
        <v>0.05</v>
      </c>
    </row>
    <row r="18" spans="1:4" x14ac:dyDescent="0.35">
      <c r="A18" t="str">
        <f t="shared" si="2"/>
        <v>Agressivo-FOFs</v>
      </c>
      <c r="B18" t="s">
        <v>30</v>
      </c>
      <c r="C18" s="42" t="s">
        <v>22</v>
      </c>
      <c r="D18" s="43">
        <v>0.05</v>
      </c>
    </row>
    <row r="19" spans="1:4" x14ac:dyDescent="0.35">
      <c r="A19" t="str">
        <f t="shared" si="2"/>
        <v>Agressivo-DESENVOLVIMENTO</v>
      </c>
      <c r="B19" t="s">
        <v>30</v>
      </c>
      <c r="C19" s="42" t="s">
        <v>23</v>
      </c>
      <c r="D19" s="43">
        <v>0.2</v>
      </c>
    </row>
    <row r="20" spans="1:4" x14ac:dyDescent="0.35">
      <c r="A20" t="str">
        <f t="shared" si="2"/>
        <v>Agressivo-HOTELARIAS</v>
      </c>
      <c r="B20" t="s">
        <v>30</v>
      </c>
      <c r="C20" s="42" t="s">
        <v>24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>Sonda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Autelino Rodrigues da Franca Junior</dc:creator>
  <cp:lastModifiedBy>Autelino Rodrigues da Franca Junior</cp:lastModifiedBy>
  <dcterms:created xsi:type="dcterms:W3CDTF">2025-06-16T14:19:45Z</dcterms:created>
  <dcterms:modified xsi:type="dcterms:W3CDTF">2025-06-16T18:41:43Z</dcterms:modified>
</cp:coreProperties>
</file>