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" i="1" l="1"/>
  <c r="D52" i="1"/>
  <c r="F51" i="1"/>
  <c r="G51" i="1"/>
  <c r="F50" i="1"/>
  <c r="G50" i="1"/>
  <c r="E51" i="1"/>
  <c r="D51" i="1"/>
  <c r="E50" i="1"/>
  <c r="D50" i="1"/>
  <c r="B51" i="1"/>
  <c r="B50" i="1"/>
  <c r="C36" i="1"/>
  <c r="D36" i="1"/>
  <c r="D37" i="1" s="1"/>
  <c r="E36" i="1"/>
  <c r="E37" i="1" s="1"/>
  <c r="F36" i="1"/>
  <c r="F37" i="1" s="1"/>
  <c r="B36" i="1"/>
  <c r="O23" i="1"/>
  <c r="Q23" i="1" s="1"/>
  <c r="S23" i="1" s="1"/>
  <c r="O22" i="1"/>
  <c r="Q22" i="1" s="1"/>
  <c r="S22" i="1" s="1"/>
  <c r="M23" i="1"/>
  <c r="M22" i="1"/>
  <c r="E23" i="1"/>
  <c r="G23" i="1" s="1"/>
  <c r="E22" i="1"/>
  <c r="G22" i="1" s="1"/>
  <c r="D23" i="1"/>
  <c r="D22" i="1"/>
  <c r="O12" i="1"/>
  <c r="O11" i="1"/>
  <c r="L12" i="1"/>
  <c r="L11" i="1"/>
  <c r="M11" i="1" s="1"/>
  <c r="E11" i="1"/>
  <c r="D12" i="1"/>
  <c r="E12" i="1" s="1"/>
  <c r="F12" i="1" s="1"/>
  <c r="D11" i="1"/>
  <c r="C13" i="1"/>
  <c r="B13" i="1"/>
  <c r="G12" i="1" s="1"/>
  <c r="F22" i="1" l="1"/>
  <c r="H22" i="1" s="1"/>
  <c r="J22" i="1" s="1"/>
  <c r="R22" i="1"/>
  <c r="T22" i="1" s="1"/>
  <c r="P22" i="1"/>
  <c r="M12" i="1"/>
  <c r="N12" i="1" s="1"/>
  <c r="F23" i="1"/>
  <c r="H23" i="1" s="1"/>
  <c r="J23" i="1" s="1"/>
  <c r="E38" i="1"/>
  <c r="E39" i="1" s="1"/>
  <c r="F38" i="1"/>
  <c r="F39" i="1" s="1"/>
  <c r="D13" i="1"/>
  <c r="E13" i="1" s="1"/>
  <c r="N11" i="1"/>
  <c r="B37" i="1"/>
  <c r="C37" i="1"/>
  <c r="D38" i="1"/>
  <c r="D39" i="1" s="1"/>
  <c r="F11" i="1"/>
  <c r="P23" i="1"/>
  <c r="R23" i="1" s="1"/>
  <c r="T23" i="1" s="1"/>
  <c r="G11" i="1"/>
  <c r="H11" i="1" l="1"/>
  <c r="P11" i="1"/>
  <c r="S24" i="1"/>
  <c r="I22" i="1"/>
  <c r="I24" i="1" s="1"/>
  <c r="I23" i="1"/>
  <c r="E40" i="1"/>
  <c r="E41" i="1" s="1"/>
  <c r="C38" i="1"/>
  <c r="C39" i="1" s="1"/>
  <c r="C40" i="1" s="1"/>
  <c r="C41" i="1" s="1"/>
  <c r="B38" i="1"/>
  <c r="B39" i="1" s="1"/>
</calcChain>
</file>

<file path=xl/sharedStrings.xml><?xml version="1.0" encoding="utf-8"?>
<sst xmlns="http://schemas.openxmlformats.org/spreadsheetml/2006/main" count="111" uniqueCount="72">
  <si>
    <t>Sample size =30(Students)</t>
  </si>
  <si>
    <t>with three attributes:</t>
  </si>
  <si>
    <t>Gender(Male/Female)</t>
  </si>
  <si>
    <t>Class(IX/X)</t>
  </si>
  <si>
    <t>Height(5 to 6 ft)</t>
  </si>
  <si>
    <t>15 out of 30 students play cricket</t>
  </si>
  <si>
    <t>Problem: segragate students who play cricket in their leisure time.</t>
  </si>
  <si>
    <t>using GINI</t>
  </si>
  <si>
    <t>Steps:</t>
  </si>
  <si>
    <t>1. Calculate Gini for sub-nodes, using formula sum of square of probability for success and failure (p^2+q^2)</t>
  </si>
  <si>
    <t>2. Calculate Gini for split using weighted Gini score of each node of that split</t>
  </si>
  <si>
    <t>Gender</t>
  </si>
  <si>
    <t>Count</t>
  </si>
  <si>
    <t>Play cricket</t>
  </si>
  <si>
    <t>Female</t>
  </si>
  <si>
    <t>Male</t>
  </si>
  <si>
    <t>total</t>
  </si>
  <si>
    <t>p</t>
  </si>
  <si>
    <t>q</t>
  </si>
  <si>
    <t>GINI for subnodes</t>
  </si>
  <si>
    <t>P(gender)</t>
  </si>
  <si>
    <t>GINI for split</t>
  </si>
  <si>
    <t>Split on Gender</t>
  </si>
  <si>
    <t>Class</t>
  </si>
  <si>
    <t>IX</t>
  </si>
  <si>
    <t>X</t>
  </si>
  <si>
    <t>GINI for sub class</t>
  </si>
  <si>
    <t>P(class)</t>
  </si>
  <si>
    <t>Gini on split for gender &gt; gini on split for class</t>
  </si>
  <si>
    <t xml:space="preserve"> split takes place on gender</t>
  </si>
  <si>
    <t>Split on class</t>
  </si>
  <si>
    <t>**example taken from: Analytics vidhya</t>
  </si>
  <si>
    <t>using Chi-square  ((Actual – Expected)^2 / Expected)^1/2</t>
  </si>
  <si>
    <t>1. Calculate Chi-square for individual node by calculating the deviation for Success and Failure both</t>
  </si>
  <si>
    <t>2. Calculated Chi-square of Split using Sum of all Chi-square of success and Failure of each node of the split</t>
  </si>
  <si>
    <t>Split by Gender</t>
  </si>
  <si>
    <t>Node</t>
  </si>
  <si>
    <t>Play</t>
  </si>
  <si>
    <t>~Play</t>
  </si>
  <si>
    <t>Total</t>
  </si>
  <si>
    <t>Expected  Play</t>
  </si>
  <si>
    <t>Expected ~Play</t>
  </si>
  <si>
    <t>Deviation Play</t>
  </si>
  <si>
    <t>Deviation ~Play</t>
  </si>
  <si>
    <t>Chi-square</t>
  </si>
  <si>
    <t>Not play</t>
  </si>
  <si>
    <t>Total chi-squared</t>
  </si>
  <si>
    <t>Split by class</t>
  </si>
  <si>
    <t>Expected Play</t>
  </si>
  <si>
    <t>Deviations Play</t>
  </si>
  <si>
    <t>Deviations ~Play</t>
  </si>
  <si>
    <t>Chi-squared</t>
  </si>
  <si>
    <t>chi-squared(gender)&gt;chi-squared(class)</t>
  </si>
  <si>
    <t>Split by gender has more statistical significance than split by class</t>
  </si>
  <si>
    <t>Split by information gain</t>
  </si>
  <si>
    <t>Entropy calculation = -plog2p-qlog2q</t>
  </si>
  <si>
    <t>Sum</t>
  </si>
  <si>
    <t>entropy</t>
  </si>
  <si>
    <t>steps:</t>
  </si>
  <si>
    <t>1. Calculate entropy of parent node</t>
  </si>
  <si>
    <t>2.Calculate entropy of each individual node of split and calculate weighted average of all sub-nodes available in split.</t>
  </si>
  <si>
    <t>weighted entropy</t>
  </si>
  <si>
    <t>information gain</t>
  </si>
  <si>
    <t>Split based on variance</t>
  </si>
  <si>
    <t>1. Calculate variance for each node.</t>
  </si>
  <si>
    <t>2. Calculate variance for each split as weighted average of each node variance.</t>
  </si>
  <si>
    <t>since entropy for split on gender is less, the split happens on gender</t>
  </si>
  <si>
    <t>Mean</t>
  </si>
  <si>
    <t>variance</t>
  </si>
  <si>
    <t>variance of each split</t>
  </si>
  <si>
    <t>since gender split has lower variance as compared to parent node, gender is chosen for the split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</si>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</sst>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80E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/>
    <xf numFmtId="0" fontId="1" fillId="0" borderId="0" xfId="0" applyFont="1" applyAlignment="1">
      <alignment horizontal="center" vertical="center"/>
    </xf>
    <xf numFmtId="0" fontId="0" fillId="3" borderId="0" xfId="0" applyFill="1" applyAlignment="1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justify" vertical="top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workbookViewId="0">
      <selection activeCell="G7" sqref="G7"/>
    </sheetView>
  </sheetViews>
  <sheetFormatPr defaultRowHeight="15" x14ac:dyDescent="0.25"/>
  <cols>
    <col min="1" max="1" width="24.5703125" style="3" bestFit="1" customWidth="1"/>
    <col min="2" max="2" width="27.7109375" style="4" customWidth="1"/>
    <col min="3" max="3" width="28.5703125" customWidth="1"/>
    <col min="7" max="7" width="9.140625" customWidth="1"/>
    <col min="8" max="8" width="12.140625" bestFit="1" customWidth="1"/>
  </cols>
  <sheetData>
    <row r="1" spans="1:16" x14ac:dyDescent="0.25">
      <c r="A1" s="3" t="s">
        <v>0</v>
      </c>
      <c r="B1" s="1" t="s">
        <v>5</v>
      </c>
      <c r="C1" s="2" t="s">
        <v>6</v>
      </c>
    </row>
    <row r="2" spans="1:16" x14ac:dyDescent="0.25">
      <c r="A2" s="3" t="s">
        <v>1</v>
      </c>
      <c r="B2" s="1"/>
      <c r="C2" s="2"/>
    </row>
    <row r="3" spans="1:16" x14ac:dyDescent="0.25">
      <c r="A3" s="3" t="s">
        <v>2</v>
      </c>
      <c r="B3" s="1"/>
      <c r="C3" s="2"/>
      <c r="G3" t="s">
        <v>31</v>
      </c>
    </row>
    <row r="4" spans="1:16" x14ac:dyDescent="0.25">
      <c r="A4" s="3" t="s">
        <v>3</v>
      </c>
      <c r="B4" s="1"/>
      <c r="C4" s="2"/>
    </row>
    <row r="5" spans="1:16" x14ac:dyDescent="0.25">
      <c r="A5" s="3" t="s">
        <v>4</v>
      </c>
      <c r="B5" s="1"/>
      <c r="C5" s="2"/>
    </row>
    <row r="7" spans="1:16" ht="60" x14ac:dyDescent="0.25">
      <c r="A7" s="15" t="s">
        <v>7</v>
      </c>
      <c r="B7" s="5" t="s">
        <v>8</v>
      </c>
      <c r="C7" s="3" t="s">
        <v>9</v>
      </c>
    </row>
    <row r="8" spans="1:16" ht="45" x14ac:dyDescent="0.25">
      <c r="A8" s="15"/>
      <c r="B8" s="5"/>
      <c r="C8" s="3" t="s">
        <v>10</v>
      </c>
    </row>
    <row r="9" spans="1:16" x14ac:dyDescent="0.25">
      <c r="A9" s="9" t="s">
        <v>22</v>
      </c>
      <c r="B9" s="9"/>
      <c r="C9" s="9"/>
      <c r="D9" s="9"/>
      <c r="E9" s="9"/>
      <c r="F9" s="9"/>
      <c r="G9" s="9"/>
      <c r="H9" s="9"/>
      <c r="I9" s="11" t="s">
        <v>30</v>
      </c>
      <c r="J9" s="11"/>
      <c r="K9" s="11"/>
      <c r="L9" s="11"/>
      <c r="M9" s="11"/>
      <c r="N9" s="11"/>
      <c r="O9" s="11"/>
      <c r="P9" s="11"/>
    </row>
    <row r="10" spans="1:16" x14ac:dyDescent="0.25">
      <c r="A10" s="16" t="s">
        <v>11</v>
      </c>
      <c r="B10" s="18" t="s">
        <v>12</v>
      </c>
      <c r="C10" s="10" t="s">
        <v>13</v>
      </c>
      <c r="D10" s="10" t="s">
        <v>17</v>
      </c>
      <c r="E10" s="10" t="s">
        <v>18</v>
      </c>
      <c r="F10" s="10" t="s">
        <v>19</v>
      </c>
      <c r="G10" s="10" t="s">
        <v>20</v>
      </c>
      <c r="H10" s="10" t="s">
        <v>21</v>
      </c>
      <c r="I10" s="12" t="s">
        <v>23</v>
      </c>
      <c r="J10" s="12" t="s">
        <v>12</v>
      </c>
      <c r="K10" s="12" t="s">
        <v>13</v>
      </c>
      <c r="L10" s="12" t="s">
        <v>17</v>
      </c>
      <c r="M10" s="12" t="s">
        <v>18</v>
      </c>
      <c r="N10" s="12" t="s">
        <v>26</v>
      </c>
      <c r="O10" s="12" t="s">
        <v>27</v>
      </c>
      <c r="P10" s="12" t="s">
        <v>21</v>
      </c>
    </row>
    <row r="11" spans="1:16" x14ac:dyDescent="0.25">
      <c r="A11" s="16" t="s">
        <v>14</v>
      </c>
      <c r="B11" s="18">
        <v>10</v>
      </c>
      <c r="C11" s="10">
        <v>2</v>
      </c>
      <c r="D11" s="10">
        <f>C11/B11</f>
        <v>0.2</v>
      </c>
      <c r="E11" s="10">
        <f>1-D11</f>
        <v>0.8</v>
      </c>
      <c r="F11" s="10">
        <f>POWER(D11,2)+POWER(E11,2)</f>
        <v>0.68000000000000016</v>
      </c>
      <c r="G11" s="10">
        <f>B11/B13</f>
        <v>0.33333333333333331</v>
      </c>
      <c r="H11" s="10">
        <f>G11*F11+G12*F12</f>
        <v>0.59000000000000008</v>
      </c>
      <c r="I11" s="12" t="s">
        <v>24</v>
      </c>
      <c r="J11" s="12">
        <v>14</v>
      </c>
      <c r="K11" s="12">
        <v>6</v>
      </c>
      <c r="L11" s="12">
        <f>K11/J11</f>
        <v>0.42857142857142855</v>
      </c>
      <c r="M11" s="12">
        <f>1-L11</f>
        <v>0.5714285714285714</v>
      </c>
      <c r="N11" s="12">
        <f>POWER(L11,2)+POWER(M11,2)</f>
        <v>0.51020408163265296</v>
      </c>
      <c r="O11" s="12">
        <f>J11/J13</f>
        <v>0.46666666666666667</v>
      </c>
      <c r="P11" s="12">
        <f>O11*N11+O12*N12</f>
        <v>0.5089285714285714</v>
      </c>
    </row>
    <row r="12" spans="1:16" x14ac:dyDescent="0.25">
      <c r="A12" s="16" t="s">
        <v>15</v>
      </c>
      <c r="B12" s="18">
        <v>20</v>
      </c>
      <c r="C12" s="10">
        <v>13</v>
      </c>
      <c r="D12" s="10">
        <f>C12/B12</f>
        <v>0.65</v>
      </c>
      <c r="E12" s="10">
        <f t="shared" ref="E12:E13" si="0">1-D12</f>
        <v>0.35</v>
      </c>
      <c r="F12" s="10">
        <f>POWER(D12,2)+POWER(E12,2)</f>
        <v>0.54500000000000004</v>
      </c>
      <c r="G12" s="10">
        <f>B12/B13</f>
        <v>0.66666666666666663</v>
      </c>
      <c r="H12" s="10"/>
      <c r="I12" s="12" t="s">
        <v>25</v>
      </c>
      <c r="J12" s="12">
        <v>16</v>
      </c>
      <c r="K12" s="12">
        <v>9</v>
      </c>
      <c r="L12" s="12">
        <f>K12/J12</f>
        <v>0.5625</v>
      </c>
      <c r="M12" s="12">
        <f>1-L12</f>
        <v>0.4375</v>
      </c>
      <c r="N12" s="12">
        <f>POWER(L12,2)+POWER(M12,2)</f>
        <v>0.5078125</v>
      </c>
      <c r="O12" s="12">
        <f>J12/J13</f>
        <v>0.53333333333333333</v>
      </c>
      <c r="P12" s="12"/>
    </row>
    <row r="13" spans="1:16" x14ac:dyDescent="0.25">
      <c r="A13" s="16" t="s">
        <v>16</v>
      </c>
      <c r="B13" s="18">
        <f>SUM(B11:B12)</f>
        <v>30</v>
      </c>
      <c r="C13" s="10">
        <f>SUM(C11:C12)</f>
        <v>15</v>
      </c>
      <c r="D13" s="10">
        <f>C13/B13</f>
        <v>0.5</v>
      </c>
      <c r="E13" s="10">
        <f t="shared" si="0"/>
        <v>0.5</v>
      </c>
      <c r="F13" s="10"/>
      <c r="G13" s="10"/>
      <c r="H13" s="10"/>
      <c r="I13" s="12" t="s">
        <v>16</v>
      </c>
      <c r="J13" s="12">
        <v>30</v>
      </c>
      <c r="K13" s="12"/>
      <c r="L13" s="12"/>
      <c r="M13" s="12"/>
      <c r="N13" s="12"/>
      <c r="O13" s="12"/>
      <c r="P13" s="12"/>
    </row>
    <row r="15" spans="1:16" ht="30" x14ac:dyDescent="0.25">
      <c r="A15" s="6" t="s">
        <v>28</v>
      </c>
    </row>
    <row r="16" spans="1:16" ht="30" x14ac:dyDescent="0.25">
      <c r="A16" s="6" t="s">
        <v>29</v>
      </c>
    </row>
    <row r="18" spans="1:20" ht="57" x14ac:dyDescent="0.25">
      <c r="A18" s="15" t="s">
        <v>32</v>
      </c>
      <c r="B18" s="19" t="s">
        <v>8</v>
      </c>
      <c r="C18" s="14" t="s">
        <v>33</v>
      </c>
    </row>
    <row r="19" spans="1:20" ht="71.25" x14ac:dyDescent="0.25">
      <c r="A19" s="15"/>
      <c r="B19" s="19"/>
      <c r="C19" s="14" t="s">
        <v>34</v>
      </c>
    </row>
    <row r="20" spans="1:20" x14ac:dyDescent="0.25">
      <c r="A20" s="7" t="s">
        <v>35</v>
      </c>
      <c r="B20" s="7"/>
      <c r="C20" s="7"/>
      <c r="D20" s="7"/>
      <c r="E20" s="7"/>
      <c r="F20" s="7"/>
      <c r="G20" s="7"/>
      <c r="H20" s="7"/>
      <c r="I20" s="7" t="s">
        <v>44</v>
      </c>
      <c r="J20" s="7"/>
      <c r="K20" s="11" t="s">
        <v>47</v>
      </c>
      <c r="L20" s="11"/>
      <c r="M20" s="11"/>
      <c r="N20" s="11"/>
      <c r="O20" s="11"/>
      <c r="P20" s="11"/>
      <c r="Q20" s="11"/>
      <c r="R20" s="11"/>
      <c r="S20" s="11" t="s">
        <v>51</v>
      </c>
      <c r="T20" s="11"/>
    </row>
    <row r="21" spans="1:20" x14ac:dyDescent="0.25">
      <c r="A21" s="17" t="s">
        <v>36</v>
      </c>
      <c r="B21" s="20" t="s">
        <v>37</v>
      </c>
      <c r="C21" s="8" t="s">
        <v>38</v>
      </c>
      <c r="D21" s="8" t="s">
        <v>39</v>
      </c>
      <c r="E21" s="8" t="s">
        <v>40</v>
      </c>
      <c r="F21" s="8" t="s">
        <v>41</v>
      </c>
      <c r="G21" s="8" t="s">
        <v>42</v>
      </c>
      <c r="H21" s="8" t="s">
        <v>43</v>
      </c>
      <c r="I21" s="8" t="s">
        <v>37</v>
      </c>
      <c r="J21" s="8" t="s">
        <v>45</v>
      </c>
      <c r="K21" s="12" t="s">
        <v>36</v>
      </c>
      <c r="L21" s="12" t="s">
        <v>37</v>
      </c>
      <c r="M21" s="12" t="s">
        <v>38</v>
      </c>
      <c r="N21" s="12" t="s">
        <v>39</v>
      </c>
      <c r="O21" s="12" t="s">
        <v>48</v>
      </c>
      <c r="P21" s="12" t="s">
        <v>41</v>
      </c>
      <c r="Q21" s="12" t="s">
        <v>49</v>
      </c>
      <c r="R21" s="12" t="s">
        <v>50</v>
      </c>
      <c r="S21" s="12" t="s">
        <v>37</v>
      </c>
      <c r="T21" s="12" t="s">
        <v>38</v>
      </c>
    </row>
    <row r="22" spans="1:20" x14ac:dyDescent="0.25">
      <c r="A22" s="17" t="s">
        <v>14</v>
      </c>
      <c r="B22" s="20">
        <v>2</v>
      </c>
      <c r="C22" s="8">
        <v>8</v>
      </c>
      <c r="D22" s="8">
        <f>SUM(B22:C22)</f>
        <v>10</v>
      </c>
      <c r="E22" s="8">
        <f>0.5*D22</f>
        <v>5</v>
      </c>
      <c r="F22" s="8">
        <f>D22-E22</f>
        <v>5</v>
      </c>
      <c r="G22" s="8">
        <f>B22-E22</f>
        <v>-3</v>
      </c>
      <c r="H22" s="8">
        <f>C22-F22</f>
        <v>3</v>
      </c>
      <c r="I22" s="8">
        <f>SQRT(POWER(G22,2)/F22)</f>
        <v>1.3416407864998738</v>
      </c>
      <c r="J22" s="8">
        <f>SQRT(POWER(H22,2)/F22)</f>
        <v>1.3416407864998738</v>
      </c>
      <c r="K22" s="12" t="s">
        <v>24</v>
      </c>
      <c r="L22" s="12">
        <v>6</v>
      </c>
      <c r="M22" s="12">
        <f>N22-L22</f>
        <v>8</v>
      </c>
      <c r="N22" s="12">
        <v>14</v>
      </c>
      <c r="O22" s="12">
        <f>0.5*N22</f>
        <v>7</v>
      </c>
      <c r="P22" s="12">
        <f>N22-O22</f>
        <v>7</v>
      </c>
      <c r="Q22" s="12">
        <f>L22-O22</f>
        <v>-1</v>
      </c>
      <c r="R22" s="12">
        <f>M22-P22</f>
        <v>1</v>
      </c>
      <c r="S22" s="12">
        <f>SQRT(POWER(Q22,2)/O22)</f>
        <v>0.3779644730092272</v>
      </c>
      <c r="T22" s="12">
        <f>SQRT(POWER(R22,2)/P22)</f>
        <v>0.3779644730092272</v>
      </c>
    </row>
    <row r="23" spans="1:20" x14ac:dyDescent="0.25">
      <c r="A23" s="17" t="s">
        <v>15</v>
      </c>
      <c r="B23" s="20">
        <v>13</v>
      </c>
      <c r="C23" s="8">
        <v>7</v>
      </c>
      <c r="D23" s="8">
        <f>SUM(B23:C23)</f>
        <v>20</v>
      </c>
      <c r="E23" s="8">
        <f>0.5*D23</f>
        <v>10</v>
      </c>
      <c r="F23" s="8">
        <f>D23-E23</f>
        <v>10</v>
      </c>
      <c r="G23" s="8">
        <f>B23-E23</f>
        <v>3</v>
      </c>
      <c r="H23" s="8">
        <f>C23-F23</f>
        <v>-3</v>
      </c>
      <c r="I23" s="8">
        <f>SQRT(POWER(G23,2)/F23)</f>
        <v>0.94868329805051377</v>
      </c>
      <c r="J23" s="8">
        <f>SQRT(POWER(H23,2)/F23)</f>
        <v>0.94868329805051377</v>
      </c>
      <c r="K23" s="12" t="s">
        <v>25</v>
      </c>
      <c r="L23" s="12">
        <v>9</v>
      </c>
      <c r="M23" s="12">
        <f>N23-L23</f>
        <v>7</v>
      </c>
      <c r="N23" s="12">
        <v>16</v>
      </c>
      <c r="O23" s="12">
        <f>0.5*N23</f>
        <v>8</v>
      </c>
      <c r="P23" s="12">
        <f>N23-O23</f>
        <v>8</v>
      </c>
      <c r="Q23" s="12">
        <f>L23-O23</f>
        <v>1</v>
      </c>
      <c r="R23" s="12">
        <f>M23-P23</f>
        <v>-1</v>
      </c>
      <c r="S23" s="12">
        <f>SQRT(POWER(Q23,2)/O23)</f>
        <v>0.35355339059327379</v>
      </c>
      <c r="T23" s="12">
        <f>SQRT(POWER(R23,2)/P23)</f>
        <v>0.35355339059327379</v>
      </c>
    </row>
    <row r="24" spans="1:20" x14ac:dyDescent="0.25">
      <c r="A24" s="17"/>
      <c r="B24" s="20"/>
      <c r="C24" s="8"/>
      <c r="D24" s="8"/>
      <c r="E24" s="8"/>
      <c r="F24" s="8"/>
      <c r="G24" s="8"/>
      <c r="H24" s="8" t="s">
        <v>46</v>
      </c>
      <c r="I24" s="7">
        <f>SUM(I22:J23)</f>
        <v>4.5806481691007752</v>
      </c>
      <c r="J24" s="7"/>
      <c r="K24" s="12"/>
      <c r="L24" s="12"/>
      <c r="M24" s="12"/>
      <c r="N24" s="12"/>
      <c r="O24" s="12"/>
      <c r="P24" s="12"/>
      <c r="Q24" s="12"/>
      <c r="R24" s="12" t="s">
        <v>46</v>
      </c>
      <c r="S24" s="11">
        <f>SUM(S22:T23)</f>
        <v>1.4630357272050019</v>
      </c>
      <c r="T24" s="11"/>
    </row>
    <row r="25" spans="1:20" ht="30" x14ac:dyDescent="0.25">
      <c r="A25" s="6" t="s">
        <v>52</v>
      </c>
    </row>
    <row r="26" spans="1:20" ht="45" x14ac:dyDescent="0.25">
      <c r="A26" s="6" t="s">
        <v>53</v>
      </c>
    </row>
    <row r="28" spans="1:20" x14ac:dyDescent="0.25">
      <c r="A28" s="3" t="s">
        <v>54</v>
      </c>
    </row>
    <row r="29" spans="1:20" ht="30" x14ac:dyDescent="0.25">
      <c r="A29" s="3" t="s">
        <v>55</v>
      </c>
    </row>
    <row r="30" spans="1:20" ht="28.5" x14ac:dyDescent="0.25">
      <c r="A30" s="21" t="s">
        <v>58</v>
      </c>
      <c r="B30" s="22" t="s">
        <v>59</v>
      </c>
    </row>
    <row r="31" spans="1:20" ht="71.25" x14ac:dyDescent="0.25">
      <c r="A31" s="21"/>
      <c r="B31" s="22" t="s">
        <v>60</v>
      </c>
    </row>
    <row r="32" spans="1:20" x14ac:dyDescent="0.25">
      <c r="C32" s="5" t="s">
        <v>11</v>
      </c>
      <c r="D32" s="5"/>
      <c r="E32" t="s">
        <v>23</v>
      </c>
    </row>
    <row r="33" spans="1:7" x14ac:dyDescent="0.25">
      <c r="B33" s="4" t="s">
        <v>39</v>
      </c>
      <c r="C33" t="s">
        <v>14</v>
      </c>
      <c r="D33" t="s">
        <v>15</v>
      </c>
      <c r="E33" t="s">
        <v>24</v>
      </c>
      <c r="F33" t="s">
        <v>25</v>
      </c>
    </row>
    <row r="34" spans="1:7" x14ac:dyDescent="0.25">
      <c r="A34" s="3" t="s">
        <v>37</v>
      </c>
      <c r="B34" s="4">
        <v>15</v>
      </c>
      <c r="C34">
        <v>2</v>
      </c>
      <c r="D34">
        <v>13</v>
      </c>
      <c r="E34">
        <v>6</v>
      </c>
      <c r="F34">
        <v>9</v>
      </c>
    </row>
    <row r="35" spans="1:7" x14ac:dyDescent="0.25">
      <c r="A35" s="3" t="s">
        <v>38</v>
      </c>
      <c r="B35" s="4">
        <v>15</v>
      </c>
      <c r="C35">
        <v>8</v>
      </c>
      <c r="D35">
        <v>7</v>
      </c>
      <c r="E35">
        <v>8</v>
      </c>
      <c r="F35">
        <v>7</v>
      </c>
    </row>
    <row r="36" spans="1:7" x14ac:dyDescent="0.25">
      <c r="A36" s="3" t="s">
        <v>56</v>
      </c>
      <c r="B36" s="4">
        <f>SUM(B34:B35)</f>
        <v>30</v>
      </c>
      <c r="C36">
        <f t="shared" ref="C36:F36" si="1">SUM(C34:C35)</f>
        <v>10</v>
      </c>
      <c r="D36">
        <f t="shared" si="1"/>
        <v>20</v>
      </c>
      <c r="E36">
        <f t="shared" si="1"/>
        <v>14</v>
      </c>
      <c r="F36">
        <f t="shared" si="1"/>
        <v>16</v>
      </c>
    </row>
    <row r="37" spans="1:7" x14ac:dyDescent="0.25">
      <c r="A37" s="3" t="s">
        <v>17</v>
      </c>
      <c r="B37" s="4">
        <f>B34/B36</f>
        <v>0.5</v>
      </c>
      <c r="C37">
        <f t="shared" ref="C37:F37" si="2">C34/C36</f>
        <v>0.2</v>
      </c>
      <c r="D37">
        <f t="shared" si="2"/>
        <v>0.65</v>
      </c>
      <c r="E37">
        <f t="shared" si="2"/>
        <v>0.42857142857142855</v>
      </c>
      <c r="F37">
        <f>F34/F36</f>
        <v>0.5625</v>
      </c>
    </row>
    <row r="38" spans="1:7" x14ac:dyDescent="0.25">
      <c r="A38" s="3" t="s">
        <v>18</v>
      </c>
      <c r="B38" s="4">
        <f>1-B37</f>
        <v>0.5</v>
      </c>
      <c r="C38">
        <f t="shared" ref="C38:F38" si="3">1-C37</f>
        <v>0.8</v>
      </c>
      <c r="D38">
        <f t="shared" si="3"/>
        <v>0.35</v>
      </c>
      <c r="E38">
        <f t="shared" si="3"/>
        <v>0.5714285714285714</v>
      </c>
      <c r="F38">
        <f t="shared" si="3"/>
        <v>0.4375</v>
      </c>
    </row>
    <row r="39" spans="1:7" x14ac:dyDescent="0.25">
      <c r="A39" s="3" t="s">
        <v>57</v>
      </c>
      <c r="B39" s="4">
        <f>-1*B37*(LOG(B37,2))-B38*LOG(B38,2)</f>
        <v>1</v>
      </c>
      <c r="C39">
        <f t="shared" ref="C39:F39" si="4">-1*C37*(LOG(C37,2))-C38*LOG(C38,2)</f>
        <v>0.72192809488736231</v>
      </c>
      <c r="D39">
        <f t="shared" si="4"/>
        <v>0.93406805537549098</v>
      </c>
      <c r="E39">
        <f t="shared" si="4"/>
        <v>0.98522813603425163</v>
      </c>
      <c r="F39">
        <f t="shared" si="4"/>
        <v>0.98869940828849745</v>
      </c>
    </row>
    <row r="40" spans="1:7" x14ac:dyDescent="0.25">
      <c r="A40" s="3" t="s">
        <v>61</v>
      </c>
      <c r="C40" s="5">
        <f>(C36/B36*C39)+(D36/B36)*D39</f>
        <v>0.86335473521278139</v>
      </c>
      <c r="D40" s="5"/>
      <c r="E40" s="5">
        <f>(E36/B36*E39)+(F36/B36*F39)</f>
        <v>0.98707948123651601</v>
      </c>
      <c r="F40" s="5"/>
    </row>
    <row r="41" spans="1:7" x14ac:dyDescent="0.25">
      <c r="A41" s="3" t="s">
        <v>62</v>
      </c>
      <c r="C41">
        <f>1-C40</f>
        <v>0.13664526478721861</v>
      </c>
      <c r="E41">
        <f>1-E40</f>
        <v>1.292051876348399E-2</v>
      </c>
    </row>
    <row r="42" spans="1:7" ht="45" x14ac:dyDescent="0.25">
      <c r="A42" s="6" t="s">
        <v>66</v>
      </c>
    </row>
    <row r="44" spans="1:7" x14ac:dyDescent="0.25">
      <c r="A44" s="3" t="s">
        <v>63</v>
      </c>
    </row>
    <row r="45" spans="1:7" ht="28.5" x14ac:dyDescent="0.25">
      <c r="A45" s="15" t="s">
        <v>8</v>
      </c>
      <c r="B45" s="13" t="s">
        <v>64</v>
      </c>
    </row>
    <row r="46" spans="1:7" ht="57" x14ac:dyDescent="0.25">
      <c r="A46" s="15"/>
      <c r="B46" s="13" t="s">
        <v>65</v>
      </c>
    </row>
    <row r="47" spans="1:7" x14ac:dyDescent="0.25">
      <c r="A47" s="23"/>
      <c r="B47" s="13"/>
      <c r="C47" t="s">
        <v>39</v>
      </c>
      <c r="D47" t="s">
        <v>14</v>
      </c>
      <c r="E47" t="s">
        <v>15</v>
      </c>
      <c r="F47" t="s">
        <v>24</v>
      </c>
      <c r="G47" t="s">
        <v>25</v>
      </c>
    </row>
    <row r="48" spans="1:7" x14ac:dyDescent="0.25">
      <c r="A48" s="3" t="s">
        <v>37</v>
      </c>
      <c r="B48" s="4">
        <v>1</v>
      </c>
      <c r="C48">
        <v>15</v>
      </c>
      <c r="D48">
        <v>2</v>
      </c>
      <c r="E48">
        <v>13</v>
      </c>
      <c r="F48">
        <v>6</v>
      </c>
      <c r="G48">
        <v>9</v>
      </c>
    </row>
    <row r="49" spans="1:7" x14ac:dyDescent="0.25">
      <c r="A49" s="3" t="s">
        <v>38</v>
      </c>
      <c r="B49" s="4">
        <v>0</v>
      </c>
      <c r="C49">
        <v>15</v>
      </c>
      <c r="D49">
        <v>8</v>
      </c>
      <c r="E49">
        <v>7</v>
      </c>
      <c r="F49">
        <v>8</v>
      </c>
      <c r="G49">
        <v>7</v>
      </c>
    </row>
    <row r="50" spans="1:7" x14ac:dyDescent="0.25">
      <c r="A50" s="3" t="s">
        <v>67</v>
      </c>
      <c r="B50" s="5">
        <f>(C48*B48+C49*B49)/SUM(C48:C49)</f>
        <v>0.5</v>
      </c>
      <c r="C50" s="5"/>
      <c r="D50">
        <f>((D48*$B$48)+(D49*$B$49))/SUM(D48:D49)</f>
        <v>0.2</v>
      </c>
      <c r="E50">
        <f>((E48*$B$48)+(E49*$B$49))/SUM(E48:E49)</f>
        <v>0.65</v>
      </c>
      <c r="F50">
        <f t="shared" ref="F50:G50" si="5">((F48*$B$48)+(F49*$B$49))/SUM(F48:F49)</f>
        <v>0.42857142857142855</v>
      </c>
      <c r="G50">
        <f t="shared" si="5"/>
        <v>0.5625</v>
      </c>
    </row>
    <row r="51" spans="1:7" x14ac:dyDescent="0.25">
      <c r="A51" s="3" t="s">
        <v>68</v>
      </c>
      <c r="B51" s="4">
        <f>(POWER((B48-B50),2)*C48+POWER((B49-B50),2)*C49)/SUM(C48:C49)</f>
        <v>0.25</v>
      </c>
      <c r="D51">
        <f>(POWER(($B$48-D50),2)*D48+POWER(($B$49-D50),2)*D49)/SUM(D48:D49)</f>
        <v>0.16000000000000003</v>
      </c>
      <c r="E51">
        <f>(POWER(($B$48-E50),2)*E48+POWER(($B$49-E50),2)*E49)/SUM(E48:E49)</f>
        <v>0.22750000000000004</v>
      </c>
      <c r="F51">
        <f t="shared" ref="F51:G51" si="6">(POWER(($B$48-F50),2)*F48+POWER(($B$49-F50),2)*F49)/SUM(F48:F49)</f>
        <v>0.24489795918367346</v>
      </c>
      <c r="G51">
        <f t="shared" si="6"/>
        <v>0.24609375</v>
      </c>
    </row>
    <row r="52" spans="1:7" x14ac:dyDescent="0.25">
      <c r="A52" s="3" t="s">
        <v>69</v>
      </c>
      <c r="D52" s="5">
        <f>SUM(D48:D49)/SUM(C48:C49)*D51+SUM(E48:E49)/SUM(C48:C49)*E51</f>
        <v>0.20500000000000002</v>
      </c>
      <c r="E52" s="5"/>
      <c r="F52" s="5">
        <f>SUM(F48:F49)/SUM(C48:C49)*F51+SUM(G48:G49)/SUM(C48:C49)*G51</f>
        <v>0.2455357142857143</v>
      </c>
      <c r="G52" s="5"/>
    </row>
    <row r="54" spans="1:7" ht="75" x14ac:dyDescent="0.25">
      <c r="A54" s="6" t="s">
        <v>70</v>
      </c>
    </row>
    <row r="55" spans="1:7" x14ac:dyDescent="0.25">
      <c r="A55" s="24" t="s">
        <v>71</v>
      </c>
    </row>
  </sheetData>
  <mergeCells count="22">
    <mergeCell ref="D52:E52"/>
    <mergeCell ref="F52:G52"/>
    <mergeCell ref="C32:D32"/>
    <mergeCell ref="A30:A31"/>
    <mergeCell ref="C40:D40"/>
    <mergeCell ref="E40:F40"/>
    <mergeCell ref="A45:A46"/>
    <mergeCell ref="B50:C50"/>
    <mergeCell ref="A18:A19"/>
    <mergeCell ref="B18:B19"/>
    <mergeCell ref="I20:J20"/>
    <mergeCell ref="I24:J24"/>
    <mergeCell ref="A20:H20"/>
    <mergeCell ref="S20:T20"/>
    <mergeCell ref="S24:T24"/>
    <mergeCell ref="K20:R20"/>
    <mergeCell ref="B1:B5"/>
    <mergeCell ref="C1:C5"/>
    <mergeCell ref="A7:A8"/>
    <mergeCell ref="B7:B8"/>
    <mergeCell ref="A9:H9"/>
    <mergeCell ref="I9:P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2018-02-18T07:49:37Z</dcterms:modified>
</cp:coreProperties>
</file>