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seito\Documents\012Yeung\openforward\inside_office\excel\"/>
    </mc:Choice>
  </mc:AlternateContent>
  <xr:revisionPtr revIDLastSave="0" documentId="13_ncr:1_{97403651-F9F3-4F61-B670-E8EF2833E2A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Sheet1!$A$2:$L$11</definedName>
    <definedName name="社員別賃金一覧表1">Sheet1!$A$2:$L$11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C3" i="1"/>
  <c r="D28" i="1" s="1"/>
  <c r="E23" i="1"/>
  <c r="F23" i="1"/>
  <c r="G23" i="1"/>
  <c r="H23" i="1"/>
  <c r="I23" i="1"/>
  <c r="J23" i="1"/>
  <c r="K23" i="1"/>
  <c r="D23" i="1"/>
  <c r="D13" i="1"/>
  <c r="E13" i="1"/>
  <c r="G4" i="1"/>
  <c r="G5" i="1"/>
  <c r="G6" i="1"/>
  <c r="G7" i="1"/>
  <c r="G8" i="1"/>
  <c r="G9" i="1"/>
  <c r="G10" i="1"/>
  <c r="G11" i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C4" i="1"/>
  <c r="C28" i="1" s="1"/>
  <c r="C5" i="1"/>
  <c r="C6" i="1"/>
  <c r="C7" i="1"/>
  <c r="C8" i="1"/>
  <c r="C9" i="1"/>
  <c r="C10" i="1"/>
  <c r="C11" i="1"/>
  <c r="G3" i="1"/>
  <c r="F3" i="1"/>
  <c r="H3" i="1" s="1"/>
  <c r="D27" i="1" l="1"/>
  <c r="B28" i="1"/>
  <c r="C27" i="1"/>
  <c r="B29" i="1"/>
  <c r="D29" i="1"/>
  <c r="C29" i="1"/>
  <c r="G13" i="1"/>
  <c r="H13" i="1"/>
  <c r="I3" i="1"/>
  <c r="J3" i="1"/>
  <c r="I9" i="1"/>
  <c r="I5" i="1"/>
  <c r="J9" i="1"/>
  <c r="J5" i="1"/>
  <c r="I8" i="1"/>
  <c r="K8" i="1" s="1"/>
  <c r="L8" i="1" s="1"/>
  <c r="I4" i="1"/>
  <c r="J8" i="1"/>
  <c r="J4" i="1"/>
  <c r="I11" i="1"/>
  <c r="K11" i="1" s="1"/>
  <c r="L11" i="1" s="1"/>
  <c r="I7" i="1"/>
  <c r="J11" i="1"/>
  <c r="J7" i="1"/>
  <c r="I10" i="1"/>
  <c r="K10" i="1" s="1"/>
  <c r="L10" i="1" s="1"/>
  <c r="I6" i="1"/>
  <c r="J10" i="1"/>
  <c r="J6" i="1"/>
  <c r="F13" i="1"/>
  <c r="K9" i="1" l="1"/>
  <c r="L9" i="1" s="1"/>
  <c r="K3" i="1"/>
  <c r="K6" i="1"/>
  <c r="L6" i="1" s="1"/>
  <c r="K7" i="1"/>
  <c r="L7" i="1" s="1"/>
  <c r="K4" i="1"/>
  <c r="L4" i="1" s="1"/>
  <c r="K5" i="1"/>
  <c r="L5" i="1" s="1"/>
  <c r="L3" i="1"/>
  <c r="J13" i="1"/>
  <c r="I13" i="1"/>
  <c r="K13" i="1" l="1"/>
</calcChain>
</file>

<file path=xl/sharedStrings.xml><?xml version="1.0" encoding="utf-8"?>
<sst xmlns="http://schemas.openxmlformats.org/spreadsheetml/2006/main" count="88" uniqueCount="54">
  <si>
    <t>社員別賃金一覧表</t>
    <rPh sb="0" eb="2">
      <t>シャイン</t>
    </rPh>
    <rPh sb="2" eb="3">
      <t>ベツ</t>
    </rPh>
    <rPh sb="3" eb="4">
      <t>チン</t>
    </rPh>
    <rPh sb="4" eb="5">
      <t>キン</t>
    </rPh>
    <rPh sb="5" eb="7">
      <t>イチラン</t>
    </rPh>
    <rPh sb="7" eb="8">
      <t>ヒョウ</t>
    </rPh>
    <phoneticPr fontId="2"/>
  </si>
  <si>
    <t>ＣＯ</t>
    <phoneticPr fontId="2"/>
  </si>
  <si>
    <t>社員名</t>
    <rPh sb="0" eb="3">
      <t>シャインメイ</t>
    </rPh>
    <phoneticPr fontId="2"/>
  </si>
  <si>
    <t>チーム名</t>
  </si>
  <si>
    <t>チーム名</t>
    <rPh sb="3" eb="4">
      <t>メイ</t>
    </rPh>
    <phoneticPr fontId="2"/>
  </si>
  <si>
    <t>契約数</t>
  </si>
  <si>
    <t>契約数</t>
    <rPh sb="0" eb="2">
      <t>ケイヤク</t>
    </rPh>
    <rPh sb="2" eb="3">
      <t>スウ</t>
    </rPh>
    <phoneticPr fontId="2"/>
  </si>
  <si>
    <t>契約額(千)</t>
    <rPh sb="0" eb="3">
      <t>ケイヤクガク</t>
    </rPh>
    <rPh sb="4" eb="5">
      <t>セン</t>
    </rPh>
    <phoneticPr fontId="2"/>
  </si>
  <si>
    <t>査定A</t>
  </si>
  <si>
    <t>査定A</t>
    <rPh sb="0" eb="2">
      <t>サテイ</t>
    </rPh>
    <phoneticPr fontId="2"/>
  </si>
  <si>
    <t>査定B</t>
    <rPh sb="0" eb="2">
      <t>サテイ</t>
    </rPh>
    <phoneticPr fontId="2"/>
  </si>
  <si>
    <t>基本賃金</t>
    <rPh sb="0" eb="2">
      <t>キホン</t>
    </rPh>
    <rPh sb="2" eb="4">
      <t>チンギン</t>
    </rPh>
    <phoneticPr fontId="2"/>
  </si>
  <si>
    <t>営業手当</t>
    <rPh sb="0" eb="4">
      <t>エイギョウテアテ</t>
    </rPh>
    <phoneticPr fontId="2"/>
  </si>
  <si>
    <t>総支給額</t>
    <rPh sb="0" eb="4">
      <t>ソウシキュウガク</t>
    </rPh>
    <phoneticPr fontId="2"/>
  </si>
  <si>
    <t>評価</t>
    <rPh sb="0" eb="2">
      <t>ヒョウカ</t>
    </rPh>
    <phoneticPr fontId="2"/>
  </si>
  <si>
    <t>内藤　信也</t>
    <rPh sb="0" eb="2">
      <t>ナイトウ</t>
    </rPh>
    <rPh sb="3" eb="4">
      <t>シン</t>
    </rPh>
    <rPh sb="4" eb="5">
      <t>ナリ</t>
    </rPh>
    <phoneticPr fontId="2"/>
  </si>
  <si>
    <t>松島　清子</t>
    <rPh sb="0" eb="2">
      <t>マツシマ</t>
    </rPh>
    <rPh sb="3" eb="5">
      <t>セイゴ</t>
    </rPh>
    <phoneticPr fontId="2"/>
  </si>
  <si>
    <t>堀　さゆり</t>
    <rPh sb="0" eb="1">
      <t>ホリ</t>
    </rPh>
    <phoneticPr fontId="2"/>
  </si>
  <si>
    <t>渡辺　大地</t>
    <rPh sb="0" eb="2">
      <t>ワタナベ</t>
    </rPh>
    <rPh sb="3" eb="5">
      <t>ダイチ</t>
    </rPh>
    <phoneticPr fontId="2"/>
  </si>
  <si>
    <t>久保山　新</t>
    <rPh sb="0" eb="3">
      <t>クボヤマ</t>
    </rPh>
    <rPh sb="4" eb="5">
      <t>シン</t>
    </rPh>
    <phoneticPr fontId="2"/>
  </si>
  <si>
    <t>大石　ミサ</t>
    <rPh sb="0" eb="2">
      <t>オオセキ</t>
    </rPh>
    <phoneticPr fontId="2"/>
  </si>
  <si>
    <t>中村　一郎</t>
    <rPh sb="0" eb="2">
      <t>ナカムラ</t>
    </rPh>
    <rPh sb="3" eb="5">
      <t>イチロウ</t>
    </rPh>
    <phoneticPr fontId="2"/>
  </si>
  <si>
    <t>長山　英美</t>
    <rPh sb="0" eb="2">
      <t>ナガヤマ</t>
    </rPh>
    <rPh sb="3" eb="4">
      <t>エイ</t>
    </rPh>
    <rPh sb="4" eb="5">
      <t>ウツク</t>
    </rPh>
    <phoneticPr fontId="2"/>
  </si>
  <si>
    <t>小早川　哲</t>
    <rPh sb="0" eb="3">
      <t>コバヤカワ</t>
    </rPh>
    <rPh sb="4" eb="5">
      <t>テツ</t>
    </rPh>
    <phoneticPr fontId="2"/>
  </si>
  <si>
    <t>チーム</t>
    <phoneticPr fontId="2"/>
  </si>
  <si>
    <t>営業A</t>
    <rPh sb="0" eb="2">
      <t>エイギョウ</t>
    </rPh>
    <phoneticPr fontId="2"/>
  </si>
  <si>
    <t>営業B</t>
    <rPh sb="0" eb="2">
      <t>エイギョウ</t>
    </rPh>
    <phoneticPr fontId="2"/>
  </si>
  <si>
    <t>営業C</t>
    <rPh sb="0" eb="2">
      <t>エイギョウ</t>
    </rPh>
    <phoneticPr fontId="2"/>
  </si>
  <si>
    <t>目標数</t>
    <rPh sb="0" eb="3">
      <t>モクヒョウスウ</t>
    </rPh>
    <phoneticPr fontId="2"/>
  </si>
  <si>
    <t>目標額(千)</t>
    <rPh sb="0" eb="3">
      <t>モクヒョウガク</t>
    </rPh>
    <phoneticPr fontId="2"/>
  </si>
  <si>
    <t>単価X</t>
    <rPh sb="0" eb="2">
      <t>タンカ</t>
    </rPh>
    <phoneticPr fontId="2"/>
  </si>
  <si>
    <t>単価Y</t>
    <phoneticPr fontId="2"/>
  </si>
  <si>
    <t>合計</t>
    <rPh sb="0" eb="2">
      <t>ゴウケイ</t>
    </rPh>
    <phoneticPr fontId="2"/>
  </si>
  <si>
    <t>単価X表</t>
    <rPh sb="3" eb="4">
      <t>ヒョウ</t>
    </rPh>
    <phoneticPr fontId="2"/>
  </si>
  <si>
    <t>単価Y表</t>
    <rPh sb="3" eb="4">
      <t>ヒョウ</t>
    </rPh>
    <phoneticPr fontId="2"/>
  </si>
  <si>
    <t>営業Aチーム</t>
  </si>
  <si>
    <t/>
  </si>
  <si>
    <t>営業Bチーム</t>
  </si>
  <si>
    <t>*</t>
  </si>
  <si>
    <t>営業Cチーム</t>
  </si>
  <si>
    <t>社員別賃金一覧表（契約数370以上・総支給額20万円未満）</t>
    <rPh sb="15" eb="17">
      <t>イジョウ</t>
    </rPh>
    <rPh sb="18" eb="22">
      <t>ソウシキュウガク</t>
    </rPh>
    <rPh sb="24" eb="25">
      <t>マン</t>
    </rPh>
    <rPh sb="25" eb="26">
      <t>エン</t>
    </rPh>
    <rPh sb="26" eb="28">
      <t>ミマン</t>
    </rPh>
    <phoneticPr fontId="2"/>
  </si>
  <si>
    <t>チーム別集計表</t>
    <rPh sb="3" eb="4">
      <t>ベツ</t>
    </rPh>
    <rPh sb="4" eb="7">
      <t>シュウケイヒョウ</t>
    </rPh>
    <phoneticPr fontId="2"/>
  </si>
  <si>
    <t>勤勉手当</t>
  </si>
  <si>
    <t>勤勉手当</t>
    <rPh sb="0" eb="2">
      <t>キンベン</t>
    </rPh>
    <rPh sb="2" eb="4">
      <t>テアテ</t>
    </rPh>
    <phoneticPr fontId="2"/>
  </si>
  <si>
    <t>営業手当</t>
    <rPh sb="0" eb="2">
      <t>エイギョウ</t>
    </rPh>
    <rPh sb="2" eb="4">
      <t>テアテ</t>
    </rPh>
    <phoneticPr fontId="2"/>
  </si>
  <si>
    <t>営業Aチーム</t>
    <phoneticPr fontId="2"/>
  </si>
  <si>
    <t>営業Bチーム</t>
    <phoneticPr fontId="2"/>
  </si>
  <si>
    <t>営業Cチーム</t>
    <phoneticPr fontId="2"/>
  </si>
  <si>
    <t>チーム名</t>
    <phoneticPr fontId="2"/>
  </si>
  <si>
    <t>査定Aが100より多く110より少ない総支給額の合計</t>
    <rPh sb="0" eb="2">
      <t>サテイ</t>
    </rPh>
    <rPh sb="9" eb="10">
      <t>オオ</t>
    </rPh>
    <rPh sb="16" eb="17">
      <t>スク</t>
    </rPh>
    <rPh sb="19" eb="23">
      <t>ソウシキュウガク</t>
    </rPh>
    <rPh sb="24" eb="26">
      <t>ゴウケイ</t>
    </rPh>
    <phoneticPr fontId="2"/>
  </si>
  <si>
    <t>営業Bチーム以外で基本賃金が14万円以上の件数</t>
    <rPh sb="6" eb="8">
      <t>イガイ</t>
    </rPh>
    <rPh sb="9" eb="13">
      <t>キホンチンギン</t>
    </rPh>
    <rPh sb="16" eb="18">
      <t>マンエン</t>
    </rPh>
    <rPh sb="18" eb="20">
      <t>イジョウ</t>
    </rPh>
    <rPh sb="21" eb="23">
      <t>ケンスウ</t>
    </rPh>
    <phoneticPr fontId="2"/>
  </si>
  <si>
    <t>査定Bが100以上の勤勉手当の最大</t>
    <rPh sb="0" eb="2">
      <t>サテイ</t>
    </rPh>
    <rPh sb="7" eb="9">
      <t>イジョウ</t>
    </rPh>
    <rPh sb="10" eb="12">
      <t>キンベン</t>
    </rPh>
    <rPh sb="12" eb="14">
      <t>テアテ</t>
    </rPh>
    <rPh sb="15" eb="17">
      <t>サイダイ</t>
    </rPh>
    <phoneticPr fontId="2"/>
  </si>
  <si>
    <t>&gt;100</t>
    <phoneticPr fontId="2"/>
  </si>
  <si>
    <t>&lt;110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</si>
</sst>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8" fontId="0" fillId="0" borderId="1" xfId="1" applyFont="1" applyBorder="1" applyAlignment="1"/>
    <xf numFmtId="38" fontId="0" fillId="0" borderId="1" xfId="0" applyNumberFormat="1" applyBorder="1"/>
    <xf numFmtId="10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38" fontId="0" fillId="0" borderId="8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0" xfId="0" applyBorder="1"/>
    <xf numFmtId="38" fontId="0" fillId="0" borderId="6" xfId="1" applyFont="1" applyBorder="1" applyAlignment="1"/>
    <xf numFmtId="38" fontId="0" fillId="0" borderId="8" xfId="1" applyFont="1" applyBorder="1" applyAlignment="1"/>
    <xf numFmtId="38" fontId="0" fillId="0" borderId="9" xfId="1" applyFont="1" applyBorder="1" applyAlignment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Q21" sqref="Q21"/>
    </sheetView>
  </sheetViews>
  <sheetFormatPr defaultRowHeight="18.75"/>
  <cols>
    <col min="1" max="1" width="12.375" bestFit="1" customWidth="1"/>
    <col min="2" max="2" width="11" bestFit="1" customWidth="1"/>
    <col min="3" max="3" width="12.375" bestFit="1" customWidth="1"/>
    <col min="5" max="5" width="10.5" bestFit="1" customWidth="1"/>
    <col min="6" max="7" width="6.5" bestFit="1" customWidth="1"/>
    <col min="8" max="8" width="9.5" bestFit="1" customWidth="1"/>
    <col min="11" max="11" width="9.5" bestFit="1" customWidth="1"/>
    <col min="12" max="12" width="5.25" bestFit="1" customWidth="1"/>
    <col min="13" max="13" width="5.125" customWidth="1"/>
    <col min="14" max="16" width="12.375" bestFit="1" customWidth="1"/>
    <col min="17" max="17" width="10.5" bestFit="1" customWidth="1"/>
    <col min="18" max="18" width="6.5" bestFit="1" customWidth="1"/>
  </cols>
  <sheetData>
    <row r="1" spans="1:18" ht="19.5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">
      <c r="A2" s="7" t="s">
        <v>1</v>
      </c>
      <c r="B2" s="8" t="s">
        <v>2</v>
      </c>
      <c r="C2" s="8" t="s">
        <v>4</v>
      </c>
      <c r="D2" s="8" t="s">
        <v>6</v>
      </c>
      <c r="E2" s="8" t="s">
        <v>7</v>
      </c>
      <c r="F2" s="8" t="s">
        <v>9</v>
      </c>
      <c r="G2" s="8" t="s">
        <v>10</v>
      </c>
      <c r="H2" s="8" t="s">
        <v>11</v>
      </c>
      <c r="I2" s="8" t="s">
        <v>43</v>
      </c>
      <c r="J2" s="8" t="s">
        <v>12</v>
      </c>
      <c r="K2" s="8" t="s">
        <v>13</v>
      </c>
      <c r="L2" s="9" t="s">
        <v>14</v>
      </c>
      <c r="N2" s="2" t="s">
        <v>1</v>
      </c>
      <c r="O2" s="2" t="s">
        <v>24</v>
      </c>
      <c r="Q2" s="3" t="s">
        <v>28</v>
      </c>
      <c r="R2" s="3">
        <v>375</v>
      </c>
    </row>
    <row r="3" spans="1:18">
      <c r="A3" s="10">
        <v>101</v>
      </c>
      <c r="B3" s="3" t="s">
        <v>15</v>
      </c>
      <c r="C3" s="3" t="str">
        <f>VLOOKUP(A3,$N$3:$O$5,2,1)&amp;"チーム"</f>
        <v>営業Aチーム</v>
      </c>
      <c r="D3" s="4">
        <v>370</v>
      </c>
      <c r="E3" s="4">
        <v>5967</v>
      </c>
      <c r="F3" s="4">
        <f>ROUNDUP(D3/$R$2*100,0)</f>
        <v>99</v>
      </c>
      <c r="G3" s="4">
        <f>ROUNDUP(E3/$R$3*100,0)</f>
        <v>102</v>
      </c>
      <c r="H3" s="4">
        <f>VLOOKUP(F3,$N$9:$O$11,2,1)*F3+VLOOKUP(G3,$Q$9:$R$11,2,1)*G3</f>
        <v>144600</v>
      </c>
      <c r="I3" s="4">
        <f>ROUNDUP(H3*13.7%*F3/100,-1)</f>
        <v>19620</v>
      </c>
      <c r="J3" s="4">
        <f>ROUNDDOWN(VLOOKUP(G3,$N$15:$O$16,2,1)*H3,-1)</f>
        <v>9830</v>
      </c>
      <c r="K3" s="5">
        <f>H3+I3+J3</f>
        <v>174050</v>
      </c>
      <c r="L3" s="11" t="str">
        <f>IF(AND(D3&lt;=410,K3&gt;=175000),"*","")</f>
        <v/>
      </c>
      <c r="N3" s="3">
        <v>100</v>
      </c>
      <c r="O3" s="3" t="s">
        <v>25</v>
      </c>
      <c r="Q3" s="3" t="s">
        <v>29</v>
      </c>
      <c r="R3" s="4">
        <v>5900</v>
      </c>
    </row>
    <row r="4" spans="1:18">
      <c r="A4" s="10">
        <v>102</v>
      </c>
      <c r="B4" s="3" t="s">
        <v>16</v>
      </c>
      <c r="C4" s="3" t="str">
        <f t="shared" ref="C4:C11" si="0">VLOOKUP(A4,$N$3:$O$5,2,1)&amp;"チーム"</f>
        <v>営業Aチーム</v>
      </c>
      <c r="D4" s="4">
        <v>312</v>
      </c>
      <c r="E4" s="4">
        <v>5235</v>
      </c>
      <c r="F4" s="4">
        <f t="shared" ref="F4:F11" si="1">ROUNDUP(D4/$R$2*100,0)</f>
        <v>84</v>
      </c>
      <c r="G4" s="4">
        <f t="shared" ref="G4:G11" si="2">ROUNDUP(E4/$R$3*100,0)</f>
        <v>89</v>
      </c>
      <c r="H4" s="4">
        <f t="shared" ref="H4:H11" si="3">VLOOKUP(F4,$N$9:$O$11,2,1)*F4+VLOOKUP(G4,$Q$9:$R$11,2,1)*G4</f>
        <v>121690</v>
      </c>
      <c r="I4" s="4">
        <f t="shared" ref="I4:I11" si="4">ROUNDUP(H4*13.7%*F4/100,-1)</f>
        <v>14010</v>
      </c>
      <c r="J4" s="4">
        <f t="shared" ref="J4:J11" si="5">ROUNDDOWN(VLOOKUP(G4,$N$15:$O$16,2,1)*H4,-1)</f>
        <v>8270</v>
      </c>
      <c r="K4" s="5">
        <f t="shared" ref="K4:K11" si="6">H4+I4+J4</f>
        <v>143970</v>
      </c>
      <c r="L4" s="11" t="str">
        <f t="shared" ref="L4:L11" si="7">IF(AND(D4&lt;=410,K4&gt;=175000),"*","")</f>
        <v/>
      </c>
      <c r="N4" s="3">
        <v>200</v>
      </c>
      <c r="O4" s="3" t="s">
        <v>26</v>
      </c>
    </row>
    <row r="5" spans="1:18">
      <c r="A5" s="10">
        <v>103</v>
      </c>
      <c r="B5" s="3" t="s">
        <v>17</v>
      </c>
      <c r="C5" s="3" t="str">
        <f t="shared" si="0"/>
        <v>営業Aチーム</v>
      </c>
      <c r="D5" s="4">
        <v>410</v>
      </c>
      <c r="E5" s="4">
        <v>6218</v>
      </c>
      <c r="F5" s="4">
        <f t="shared" si="1"/>
        <v>110</v>
      </c>
      <c r="G5" s="4">
        <f t="shared" si="2"/>
        <v>106</v>
      </c>
      <c r="H5" s="4">
        <f t="shared" si="3"/>
        <v>165460</v>
      </c>
      <c r="I5" s="4">
        <f t="shared" si="4"/>
        <v>24940</v>
      </c>
      <c r="J5" s="4">
        <f t="shared" si="5"/>
        <v>13070</v>
      </c>
      <c r="K5" s="5">
        <f t="shared" si="6"/>
        <v>203470</v>
      </c>
      <c r="L5" s="11" t="str">
        <f t="shared" si="7"/>
        <v>*</v>
      </c>
      <c r="N5" s="3">
        <v>300</v>
      </c>
      <c r="O5" s="3" t="s">
        <v>27</v>
      </c>
    </row>
    <row r="6" spans="1:18">
      <c r="A6" s="10">
        <v>201</v>
      </c>
      <c r="B6" s="3" t="s">
        <v>18</v>
      </c>
      <c r="C6" s="3" t="str">
        <f t="shared" si="0"/>
        <v>営業Bチーム</v>
      </c>
      <c r="D6" s="4">
        <v>378</v>
      </c>
      <c r="E6" s="4">
        <v>5871</v>
      </c>
      <c r="F6" s="4">
        <f t="shared" si="1"/>
        <v>101</v>
      </c>
      <c r="G6" s="4">
        <f t="shared" si="2"/>
        <v>100</v>
      </c>
      <c r="H6" s="4">
        <f t="shared" si="3"/>
        <v>147790</v>
      </c>
      <c r="I6" s="4">
        <f t="shared" si="4"/>
        <v>20450</v>
      </c>
      <c r="J6" s="4">
        <f t="shared" si="5"/>
        <v>10040</v>
      </c>
      <c r="K6" s="5">
        <f t="shared" si="6"/>
        <v>178280</v>
      </c>
      <c r="L6" s="11" t="str">
        <f t="shared" si="7"/>
        <v>*</v>
      </c>
    </row>
    <row r="7" spans="1:18">
      <c r="A7" s="10">
        <v>202</v>
      </c>
      <c r="B7" s="3" t="s">
        <v>19</v>
      </c>
      <c r="C7" s="3" t="str">
        <f t="shared" si="0"/>
        <v>営業Bチーム</v>
      </c>
      <c r="D7" s="4">
        <v>387</v>
      </c>
      <c r="E7" s="4">
        <v>6034</v>
      </c>
      <c r="F7" s="4">
        <f t="shared" si="1"/>
        <v>104</v>
      </c>
      <c r="G7" s="4">
        <f t="shared" si="2"/>
        <v>103</v>
      </c>
      <c r="H7" s="4">
        <f t="shared" si="3"/>
        <v>152200</v>
      </c>
      <c r="I7" s="4">
        <f t="shared" si="4"/>
        <v>21690</v>
      </c>
      <c r="J7" s="4">
        <f t="shared" si="5"/>
        <v>12020</v>
      </c>
      <c r="K7" s="5">
        <f t="shared" si="6"/>
        <v>185910</v>
      </c>
      <c r="L7" s="11" t="str">
        <f t="shared" si="7"/>
        <v>*</v>
      </c>
      <c r="N7" t="s">
        <v>33</v>
      </c>
      <c r="Q7" t="s">
        <v>34</v>
      </c>
    </row>
    <row r="8" spans="1:18">
      <c r="A8" s="10">
        <v>203</v>
      </c>
      <c r="B8" s="3" t="s">
        <v>20</v>
      </c>
      <c r="C8" s="3" t="str">
        <f t="shared" si="0"/>
        <v>営業Bチーム</v>
      </c>
      <c r="D8" s="4">
        <v>345</v>
      </c>
      <c r="E8" s="4">
        <v>5246</v>
      </c>
      <c r="F8" s="4">
        <f t="shared" si="1"/>
        <v>92</v>
      </c>
      <c r="G8" s="4">
        <f t="shared" si="2"/>
        <v>89</v>
      </c>
      <c r="H8" s="4">
        <f t="shared" si="3"/>
        <v>127770</v>
      </c>
      <c r="I8" s="4">
        <f t="shared" si="4"/>
        <v>16110</v>
      </c>
      <c r="J8" s="4">
        <f t="shared" si="5"/>
        <v>8680</v>
      </c>
      <c r="K8" s="5">
        <f t="shared" si="6"/>
        <v>152560</v>
      </c>
      <c r="L8" s="11" t="str">
        <f t="shared" si="7"/>
        <v/>
      </c>
      <c r="N8" s="2" t="s">
        <v>9</v>
      </c>
      <c r="O8" s="2" t="s">
        <v>30</v>
      </c>
      <c r="Q8" s="2" t="s">
        <v>10</v>
      </c>
      <c r="R8" s="2" t="s">
        <v>31</v>
      </c>
    </row>
    <row r="9" spans="1:18">
      <c r="A9" s="10">
        <v>301</v>
      </c>
      <c r="B9" s="3" t="s">
        <v>21</v>
      </c>
      <c r="C9" s="3" t="str">
        <f t="shared" si="0"/>
        <v>営業Cチーム</v>
      </c>
      <c r="D9" s="4">
        <v>372</v>
      </c>
      <c r="E9" s="4">
        <v>5630</v>
      </c>
      <c r="F9" s="4">
        <f t="shared" si="1"/>
        <v>100</v>
      </c>
      <c r="G9" s="4">
        <f t="shared" si="2"/>
        <v>96</v>
      </c>
      <c r="H9" s="4">
        <f t="shared" si="3"/>
        <v>141400</v>
      </c>
      <c r="I9" s="4">
        <f t="shared" si="4"/>
        <v>19380</v>
      </c>
      <c r="J9" s="4">
        <f t="shared" si="5"/>
        <v>9610</v>
      </c>
      <c r="K9" s="5">
        <f t="shared" si="6"/>
        <v>170390</v>
      </c>
      <c r="L9" s="11" t="str">
        <f t="shared" si="7"/>
        <v/>
      </c>
      <c r="N9" s="3">
        <v>1</v>
      </c>
      <c r="O9" s="3">
        <v>760</v>
      </c>
      <c r="Q9" s="3">
        <v>1</v>
      </c>
      <c r="R9" s="3">
        <v>650</v>
      </c>
    </row>
    <row r="10" spans="1:18">
      <c r="A10" s="10">
        <v>302</v>
      </c>
      <c r="B10" s="3" t="s">
        <v>22</v>
      </c>
      <c r="C10" s="3" t="str">
        <f t="shared" si="0"/>
        <v>営業Cチーム</v>
      </c>
      <c r="D10" s="4">
        <v>391</v>
      </c>
      <c r="E10" s="4">
        <v>6258</v>
      </c>
      <c r="F10" s="4">
        <f t="shared" si="1"/>
        <v>105</v>
      </c>
      <c r="G10" s="4">
        <f t="shared" si="2"/>
        <v>107</v>
      </c>
      <c r="H10" s="4">
        <f t="shared" si="3"/>
        <v>162070</v>
      </c>
      <c r="I10" s="4">
        <f t="shared" si="4"/>
        <v>23320</v>
      </c>
      <c r="J10" s="4">
        <f t="shared" si="5"/>
        <v>12800</v>
      </c>
      <c r="K10" s="5">
        <f t="shared" si="6"/>
        <v>198190</v>
      </c>
      <c r="L10" s="11" t="str">
        <f t="shared" si="7"/>
        <v>*</v>
      </c>
      <c r="N10" s="3">
        <v>100</v>
      </c>
      <c r="O10" s="3">
        <v>790</v>
      </c>
      <c r="Q10" s="3">
        <v>100</v>
      </c>
      <c r="R10" s="3">
        <v>680</v>
      </c>
    </row>
    <row r="11" spans="1:18">
      <c r="A11" s="10">
        <v>303</v>
      </c>
      <c r="B11" s="3" t="s">
        <v>23</v>
      </c>
      <c r="C11" s="3" t="str">
        <f t="shared" si="0"/>
        <v>営業Cチーム</v>
      </c>
      <c r="D11" s="4">
        <v>416</v>
      </c>
      <c r="E11" s="4">
        <v>6173</v>
      </c>
      <c r="F11" s="4">
        <f t="shared" si="1"/>
        <v>111</v>
      </c>
      <c r="G11" s="4">
        <f t="shared" si="2"/>
        <v>105</v>
      </c>
      <c r="H11" s="4">
        <f t="shared" si="3"/>
        <v>165570</v>
      </c>
      <c r="I11" s="4">
        <f t="shared" si="4"/>
        <v>25180</v>
      </c>
      <c r="J11" s="4">
        <f t="shared" si="5"/>
        <v>13080</v>
      </c>
      <c r="K11" s="5">
        <f t="shared" si="6"/>
        <v>203830</v>
      </c>
      <c r="L11" s="11" t="str">
        <f t="shared" si="7"/>
        <v/>
      </c>
      <c r="N11" s="3">
        <v>105</v>
      </c>
      <c r="O11" s="3">
        <v>820</v>
      </c>
      <c r="Q11" s="3">
        <v>105</v>
      </c>
      <c r="R11" s="3">
        <v>710</v>
      </c>
    </row>
    <row r="12" spans="1:18">
      <c r="A12" s="10"/>
      <c r="B12" s="3"/>
      <c r="C12" s="3"/>
      <c r="D12" s="3"/>
      <c r="E12" s="3"/>
      <c r="F12" s="3"/>
      <c r="G12" s="3"/>
      <c r="H12" s="3"/>
      <c r="I12" s="3"/>
      <c r="J12" s="3"/>
      <c r="K12" s="3"/>
      <c r="L12" s="11"/>
    </row>
    <row r="13" spans="1:18" ht="19.5" thickBot="1">
      <c r="A13" s="12"/>
      <c r="B13" s="13" t="s">
        <v>32</v>
      </c>
      <c r="C13" s="14"/>
      <c r="D13" s="15">
        <f>SUM(D3:D11)</f>
        <v>3381</v>
      </c>
      <c r="E13" s="15">
        <f t="shared" ref="E13:K13" si="8">SUM(E3:E11)</f>
        <v>52632</v>
      </c>
      <c r="F13" s="15">
        <f t="shared" si="8"/>
        <v>906</v>
      </c>
      <c r="G13" s="15">
        <f t="shared" si="8"/>
        <v>897</v>
      </c>
      <c r="H13" s="15">
        <f t="shared" si="8"/>
        <v>1328550</v>
      </c>
      <c r="I13" s="15">
        <f t="shared" si="8"/>
        <v>184700</v>
      </c>
      <c r="J13" s="15">
        <f t="shared" si="8"/>
        <v>97400</v>
      </c>
      <c r="K13" s="15">
        <f t="shared" si="8"/>
        <v>1610650</v>
      </c>
      <c r="L13" s="16"/>
    </row>
    <row r="14" spans="1:18">
      <c r="N14" s="2" t="s">
        <v>10</v>
      </c>
      <c r="O14" s="2" t="s">
        <v>12</v>
      </c>
    </row>
    <row r="15" spans="1:18" ht="19.5" thickBot="1">
      <c r="A15" s="17" t="s">
        <v>40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N15" s="3">
        <v>1</v>
      </c>
      <c r="O15" s="6">
        <v>6.8000000000000005E-2</v>
      </c>
    </row>
    <row r="16" spans="1:18">
      <c r="A16" s="7" t="s">
        <v>1</v>
      </c>
      <c r="B16" s="8" t="s">
        <v>2</v>
      </c>
      <c r="C16" s="8" t="s">
        <v>4</v>
      </c>
      <c r="D16" s="8" t="s">
        <v>6</v>
      </c>
      <c r="E16" s="8" t="s">
        <v>7</v>
      </c>
      <c r="F16" s="8" t="s">
        <v>9</v>
      </c>
      <c r="G16" s="8" t="s">
        <v>10</v>
      </c>
      <c r="H16" s="8" t="s">
        <v>11</v>
      </c>
      <c r="I16" s="8" t="s">
        <v>43</v>
      </c>
      <c r="J16" s="8" t="s">
        <v>12</v>
      </c>
      <c r="K16" s="8" t="s">
        <v>13</v>
      </c>
      <c r="L16" s="9" t="s">
        <v>14</v>
      </c>
      <c r="N16" s="3">
        <v>103</v>
      </c>
      <c r="O16" s="6">
        <v>7.9000000000000001E-2</v>
      </c>
    </row>
    <row r="17" spans="1:18">
      <c r="A17" s="10">
        <v>301</v>
      </c>
      <c r="B17" s="3" t="s">
        <v>21</v>
      </c>
      <c r="C17" s="3" t="s">
        <v>39</v>
      </c>
      <c r="D17" s="4">
        <v>372</v>
      </c>
      <c r="E17" s="4">
        <v>5630</v>
      </c>
      <c r="F17" s="4">
        <v>100</v>
      </c>
      <c r="G17" s="4">
        <v>96</v>
      </c>
      <c r="H17" s="4">
        <v>141400</v>
      </c>
      <c r="I17" s="4">
        <v>19380</v>
      </c>
      <c r="J17" s="4">
        <v>9610</v>
      </c>
      <c r="K17" s="5">
        <v>170390</v>
      </c>
      <c r="L17" s="11" t="s">
        <v>36</v>
      </c>
    </row>
    <row r="18" spans="1:18">
      <c r="A18" s="10">
        <v>101</v>
      </c>
      <c r="B18" s="3" t="s">
        <v>15</v>
      </c>
      <c r="C18" s="3" t="s">
        <v>35</v>
      </c>
      <c r="D18" s="4">
        <v>370</v>
      </c>
      <c r="E18" s="4">
        <v>5967</v>
      </c>
      <c r="F18" s="4">
        <v>99</v>
      </c>
      <c r="G18" s="4">
        <v>102</v>
      </c>
      <c r="H18" s="4">
        <v>144600</v>
      </c>
      <c r="I18" s="4">
        <v>19620</v>
      </c>
      <c r="J18" s="4">
        <v>9830</v>
      </c>
      <c r="K18" s="5">
        <v>174050</v>
      </c>
      <c r="L18" s="11" t="s">
        <v>36</v>
      </c>
    </row>
    <row r="19" spans="1:18">
      <c r="A19" s="10">
        <v>201</v>
      </c>
      <c r="B19" s="3" t="s">
        <v>18</v>
      </c>
      <c r="C19" s="3" t="s">
        <v>37</v>
      </c>
      <c r="D19" s="4">
        <v>378</v>
      </c>
      <c r="E19" s="4">
        <v>5871</v>
      </c>
      <c r="F19" s="4">
        <v>101</v>
      </c>
      <c r="G19" s="4">
        <v>100</v>
      </c>
      <c r="H19" s="4">
        <v>147790</v>
      </c>
      <c r="I19" s="4">
        <v>20450</v>
      </c>
      <c r="J19" s="4">
        <v>10040</v>
      </c>
      <c r="K19" s="5">
        <v>178280</v>
      </c>
      <c r="L19" s="11" t="s">
        <v>38</v>
      </c>
      <c r="N19" s="3" t="s">
        <v>3</v>
      </c>
      <c r="Q19" t="s">
        <v>8</v>
      </c>
      <c r="R19" t="s">
        <v>8</v>
      </c>
    </row>
    <row r="20" spans="1:18">
      <c r="A20" s="10">
        <v>202</v>
      </c>
      <c r="B20" s="3" t="s">
        <v>19</v>
      </c>
      <c r="C20" s="3" t="s">
        <v>37</v>
      </c>
      <c r="D20" s="4">
        <v>387</v>
      </c>
      <c r="E20" s="4">
        <v>6034</v>
      </c>
      <c r="F20" s="4">
        <v>104</v>
      </c>
      <c r="G20" s="4">
        <v>103</v>
      </c>
      <c r="H20" s="4">
        <v>152200</v>
      </c>
      <c r="I20" s="4">
        <v>21690</v>
      </c>
      <c r="J20" s="4">
        <v>12020</v>
      </c>
      <c r="K20" s="5">
        <v>185910</v>
      </c>
      <c r="L20" s="11" t="s">
        <v>38</v>
      </c>
      <c r="N20" s="3" t="s">
        <v>45</v>
      </c>
      <c r="Q20" t="s">
        <v>52</v>
      </c>
      <c r="R20" t="s">
        <v>53</v>
      </c>
    </row>
    <row r="21" spans="1:18">
      <c r="A21" s="10">
        <v>302</v>
      </c>
      <c r="B21" s="3" t="s">
        <v>22</v>
      </c>
      <c r="C21" s="3" t="s">
        <v>39</v>
      </c>
      <c r="D21" s="4">
        <v>391</v>
      </c>
      <c r="E21" s="4">
        <v>6258</v>
      </c>
      <c r="F21" s="4">
        <v>105</v>
      </c>
      <c r="G21" s="4">
        <v>107</v>
      </c>
      <c r="H21" s="4">
        <v>162070</v>
      </c>
      <c r="I21" s="4">
        <v>23320</v>
      </c>
      <c r="J21" s="4">
        <v>12800</v>
      </c>
      <c r="K21" s="5">
        <v>198190</v>
      </c>
      <c r="L21" s="11" t="s">
        <v>38</v>
      </c>
      <c r="N21" s="3" t="s">
        <v>3</v>
      </c>
      <c r="O21" s="18"/>
    </row>
    <row r="22" spans="1:18">
      <c r="A22" s="10"/>
      <c r="B22" s="3"/>
      <c r="C22" s="3"/>
      <c r="D22" s="3"/>
      <c r="E22" s="3"/>
      <c r="F22" s="3"/>
      <c r="G22" s="3"/>
      <c r="H22" s="3"/>
      <c r="I22" s="3"/>
      <c r="J22" s="3"/>
      <c r="K22" s="3"/>
      <c r="L22" s="11"/>
      <c r="N22" s="3" t="s">
        <v>46</v>
      </c>
    </row>
    <row r="23" spans="1:18" ht="19.5" thickBot="1">
      <c r="A23" s="12"/>
      <c r="B23" s="13" t="s">
        <v>32</v>
      </c>
      <c r="C23" s="14"/>
      <c r="D23" s="15">
        <f>SUM(D17:D21)</f>
        <v>1898</v>
      </c>
      <c r="E23" s="15">
        <f t="shared" ref="E23:K23" si="9">SUM(E17:E21)</f>
        <v>29760</v>
      </c>
      <c r="F23" s="15">
        <f t="shared" si="9"/>
        <v>509</v>
      </c>
      <c r="G23" s="15">
        <f t="shared" si="9"/>
        <v>508</v>
      </c>
      <c r="H23" s="15">
        <f t="shared" si="9"/>
        <v>748060</v>
      </c>
      <c r="I23" s="15">
        <f t="shared" si="9"/>
        <v>104460</v>
      </c>
      <c r="J23" s="15">
        <f t="shared" si="9"/>
        <v>54300</v>
      </c>
      <c r="K23" s="15">
        <f t="shared" si="9"/>
        <v>906820</v>
      </c>
      <c r="L23" s="16"/>
      <c r="N23" s="3" t="s">
        <v>3</v>
      </c>
    </row>
    <row r="24" spans="1:18">
      <c r="N24" s="3" t="s">
        <v>47</v>
      </c>
    </row>
    <row r="25" spans="1:18" ht="19.5" thickBot="1">
      <c r="A25" s="1" t="s">
        <v>41</v>
      </c>
      <c r="B25" s="1"/>
      <c r="C25" s="1"/>
      <c r="D25" s="1"/>
    </row>
    <row r="26" spans="1:18">
      <c r="A26" s="7" t="s">
        <v>48</v>
      </c>
      <c r="B26" s="8" t="s">
        <v>5</v>
      </c>
      <c r="C26" s="8" t="s">
        <v>42</v>
      </c>
      <c r="D26" s="9" t="s">
        <v>44</v>
      </c>
      <c r="F26" s="22" t="s">
        <v>49</v>
      </c>
      <c r="G26" s="22"/>
      <c r="H26" s="22"/>
      <c r="I26" s="22"/>
      <c r="J26" s="22"/>
      <c r="K26" s="22"/>
    </row>
    <row r="27" spans="1:18">
      <c r="A27" s="10" t="s">
        <v>45</v>
      </c>
      <c r="B27" s="4">
        <f>DSUM(社員別賃金一覧表1,B$26,$N$19:$N$20)</f>
        <v>1092</v>
      </c>
      <c r="C27" s="4">
        <f>DSUM(社員別賃金一覧表1,C$26,$N$19:$N$20)</f>
        <v>58570</v>
      </c>
      <c r="D27" s="19">
        <f>DSUM(社員別賃金一覧表1,D$26,$N$19:$N$20)</f>
        <v>31170</v>
      </c>
      <c r="F27" s="23" t="s">
        <v>50</v>
      </c>
      <c r="G27" s="23"/>
      <c r="H27" s="23"/>
      <c r="I27" s="23"/>
      <c r="J27" s="23"/>
      <c r="K27" s="23"/>
    </row>
    <row r="28" spans="1:18">
      <c r="A28" s="10" t="s">
        <v>46</v>
      </c>
      <c r="B28" s="4">
        <f>DSUM(社員別賃金一覧表1,B$26,$N$21:$N$22)</f>
        <v>1110</v>
      </c>
      <c r="C28" s="4">
        <f>DSUM(社員別賃金一覧表1,C$26,$N$21:$N$22)</f>
        <v>58250</v>
      </c>
      <c r="D28" s="19">
        <f>DSUM(社員別賃金一覧表1,D$26,$N$21:$N$22)</f>
        <v>30740</v>
      </c>
      <c r="F28" s="23" t="s">
        <v>51</v>
      </c>
      <c r="G28" s="23"/>
      <c r="H28" s="23"/>
      <c r="I28" s="23"/>
      <c r="J28" s="23"/>
      <c r="K28" s="23"/>
    </row>
    <row r="29" spans="1:18" ht="19.5" thickBot="1">
      <c r="A29" s="12" t="s">
        <v>47</v>
      </c>
      <c r="B29" s="20">
        <f>DSUM(社員別賃金一覧表1,B$26,$N$23:$N$24)</f>
        <v>1179</v>
      </c>
      <c r="C29" s="20">
        <f>DSUM(社員別賃金一覧表1,C$26,$N$23:$N$24)</f>
        <v>67880</v>
      </c>
      <c r="D29" s="21">
        <f>DSUM(社員別賃金一覧表1,D$26,$N$23:$N$24)</f>
        <v>35490</v>
      </c>
    </row>
  </sheetData>
  <sortState ref="A17:L21">
    <sortCondition ref="K16"/>
  </sortState>
  <mergeCells count="6">
    <mergeCell ref="A1:L1"/>
    <mergeCell ref="A15:L15"/>
    <mergeCell ref="A25:D25"/>
    <mergeCell ref="F26:K26"/>
    <mergeCell ref="F28:K28"/>
    <mergeCell ref="F27:K27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社員別賃金一覧表1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seito</dc:creator>
  <cp:lastModifiedBy>23Mobile011</cp:lastModifiedBy>
  <dcterms:created xsi:type="dcterms:W3CDTF">2015-06-05T18:19:34Z</dcterms:created>
  <dcterms:modified xsi:type="dcterms:W3CDTF">2023-12-07T03:29:47Z</dcterms:modified>
</cp:coreProperties>
</file>