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3.36\課題回収\おくむら(Web1B)\012コウヨウ\"/>
    </mc:Choice>
  </mc:AlternateContent>
  <xr:revisionPtr revIDLastSave="0" documentId="13_ncr:1_{E42E3359-116D-4ABC-9462-853CD6BCEDC3}" xr6:coauthVersionLast="36" xr6:coauthVersionMax="36" xr10:uidLastSave="{00000000-0000-0000-0000-000000000000}"/>
  <bookViews>
    <workbookView xWindow="0" yWindow="0" windowWidth="10845" windowHeight="11595" activeTab="1" xr2:uid="{B3AED297-72CF-436A-9771-C826CB3A11EB}"/>
  </bookViews>
  <sheets>
    <sheet name="2-1 完成例" sheetId="2" r:id="rId1"/>
    <sheet name="2-1" sheetId="1" r:id="rId2"/>
    <sheet name="2-2" sheetId="3" r:id="rId3"/>
    <sheet name="2-3" sheetId="4" r:id="rId4"/>
    <sheet name="2-4" sheetId="5" r:id="rId5"/>
    <sheet name="2-5" sheetId="6" r:id="rId6"/>
    <sheet name="2-6" sheetId="7" r:id="rId7"/>
    <sheet name="2-7" sheetId="8" r:id="rId8"/>
    <sheet name="2-8" sheetId="9" r:id="rId9"/>
    <sheet name="2-9" sheetId="10" r:id="rId10"/>
    <sheet name="2-10" sheetId="11" r:id="rId11"/>
    <sheet name="2-11" sheetId="12" r:id="rId12"/>
    <sheet name="2-12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F25" i="1"/>
  <c r="F24" i="1"/>
  <c r="J15" i="1"/>
  <c r="J16" i="1"/>
  <c r="J17" i="1"/>
  <c r="J18" i="1"/>
  <c r="J19" i="1"/>
  <c r="J20" i="1"/>
  <c r="J21" i="1"/>
  <c r="J22" i="1"/>
  <c r="I15" i="1"/>
  <c r="I16" i="1"/>
  <c r="I17" i="1"/>
  <c r="I18" i="1"/>
  <c r="I19" i="1"/>
  <c r="I20" i="1"/>
  <c r="I21" i="1"/>
  <c r="I22" i="1"/>
  <c r="H15" i="1"/>
  <c r="H16" i="1"/>
  <c r="H17" i="1"/>
  <c r="H18" i="1"/>
  <c r="H19" i="1"/>
  <c r="H20" i="1"/>
  <c r="H21" i="1"/>
  <c r="H22" i="1"/>
  <c r="G15" i="1"/>
  <c r="G16" i="1"/>
  <c r="G17" i="1"/>
  <c r="G18" i="1"/>
  <c r="G19" i="1"/>
  <c r="G20" i="1"/>
  <c r="G21" i="1"/>
  <c r="G22" i="1"/>
  <c r="E15" i="1"/>
  <c r="E16" i="1"/>
  <c r="E17" i="1"/>
  <c r="E18" i="1"/>
  <c r="E19" i="1"/>
  <c r="E20" i="1"/>
  <c r="E21" i="1"/>
  <c r="E22" i="1"/>
  <c r="D15" i="1"/>
  <c r="D16" i="1"/>
  <c r="D17" i="1"/>
  <c r="D18" i="1"/>
  <c r="D19" i="1"/>
  <c r="D20" i="1"/>
  <c r="D21" i="1"/>
  <c r="D22" i="1"/>
  <c r="J14" i="1"/>
  <c r="I14" i="1"/>
  <c r="H14" i="1"/>
  <c r="G14" i="1"/>
  <c r="E14" i="1"/>
  <c r="D14" i="1"/>
  <c r="F9" i="1"/>
  <c r="G4" i="1"/>
  <c r="G5" i="1"/>
  <c r="G6" i="1"/>
  <c r="G7" i="1"/>
  <c r="F4" i="1"/>
  <c r="F5" i="1"/>
  <c r="F6" i="1"/>
  <c r="F7" i="1"/>
  <c r="C9" i="1"/>
  <c r="G3" i="1"/>
  <c r="F3" i="1"/>
  <c r="F24" i="2" l="1"/>
  <c r="F23" i="2"/>
  <c r="J17" i="2"/>
  <c r="J19" i="2"/>
  <c r="B4" i="13"/>
  <c r="B8" i="13"/>
  <c r="B12" i="13"/>
  <c r="B16" i="13"/>
  <c r="B20" i="13"/>
  <c r="B24" i="13"/>
  <c r="B28" i="13"/>
  <c r="B5" i="13"/>
  <c r="B9" i="13"/>
  <c r="B13" i="13"/>
  <c r="B17" i="13"/>
  <c r="B21" i="13"/>
  <c r="B25" i="13"/>
  <c r="B2" i="13"/>
  <c r="B6" i="13"/>
  <c r="B10" i="13"/>
  <c r="B14" i="13"/>
  <c r="B18" i="13"/>
  <c r="B22" i="13"/>
  <c r="B26" i="13"/>
  <c r="B3" i="13"/>
  <c r="B7" i="13"/>
  <c r="B11" i="13"/>
  <c r="B15" i="13"/>
  <c r="B19" i="13"/>
  <c r="B23" i="13"/>
  <c r="B27" i="13"/>
  <c r="B1" i="13"/>
  <c r="B4" i="12"/>
  <c r="B8" i="12"/>
  <c r="B12" i="12"/>
  <c r="B16" i="12"/>
  <c r="B20" i="12"/>
  <c r="B24" i="12"/>
  <c r="B28" i="12"/>
  <c r="B5" i="12"/>
  <c r="B9" i="12"/>
  <c r="B13" i="12"/>
  <c r="B17" i="12"/>
  <c r="B21" i="12"/>
  <c r="B25" i="12"/>
  <c r="B29" i="12"/>
  <c r="B2" i="12"/>
  <c r="B6" i="12"/>
  <c r="B10" i="12"/>
  <c r="B14" i="12"/>
  <c r="B18" i="12"/>
  <c r="B22" i="12"/>
  <c r="B26" i="12"/>
  <c r="B3" i="12"/>
  <c r="B7" i="12"/>
  <c r="B11" i="12"/>
  <c r="B15" i="12"/>
  <c r="B19" i="12"/>
  <c r="B23" i="12"/>
  <c r="B27" i="12"/>
  <c r="B1" i="12"/>
  <c r="B25" i="11"/>
  <c r="B26" i="11"/>
  <c r="B20" i="11"/>
  <c r="B24" i="11"/>
  <c r="B22" i="11"/>
  <c r="B23" i="11"/>
  <c r="B21" i="11"/>
  <c r="B13" i="11"/>
  <c r="B17" i="11"/>
  <c r="B14" i="11"/>
  <c r="B18" i="11"/>
  <c r="B11" i="11"/>
  <c r="B15" i="11"/>
  <c r="B19" i="11"/>
  <c r="B12" i="11"/>
  <c r="B16" i="11"/>
  <c r="B3" i="11"/>
  <c r="B7" i="11"/>
  <c r="B9" i="11"/>
  <c r="B6" i="11"/>
  <c r="B4" i="11"/>
  <c r="B8" i="11"/>
  <c r="B5" i="11"/>
  <c r="B2" i="11"/>
  <c r="B10" i="11"/>
  <c r="B1" i="11"/>
  <c r="G14" i="2" l="1"/>
  <c r="G15" i="2"/>
  <c r="G16" i="2"/>
  <c r="G17" i="2"/>
  <c r="G18" i="2"/>
  <c r="G19" i="2"/>
  <c r="G20" i="2"/>
  <c r="G21" i="2"/>
  <c r="G13" i="2"/>
  <c r="E14" i="2"/>
  <c r="E15" i="2"/>
  <c r="E16" i="2"/>
  <c r="H16" i="2" s="1"/>
  <c r="I16" i="2" s="1"/>
  <c r="E17" i="2"/>
  <c r="H17" i="2" s="1"/>
  <c r="I17" i="2" s="1"/>
  <c r="E18" i="2"/>
  <c r="H18" i="2" s="1"/>
  <c r="I18" i="2" s="1"/>
  <c r="J18" i="2" s="1"/>
  <c r="E19" i="2"/>
  <c r="H19" i="2" s="1"/>
  <c r="I19" i="2" s="1"/>
  <c r="E20" i="2"/>
  <c r="H20" i="2" s="1"/>
  <c r="I20" i="2" s="1"/>
  <c r="J20" i="2" s="1"/>
  <c r="E21" i="2"/>
  <c r="H21" i="2" s="1"/>
  <c r="I21" i="2" s="1"/>
  <c r="J21" i="2" s="1"/>
  <c r="E13" i="2"/>
  <c r="H13" i="2" s="1"/>
  <c r="I13" i="2" s="1"/>
  <c r="J13" i="2" s="1"/>
  <c r="D14" i="2"/>
  <c r="D15" i="2"/>
  <c r="D16" i="2"/>
  <c r="D17" i="2"/>
  <c r="D18" i="2"/>
  <c r="D19" i="2"/>
  <c r="D20" i="2"/>
  <c r="D21" i="2"/>
  <c r="D13" i="2"/>
  <c r="F9" i="2"/>
  <c r="C9" i="2"/>
  <c r="G4" i="2"/>
  <c r="G5" i="2"/>
  <c r="G6" i="2"/>
  <c r="G7" i="2"/>
  <c r="G3" i="2"/>
  <c r="F4" i="2"/>
  <c r="F5" i="2"/>
  <c r="F6" i="2"/>
  <c r="F7" i="2"/>
  <c r="F3" i="2"/>
  <c r="H15" i="2" l="1"/>
  <c r="I15" i="2" s="1"/>
  <c r="J15" i="2" s="1"/>
  <c r="H14" i="2"/>
  <c r="I14" i="2" s="1"/>
  <c r="J14" i="2" s="1"/>
  <c r="J16" i="2"/>
  <c r="I24" i="2" l="1"/>
  <c r="I23" i="2"/>
</calcChain>
</file>

<file path=xl/sharedStrings.xml><?xml version="1.0" encoding="utf-8"?>
<sst xmlns="http://schemas.openxmlformats.org/spreadsheetml/2006/main" count="325" uniqueCount="235">
  <si>
    <t>商品別定価計算表</t>
    <rPh sb="0" eb="3">
      <t>ショウヒンベツ</t>
    </rPh>
    <rPh sb="3" eb="5">
      <t>テイカ</t>
    </rPh>
    <rPh sb="5" eb="8">
      <t>ケイサンヒョウ</t>
    </rPh>
    <phoneticPr fontId="2"/>
  </si>
  <si>
    <t>商CO</t>
    <rPh sb="0" eb="1">
      <t>ショウ</t>
    </rPh>
    <phoneticPr fontId="2"/>
  </si>
  <si>
    <t>商品名</t>
    <rPh sb="0" eb="3">
      <t>ショウヒンメイ</t>
    </rPh>
    <phoneticPr fontId="2"/>
  </si>
  <si>
    <t>仕入数</t>
    <rPh sb="0" eb="3">
      <t>シイレスウ</t>
    </rPh>
    <phoneticPr fontId="2"/>
  </si>
  <si>
    <t>単価</t>
    <rPh sb="0" eb="2">
      <t>タンカ</t>
    </rPh>
    <phoneticPr fontId="2"/>
  </si>
  <si>
    <t>手数料率</t>
    <rPh sb="0" eb="4">
      <t>テスウリョウリツ</t>
    </rPh>
    <phoneticPr fontId="2"/>
  </si>
  <si>
    <t>支払額</t>
    <rPh sb="0" eb="3">
      <t>シハライガク</t>
    </rPh>
    <phoneticPr fontId="2"/>
  </si>
  <si>
    <t>定価</t>
    <rPh sb="0" eb="2">
      <t>テイカ</t>
    </rPh>
    <phoneticPr fontId="2"/>
  </si>
  <si>
    <t>商品V</t>
    <rPh sb="0" eb="2">
      <t>ショウヒン</t>
    </rPh>
    <phoneticPr fontId="2"/>
  </si>
  <si>
    <t>商品W</t>
    <rPh sb="0" eb="2">
      <t>ショウヒン</t>
    </rPh>
    <phoneticPr fontId="2"/>
  </si>
  <si>
    <t>商品X</t>
    <rPh sb="0" eb="2">
      <t>ショウヒン</t>
    </rPh>
    <phoneticPr fontId="2"/>
  </si>
  <si>
    <t>商品Y</t>
    <rPh sb="0" eb="2">
      <t>ショウヒン</t>
    </rPh>
    <phoneticPr fontId="2"/>
  </si>
  <si>
    <t>商品Z</t>
    <rPh sb="0" eb="2">
      <t>ショウヒン</t>
    </rPh>
    <phoneticPr fontId="2"/>
  </si>
  <si>
    <t>合計</t>
    <rPh sb="0" eb="2">
      <t>ゴウケイ</t>
    </rPh>
    <phoneticPr fontId="2"/>
  </si>
  <si>
    <t>C</t>
    <phoneticPr fontId="2"/>
  </si>
  <si>
    <t>B</t>
    <phoneticPr fontId="2"/>
  </si>
  <si>
    <t>A</t>
    <phoneticPr fontId="2"/>
  </si>
  <si>
    <t>得意先別売上一覧表</t>
    <rPh sb="0" eb="9">
      <t>トクイサキベツウリアゲイチランヒョウ</t>
    </rPh>
    <phoneticPr fontId="2"/>
  </si>
  <si>
    <t>得CO</t>
    <rPh sb="0" eb="1">
      <t>トク</t>
    </rPh>
    <phoneticPr fontId="2"/>
  </si>
  <si>
    <t>得意先名</t>
    <rPh sb="0" eb="4">
      <t>トクイサキメイ</t>
    </rPh>
    <phoneticPr fontId="2"/>
  </si>
  <si>
    <t>売上数</t>
    <rPh sb="0" eb="3">
      <t>ウリアゲスウ</t>
    </rPh>
    <phoneticPr fontId="2"/>
  </si>
  <si>
    <t>値引率</t>
    <rPh sb="0" eb="3">
      <t>ネビキリツ</t>
    </rPh>
    <phoneticPr fontId="2"/>
  </si>
  <si>
    <t>売価</t>
    <rPh sb="0" eb="2">
      <t>バイカ</t>
    </rPh>
    <phoneticPr fontId="2"/>
  </si>
  <si>
    <t>売上額</t>
    <rPh sb="0" eb="3">
      <t>ウリアゲガク</t>
    </rPh>
    <phoneticPr fontId="2"/>
  </si>
  <si>
    <t>評価</t>
    <rPh sb="0" eb="2">
      <t>ヒョウカ</t>
    </rPh>
    <phoneticPr fontId="2"/>
  </si>
  <si>
    <t>平均</t>
    <rPh sb="0" eb="2">
      <t>ヘイキン</t>
    </rPh>
    <phoneticPr fontId="2"/>
  </si>
  <si>
    <t>水川ストア</t>
    <rPh sb="0" eb="2">
      <t>ミズカワ</t>
    </rPh>
    <phoneticPr fontId="2"/>
  </si>
  <si>
    <t>マルミ商事</t>
    <rPh sb="3" eb="5">
      <t>ショウジ</t>
    </rPh>
    <phoneticPr fontId="2"/>
  </si>
  <si>
    <t>さかもと屋</t>
    <rPh sb="4" eb="5">
      <t>ヤ</t>
    </rPh>
    <phoneticPr fontId="2"/>
  </si>
  <si>
    <t>中清水企画</t>
    <rPh sb="0" eb="1">
      <t>ナカ</t>
    </rPh>
    <rPh sb="1" eb="3">
      <t>シミズ</t>
    </rPh>
    <rPh sb="3" eb="5">
      <t>キカク</t>
    </rPh>
    <phoneticPr fontId="2"/>
  </si>
  <si>
    <t>南四国総業</t>
    <rPh sb="0" eb="1">
      <t>ミナミ</t>
    </rPh>
    <rPh sb="1" eb="5">
      <t>シコクソウギョウ</t>
    </rPh>
    <phoneticPr fontId="2"/>
  </si>
  <si>
    <t>水前寺商店</t>
    <rPh sb="0" eb="3">
      <t>スイゼンジ</t>
    </rPh>
    <rPh sb="3" eb="5">
      <t>ショウテン</t>
    </rPh>
    <phoneticPr fontId="2"/>
  </si>
  <si>
    <t>長谷川青果</t>
    <rPh sb="0" eb="3">
      <t>ハセガワ</t>
    </rPh>
    <rPh sb="3" eb="5">
      <t>セイカ</t>
    </rPh>
    <phoneticPr fontId="2"/>
  </si>
  <si>
    <t>久保田商会</t>
    <rPh sb="0" eb="3">
      <t>クボタ</t>
    </rPh>
    <rPh sb="3" eb="5">
      <t>ショウカイ</t>
    </rPh>
    <phoneticPr fontId="2"/>
  </si>
  <si>
    <t>ＪＦＣ物産</t>
    <rPh sb="3" eb="5">
      <t>ブッサン</t>
    </rPh>
    <phoneticPr fontId="2"/>
  </si>
  <si>
    <t>販売一覧表（店頭販売）</t>
    <rPh sb="0" eb="5">
      <t>ハンバイイチランヒョウ</t>
    </rPh>
    <rPh sb="6" eb="10">
      <t>テントウハンバイ</t>
    </rPh>
    <phoneticPr fontId="2"/>
  </si>
  <si>
    <t>CO</t>
    <phoneticPr fontId="2"/>
  </si>
  <si>
    <t>原価</t>
    <rPh sb="0" eb="2">
      <t>ゲンカ</t>
    </rPh>
    <phoneticPr fontId="2"/>
  </si>
  <si>
    <t>販売数</t>
    <rPh sb="0" eb="3">
      <t>ハンバイスウ</t>
    </rPh>
    <phoneticPr fontId="2"/>
  </si>
  <si>
    <t>販売額（千）</t>
    <rPh sb="0" eb="3">
      <t>ハンバイガク</t>
    </rPh>
    <rPh sb="4" eb="5">
      <t>セン</t>
    </rPh>
    <phoneticPr fontId="2"/>
  </si>
  <si>
    <t>利益額</t>
    <rPh sb="0" eb="3">
      <t>リエキガク</t>
    </rPh>
    <phoneticPr fontId="2"/>
  </si>
  <si>
    <t>達成指数</t>
    <rPh sb="0" eb="4">
      <t>タッセイシスウ</t>
    </rPh>
    <phoneticPr fontId="2"/>
  </si>
  <si>
    <t>利益額総括表</t>
    <rPh sb="0" eb="3">
      <t>リエキガク</t>
    </rPh>
    <rPh sb="3" eb="6">
      <t>ソウカツヒョウ</t>
    </rPh>
    <phoneticPr fontId="2"/>
  </si>
  <si>
    <t>出張データ一覧表</t>
    <rPh sb="0" eb="2">
      <t>シュッチョウ</t>
    </rPh>
    <rPh sb="5" eb="8">
      <t>イチランヒョウ</t>
    </rPh>
    <phoneticPr fontId="2"/>
  </si>
  <si>
    <t>番号</t>
    <rPh sb="0" eb="2">
      <t>バンゴウ</t>
    </rPh>
    <phoneticPr fontId="2"/>
  </si>
  <si>
    <t>社員名</t>
    <rPh sb="0" eb="3">
      <t>シャインメイ</t>
    </rPh>
    <phoneticPr fontId="2"/>
  </si>
  <si>
    <t>契約数</t>
    <rPh sb="0" eb="3">
      <t>ケイヤクスウ</t>
    </rPh>
    <phoneticPr fontId="2"/>
  </si>
  <si>
    <t>契約額</t>
    <rPh sb="0" eb="3">
      <t>ケイヤクガク</t>
    </rPh>
    <phoneticPr fontId="2"/>
  </si>
  <si>
    <t>平均契約額</t>
    <rPh sb="0" eb="5">
      <t>ヘイキンケイヤクガク</t>
    </rPh>
    <phoneticPr fontId="2"/>
  </si>
  <si>
    <t>三浦　秋江</t>
    <rPh sb="0" eb="2">
      <t>ミウラ</t>
    </rPh>
    <rPh sb="3" eb="5">
      <t>アキエ</t>
    </rPh>
    <phoneticPr fontId="2"/>
  </si>
  <si>
    <t>水口　正秀</t>
    <rPh sb="0" eb="2">
      <t>ミズグチ</t>
    </rPh>
    <rPh sb="3" eb="5">
      <t>マサヒデ</t>
    </rPh>
    <phoneticPr fontId="2"/>
  </si>
  <si>
    <t>山田　和美</t>
    <rPh sb="0" eb="2">
      <t>ヤマダ</t>
    </rPh>
    <rPh sb="3" eb="5">
      <t>カズミ</t>
    </rPh>
    <phoneticPr fontId="2"/>
  </si>
  <si>
    <t>上杉　純一</t>
    <rPh sb="0" eb="2">
      <t>ウエスギ</t>
    </rPh>
    <rPh sb="3" eb="5">
      <t>ジュンイチ</t>
    </rPh>
    <phoneticPr fontId="2"/>
  </si>
  <si>
    <t>谷　ゆかり</t>
    <rPh sb="0" eb="1">
      <t>タニ</t>
    </rPh>
    <phoneticPr fontId="2"/>
  </si>
  <si>
    <t>大古田　明</t>
    <rPh sb="0" eb="3">
      <t>オオコダ</t>
    </rPh>
    <rPh sb="4" eb="5">
      <t>アキラ</t>
    </rPh>
    <phoneticPr fontId="2"/>
  </si>
  <si>
    <t>藤井　由紀</t>
    <rPh sb="0" eb="2">
      <t>フジイ</t>
    </rPh>
    <rPh sb="3" eb="5">
      <t>ユキ</t>
    </rPh>
    <phoneticPr fontId="2"/>
  </si>
  <si>
    <t>島津　正樹</t>
    <rPh sb="0" eb="2">
      <t>シマヅ</t>
    </rPh>
    <rPh sb="3" eb="5">
      <t>マサキ</t>
    </rPh>
    <phoneticPr fontId="2"/>
  </si>
  <si>
    <t>出張諸手当一覧表</t>
    <rPh sb="0" eb="5">
      <t>シュッチョウショテアテ</t>
    </rPh>
    <rPh sb="5" eb="8">
      <t>イチランヒョウ</t>
    </rPh>
    <phoneticPr fontId="2"/>
  </si>
  <si>
    <t>出張日数</t>
    <rPh sb="0" eb="2">
      <t>シュッチョウ</t>
    </rPh>
    <rPh sb="2" eb="4">
      <t>ニッスウ</t>
    </rPh>
    <phoneticPr fontId="2"/>
  </si>
  <si>
    <t>出張手当</t>
    <rPh sb="0" eb="2">
      <t>シュッチョウ</t>
    </rPh>
    <rPh sb="2" eb="4">
      <t>テアテ</t>
    </rPh>
    <phoneticPr fontId="2"/>
  </si>
  <si>
    <t>宿泊費</t>
    <rPh sb="0" eb="3">
      <t>シュクハクヒ</t>
    </rPh>
    <phoneticPr fontId="2"/>
  </si>
  <si>
    <t>営業手当</t>
    <rPh sb="0" eb="4">
      <t>エイギョウテアテ</t>
    </rPh>
    <phoneticPr fontId="2"/>
  </si>
  <si>
    <t>総支給額</t>
    <rPh sb="0" eb="4">
      <t>ソウシキュウガク</t>
    </rPh>
    <phoneticPr fontId="2"/>
  </si>
  <si>
    <t>判定</t>
    <rPh sb="0" eb="2">
      <t>ハンテイ</t>
    </rPh>
    <phoneticPr fontId="2"/>
  </si>
  <si>
    <t>仕入一覧表</t>
    <rPh sb="0" eb="5">
      <t>シイレイチランヒョウ</t>
    </rPh>
    <phoneticPr fontId="2"/>
  </si>
  <si>
    <t>前月販売数</t>
    <rPh sb="0" eb="5">
      <t>ゼンゲツハンバイスウ</t>
    </rPh>
    <phoneticPr fontId="2"/>
  </si>
  <si>
    <t>乗率</t>
    <rPh sb="0" eb="2">
      <t>ジョウリツ</t>
    </rPh>
    <phoneticPr fontId="2"/>
  </si>
  <si>
    <t>得意先別販売一覧表</t>
    <rPh sb="0" eb="4">
      <t>トクイサキベツ</t>
    </rPh>
    <rPh sb="4" eb="9">
      <t>ハンバイイチランヒョウ</t>
    </rPh>
    <phoneticPr fontId="2"/>
  </si>
  <si>
    <t>定価販売数</t>
    <rPh sb="0" eb="5">
      <t>テイカハンバイスウ</t>
    </rPh>
    <phoneticPr fontId="2"/>
  </si>
  <si>
    <t>定価販売額</t>
    <rPh sb="0" eb="5">
      <t>テイカハンバイガク</t>
    </rPh>
    <phoneticPr fontId="2"/>
  </si>
  <si>
    <t>値引販売額</t>
    <rPh sb="0" eb="5">
      <t>ネビキハンバイガク</t>
    </rPh>
    <phoneticPr fontId="2"/>
  </si>
  <si>
    <t>総販売額</t>
    <rPh sb="0" eb="4">
      <t>ソウハンバイガク</t>
    </rPh>
    <phoneticPr fontId="2"/>
  </si>
  <si>
    <t>関西商事</t>
    <rPh sb="0" eb="4">
      <t>カンサイショウジ</t>
    </rPh>
    <phoneticPr fontId="2"/>
  </si>
  <si>
    <t>青木ストア</t>
    <rPh sb="0" eb="2">
      <t>アオキ</t>
    </rPh>
    <phoneticPr fontId="2"/>
  </si>
  <si>
    <t>大洋水産</t>
    <rPh sb="0" eb="2">
      <t>タイヨウ</t>
    </rPh>
    <rPh sb="2" eb="4">
      <t>スイサン</t>
    </rPh>
    <phoneticPr fontId="2"/>
  </si>
  <si>
    <t>かごしま屋</t>
    <rPh sb="4" eb="5">
      <t>ヤ</t>
    </rPh>
    <phoneticPr fontId="2"/>
  </si>
  <si>
    <t>共栄物産</t>
    <rPh sb="0" eb="4">
      <t>キョウエイブッサン</t>
    </rPh>
    <phoneticPr fontId="2"/>
  </si>
  <si>
    <t>長谷川商会</t>
    <rPh sb="0" eb="3">
      <t>ハセガワ</t>
    </rPh>
    <rPh sb="3" eb="5">
      <t>ショウカイ</t>
    </rPh>
    <phoneticPr fontId="2"/>
  </si>
  <si>
    <t>東海企画</t>
    <rPh sb="0" eb="4">
      <t>トウカイキカク</t>
    </rPh>
    <phoneticPr fontId="2"/>
  </si>
  <si>
    <t>大手町商店</t>
    <rPh sb="0" eb="3">
      <t>オオテマチ</t>
    </rPh>
    <rPh sb="3" eb="5">
      <t>ショウテン</t>
    </rPh>
    <phoneticPr fontId="2"/>
  </si>
  <si>
    <t>ＪＫ総業</t>
    <rPh sb="2" eb="4">
      <t>ソウギョウ</t>
    </rPh>
    <phoneticPr fontId="2"/>
  </si>
  <si>
    <t>販売手数料一覧表（A商品）</t>
    <rPh sb="0" eb="5">
      <t>ハンバイテスウリョウ</t>
    </rPh>
    <rPh sb="5" eb="8">
      <t>イチランヒョウ</t>
    </rPh>
    <rPh sb="10" eb="12">
      <t>ショウヒン</t>
    </rPh>
    <phoneticPr fontId="2"/>
  </si>
  <si>
    <t>委託先名</t>
    <rPh sb="0" eb="4">
      <t>イタクサキメイ</t>
    </rPh>
    <phoneticPr fontId="2"/>
  </si>
  <si>
    <t>委託数</t>
    <rPh sb="0" eb="3">
      <t>イタクスウ</t>
    </rPh>
    <phoneticPr fontId="2"/>
  </si>
  <si>
    <t>販売額</t>
    <rPh sb="0" eb="3">
      <t>ハンバイガク</t>
    </rPh>
    <phoneticPr fontId="2"/>
  </si>
  <si>
    <t>手数料</t>
    <rPh sb="0" eb="3">
      <t>テスウリョウ</t>
    </rPh>
    <phoneticPr fontId="2"/>
  </si>
  <si>
    <t>秋山商店</t>
    <rPh sb="0" eb="2">
      <t>アキヤマ</t>
    </rPh>
    <rPh sb="2" eb="4">
      <t>ショウテン</t>
    </rPh>
    <phoneticPr fontId="2"/>
  </si>
  <si>
    <t>夢ストア</t>
    <rPh sb="0" eb="1">
      <t>ユメ</t>
    </rPh>
    <phoneticPr fontId="2"/>
  </si>
  <si>
    <t>山川商事</t>
    <rPh sb="0" eb="2">
      <t>ヤマカワ</t>
    </rPh>
    <rPh sb="2" eb="4">
      <t>ショウジ</t>
    </rPh>
    <phoneticPr fontId="2"/>
  </si>
  <si>
    <t>新栄百貨</t>
    <rPh sb="0" eb="2">
      <t>シンエイ</t>
    </rPh>
    <rPh sb="2" eb="4">
      <t>ヒャッカ</t>
    </rPh>
    <phoneticPr fontId="2"/>
  </si>
  <si>
    <t>鈴木総業</t>
    <rPh sb="0" eb="2">
      <t>スズキ</t>
    </rPh>
    <rPh sb="2" eb="4">
      <t>ソウギョウ</t>
    </rPh>
    <phoneticPr fontId="2"/>
  </si>
  <si>
    <t>松本物産</t>
    <rPh sb="0" eb="2">
      <t>マツモト</t>
    </rPh>
    <rPh sb="2" eb="4">
      <t>ブッサン</t>
    </rPh>
    <phoneticPr fontId="2"/>
  </si>
  <si>
    <t>近藤食品</t>
    <rPh sb="0" eb="2">
      <t>コンドウ</t>
    </rPh>
    <rPh sb="2" eb="4">
      <t>ショクヒン</t>
    </rPh>
    <phoneticPr fontId="2"/>
  </si>
  <si>
    <t>広告費分配一覧表（前期）</t>
    <rPh sb="0" eb="3">
      <t>コウコクヒ</t>
    </rPh>
    <rPh sb="3" eb="8">
      <t>ブンパイイチランヒョウ</t>
    </rPh>
    <rPh sb="9" eb="11">
      <t>ゼンキ</t>
    </rPh>
    <phoneticPr fontId="2"/>
  </si>
  <si>
    <t>加盟店名</t>
    <rPh sb="0" eb="4">
      <t>カメイテンメイ</t>
    </rPh>
    <phoneticPr fontId="2"/>
  </si>
  <si>
    <t>売上額（千）</t>
    <rPh sb="0" eb="3">
      <t>ウリアゲガク</t>
    </rPh>
    <rPh sb="4" eb="5">
      <t>セン</t>
    </rPh>
    <phoneticPr fontId="2"/>
  </si>
  <si>
    <t>達成率</t>
    <rPh sb="0" eb="3">
      <t>タッセイリツ</t>
    </rPh>
    <phoneticPr fontId="2"/>
  </si>
  <si>
    <t>分配割合</t>
    <rPh sb="0" eb="4">
      <t>ブンパイワリアイ</t>
    </rPh>
    <phoneticPr fontId="2"/>
  </si>
  <si>
    <t>広告費</t>
    <rPh sb="0" eb="3">
      <t>コウコクヒ</t>
    </rPh>
    <phoneticPr fontId="2"/>
  </si>
  <si>
    <t>三島</t>
    <rPh sb="0" eb="2">
      <t>ミシマ</t>
    </rPh>
    <phoneticPr fontId="2"/>
  </si>
  <si>
    <t>沼津</t>
    <rPh sb="0" eb="2">
      <t>ヌマヅ</t>
    </rPh>
    <phoneticPr fontId="2"/>
  </si>
  <si>
    <t>富士</t>
    <rPh sb="0" eb="2">
      <t>フジ</t>
    </rPh>
    <phoneticPr fontId="2"/>
  </si>
  <si>
    <t>静岡</t>
    <rPh sb="0" eb="2">
      <t>シズオカ</t>
    </rPh>
    <phoneticPr fontId="2"/>
  </si>
  <si>
    <t>島田</t>
    <rPh sb="0" eb="2">
      <t>シマダ</t>
    </rPh>
    <phoneticPr fontId="2"/>
  </si>
  <si>
    <t>掛川</t>
    <rPh sb="0" eb="2">
      <t>カケガワ</t>
    </rPh>
    <phoneticPr fontId="2"/>
  </si>
  <si>
    <t>浜松</t>
    <rPh sb="0" eb="2">
      <t>ハママツ</t>
    </rPh>
    <phoneticPr fontId="2"/>
  </si>
  <si>
    <t>週料金計算表</t>
    <rPh sb="0" eb="3">
      <t>シュウリョウキン</t>
    </rPh>
    <rPh sb="3" eb="6">
      <t>ケイサンヒョウ</t>
    </rPh>
    <phoneticPr fontId="2"/>
  </si>
  <si>
    <t>取得価格</t>
    <rPh sb="0" eb="2">
      <t>シュトク</t>
    </rPh>
    <rPh sb="2" eb="4">
      <t>カカク</t>
    </rPh>
    <phoneticPr fontId="2"/>
  </si>
  <si>
    <t>償却率</t>
    <rPh sb="0" eb="3">
      <t>ショウキャクリツ</t>
    </rPh>
    <phoneticPr fontId="2"/>
  </si>
  <si>
    <t>基本料金</t>
    <rPh sb="0" eb="4">
      <t>キホンリョウキン</t>
    </rPh>
    <phoneticPr fontId="2"/>
  </si>
  <si>
    <t>補償料金</t>
    <rPh sb="0" eb="4">
      <t>ホショウリョウキン</t>
    </rPh>
    <phoneticPr fontId="2"/>
  </si>
  <si>
    <t>週料金</t>
    <rPh sb="0" eb="3">
      <t>シュウリョウキン</t>
    </rPh>
    <phoneticPr fontId="2"/>
  </si>
  <si>
    <t>会社別請求額一覧表</t>
    <rPh sb="0" eb="3">
      <t>カイシャベツ</t>
    </rPh>
    <rPh sb="3" eb="9">
      <t>セイキュウガクイチランヒョウ</t>
    </rPh>
    <phoneticPr fontId="2"/>
  </si>
  <si>
    <t>会CO</t>
    <rPh sb="0" eb="1">
      <t>カイ</t>
    </rPh>
    <phoneticPr fontId="2"/>
  </si>
  <si>
    <t>会社名</t>
    <rPh sb="0" eb="3">
      <t>カイシャメイ</t>
    </rPh>
    <phoneticPr fontId="2"/>
  </si>
  <si>
    <t>日数</t>
    <rPh sb="0" eb="2">
      <t>ニッスウ</t>
    </rPh>
    <phoneticPr fontId="2"/>
  </si>
  <si>
    <t>超過料金</t>
    <rPh sb="0" eb="4">
      <t>チョウカリョウキン</t>
    </rPh>
    <phoneticPr fontId="2"/>
  </si>
  <si>
    <t>ＯＰ</t>
    <phoneticPr fontId="2"/>
  </si>
  <si>
    <t>ＯＰ料金</t>
    <rPh sb="2" eb="4">
      <t>リョウキン</t>
    </rPh>
    <phoneticPr fontId="2"/>
  </si>
  <si>
    <t>請求額</t>
    <rPh sb="0" eb="3">
      <t>セイキュウガク</t>
    </rPh>
    <phoneticPr fontId="2"/>
  </si>
  <si>
    <t>みどり建設</t>
    <rPh sb="3" eb="5">
      <t>ケンセツ</t>
    </rPh>
    <phoneticPr fontId="2"/>
  </si>
  <si>
    <t>ＳＫＰ商事</t>
    <rPh sb="3" eb="5">
      <t>ショウジ</t>
    </rPh>
    <phoneticPr fontId="2"/>
  </si>
  <si>
    <t>アルプスＫ</t>
    <phoneticPr fontId="2"/>
  </si>
  <si>
    <t>二階堂建築</t>
    <rPh sb="0" eb="3">
      <t>ニカイドウ</t>
    </rPh>
    <rPh sb="3" eb="5">
      <t>ケンチク</t>
    </rPh>
    <phoneticPr fontId="2"/>
  </si>
  <si>
    <t>新光栄住宅</t>
    <rPh sb="0" eb="2">
      <t>シンコウ</t>
    </rPh>
    <rPh sb="2" eb="3">
      <t>エイ</t>
    </rPh>
    <rPh sb="3" eb="5">
      <t>ジュウタク</t>
    </rPh>
    <phoneticPr fontId="2"/>
  </si>
  <si>
    <t>幸福ホーム</t>
    <rPh sb="0" eb="2">
      <t>コウフク</t>
    </rPh>
    <phoneticPr fontId="2"/>
  </si>
  <si>
    <t>ヒノデ工房</t>
    <rPh sb="3" eb="5">
      <t>コウボウ</t>
    </rPh>
    <phoneticPr fontId="2"/>
  </si>
  <si>
    <t>富士ハウス</t>
    <rPh sb="0" eb="2">
      <t>フジ</t>
    </rPh>
    <phoneticPr fontId="2"/>
  </si>
  <si>
    <t>基本料金計算表</t>
    <rPh sb="0" eb="7">
      <t>キホンリョウキンケイサンヒョウ</t>
    </rPh>
    <phoneticPr fontId="2"/>
  </si>
  <si>
    <t>貸CO</t>
    <rPh sb="0" eb="1">
      <t>カシ</t>
    </rPh>
    <phoneticPr fontId="2"/>
  </si>
  <si>
    <t>貸出日</t>
    <rPh sb="0" eb="3">
      <t>カシダシビ</t>
    </rPh>
    <phoneticPr fontId="2"/>
  </si>
  <si>
    <t>返却日</t>
    <rPh sb="0" eb="3">
      <t>ヘンキャクビ</t>
    </rPh>
    <phoneticPr fontId="2"/>
  </si>
  <si>
    <t>貸出先名</t>
    <rPh sb="0" eb="2">
      <t>カシダシ</t>
    </rPh>
    <rPh sb="2" eb="3">
      <t>サキ</t>
    </rPh>
    <rPh sb="3" eb="4">
      <t>メイ</t>
    </rPh>
    <phoneticPr fontId="2"/>
  </si>
  <si>
    <t>サンワ企画</t>
    <rPh sb="3" eb="5">
      <t>キカク</t>
    </rPh>
    <phoneticPr fontId="2"/>
  </si>
  <si>
    <t>ＴＲＹ総業</t>
    <rPh sb="3" eb="5">
      <t>ソウギョウ</t>
    </rPh>
    <phoneticPr fontId="2"/>
  </si>
  <si>
    <t>不二家商事</t>
    <rPh sb="0" eb="3">
      <t>フジヤ</t>
    </rPh>
    <rPh sb="3" eb="5">
      <t>ショウジ</t>
    </rPh>
    <phoneticPr fontId="2"/>
  </si>
  <si>
    <t>新明和物産</t>
    <rPh sb="0" eb="3">
      <t>シンメイワ</t>
    </rPh>
    <rPh sb="3" eb="5">
      <t>ブッサン</t>
    </rPh>
    <phoneticPr fontId="2"/>
  </si>
  <si>
    <t>日の出産業</t>
    <rPh sb="0" eb="1">
      <t>ヒ</t>
    </rPh>
    <rPh sb="2" eb="3">
      <t>デ</t>
    </rPh>
    <rPh sb="3" eb="5">
      <t>サンギョウ</t>
    </rPh>
    <phoneticPr fontId="2"/>
  </si>
  <si>
    <t>長谷川電機</t>
    <rPh sb="0" eb="3">
      <t>ハセガワ</t>
    </rPh>
    <rPh sb="3" eb="5">
      <t>デンキ</t>
    </rPh>
    <phoneticPr fontId="2"/>
  </si>
  <si>
    <t>久保田建設</t>
    <rPh sb="0" eb="3">
      <t>クボタ</t>
    </rPh>
    <rPh sb="3" eb="5">
      <t>ケンセツ</t>
    </rPh>
    <phoneticPr fontId="2"/>
  </si>
  <si>
    <t>請求金額一覧表</t>
    <rPh sb="0" eb="4">
      <t>セイキュウキンガク</t>
    </rPh>
    <rPh sb="4" eb="7">
      <t>イチランヒョウ</t>
    </rPh>
    <phoneticPr fontId="2"/>
  </si>
  <si>
    <t>追加料金</t>
    <rPh sb="0" eb="4">
      <t>ツイカリョウキン</t>
    </rPh>
    <phoneticPr fontId="2"/>
  </si>
  <si>
    <t>補償料</t>
    <rPh sb="0" eb="3">
      <t>ホショウリョウ</t>
    </rPh>
    <phoneticPr fontId="2"/>
  </si>
  <si>
    <t>割引率</t>
    <rPh sb="0" eb="3">
      <t>ワリビキリツ</t>
    </rPh>
    <phoneticPr fontId="2"/>
  </si>
  <si>
    <t>割引額</t>
    <rPh sb="0" eb="3">
      <t>ワリビキガク</t>
    </rPh>
    <phoneticPr fontId="2"/>
  </si>
  <si>
    <t>請求金額</t>
    <rPh sb="0" eb="4">
      <t>セイキュウキンガク</t>
    </rPh>
    <phoneticPr fontId="2"/>
  </si>
  <si>
    <t>加工単価計算表</t>
    <rPh sb="0" eb="4">
      <t>カコウタンカ</t>
    </rPh>
    <rPh sb="4" eb="7">
      <t>ケイサンヒョウ</t>
    </rPh>
    <phoneticPr fontId="2"/>
  </si>
  <si>
    <t>製CO</t>
    <rPh sb="0" eb="1">
      <t>セイ</t>
    </rPh>
    <phoneticPr fontId="2"/>
  </si>
  <si>
    <t>製品名</t>
    <rPh sb="0" eb="3">
      <t>セイヒンメイ</t>
    </rPh>
    <phoneticPr fontId="2"/>
  </si>
  <si>
    <t>製品原価</t>
    <rPh sb="0" eb="4">
      <t>セイヒンゲンカ</t>
    </rPh>
    <phoneticPr fontId="2"/>
  </si>
  <si>
    <t>賃率</t>
    <rPh sb="0" eb="2">
      <t>チンリツ</t>
    </rPh>
    <phoneticPr fontId="2"/>
  </si>
  <si>
    <t>加工単価</t>
    <rPh sb="0" eb="4">
      <t>カコウタンカ</t>
    </rPh>
    <phoneticPr fontId="2"/>
  </si>
  <si>
    <t>製品E</t>
    <rPh sb="0" eb="2">
      <t>セイヒン</t>
    </rPh>
    <phoneticPr fontId="2"/>
  </si>
  <si>
    <t>依頼先別支払額一覧表</t>
    <rPh sb="0" eb="4">
      <t>イライサキベツ</t>
    </rPh>
    <rPh sb="4" eb="7">
      <t>シハライガク</t>
    </rPh>
    <rPh sb="7" eb="10">
      <t>イチランヒョウ</t>
    </rPh>
    <phoneticPr fontId="2"/>
  </si>
  <si>
    <t>依CO</t>
    <rPh sb="0" eb="1">
      <t>イ</t>
    </rPh>
    <phoneticPr fontId="2"/>
  </si>
  <si>
    <t>依頼先名</t>
    <rPh sb="0" eb="4">
      <t>イライサキメイ</t>
    </rPh>
    <phoneticPr fontId="2"/>
  </si>
  <si>
    <t>依頼数</t>
    <rPh sb="0" eb="3">
      <t>イライスウ</t>
    </rPh>
    <phoneticPr fontId="2"/>
  </si>
  <si>
    <t>完成数</t>
    <rPh sb="0" eb="3">
      <t>カンセイスウ</t>
    </rPh>
    <phoneticPr fontId="2"/>
  </si>
  <si>
    <t>完成指数</t>
    <rPh sb="0" eb="4">
      <t>カンセイシスウ</t>
    </rPh>
    <phoneticPr fontId="2"/>
  </si>
  <si>
    <t>割増加工賃</t>
    <rPh sb="0" eb="2">
      <t>ワリマシ</t>
    </rPh>
    <rPh sb="2" eb="5">
      <t>カコウチン</t>
    </rPh>
    <phoneticPr fontId="2"/>
  </si>
  <si>
    <t>横井製作所</t>
    <rPh sb="0" eb="5">
      <t>ヨコイセイサクジョ</t>
    </rPh>
    <phoneticPr fontId="2"/>
  </si>
  <si>
    <t>五十嵐精工</t>
    <rPh sb="0" eb="3">
      <t>イガラシ</t>
    </rPh>
    <rPh sb="3" eb="5">
      <t>セイコウ</t>
    </rPh>
    <phoneticPr fontId="2"/>
  </si>
  <si>
    <t>マルヤ工業</t>
    <rPh sb="3" eb="5">
      <t>コウギョウ</t>
    </rPh>
    <phoneticPr fontId="2"/>
  </si>
  <si>
    <t>ＡＳＫ製作</t>
    <rPh sb="3" eb="5">
      <t>セイサク</t>
    </rPh>
    <phoneticPr fontId="2"/>
  </si>
  <si>
    <t>南関東電工</t>
    <rPh sb="0" eb="5">
      <t>ミナミカントウデンコウ</t>
    </rPh>
    <phoneticPr fontId="2"/>
  </si>
  <si>
    <t>佐々木精密</t>
    <rPh sb="0" eb="3">
      <t>ササキ</t>
    </rPh>
    <rPh sb="3" eb="5">
      <t>セイミツ</t>
    </rPh>
    <phoneticPr fontId="2"/>
  </si>
  <si>
    <t>中西工作所</t>
    <rPh sb="0" eb="2">
      <t>ナカニシ</t>
    </rPh>
    <rPh sb="2" eb="5">
      <t>コウサクジョ</t>
    </rPh>
    <phoneticPr fontId="2"/>
  </si>
  <si>
    <t>北富士電機</t>
    <rPh sb="0" eb="5">
      <t>キタフジデンキ</t>
    </rPh>
    <phoneticPr fontId="2"/>
  </si>
  <si>
    <t>社員別</t>
    <rPh sb="0" eb="3">
      <t>しゃいんべつ</t>
    </rPh>
    <phoneticPr fontId="2" type="Hiragana"/>
  </si>
  <si>
    <t>作業</t>
    <rPh sb="0" eb="2">
      <t>さぎょう</t>
    </rPh>
    <phoneticPr fontId="2" type="Hiragana"/>
  </si>
  <si>
    <t>表</t>
    <rPh sb="0" eb="1">
      <t>ひょう</t>
    </rPh>
    <phoneticPr fontId="2" type="Hiragana"/>
  </si>
  <si>
    <t>社員名</t>
    <rPh sb="0" eb="3">
      <t>しゃいんめい</t>
    </rPh>
    <phoneticPr fontId="2" type="Hiragana"/>
  </si>
  <si>
    <t>作業数</t>
    <rPh sb="0" eb="3">
      <t>さぎょうすう</t>
    </rPh>
    <phoneticPr fontId="2" type="Hiragana"/>
  </si>
  <si>
    <t>完成数</t>
    <rPh sb="0" eb="3">
      <t>かんせいすう</t>
    </rPh>
    <phoneticPr fontId="2" type="Hiragana"/>
  </si>
  <si>
    <t>完成指数</t>
    <rPh sb="0" eb="4">
      <t>かんせいしすう</t>
    </rPh>
    <phoneticPr fontId="2" type="Hiragana"/>
  </si>
  <si>
    <t>乗率</t>
    <rPh sb="0" eb="2">
      <t>じょうりつ</t>
    </rPh>
    <phoneticPr fontId="2" type="Hiragana"/>
  </si>
  <si>
    <t>支給額</t>
    <rPh sb="0" eb="3">
      <t>しきゅうがく</t>
    </rPh>
    <phoneticPr fontId="2" type="Hiragana"/>
  </si>
  <si>
    <t>合計</t>
    <rPh sb="0" eb="2">
      <t>ごうけい</t>
    </rPh>
    <phoneticPr fontId="2" type="Hiragana"/>
  </si>
  <si>
    <t>小倉　政治</t>
    <rPh sb="0" eb="2">
      <t>おぐら</t>
    </rPh>
    <rPh sb="3" eb="5">
      <t>せいじ</t>
    </rPh>
    <phoneticPr fontId="2" type="Hiragana"/>
  </si>
  <si>
    <t>山下　愛子</t>
    <rPh sb="0" eb="2">
      <t>やました</t>
    </rPh>
    <rPh sb="3" eb="5">
      <t>あいこ</t>
    </rPh>
    <phoneticPr fontId="2" type="Hiragana"/>
  </si>
  <si>
    <t>久保田　勇</t>
    <rPh sb="0" eb="3">
      <t>くぼた</t>
    </rPh>
    <rPh sb="4" eb="5">
      <t>いさむ</t>
    </rPh>
    <phoneticPr fontId="2" type="Hiragana"/>
  </si>
  <si>
    <t>森　ひかり</t>
    <rPh sb="0" eb="1">
      <t>もり</t>
    </rPh>
    <phoneticPr fontId="2" type="Hiragana"/>
  </si>
  <si>
    <t>大川　公平</t>
    <rPh sb="0" eb="2">
      <t>おおかわ</t>
    </rPh>
    <rPh sb="3" eb="5">
      <t>こうへい</t>
    </rPh>
    <phoneticPr fontId="2" type="Hiragana"/>
  </si>
  <si>
    <t>松岡　由香</t>
    <rPh sb="0" eb="2">
      <t>まつおか</t>
    </rPh>
    <rPh sb="3" eb="5">
      <t>ゆか</t>
    </rPh>
    <phoneticPr fontId="2" type="Hiragana"/>
  </si>
  <si>
    <t>佐藤　和雄</t>
    <rPh sb="0" eb="2">
      <t>さとう</t>
    </rPh>
    <rPh sb="3" eb="5">
      <t>かずお</t>
    </rPh>
    <phoneticPr fontId="2" type="Hiragana"/>
  </si>
  <si>
    <t>平均</t>
    <rPh sb="0" eb="2">
      <t>へいきん</t>
    </rPh>
    <phoneticPr fontId="2" type="Hiragana"/>
  </si>
  <si>
    <t>出来高給</t>
    <rPh sb="0" eb="4">
      <t>できだかきゅう</t>
    </rPh>
    <phoneticPr fontId="2" type="Hiragana"/>
  </si>
  <si>
    <t>勤勉手当</t>
    <rPh sb="0" eb="4">
      <t>きんべんてあて</t>
    </rPh>
    <phoneticPr fontId="2" type="Hiragana"/>
  </si>
  <si>
    <t>支給総額</t>
    <rPh sb="0" eb="4">
      <t>しきゅうそうがく</t>
    </rPh>
    <phoneticPr fontId="2" type="Hiragana"/>
  </si>
  <si>
    <t>判定</t>
    <rPh sb="0" eb="2">
      <t>はんてい</t>
    </rPh>
    <phoneticPr fontId="2" type="Hiragana"/>
  </si>
  <si>
    <t>比較</t>
    <rPh sb="0" eb="2">
      <t>ひかく</t>
    </rPh>
    <phoneticPr fontId="2" type="Hiragana"/>
  </si>
  <si>
    <t>輸入品</t>
    <rPh sb="0" eb="3">
      <t>ゆにゅうひん</t>
    </rPh>
    <phoneticPr fontId="2" type="Hiragana"/>
  </si>
  <si>
    <t>売上一覧表</t>
    <rPh sb="0" eb="2">
      <t>うりあげ</t>
    </rPh>
    <rPh sb="2" eb="5">
      <t>いちらんひょう</t>
    </rPh>
    <phoneticPr fontId="2" type="Hiragana"/>
  </si>
  <si>
    <t>取CO</t>
    <rPh sb="0" eb="1">
      <t>とり</t>
    </rPh>
    <phoneticPr fontId="2" type="Hiragana"/>
  </si>
  <si>
    <t>取引先名</t>
    <rPh sb="0" eb="4">
      <t>とりひきさきめい</t>
    </rPh>
    <phoneticPr fontId="2" type="Hiragana"/>
  </si>
  <si>
    <t>商CO</t>
    <rPh sb="0" eb="1">
      <t>しょう</t>
    </rPh>
    <phoneticPr fontId="2" type="Hiragana"/>
  </si>
  <si>
    <t>商品名</t>
    <rPh sb="0" eb="3">
      <t>しょうひんめい</t>
    </rPh>
    <phoneticPr fontId="2" type="Hiragana"/>
  </si>
  <si>
    <t>原価</t>
    <rPh sb="0" eb="2">
      <t>げんか</t>
    </rPh>
    <phoneticPr fontId="2" type="Hiragana"/>
  </si>
  <si>
    <t>定価</t>
    <rPh sb="0" eb="2">
      <t>ていか</t>
    </rPh>
    <phoneticPr fontId="2" type="Hiragana"/>
  </si>
  <si>
    <t>売上数</t>
    <rPh sb="0" eb="3">
      <t>うりあげすう</t>
    </rPh>
    <phoneticPr fontId="2" type="Hiragana"/>
  </si>
  <si>
    <t>売価</t>
    <rPh sb="0" eb="2">
      <t>ばいか</t>
    </rPh>
    <phoneticPr fontId="2" type="Hiragana"/>
  </si>
  <si>
    <t>売上額</t>
    <rPh sb="0" eb="3">
      <t>うりあげがく</t>
    </rPh>
    <phoneticPr fontId="2" type="Hiragana"/>
  </si>
  <si>
    <t>野々村商店</t>
    <rPh sb="0" eb="3">
      <t>ののむら</t>
    </rPh>
    <rPh sb="3" eb="5">
      <t>しょうてん</t>
    </rPh>
    <phoneticPr fontId="2" type="Hiragana"/>
  </si>
  <si>
    <t>ＺＥＴ物産</t>
    <rPh sb="3" eb="5">
      <t>ぶっさん</t>
    </rPh>
    <phoneticPr fontId="2" type="Hiragana"/>
  </si>
  <si>
    <t>あけの企画</t>
    <rPh sb="3" eb="5">
      <t>きかく</t>
    </rPh>
    <phoneticPr fontId="2" type="Hiragana"/>
  </si>
  <si>
    <t>ヤマヨ水産</t>
    <rPh sb="3" eb="5">
      <t>すいさん</t>
    </rPh>
    <phoneticPr fontId="2" type="Hiragana"/>
  </si>
  <si>
    <t>スーパー光</t>
    <rPh sb="4" eb="5">
      <t>ひかり</t>
    </rPh>
    <phoneticPr fontId="2" type="Hiragana"/>
  </si>
  <si>
    <t>毎日ストア</t>
    <rPh sb="0" eb="2">
      <t>まいにち</t>
    </rPh>
    <phoneticPr fontId="2" type="Hiragana"/>
  </si>
  <si>
    <t>山手マート</t>
    <rPh sb="0" eb="2">
      <t>やまて</t>
    </rPh>
    <phoneticPr fontId="2" type="Hiragana"/>
  </si>
  <si>
    <t>桜井青果店</t>
    <rPh sb="0" eb="2">
      <t>さくらい</t>
    </rPh>
    <rPh sb="2" eb="5">
      <t>せいかてん</t>
    </rPh>
    <phoneticPr fontId="2" type="Hiragana"/>
  </si>
  <si>
    <t>南三陸商事</t>
    <rPh sb="0" eb="1">
      <t>みなみ</t>
    </rPh>
    <rPh sb="1" eb="3">
      <t>さんりく</t>
    </rPh>
    <rPh sb="3" eb="5">
      <t>しょうじ</t>
    </rPh>
    <phoneticPr fontId="2" type="Hiragana"/>
  </si>
  <si>
    <t>請求額</t>
    <rPh sb="0" eb="3">
      <t>せいきゅうがく</t>
    </rPh>
    <phoneticPr fontId="2" type="Hiragana"/>
  </si>
  <si>
    <t>割引率</t>
    <rPh sb="0" eb="3">
      <t>わりびきりつ</t>
    </rPh>
    <phoneticPr fontId="2" type="Hiragana"/>
  </si>
  <si>
    <t>割引額</t>
    <rPh sb="0" eb="3">
      <t>わりびきがく</t>
    </rPh>
    <phoneticPr fontId="2" type="Hiragana"/>
  </si>
  <si>
    <t>出張</t>
    <rPh sb="0" eb="2">
      <t>しゅっちょう</t>
    </rPh>
    <phoneticPr fontId="2" type="Hiragana"/>
  </si>
  <si>
    <t>一覧表</t>
    <rPh sb="0" eb="3">
      <t>いちらんひょう</t>
    </rPh>
    <phoneticPr fontId="2" type="Hiragana"/>
  </si>
  <si>
    <t>商談数</t>
    <rPh sb="0" eb="2">
      <t>しょうだん</t>
    </rPh>
    <rPh sb="2" eb="3">
      <t>すう</t>
    </rPh>
    <phoneticPr fontId="2" type="Hiragana"/>
  </si>
  <si>
    <t>契約数</t>
    <rPh sb="0" eb="3">
      <t>けいやくすう</t>
    </rPh>
    <phoneticPr fontId="2" type="Hiragana"/>
  </si>
  <si>
    <t>契約率</t>
    <rPh sb="0" eb="3">
      <t>けいやくりつ</t>
    </rPh>
    <phoneticPr fontId="2" type="Hiragana"/>
  </si>
  <si>
    <t>査定値</t>
    <rPh sb="0" eb="2">
      <t>さてい</t>
    </rPh>
    <rPh sb="2" eb="3">
      <t>ち</t>
    </rPh>
    <phoneticPr fontId="2" type="Hiragana"/>
  </si>
  <si>
    <t>星　やまと</t>
    <rPh sb="0" eb="1">
      <t>ほし</t>
    </rPh>
    <phoneticPr fontId="2" type="Hiragana"/>
  </si>
  <si>
    <t>山本　奈緒</t>
    <rPh sb="0" eb="2">
      <t>やまもと</t>
    </rPh>
    <rPh sb="3" eb="5">
      <t>なお</t>
    </rPh>
    <phoneticPr fontId="2" type="Hiragana"/>
  </si>
  <si>
    <t>中村　雄大</t>
    <rPh sb="0" eb="2">
      <t>なかむら</t>
    </rPh>
    <rPh sb="3" eb="5">
      <t>ゆうだい</t>
    </rPh>
    <phoneticPr fontId="2" type="Hiragana"/>
  </si>
  <si>
    <t>小宮山　愛</t>
    <rPh sb="0" eb="3">
      <t>こみやま</t>
    </rPh>
    <rPh sb="4" eb="5">
      <t>あい</t>
    </rPh>
    <phoneticPr fontId="2" type="Hiragana"/>
  </si>
  <si>
    <t>鈴木　正雄</t>
    <rPh sb="0" eb="2">
      <t>すずき</t>
    </rPh>
    <rPh sb="3" eb="5">
      <t>まさお</t>
    </rPh>
    <phoneticPr fontId="2" type="Hiragana"/>
  </si>
  <si>
    <t>安藤　和子</t>
    <rPh sb="0" eb="2">
      <t>あんどう</t>
    </rPh>
    <rPh sb="3" eb="5">
      <t>かずこ</t>
    </rPh>
    <phoneticPr fontId="2" type="Hiragana"/>
  </si>
  <si>
    <t>里田　茂樹</t>
    <rPh sb="0" eb="2">
      <t>さとだ</t>
    </rPh>
    <rPh sb="3" eb="5">
      <t>しげき</t>
    </rPh>
    <phoneticPr fontId="2" type="Hiragana"/>
  </si>
  <si>
    <t>大下　早苗</t>
    <rPh sb="0" eb="2">
      <t>おおした</t>
    </rPh>
    <rPh sb="3" eb="5">
      <t>さなえ</t>
    </rPh>
    <phoneticPr fontId="2" type="Hiragana"/>
  </si>
  <si>
    <t>契約額（千）</t>
    <rPh sb="0" eb="3">
      <t>けいやくがく</t>
    </rPh>
    <rPh sb="4" eb="5">
      <t>せん</t>
    </rPh>
    <phoneticPr fontId="2" type="Hiragana"/>
  </si>
  <si>
    <t>出張日数</t>
    <rPh sb="0" eb="4">
      <t>しゅっちょうにっすう</t>
    </rPh>
    <phoneticPr fontId="2" type="Hiragana"/>
  </si>
  <si>
    <t>手当</t>
    <rPh sb="0" eb="2">
      <t>てあて</t>
    </rPh>
    <phoneticPr fontId="2" type="Hiragana"/>
  </si>
  <si>
    <t>営業手当</t>
    <rPh sb="0" eb="4">
      <t>えいぎょうてあて</t>
    </rPh>
    <phoneticPr fontId="2" type="Hiragana"/>
  </si>
  <si>
    <t>特別</t>
    <rPh sb="0" eb="2">
      <t>とくべつ</t>
    </rPh>
    <phoneticPr fontId="2" type="Hiragana"/>
  </si>
  <si>
    <t>奨励金</t>
    <rPh sb="0" eb="3">
      <t>しょうれいきん</t>
    </rPh>
    <phoneticPr fontId="2" type="Hiragana"/>
  </si>
  <si>
    <t>売上数</t>
    <rPh sb="0" eb="2">
      <t>ウリアゲ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</si>
</sst>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176" fontId="0" fillId="0" borderId="1" xfId="1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3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6" xfId="1" applyNumberFormat="1" applyFont="1" applyBorder="1">
      <alignment vertical="center"/>
    </xf>
    <xf numFmtId="176" fontId="0" fillId="0" borderId="9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38" fontId="0" fillId="0" borderId="1" xfId="2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6" xfId="2" applyFont="1" applyBorder="1">
      <alignment vertical="center"/>
    </xf>
    <xf numFmtId="38" fontId="0" fillId="0" borderId="8" xfId="2" applyFont="1" applyBorder="1">
      <alignment vertical="center"/>
    </xf>
    <xf numFmtId="38" fontId="0" fillId="0" borderId="9" xfId="2" applyFont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'2-1 完成例'!$I$12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'2-1 完成例'!$B$13:$B$21</c:f>
              <c:strCache>
                <c:ptCount val="9"/>
                <c:pt idx="0">
                  <c:v>水川ストア</c:v>
                </c:pt>
                <c:pt idx="1">
                  <c:v>マルミ商事</c:v>
                </c:pt>
                <c:pt idx="2">
                  <c:v>さかもと屋</c:v>
                </c:pt>
                <c:pt idx="3">
                  <c:v>中清水企画</c:v>
                </c:pt>
                <c:pt idx="4">
                  <c:v>南四国総業</c:v>
                </c:pt>
                <c:pt idx="5">
                  <c:v>水前寺商店</c:v>
                </c:pt>
                <c:pt idx="6">
                  <c:v>長谷川青果</c:v>
                </c:pt>
                <c:pt idx="7">
                  <c:v>久保田商会</c:v>
                </c:pt>
                <c:pt idx="8">
                  <c:v>ＪＦＣ物産</c:v>
                </c:pt>
              </c:strCache>
            </c:strRef>
          </c:cat>
          <c:val>
            <c:numRef>
              <c:f>'2-1 完成例'!$I$13:$I$21</c:f>
              <c:numCache>
                <c:formatCode>#,##0</c:formatCode>
                <c:ptCount val="9"/>
                <c:pt idx="0">
                  <c:v>622804</c:v>
                </c:pt>
                <c:pt idx="1">
                  <c:v>577096</c:v>
                </c:pt>
                <c:pt idx="2">
                  <c:v>637120</c:v>
                </c:pt>
                <c:pt idx="3">
                  <c:v>401050</c:v>
                </c:pt>
                <c:pt idx="4">
                  <c:v>562650</c:v>
                </c:pt>
                <c:pt idx="5">
                  <c:v>674032</c:v>
                </c:pt>
                <c:pt idx="6">
                  <c:v>488700</c:v>
                </c:pt>
                <c:pt idx="7">
                  <c:v>606860</c:v>
                </c:pt>
                <c:pt idx="8">
                  <c:v>464031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E-4C73-852B-D1940095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737663"/>
        <c:axId val="911758991"/>
      </c:barChart>
      <c:catAx>
        <c:axId val="90573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758991"/>
        <c:crosses val="autoZero"/>
        <c:auto val="1"/>
        <c:lblAlgn val="ctr"/>
        <c:lblOffset val="100"/>
        <c:noMultiLvlLbl val="0"/>
      </c:catAx>
      <c:valAx>
        <c:axId val="9117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7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24</xdr:row>
      <xdr:rowOff>219075</xdr:rowOff>
    </xdr:from>
    <xdr:to>
      <xdr:col>9</xdr:col>
      <xdr:colOff>342900</xdr:colOff>
      <xdr:row>38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12FAD8-1FA2-4010-8697-21F00B22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7B64-E3F8-4FA7-9743-A7DED9951497}">
  <dimension ref="A1:J24"/>
  <sheetViews>
    <sheetView topLeftCell="A4" workbookViewId="0">
      <selection sqref="A1:G1"/>
    </sheetView>
  </sheetViews>
  <sheetFormatPr defaultRowHeight="18.75" x14ac:dyDescent="0.4"/>
  <cols>
    <col min="1" max="1" width="6" bestFit="1" customWidth="1"/>
    <col min="2" max="2" width="11" bestFit="1" customWidth="1"/>
    <col min="3" max="4" width="7.125" bestFit="1" customWidth="1"/>
    <col min="6" max="6" width="9.5" bestFit="1" customWidth="1"/>
    <col min="7" max="7" width="7.125" bestFit="1" customWidth="1"/>
    <col min="8" max="8" width="6" bestFit="1" customWidth="1"/>
    <col min="9" max="9" width="9.5" bestFit="1" customWidth="1"/>
    <col min="10" max="10" width="5.5" bestFit="1" customWidth="1"/>
  </cols>
  <sheetData>
    <row r="1" spans="1:10" ht="19.5" thickBot="1" x14ac:dyDescent="0.45">
      <c r="A1" s="17" t="s">
        <v>0</v>
      </c>
      <c r="B1" s="17"/>
      <c r="C1" s="17"/>
      <c r="D1" s="17"/>
      <c r="E1" s="17"/>
      <c r="F1" s="17"/>
      <c r="G1" s="17"/>
    </row>
    <row r="2" spans="1:10" x14ac:dyDescent="0.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</row>
    <row r="3" spans="1:10" x14ac:dyDescent="0.4">
      <c r="A3" s="8">
        <v>11</v>
      </c>
      <c r="B3" s="2" t="s">
        <v>8</v>
      </c>
      <c r="C3" s="2">
        <v>751</v>
      </c>
      <c r="D3" s="3">
        <v>1289</v>
      </c>
      <c r="E3" s="4">
        <v>3.6999999999999998E-2</v>
      </c>
      <c r="F3" s="3">
        <f>INT(D3*C3*(1+E3))</f>
        <v>1003856</v>
      </c>
      <c r="G3" s="9">
        <f>ROUNDUP(F3/C3*1.28,0)</f>
        <v>1711</v>
      </c>
      <c r="I3">
        <v>1</v>
      </c>
      <c r="J3" s="1">
        <v>5.8000000000000003E-2</v>
      </c>
    </row>
    <row r="4" spans="1:10" x14ac:dyDescent="0.4">
      <c r="A4" s="8">
        <v>12</v>
      </c>
      <c r="B4" s="2" t="s">
        <v>9</v>
      </c>
      <c r="C4" s="2">
        <v>802</v>
      </c>
      <c r="D4" s="3">
        <v>982</v>
      </c>
      <c r="E4" s="4">
        <v>4.1000000000000002E-2</v>
      </c>
      <c r="F4" s="3">
        <f t="shared" ref="F4:F7" si="0">INT(D4*C4*(1+E4))</f>
        <v>819854</v>
      </c>
      <c r="G4" s="9">
        <f t="shared" ref="G4:G7" si="1">ROUNDUP(F4/C4*1.28,0)</f>
        <v>1309</v>
      </c>
      <c r="I4">
        <v>380</v>
      </c>
      <c r="J4" s="1">
        <v>6.7000000000000004E-2</v>
      </c>
    </row>
    <row r="5" spans="1:10" x14ac:dyDescent="0.4">
      <c r="A5" s="8">
        <v>13</v>
      </c>
      <c r="B5" s="2" t="s">
        <v>10</v>
      </c>
      <c r="C5" s="2">
        <v>463</v>
      </c>
      <c r="D5" s="3">
        <v>1167</v>
      </c>
      <c r="E5" s="4">
        <v>4.9000000000000002E-2</v>
      </c>
      <c r="F5" s="3">
        <f t="shared" si="0"/>
        <v>566796</v>
      </c>
      <c r="G5" s="9">
        <f t="shared" si="1"/>
        <v>1567</v>
      </c>
      <c r="I5">
        <v>440</v>
      </c>
      <c r="J5" s="1">
        <v>7.5999999999999998E-2</v>
      </c>
    </row>
    <row r="6" spans="1:10" x14ac:dyDescent="0.4">
      <c r="A6" s="8">
        <v>14</v>
      </c>
      <c r="B6" s="2" t="s">
        <v>11</v>
      </c>
      <c r="C6" s="2">
        <v>889</v>
      </c>
      <c r="D6" s="3">
        <v>878</v>
      </c>
      <c r="E6" s="4">
        <v>4.4999999999999998E-2</v>
      </c>
      <c r="F6" s="3">
        <f t="shared" si="0"/>
        <v>815666</v>
      </c>
      <c r="G6" s="9">
        <f t="shared" si="1"/>
        <v>1175</v>
      </c>
    </row>
    <row r="7" spans="1:10" x14ac:dyDescent="0.4">
      <c r="A7" s="8">
        <v>15</v>
      </c>
      <c r="B7" s="2" t="s">
        <v>12</v>
      </c>
      <c r="C7" s="2">
        <v>798</v>
      </c>
      <c r="D7" s="3">
        <v>1324</v>
      </c>
      <c r="E7" s="4">
        <v>3.4000000000000002E-2</v>
      </c>
      <c r="F7" s="3">
        <f t="shared" si="0"/>
        <v>1092474</v>
      </c>
      <c r="G7" s="9">
        <f t="shared" si="1"/>
        <v>1753</v>
      </c>
      <c r="I7">
        <v>1</v>
      </c>
      <c r="J7" t="s">
        <v>14</v>
      </c>
    </row>
    <row r="8" spans="1:10" x14ac:dyDescent="0.4">
      <c r="A8" s="8"/>
      <c r="B8" s="2"/>
      <c r="C8" s="2"/>
      <c r="D8" s="2"/>
      <c r="E8" s="2"/>
      <c r="F8" s="2"/>
      <c r="G8" s="10"/>
      <c r="I8">
        <v>550000</v>
      </c>
      <c r="J8" t="s">
        <v>15</v>
      </c>
    </row>
    <row r="9" spans="1:10" ht="19.5" thickBot="1" x14ac:dyDescent="0.45">
      <c r="A9" s="11"/>
      <c r="B9" s="12" t="s">
        <v>13</v>
      </c>
      <c r="C9" s="13">
        <f>SUM(C3:C7)</f>
        <v>3703</v>
      </c>
      <c r="D9" s="13"/>
      <c r="E9" s="13"/>
      <c r="F9" s="13">
        <f t="shared" ref="F9" si="2">SUM(F3:F7)</f>
        <v>4298646</v>
      </c>
      <c r="G9" s="14"/>
      <c r="I9">
        <v>620000</v>
      </c>
      <c r="J9" t="s">
        <v>16</v>
      </c>
    </row>
    <row r="11" spans="1:10" ht="19.5" thickBot="1" x14ac:dyDescent="0.45">
      <c r="A11" s="17" t="s">
        <v>17</v>
      </c>
      <c r="B11" s="17"/>
      <c r="C11" s="17"/>
      <c r="D11" s="17"/>
      <c r="E11" s="17"/>
      <c r="F11" s="17"/>
      <c r="G11" s="17"/>
      <c r="H11" s="17"/>
      <c r="I11" s="17"/>
      <c r="J11" s="17"/>
    </row>
    <row r="12" spans="1:10" x14ac:dyDescent="0.4">
      <c r="A12" s="5" t="s">
        <v>18</v>
      </c>
      <c r="B12" s="6" t="s">
        <v>19</v>
      </c>
      <c r="C12" s="6" t="s">
        <v>1</v>
      </c>
      <c r="D12" s="6" t="s">
        <v>2</v>
      </c>
      <c r="E12" s="6" t="s">
        <v>7</v>
      </c>
      <c r="F12" s="6" t="s">
        <v>20</v>
      </c>
      <c r="G12" s="6" t="s">
        <v>21</v>
      </c>
      <c r="H12" s="6" t="s">
        <v>22</v>
      </c>
      <c r="I12" s="6" t="s">
        <v>23</v>
      </c>
      <c r="J12" s="7" t="s">
        <v>24</v>
      </c>
    </row>
    <row r="13" spans="1:10" x14ac:dyDescent="0.4">
      <c r="A13" s="8">
        <v>101</v>
      </c>
      <c r="B13" s="2" t="s">
        <v>26</v>
      </c>
      <c r="C13" s="2">
        <v>15</v>
      </c>
      <c r="D13" s="2" t="str">
        <f t="shared" ref="D13:D21" si="3">VLOOKUP(C13,$A$3:$G$7,2,0)</f>
        <v>商品Z</v>
      </c>
      <c r="E13" s="3">
        <f t="shared" ref="E13:E21" si="4">VLOOKUP(C13,$A$3:$G$7,7,0)</f>
        <v>1753</v>
      </c>
      <c r="F13" s="2">
        <v>377</v>
      </c>
      <c r="G13" s="4">
        <f t="shared" ref="G13:G21" si="5">VLOOKUP(F13,$I$3:$J$5,2,1)</f>
        <v>5.8000000000000003E-2</v>
      </c>
      <c r="H13" s="3">
        <f t="shared" ref="H13:H21" si="6">ROUNDUP(E13*(1-G13),0)</f>
        <v>1652</v>
      </c>
      <c r="I13" s="3">
        <f t="shared" ref="I13:I21" si="7">H13*F13</f>
        <v>622804</v>
      </c>
      <c r="J13" s="10" t="str">
        <f t="shared" ref="J13:J21" si="8">IF(F13&lt;450,VLOOKUP(I13,$I$7:$J$9,2,1),"C")</f>
        <v>A</v>
      </c>
    </row>
    <row r="14" spans="1:10" x14ac:dyDescent="0.4">
      <c r="A14" s="8">
        <v>102</v>
      </c>
      <c r="B14" s="2" t="s">
        <v>27</v>
      </c>
      <c r="C14" s="2">
        <v>11</v>
      </c>
      <c r="D14" s="2" t="str">
        <f t="shared" si="3"/>
        <v>商品V</v>
      </c>
      <c r="E14" s="3">
        <f t="shared" si="4"/>
        <v>1711</v>
      </c>
      <c r="F14" s="2">
        <v>358</v>
      </c>
      <c r="G14" s="4">
        <f t="shared" si="5"/>
        <v>5.8000000000000003E-2</v>
      </c>
      <c r="H14" s="3">
        <f t="shared" si="6"/>
        <v>1612</v>
      </c>
      <c r="I14" s="3">
        <f t="shared" si="7"/>
        <v>577096</v>
      </c>
      <c r="J14" s="10" t="str">
        <f t="shared" si="8"/>
        <v>B</v>
      </c>
    </row>
    <row r="15" spans="1:10" x14ac:dyDescent="0.4">
      <c r="A15" s="8">
        <v>103</v>
      </c>
      <c r="B15" s="2" t="s">
        <v>28</v>
      </c>
      <c r="C15" s="2">
        <v>13</v>
      </c>
      <c r="D15" s="2" t="str">
        <f t="shared" si="3"/>
        <v>商品X</v>
      </c>
      <c r="E15" s="3">
        <f t="shared" si="4"/>
        <v>1567</v>
      </c>
      <c r="F15" s="2">
        <v>440</v>
      </c>
      <c r="G15" s="4">
        <f t="shared" si="5"/>
        <v>7.5999999999999998E-2</v>
      </c>
      <c r="H15" s="3">
        <f t="shared" si="6"/>
        <v>1448</v>
      </c>
      <c r="I15" s="3">
        <f t="shared" si="7"/>
        <v>637120</v>
      </c>
      <c r="J15" s="10" t="str">
        <f t="shared" si="8"/>
        <v>A</v>
      </c>
    </row>
    <row r="16" spans="1:10" x14ac:dyDescent="0.4">
      <c r="A16" s="8">
        <v>104</v>
      </c>
      <c r="B16" s="2" t="s">
        <v>29</v>
      </c>
      <c r="C16" s="2">
        <v>12</v>
      </c>
      <c r="D16" s="2" t="str">
        <f t="shared" si="3"/>
        <v>商品W</v>
      </c>
      <c r="E16" s="3">
        <f t="shared" si="4"/>
        <v>1309</v>
      </c>
      <c r="F16" s="2">
        <v>325</v>
      </c>
      <c r="G16" s="4">
        <f t="shared" si="5"/>
        <v>5.8000000000000003E-2</v>
      </c>
      <c r="H16" s="3">
        <f t="shared" si="6"/>
        <v>1234</v>
      </c>
      <c r="I16" s="3">
        <f t="shared" si="7"/>
        <v>401050</v>
      </c>
      <c r="J16" s="10" t="str">
        <f t="shared" si="8"/>
        <v>C</v>
      </c>
    </row>
    <row r="17" spans="1:10" x14ac:dyDescent="0.4">
      <c r="A17" s="8">
        <v>105</v>
      </c>
      <c r="B17" s="2" t="s">
        <v>30</v>
      </c>
      <c r="C17" s="2">
        <v>12</v>
      </c>
      <c r="D17" s="2" t="str">
        <f t="shared" si="3"/>
        <v>商品W</v>
      </c>
      <c r="E17" s="3">
        <f t="shared" si="4"/>
        <v>1309</v>
      </c>
      <c r="F17" s="2">
        <v>465</v>
      </c>
      <c r="G17" s="4">
        <f t="shared" si="5"/>
        <v>7.5999999999999998E-2</v>
      </c>
      <c r="H17" s="3">
        <f t="shared" si="6"/>
        <v>1210</v>
      </c>
      <c r="I17" s="3">
        <f t="shared" si="7"/>
        <v>562650</v>
      </c>
      <c r="J17" s="10" t="str">
        <f t="shared" si="8"/>
        <v>C</v>
      </c>
    </row>
    <row r="18" spans="1:10" x14ac:dyDescent="0.4">
      <c r="A18" s="8">
        <v>106</v>
      </c>
      <c r="B18" s="2" t="s">
        <v>31</v>
      </c>
      <c r="C18" s="2">
        <v>15</v>
      </c>
      <c r="D18" s="2" t="str">
        <f t="shared" si="3"/>
        <v>商品Z</v>
      </c>
      <c r="E18" s="3">
        <f t="shared" si="4"/>
        <v>1753</v>
      </c>
      <c r="F18" s="2">
        <v>412</v>
      </c>
      <c r="G18" s="4">
        <f t="shared" si="5"/>
        <v>6.7000000000000004E-2</v>
      </c>
      <c r="H18" s="3">
        <f t="shared" si="6"/>
        <v>1636</v>
      </c>
      <c r="I18" s="3">
        <f t="shared" si="7"/>
        <v>674032</v>
      </c>
      <c r="J18" s="10" t="str">
        <f t="shared" si="8"/>
        <v>A</v>
      </c>
    </row>
    <row r="19" spans="1:10" x14ac:dyDescent="0.4">
      <c r="A19" s="8">
        <v>107</v>
      </c>
      <c r="B19" s="2" t="s">
        <v>32</v>
      </c>
      <c r="C19" s="2">
        <v>14</v>
      </c>
      <c r="D19" s="2" t="str">
        <f t="shared" si="3"/>
        <v>商品Y</v>
      </c>
      <c r="E19" s="3">
        <f t="shared" si="4"/>
        <v>1175</v>
      </c>
      <c r="F19" s="2">
        <v>450</v>
      </c>
      <c r="G19" s="4">
        <f t="shared" si="5"/>
        <v>7.5999999999999998E-2</v>
      </c>
      <c r="H19" s="3">
        <f t="shared" si="6"/>
        <v>1086</v>
      </c>
      <c r="I19" s="3">
        <f t="shared" si="7"/>
        <v>488700</v>
      </c>
      <c r="J19" s="10" t="str">
        <f t="shared" si="8"/>
        <v>C</v>
      </c>
    </row>
    <row r="20" spans="1:10" x14ac:dyDescent="0.4">
      <c r="A20" s="8">
        <v>108</v>
      </c>
      <c r="B20" s="2" t="s">
        <v>33</v>
      </c>
      <c r="C20" s="2">
        <v>11</v>
      </c>
      <c r="D20" s="2" t="str">
        <f t="shared" si="3"/>
        <v>商品V</v>
      </c>
      <c r="E20" s="3">
        <f t="shared" si="4"/>
        <v>1711</v>
      </c>
      <c r="F20" s="2">
        <v>380</v>
      </c>
      <c r="G20" s="4">
        <f t="shared" si="5"/>
        <v>6.7000000000000004E-2</v>
      </c>
      <c r="H20" s="3">
        <f t="shared" si="6"/>
        <v>1597</v>
      </c>
      <c r="I20" s="3">
        <f t="shared" si="7"/>
        <v>606860</v>
      </c>
      <c r="J20" s="10" t="str">
        <f t="shared" si="8"/>
        <v>B</v>
      </c>
    </row>
    <row r="21" spans="1:10" x14ac:dyDescent="0.4">
      <c r="A21" s="8">
        <v>109</v>
      </c>
      <c r="B21" s="2" t="s">
        <v>34</v>
      </c>
      <c r="C21" s="2">
        <v>14</v>
      </c>
      <c r="D21" s="2" t="str">
        <f t="shared" si="3"/>
        <v>商品Y</v>
      </c>
      <c r="E21" s="3">
        <f t="shared" si="4"/>
        <v>1175</v>
      </c>
      <c r="F21" s="2">
        <v>423</v>
      </c>
      <c r="G21" s="4">
        <f t="shared" si="5"/>
        <v>6.7000000000000004E-2</v>
      </c>
      <c r="H21" s="3">
        <f t="shared" si="6"/>
        <v>1097</v>
      </c>
      <c r="I21" s="3">
        <f t="shared" si="7"/>
        <v>464031</v>
      </c>
      <c r="J21" s="10" t="str">
        <f t="shared" si="8"/>
        <v>C</v>
      </c>
    </row>
    <row r="22" spans="1:10" x14ac:dyDescent="0.4">
      <c r="A22" s="8"/>
      <c r="B22" s="2"/>
      <c r="C22" s="2"/>
      <c r="D22" s="2"/>
      <c r="E22" s="2"/>
      <c r="F22" s="2"/>
      <c r="G22" s="2"/>
      <c r="H22" s="2"/>
      <c r="I22" s="2"/>
      <c r="J22" s="10"/>
    </row>
    <row r="23" spans="1:10" x14ac:dyDescent="0.4">
      <c r="A23" s="8"/>
      <c r="B23" s="15" t="s">
        <v>13</v>
      </c>
      <c r="C23" s="2"/>
      <c r="D23" s="2"/>
      <c r="E23" s="2"/>
      <c r="F23" s="3">
        <f>SUM(F13:F21)</f>
        <v>3630</v>
      </c>
      <c r="G23" s="3"/>
      <c r="H23" s="3"/>
      <c r="I23" s="3">
        <f t="shared" ref="I23" si="9">SUM(I13:I21)</f>
        <v>5034343</v>
      </c>
      <c r="J23" s="10"/>
    </row>
    <row r="24" spans="1:10" ht="19.5" thickBot="1" x14ac:dyDescent="0.45">
      <c r="A24" s="11"/>
      <c r="B24" s="12" t="s">
        <v>25</v>
      </c>
      <c r="C24" s="16"/>
      <c r="D24" s="16"/>
      <c r="E24" s="16"/>
      <c r="F24" s="13">
        <f>AVERAGE(F13:F21)</f>
        <v>403.33333333333331</v>
      </c>
      <c r="G24" s="13"/>
      <c r="H24" s="13"/>
      <c r="I24" s="13">
        <f t="shared" ref="I24" si="10">AVERAGE(I13:I21)</f>
        <v>559371.4444444445</v>
      </c>
      <c r="J24" s="14"/>
    </row>
  </sheetData>
  <sortState ref="A13:J21">
    <sortCondition ref="A12"/>
  </sortState>
  <mergeCells count="2">
    <mergeCell ref="A1:G1"/>
    <mergeCell ref="A11:J1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A-1F18-416B-946C-0BCCA10D14D4}">
  <dimension ref="A1:K19"/>
  <sheetViews>
    <sheetView workbookViewId="0">
      <selection activeCell="B20" sqref="B20"/>
    </sheetView>
  </sheetViews>
  <sheetFormatPr defaultRowHeight="18.75" x14ac:dyDescent="0.4"/>
  <sheetData>
    <row r="1" spans="1:11" x14ac:dyDescent="0.4">
      <c r="A1" t="s">
        <v>146</v>
      </c>
    </row>
    <row r="2" spans="1:11" x14ac:dyDescent="0.4">
      <c r="A2" t="s">
        <v>147</v>
      </c>
      <c r="B2" t="s">
        <v>148</v>
      </c>
      <c r="C2" t="s">
        <v>149</v>
      </c>
      <c r="D2" t="s">
        <v>150</v>
      </c>
      <c r="E2" t="s">
        <v>151</v>
      </c>
    </row>
    <row r="3" spans="1:11" x14ac:dyDescent="0.4">
      <c r="A3">
        <v>11</v>
      </c>
      <c r="B3" t="s">
        <v>152</v>
      </c>
    </row>
    <row r="4" spans="1:11" x14ac:dyDescent="0.4">
      <c r="A4">
        <v>12</v>
      </c>
    </row>
    <row r="5" spans="1:11" x14ac:dyDescent="0.4">
      <c r="A5">
        <v>13</v>
      </c>
    </row>
    <row r="6" spans="1:11" x14ac:dyDescent="0.4">
      <c r="A6">
        <v>14</v>
      </c>
    </row>
    <row r="8" spans="1:11" x14ac:dyDescent="0.4">
      <c r="A8" t="s">
        <v>153</v>
      </c>
    </row>
    <row r="9" spans="1:11" x14ac:dyDescent="0.4">
      <c r="A9" t="s">
        <v>154</v>
      </c>
      <c r="B9" t="s">
        <v>155</v>
      </c>
      <c r="F9" t="s">
        <v>156</v>
      </c>
      <c r="G9" t="s">
        <v>157</v>
      </c>
      <c r="H9" t="s">
        <v>158</v>
      </c>
      <c r="I9" t="s">
        <v>159</v>
      </c>
      <c r="J9" t="s">
        <v>6</v>
      </c>
      <c r="K9" t="s">
        <v>24</v>
      </c>
    </row>
    <row r="10" spans="1:11" x14ac:dyDescent="0.4">
      <c r="B10" t="s">
        <v>160</v>
      </c>
    </row>
    <row r="11" spans="1:11" x14ac:dyDescent="0.4">
      <c r="B11" t="s">
        <v>161</v>
      </c>
    </row>
    <row r="12" spans="1:11" x14ac:dyDescent="0.4">
      <c r="B12" t="s">
        <v>162</v>
      </c>
    </row>
    <row r="13" spans="1:11" x14ac:dyDescent="0.4">
      <c r="B13" t="s">
        <v>163</v>
      </c>
    </row>
    <row r="14" spans="1:11" x14ac:dyDescent="0.4">
      <c r="B14" t="s">
        <v>164</v>
      </c>
    </row>
    <row r="15" spans="1:11" x14ac:dyDescent="0.4">
      <c r="B15" t="s">
        <v>165</v>
      </c>
    </row>
    <row r="16" spans="1:11" x14ac:dyDescent="0.4">
      <c r="B16" t="s">
        <v>166</v>
      </c>
    </row>
    <row r="17" spans="2:2" x14ac:dyDescent="0.4">
      <c r="B17" t="s">
        <v>167</v>
      </c>
    </row>
    <row r="19" spans="2:2" x14ac:dyDescent="0.4">
      <c r="B19" t="s">
        <v>13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5FAE-AB67-4210-ABF0-0FE2B6D1C8CD}">
  <sheetPr>
    <tabColor theme="7" tint="0.59999389629810485"/>
  </sheetPr>
  <dimension ref="A1:B26"/>
  <sheetViews>
    <sheetView workbookViewId="0"/>
  </sheetViews>
  <sheetFormatPr defaultRowHeight="18.75" x14ac:dyDescent="0.4"/>
  <cols>
    <col min="1" max="1" width="11" bestFit="1" customWidth="1"/>
    <col min="2" max="2" width="19.25" bestFit="1" customWidth="1"/>
  </cols>
  <sheetData>
    <row r="1" spans="1:2" x14ac:dyDescent="0.4">
      <c r="A1" t="s">
        <v>168</v>
      </c>
      <c r="B1" t="str">
        <f>PHONETIC(A1)</f>
        <v>しゃいんべつ</v>
      </c>
    </row>
    <row r="2" spans="1:2" x14ac:dyDescent="0.4">
      <c r="A2" t="s">
        <v>169</v>
      </c>
      <c r="B2" t="str">
        <f t="shared" ref="B2:B26" si="0">PHONETIC(A2)</f>
        <v>さぎょう</v>
      </c>
    </row>
    <row r="3" spans="1:2" x14ac:dyDescent="0.4">
      <c r="A3" t="s">
        <v>170</v>
      </c>
      <c r="B3" t="str">
        <f t="shared" si="0"/>
        <v>ひょう</v>
      </c>
    </row>
    <row r="4" spans="1:2" x14ac:dyDescent="0.4">
      <c r="A4" t="s">
        <v>171</v>
      </c>
      <c r="B4" t="str">
        <f t="shared" si="0"/>
        <v>しゃいんめい</v>
      </c>
    </row>
    <row r="5" spans="1:2" x14ac:dyDescent="0.4">
      <c r="A5" t="s">
        <v>172</v>
      </c>
      <c r="B5" t="str">
        <f t="shared" si="0"/>
        <v>さぎょうすう</v>
      </c>
    </row>
    <row r="6" spans="1:2" x14ac:dyDescent="0.4">
      <c r="A6" t="s">
        <v>173</v>
      </c>
      <c r="B6" t="str">
        <f t="shared" si="0"/>
        <v>かんせいすう</v>
      </c>
    </row>
    <row r="7" spans="1:2" x14ac:dyDescent="0.4">
      <c r="A7" t="s">
        <v>174</v>
      </c>
      <c r="B7" t="str">
        <f t="shared" si="0"/>
        <v>かんせいしすう</v>
      </c>
    </row>
    <row r="8" spans="1:2" x14ac:dyDescent="0.4">
      <c r="A8" t="s">
        <v>175</v>
      </c>
      <c r="B8" t="str">
        <f t="shared" si="0"/>
        <v>じょうりつ</v>
      </c>
    </row>
    <row r="9" spans="1:2" x14ac:dyDescent="0.4">
      <c r="A9" t="s">
        <v>176</v>
      </c>
      <c r="B9" t="str">
        <f t="shared" si="0"/>
        <v>しきゅうがく</v>
      </c>
    </row>
    <row r="10" spans="1:2" x14ac:dyDescent="0.4">
      <c r="A10" t="s">
        <v>177</v>
      </c>
      <c r="B10" t="str">
        <f t="shared" si="0"/>
        <v>ごうけい</v>
      </c>
    </row>
    <row r="11" spans="1:2" x14ac:dyDescent="0.4">
      <c r="B11" t="str">
        <f>PHONETIC(A11)</f>
        <v/>
      </c>
    </row>
    <row r="12" spans="1:2" x14ac:dyDescent="0.4">
      <c r="A12" t="s">
        <v>178</v>
      </c>
      <c r="B12" t="str">
        <f t="shared" si="0"/>
        <v>おぐら　せいじ</v>
      </c>
    </row>
    <row r="13" spans="1:2" x14ac:dyDescent="0.4">
      <c r="A13" t="s">
        <v>179</v>
      </c>
      <c r="B13" t="str">
        <f t="shared" si="0"/>
        <v>やました　あいこ</v>
      </c>
    </row>
    <row r="14" spans="1:2" x14ac:dyDescent="0.4">
      <c r="A14" t="s">
        <v>180</v>
      </c>
      <c r="B14" t="str">
        <f t="shared" si="0"/>
        <v>くぼた　いさむ</v>
      </c>
    </row>
    <row r="15" spans="1:2" x14ac:dyDescent="0.4">
      <c r="A15" t="s">
        <v>181</v>
      </c>
      <c r="B15" t="str">
        <f t="shared" si="0"/>
        <v>もり　ひかり</v>
      </c>
    </row>
    <row r="16" spans="1:2" x14ac:dyDescent="0.4">
      <c r="A16" t="s">
        <v>182</v>
      </c>
      <c r="B16" t="str">
        <f t="shared" si="0"/>
        <v>おおかわ　こうへい</v>
      </c>
    </row>
    <row r="17" spans="1:2" x14ac:dyDescent="0.4">
      <c r="A17" t="s">
        <v>183</v>
      </c>
      <c r="B17" t="str">
        <f t="shared" si="0"/>
        <v>まつおか　ゆか</v>
      </c>
    </row>
    <row r="18" spans="1:2" x14ac:dyDescent="0.4">
      <c r="A18" t="s">
        <v>184</v>
      </c>
      <c r="B18" t="str">
        <f t="shared" si="0"/>
        <v>さとう　かずお</v>
      </c>
    </row>
    <row r="19" spans="1:2" x14ac:dyDescent="0.4">
      <c r="A19" t="s">
        <v>185</v>
      </c>
      <c r="B19" t="str">
        <f t="shared" si="0"/>
        <v>へいきん</v>
      </c>
    </row>
    <row r="20" spans="1:2" x14ac:dyDescent="0.4">
      <c r="B20" t="str">
        <f t="shared" si="0"/>
        <v/>
      </c>
    </row>
    <row r="21" spans="1:2" x14ac:dyDescent="0.4">
      <c r="A21" t="s">
        <v>186</v>
      </c>
      <c r="B21" t="str">
        <f t="shared" si="0"/>
        <v>できだかきゅう</v>
      </c>
    </row>
    <row r="22" spans="1:2" x14ac:dyDescent="0.4">
      <c r="A22" t="s">
        <v>187</v>
      </c>
      <c r="B22" t="str">
        <f t="shared" si="0"/>
        <v>きんべんてあて</v>
      </c>
    </row>
    <row r="23" spans="1:2" x14ac:dyDescent="0.4">
      <c r="A23" t="s">
        <v>188</v>
      </c>
      <c r="B23" t="str">
        <f t="shared" si="0"/>
        <v>しきゅうそうがく</v>
      </c>
    </row>
    <row r="24" spans="1:2" x14ac:dyDescent="0.4">
      <c r="A24" t="s">
        <v>189</v>
      </c>
      <c r="B24" t="str">
        <f t="shared" si="0"/>
        <v>はんてい</v>
      </c>
    </row>
    <row r="25" spans="1:2" x14ac:dyDescent="0.4">
      <c r="B25" t="str">
        <f t="shared" si="0"/>
        <v/>
      </c>
    </row>
    <row r="26" spans="1:2" x14ac:dyDescent="0.4">
      <c r="A26" t="s">
        <v>190</v>
      </c>
      <c r="B26" t="str">
        <f t="shared" si="0"/>
        <v>ひかく</v>
      </c>
    </row>
  </sheetData>
  <phoneticPr fontId="2" type="Hiragana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197C-B496-43B0-9144-B70071B0A6DD}">
  <dimension ref="A1:B29"/>
  <sheetViews>
    <sheetView workbookViewId="0">
      <selection activeCell="D11" sqref="D11"/>
    </sheetView>
  </sheetViews>
  <sheetFormatPr defaultRowHeight="18.75" x14ac:dyDescent="0.4"/>
  <cols>
    <col min="1" max="1" width="11" bestFit="1" customWidth="1"/>
    <col min="2" max="2" width="23.5" bestFit="1" customWidth="1"/>
  </cols>
  <sheetData>
    <row r="1" spans="1:2" x14ac:dyDescent="0.4">
      <c r="A1" t="s">
        <v>191</v>
      </c>
      <c r="B1" t="str">
        <f>PHONETIC(A1)</f>
        <v>ゆにゅうひん</v>
      </c>
    </row>
    <row r="2" spans="1:2" x14ac:dyDescent="0.4">
      <c r="A2" t="s">
        <v>192</v>
      </c>
      <c r="B2" t="str">
        <f t="shared" ref="B2:B29" si="0">PHONETIC(A2)</f>
        <v>うりあげいちらんひょう</v>
      </c>
    </row>
    <row r="3" spans="1:2" x14ac:dyDescent="0.4">
      <c r="A3" t="s">
        <v>193</v>
      </c>
      <c r="B3" t="str">
        <f t="shared" si="0"/>
        <v>とりCO</v>
      </c>
    </row>
    <row r="4" spans="1:2" x14ac:dyDescent="0.4">
      <c r="A4" t="s">
        <v>194</v>
      </c>
      <c r="B4" t="str">
        <f t="shared" si="0"/>
        <v>とりひきさきめい</v>
      </c>
    </row>
    <row r="5" spans="1:2" x14ac:dyDescent="0.4">
      <c r="A5" t="s">
        <v>195</v>
      </c>
      <c r="B5" t="str">
        <f t="shared" si="0"/>
        <v>しょうCO</v>
      </c>
    </row>
    <row r="6" spans="1:2" x14ac:dyDescent="0.4">
      <c r="A6" t="s">
        <v>196</v>
      </c>
      <c r="B6" t="str">
        <f t="shared" si="0"/>
        <v>しょうひんめい</v>
      </c>
    </row>
    <row r="7" spans="1:2" x14ac:dyDescent="0.4">
      <c r="A7" t="s">
        <v>197</v>
      </c>
      <c r="B7" t="str">
        <f t="shared" si="0"/>
        <v>げんか</v>
      </c>
    </row>
    <row r="8" spans="1:2" x14ac:dyDescent="0.4">
      <c r="A8" t="s">
        <v>198</v>
      </c>
      <c r="B8" t="str">
        <f t="shared" si="0"/>
        <v>ていか</v>
      </c>
    </row>
    <row r="9" spans="1:2" x14ac:dyDescent="0.4">
      <c r="A9" t="s">
        <v>199</v>
      </c>
      <c r="B9" t="str">
        <f t="shared" si="0"/>
        <v>うりあげすう</v>
      </c>
    </row>
    <row r="10" spans="1:2" x14ac:dyDescent="0.4">
      <c r="A10" t="s">
        <v>200</v>
      </c>
      <c r="B10" t="str">
        <f t="shared" si="0"/>
        <v>ばいか</v>
      </c>
    </row>
    <row r="11" spans="1:2" x14ac:dyDescent="0.4">
      <c r="A11" t="s">
        <v>201</v>
      </c>
      <c r="B11" t="str">
        <f t="shared" si="0"/>
        <v>うりあげがく</v>
      </c>
    </row>
    <row r="12" spans="1:2" x14ac:dyDescent="0.4">
      <c r="A12" t="s">
        <v>177</v>
      </c>
      <c r="B12" t="str">
        <f t="shared" si="0"/>
        <v>ごうけい</v>
      </c>
    </row>
    <row r="13" spans="1:2" x14ac:dyDescent="0.4">
      <c r="B13" t="str">
        <f t="shared" si="0"/>
        <v/>
      </c>
    </row>
    <row r="14" spans="1:2" x14ac:dyDescent="0.4">
      <c r="A14" t="s">
        <v>202</v>
      </c>
      <c r="B14" t="str">
        <f t="shared" si="0"/>
        <v>ののむらしょうてん</v>
      </c>
    </row>
    <row r="15" spans="1:2" x14ac:dyDescent="0.4">
      <c r="A15" t="s">
        <v>203</v>
      </c>
      <c r="B15" t="str">
        <f t="shared" si="0"/>
        <v>ＺＥＴぶっさん</v>
      </c>
    </row>
    <row r="16" spans="1:2" x14ac:dyDescent="0.4">
      <c r="A16" t="s">
        <v>204</v>
      </c>
      <c r="B16" t="str">
        <f t="shared" si="0"/>
        <v>あけのきかく</v>
      </c>
    </row>
    <row r="17" spans="1:2" x14ac:dyDescent="0.4">
      <c r="A17" t="s">
        <v>205</v>
      </c>
      <c r="B17" t="str">
        <f t="shared" si="0"/>
        <v>やまよすいさん</v>
      </c>
    </row>
    <row r="18" spans="1:2" x14ac:dyDescent="0.4">
      <c r="A18" t="s">
        <v>206</v>
      </c>
      <c r="B18" t="str">
        <f t="shared" si="0"/>
        <v>すーぱーひかり</v>
      </c>
    </row>
    <row r="19" spans="1:2" x14ac:dyDescent="0.4">
      <c r="A19" t="s">
        <v>207</v>
      </c>
      <c r="B19" t="str">
        <f t="shared" si="0"/>
        <v>まいにちすとあ</v>
      </c>
    </row>
    <row r="20" spans="1:2" x14ac:dyDescent="0.4">
      <c r="A20" t="s">
        <v>208</v>
      </c>
      <c r="B20" t="str">
        <f t="shared" si="0"/>
        <v>やまてまーと</v>
      </c>
    </row>
    <row r="21" spans="1:2" x14ac:dyDescent="0.4">
      <c r="A21" t="s">
        <v>209</v>
      </c>
      <c r="B21" t="str">
        <f t="shared" si="0"/>
        <v>さくらいせいかてん</v>
      </c>
    </row>
    <row r="22" spans="1:2" x14ac:dyDescent="0.4">
      <c r="A22" t="s">
        <v>210</v>
      </c>
      <c r="B22" t="str">
        <f t="shared" si="0"/>
        <v>みなみさんりくしょうじ</v>
      </c>
    </row>
    <row r="23" spans="1:2" x14ac:dyDescent="0.4">
      <c r="B23" t="str">
        <f t="shared" si="0"/>
        <v/>
      </c>
    </row>
    <row r="24" spans="1:2" x14ac:dyDescent="0.4">
      <c r="A24" t="s">
        <v>211</v>
      </c>
      <c r="B24" t="str">
        <f t="shared" si="0"/>
        <v>せいきゅうがく</v>
      </c>
    </row>
    <row r="25" spans="1:2" x14ac:dyDescent="0.4">
      <c r="A25" t="s">
        <v>212</v>
      </c>
      <c r="B25" t="str">
        <f t="shared" si="0"/>
        <v>わりびきりつ</v>
      </c>
    </row>
    <row r="26" spans="1:2" x14ac:dyDescent="0.4">
      <c r="A26" t="s">
        <v>213</v>
      </c>
      <c r="B26" t="str">
        <f t="shared" si="0"/>
        <v>わりびきがく</v>
      </c>
    </row>
    <row r="27" spans="1:2" x14ac:dyDescent="0.4">
      <c r="A27" t="s">
        <v>189</v>
      </c>
      <c r="B27" t="str">
        <f t="shared" si="0"/>
        <v>はんてい</v>
      </c>
    </row>
    <row r="28" spans="1:2" x14ac:dyDescent="0.4">
      <c r="B28" t="str">
        <f t="shared" si="0"/>
        <v/>
      </c>
    </row>
    <row r="29" spans="1:2" x14ac:dyDescent="0.4">
      <c r="A29" t="s">
        <v>190</v>
      </c>
      <c r="B29" t="str">
        <f t="shared" si="0"/>
        <v>ひかく</v>
      </c>
    </row>
  </sheetData>
  <phoneticPr fontId="2" type="Hiragana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B24F-B8C6-490A-B628-E497009D2F34}">
  <dimension ref="A1:B28"/>
  <sheetViews>
    <sheetView workbookViewId="0">
      <selection activeCell="F8" sqref="F8"/>
    </sheetView>
  </sheetViews>
  <sheetFormatPr defaultRowHeight="18.75" x14ac:dyDescent="0.4"/>
  <cols>
    <col min="1" max="1" width="13" bestFit="1" customWidth="1"/>
    <col min="2" max="2" width="21.375" bestFit="1" customWidth="1"/>
  </cols>
  <sheetData>
    <row r="1" spans="1:2" x14ac:dyDescent="0.4">
      <c r="A1" t="s">
        <v>214</v>
      </c>
      <c r="B1" t="str">
        <f>PHONETIC(A1)</f>
        <v>しゅっちょう</v>
      </c>
    </row>
    <row r="2" spans="1:2" x14ac:dyDescent="0.4">
      <c r="A2" t="s">
        <v>215</v>
      </c>
      <c r="B2" t="str">
        <f t="shared" ref="B2:B28" si="0">PHONETIC(A2)</f>
        <v>いちらんひょう</v>
      </c>
    </row>
    <row r="3" spans="1:2" x14ac:dyDescent="0.4">
      <c r="A3" t="s">
        <v>171</v>
      </c>
      <c r="B3" t="str">
        <f t="shared" si="0"/>
        <v>しゃいんめい</v>
      </c>
    </row>
    <row r="4" spans="1:2" x14ac:dyDescent="0.4">
      <c r="A4" t="s">
        <v>216</v>
      </c>
      <c r="B4" t="str">
        <f t="shared" si="0"/>
        <v>しょうだんすう</v>
      </c>
    </row>
    <row r="5" spans="1:2" x14ac:dyDescent="0.4">
      <c r="A5" t="s">
        <v>217</v>
      </c>
      <c r="B5" t="str">
        <f t="shared" si="0"/>
        <v>けいやくすう</v>
      </c>
    </row>
    <row r="6" spans="1:2" x14ac:dyDescent="0.4">
      <c r="A6" t="s">
        <v>218</v>
      </c>
      <c r="B6" t="str">
        <f t="shared" si="0"/>
        <v>けいやくりつ</v>
      </c>
    </row>
    <row r="7" spans="1:2" x14ac:dyDescent="0.4">
      <c r="A7" t="s">
        <v>219</v>
      </c>
      <c r="B7" t="str">
        <f t="shared" si="0"/>
        <v>さていち</v>
      </c>
    </row>
    <row r="8" spans="1:2" x14ac:dyDescent="0.4">
      <c r="A8" t="s">
        <v>185</v>
      </c>
      <c r="B8" t="str">
        <f t="shared" si="0"/>
        <v>へいきん</v>
      </c>
    </row>
    <row r="9" spans="1:2" x14ac:dyDescent="0.4">
      <c r="B9" t="str">
        <f t="shared" si="0"/>
        <v/>
      </c>
    </row>
    <row r="10" spans="1:2" x14ac:dyDescent="0.4">
      <c r="A10" t="s">
        <v>220</v>
      </c>
      <c r="B10" t="str">
        <f t="shared" si="0"/>
        <v>ほし　やまと</v>
      </c>
    </row>
    <row r="11" spans="1:2" x14ac:dyDescent="0.4">
      <c r="A11" t="s">
        <v>221</v>
      </c>
      <c r="B11" t="str">
        <f t="shared" si="0"/>
        <v>やまもと　なお</v>
      </c>
    </row>
    <row r="12" spans="1:2" x14ac:dyDescent="0.4">
      <c r="A12" t="s">
        <v>222</v>
      </c>
      <c r="B12" t="str">
        <f t="shared" si="0"/>
        <v>なかむら　ゆうだい</v>
      </c>
    </row>
    <row r="13" spans="1:2" x14ac:dyDescent="0.4">
      <c r="A13" t="s">
        <v>223</v>
      </c>
      <c r="B13" t="str">
        <f t="shared" si="0"/>
        <v>こみやま　あい</v>
      </c>
    </row>
    <row r="14" spans="1:2" x14ac:dyDescent="0.4">
      <c r="A14" t="s">
        <v>224</v>
      </c>
      <c r="B14" t="str">
        <f t="shared" si="0"/>
        <v>すずき　まさお</v>
      </c>
    </row>
    <row r="15" spans="1:2" x14ac:dyDescent="0.4">
      <c r="A15" t="s">
        <v>225</v>
      </c>
      <c r="B15" t="str">
        <f t="shared" si="0"/>
        <v>あんどう　かずこ</v>
      </c>
    </row>
    <row r="16" spans="1:2" x14ac:dyDescent="0.4">
      <c r="A16" t="s">
        <v>226</v>
      </c>
      <c r="B16" t="str">
        <f t="shared" si="0"/>
        <v>さとだ　しげき</v>
      </c>
    </row>
    <row r="17" spans="1:2" x14ac:dyDescent="0.4">
      <c r="A17" t="s">
        <v>227</v>
      </c>
      <c r="B17" t="str">
        <f t="shared" si="0"/>
        <v>おおした　さなえ</v>
      </c>
    </row>
    <row r="18" spans="1:2" x14ac:dyDescent="0.4">
      <c r="B18" t="str">
        <f t="shared" si="0"/>
        <v/>
      </c>
    </row>
    <row r="19" spans="1:2" x14ac:dyDescent="0.4">
      <c r="A19" t="s">
        <v>188</v>
      </c>
      <c r="B19" t="str">
        <f t="shared" si="0"/>
        <v>しきゅうそうがく</v>
      </c>
    </row>
    <row r="20" spans="1:2" x14ac:dyDescent="0.4">
      <c r="A20" t="s">
        <v>228</v>
      </c>
      <c r="B20" t="str">
        <f t="shared" si="0"/>
        <v>けいやくがく（せん）</v>
      </c>
    </row>
    <row r="21" spans="1:2" x14ac:dyDescent="0.4">
      <c r="A21" t="s">
        <v>229</v>
      </c>
      <c r="B21" t="str">
        <f t="shared" si="0"/>
        <v>しゅっちょうにっすう</v>
      </c>
    </row>
    <row r="22" spans="1:2" x14ac:dyDescent="0.4">
      <c r="A22" t="s">
        <v>230</v>
      </c>
      <c r="B22" t="str">
        <f t="shared" si="0"/>
        <v>てあて</v>
      </c>
    </row>
    <row r="23" spans="1:2" x14ac:dyDescent="0.4">
      <c r="A23" t="s">
        <v>231</v>
      </c>
      <c r="B23" t="str">
        <f t="shared" si="0"/>
        <v>えいぎょうてあて</v>
      </c>
    </row>
    <row r="24" spans="1:2" x14ac:dyDescent="0.4">
      <c r="A24" t="s">
        <v>232</v>
      </c>
      <c r="B24" t="str">
        <f t="shared" si="0"/>
        <v>とくべつ</v>
      </c>
    </row>
    <row r="25" spans="1:2" x14ac:dyDescent="0.4">
      <c r="A25" t="s">
        <v>233</v>
      </c>
      <c r="B25" t="str">
        <f t="shared" si="0"/>
        <v>しょうれいきん</v>
      </c>
    </row>
    <row r="26" spans="1:2" x14ac:dyDescent="0.4">
      <c r="A26" t="s">
        <v>177</v>
      </c>
      <c r="B26" t="str">
        <f t="shared" si="0"/>
        <v>ごうけい</v>
      </c>
    </row>
    <row r="27" spans="1:2" x14ac:dyDescent="0.4">
      <c r="B27" t="str">
        <f t="shared" si="0"/>
        <v/>
      </c>
    </row>
    <row r="28" spans="1:2" x14ac:dyDescent="0.4">
      <c r="A28" t="s">
        <v>190</v>
      </c>
      <c r="B28" t="str">
        <f t="shared" si="0"/>
        <v>ひかく</v>
      </c>
    </row>
  </sheetData>
  <phoneticPr fontId="2" type="Hiragana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09F5-3B4B-43F5-B3F0-C6EAA39E853F}">
  <dimension ref="A1:J25"/>
  <sheetViews>
    <sheetView tabSelected="1" workbookViewId="0">
      <selection activeCell="P9" sqref="P9"/>
    </sheetView>
  </sheetViews>
  <sheetFormatPr defaultRowHeight="18.75" x14ac:dyDescent="0.4"/>
  <cols>
    <col min="1" max="1" width="6" bestFit="1" customWidth="1"/>
    <col min="2" max="2" width="11" bestFit="1" customWidth="1"/>
    <col min="3" max="4" width="7.125" bestFit="1" customWidth="1"/>
    <col min="6" max="6" width="9.5" bestFit="1" customWidth="1"/>
    <col min="7" max="7" width="7.125" bestFit="1" customWidth="1"/>
    <col min="8" max="8" width="6" bestFit="1" customWidth="1"/>
    <col min="9" max="9" width="9.5" bestFit="1" customWidth="1"/>
    <col min="10" max="10" width="7.125" bestFit="1" customWidth="1"/>
  </cols>
  <sheetData>
    <row r="1" spans="1:10" ht="19.5" thickBot="1" x14ac:dyDescent="0.45">
      <c r="A1" s="23" t="s">
        <v>0</v>
      </c>
      <c r="B1" s="24"/>
      <c r="C1" s="24"/>
      <c r="D1" s="24"/>
      <c r="E1" s="24"/>
      <c r="F1" s="24"/>
      <c r="G1" s="25"/>
    </row>
    <row r="2" spans="1:10" x14ac:dyDescent="0.4">
      <c r="A2" s="26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27" t="s">
        <v>7</v>
      </c>
      <c r="I2" s="5" t="s">
        <v>234</v>
      </c>
      <c r="J2" s="7" t="s">
        <v>21</v>
      </c>
    </row>
    <row r="3" spans="1:10" x14ac:dyDescent="0.4">
      <c r="A3" s="8">
        <v>11</v>
      </c>
      <c r="B3" s="2" t="s">
        <v>8</v>
      </c>
      <c r="C3" s="22">
        <v>751</v>
      </c>
      <c r="D3" s="22">
        <v>1289</v>
      </c>
      <c r="E3" s="4">
        <v>3.6999999999999998E-2</v>
      </c>
      <c r="F3" s="22">
        <f>INT(D3*C3*(1+E3))</f>
        <v>1003856</v>
      </c>
      <c r="G3" s="28">
        <f>ROUNDUP(F3/C3*1.28,0)</f>
        <v>1711</v>
      </c>
      <c r="I3" s="8">
        <v>1</v>
      </c>
      <c r="J3" s="18">
        <v>5.8000000000000003E-2</v>
      </c>
    </row>
    <row r="4" spans="1:10" x14ac:dyDescent="0.4">
      <c r="A4" s="8">
        <v>12</v>
      </c>
      <c r="B4" s="2" t="s">
        <v>9</v>
      </c>
      <c r="C4" s="22">
        <v>802</v>
      </c>
      <c r="D4" s="22">
        <v>982</v>
      </c>
      <c r="E4" s="4">
        <v>4.1000000000000002E-2</v>
      </c>
      <c r="F4" s="22">
        <f t="shared" ref="F4:F7" si="0">INT(D4*C4*(1+E4))</f>
        <v>819854</v>
      </c>
      <c r="G4" s="28">
        <f t="shared" ref="G4:G7" si="1">ROUNDUP(F4/C4*1.28,0)</f>
        <v>1309</v>
      </c>
      <c r="I4" s="8">
        <v>380</v>
      </c>
      <c r="J4" s="18">
        <v>6.7000000000000004E-2</v>
      </c>
    </row>
    <row r="5" spans="1:10" ht="19.5" thickBot="1" x14ac:dyDescent="0.45">
      <c r="A5" s="8">
        <v>13</v>
      </c>
      <c r="B5" s="2" t="s">
        <v>10</v>
      </c>
      <c r="C5" s="22">
        <v>463</v>
      </c>
      <c r="D5" s="22">
        <v>1167</v>
      </c>
      <c r="E5" s="4">
        <v>4.9000000000000002E-2</v>
      </c>
      <c r="F5" s="22">
        <f t="shared" si="0"/>
        <v>566796</v>
      </c>
      <c r="G5" s="28">
        <f t="shared" si="1"/>
        <v>1567</v>
      </c>
      <c r="I5" s="11">
        <v>440</v>
      </c>
      <c r="J5" s="19">
        <v>7.5999999999999998E-2</v>
      </c>
    </row>
    <row r="6" spans="1:10" ht="19.5" thickBot="1" x14ac:dyDescent="0.45">
      <c r="A6" s="8">
        <v>14</v>
      </c>
      <c r="B6" s="2" t="s">
        <v>11</v>
      </c>
      <c r="C6" s="22">
        <v>889</v>
      </c>
      <c r="D6" s="22">
        <v>878</v>
      </c>
      <c r="E6" s="4">
        <v>4.4999999999999998E-2</v>
      </c>
      <c r="F6" s="22">
        <f t="shared" si="0"/>
        <v>815666</v>
      </c>
      <c r="G6" s="28">
        <f t="shared" si="1"/>
        <v>1175</v>
      </c>
    </row>
    <row r="7" spans="1:10" x14ac:dyDescent="0.4">
      <c r="A7" s="8">
        <v>15</v>
      </c>
      <c r="B7" s="2" t="s">
        <v>12</v>
      </c>
      <c r="C7" s="22">
        <v>798</v>
      </c>
      <c r="D7" s="22">
        <v>1324</v>
      </c>
      <c r="E7" s="4">
        <v>3.4000000000000002E-2</v>
      </c>
      <c r="F7" s="22">
        <f t="shared" si="0"/>
        <v>1092474</v>
      </c>
      <c r="G7" s="28">
        <f t="shared" si="1"/>
        <v>1753</v>
      </c>
      <c r="I7" s="20" t="s">
        <v>23</v>
      </c>
      <c r="J7" s="21" t="s">
        <v>24</v>
      </c>
    </row>
    <row r="8" spans="1:10" x14ac:dyDescent="0.4">
      <c r="A8" s="8"/>
      <c r="B8" s="2"/>
      <c r="C8" s="22"/>
      <c r="D8" s="22"/>
      <c r="E8" s="2"/>
      <c r="F8" s="22"/>
      <c r="G8" s="28"/>
      <c r="I8" s="8">
        <v>1</v>
      </c>
      <c r="J8" s="10" t="s">
        <v>14</v>
      </c>
    </row>
    <row r="9" spans="1:10" ht="19.5" thickBot="1" x14ac:dyDescent="0.45">
      <c r="A9" s="11"/>
      <c r="B9" s="12" t="s">
        <v>13</v>
      </c>
      <c r="C9" s="29">
        <f>SUM(C3:C7)</f>
        <v>3703</v>
      </c>
      <c r="D9" s="29"/>
      <c r="E9" s="16"/>
      <c r="F9" s="29">
        <f t="shared" ref="D9:G9" si="2">SUM(F3:F7)</f>
        <v>4298646</v>
      </c>
      <c r="G9" s="30"/>
      <c r="I9" s="8">
        <v>550000</v>
      </c>
      <c r="J9" s="10" t="s">
        <v>15</v>
      </c>
    </row>
    <row r="10" spans="1:10" ht="19.5" thickBot="1" x14ac:dyDescent="0.45">
      <c r="I10" s="11">
        <v>620000</v>
      </c>
      <c r="J10" s="14" t="s">
        <v>16</v>
      </c>
    </row>
    <row r="12" spans="1:10" ht="19.5" thickBot="1" x14ac:dyDescent="0.45">
      <c r="A12" s="17" t="s">
        <v>17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x14ac:dyDescent="0.4">
      <c r="A13" s="5" t="s">
        <v>18</v>
      </c>
      <c r="B13" s="6" t="s">
        <v>19</v>
      </c>
      <c r="C13" s="6" t="s">
        <v>1</v>
      </c>
      <c r="D13" s="6" t="s">
        <v>2</v>
      </c>
      <c r="E13" s="6" t="s">
        <v>7</v>
      </c>
      <c r="F13" s="6" t="s">
        <v>20</v>
      </c>
      <c r="G13" s="6" t="s">
        <v>21</v>
      </c>
      <c r="H13" s="6" t="s">
        <v>22</v>
      </c>
      <c r="I13" s="6" t="s">
        <v>23</v>
      </c>
      <c r="J13" s="7" t="s">
        <v>24</v>
      </c>
    </row>
    <row r="14" spans="1:10" x14ac:dyDescent="0.4">
      <c r="A14" s="8">
        <v>101</v>
      </c>
      <c r="B14" s="2" t="s">
        <v>26</v>
      </c>
      <c r="C14" s="2">
        <v>15</v>
      </c>
      <c r="D14" s="2" t="str">
        <f>VLOOKUP(C14,$A$3:$G$7,2,FALSE)</f>
        <v>商品Z</v>
      </c>
      <c r="E14" s="22">
        <f>VLOOKUP(C14,$A$3:$G$7,7,FALSE)</f>
        <v>1753</v>
      </c>
      <c r="F14" s="22">
        <v>377</v>
      </c>
      <c r="G14" s="4">
        <f>IF(F14&gt;=440,7.6%,IF(F14&gt;=380,6.7%,5.8%))</f>
        <v>5.7999999999999996E-2</v>
      </c>
      <c r="H14" s="22">
        <f>ROUNDUP(E14*(1-G14),0)</f>
        <v>1652</v>
      </c>
      <c r="I14" s="22">
        <f>H14*F14</f>
        <v>622804</v>
      </c>
      <c r="J14" s="10" t="str">
        <f>IF(AND(F14&lt;450,I14&gt;=620000),"A",IF(AND(F14&lt;450, I14&gt;=550000),"B","C"))</f>
        <v>A</v>
      </c>
    </row>
    <row r="15" spans="1:10" x14ac:dyDescent="0.4">
      <c r="A15" s="8">
        <v>102</v>
      </c>
      <c r="B15" s="2" t="s">
        <v>27</v>
      </c>
      <c r="C15" s="2">
        <v>11</v>
      </c>
      <c r="D15" s="2" t="str">
        <f t="shared" ref="D15:D22" si="3">VLOOKUP(C15,$A$3:$G$7,2,FALSE)</f>
        <v>商品V</v>
      </c>
      <c r="E15" s="22">
        <f t="shared" ref="E15:E22" si="4">VLOOKUP(C15,$A$3:$G$7,7,FALSE)</f>
        <v>1711</v>
      </c>
      <c r="F15" s="22">
        <v>358</v>
      </c>
      <c r="G15" s="4">
        <f t="shared" ref="G15:G22" si="5">IF(F15&gt;=440,7.6%,IF(F15&gt;=380,6.7%,5.8%))</f>
        <v>5.7999999999999996E-2</v>
      </c>
      <c r="H15" s="22">
        <f t="shared" ref="H15:H22" si="6">ROUNDUP(E15*(1-G15),0)</f>
        <v>1612</v>
      </c>
      <c r="I15" s="22">
        <f t="shared" ref="I15:I22" si="7">H15*F15</f>
        <v>577096</v>
      </c>
      <c r="J15" s="10" t="str">
        <f t="shared" ref="J15:J22" si="8">IF(AND(F15&lt;450,I15&gt;=620000),"A",IF(AND(F15&lt;450, I15&gt;=550000),"B","C"))</f>
        <v>B</v>
      </c>
    </row>
    <row r="16" spans="1:10" x14ac:dyDescent="0.4">
      <c r="A16" s="8">
        <v>103</v>
      </c>
      <c r="B16" s="2" t="s">
        <v>28</v>
      </c>
      <c r="C16" s="2">
        <v>13</v>
      </c>
      <c r="D16" s="2" t="str">
        <f t="shared" si="3"/>
        <v>商品X</v>
      </c>
      <c r="E16" s="22">
        <f t="shared" si="4"/>
        <v>1567</v>
      </c>
      <c r="F16" s="22">
        <v>440</v>
      </c>
      <c r="G16" s="4">
        <f t="shared" si="5"/>
        <v>7.5999999999999998E-2</v>
      </c>
      <c r="H16" s="22">
        <f t="shared" si="6"/>
        <v>1448</v>
      </c>
      <c r="I16" s="22">
        <f t="shared" si="7"/>
        <v>637120</v>
      </c>
      <c r="J16" s="10" t="str">
        <f t="shared" si="8"/>
        <v>A</v>
      </c>
    </row>
    <row r="17" spans="1:10" x14ac:dyDescent="0.4">
      <c r="A17" s="8">
        <v>104</v>
      </c>
      <c r="B17" s="2" t="s">
        <v>29</v>
      </c>
      <c r="C17" s="2">
        <v>12</v>
      </c>
      <c r="D17" s="2" t="str">
        <f t="shared" si="3"/>
        <v>商品W</v>
      </c>
      <c r="E17" s="22">
        <f t="shared" si="4"/>
        <v>1309</v>
      </c>
      <c r="F17" s="22">
        <v>325</v>
      </c>
      <c r="G17" s="4">
        <f t="shared" si="5"/>
        <v>5.7999999999999996E-2</v>
      </c>
      <c r="H17" s="22">
        <f t="shared" si="6"/>
        <v>1234</v>
      </c>
      <c r="I17" s="22">
        <f t="shared" si="7"/>
        <v>401050</v>
      </c>
      <c r="J17" s="10" t="str">
        <f t="shared" si="8"/>
        <v>C</v>
      </c>
    </row>
    <row r="18" spans="1:10" x14ac:dyDescent="0.4">
      <c r="A18" s="8">
        <v>105</v>
      </c>
      <c r="B18" s="2" t="s">
        <v>30</v>
      </c>
      <c r="C18" s="2">
        <v>12</v>
      </c>
      <c r="D18" s="2" t="str">
        <f t="shared" si="3"/>
        <v>商品W</v>
      </c>
      <c r="E18" s="22">
        <f t="shared" si="4"/>
        <v>1309</v>
      </c>
      <c r="F18" s="22">
        <v>465</v>
      </c>
      <c r="G18" s="4">
        <f t="shared" si="5"/>
        <v>7.5999999999999998E-2</v>
      </c>
      <c r="H18" s="22">
        <f t="shared" si="6"/>
        <v>1210</v>
      </c>
      <c r="I18" s="22">
        <f t="shared" si="7"/>
        <v>562650</v>
      </c>
      <c r="J18" s="10" t="str">
        <f t="shared" si="8"/>
        <v>C</v>
      </c>
    </row>
    <row r="19" spans="1:10" x14ac:dyDescent="0.4">
      <c r="A19" s="8">
        <v>106</v>
      </c>
      <c r="B19" s="2" t="s">
        <v>31</v>
      </c>
      <c r="C19" s="2">
        <v>15</v>
      </c>
      <c r="D19" s="2" t="str">
        <f t="shared" si="3"/>
        <v>商品Z</v>
      </c>
      <c r="E19" s="22">
        <f t="shared" si="4"/>
        <v>1753</v>
      </c>
      <c r="F19" s="22">
        <v>412</v>
      </c>
      <c r="G19" s="4">
        <f t="shared" si="5"/>
        <v>6.7000000000000004E-2</v>
      </c>
      <c r="H19" s="22">
        <f t="shared" si="6"/>
        <v>1636</v>
      </c>
      <c r="I19" s="22">
        <f t="shared" si="7"/>
        <v>674032</v>
      </c>
      <c r="J19" s="10" t="str">
        <f t="shared" si="8"/>
        <v>A</v>
      </c>
    </row>
    <row r="20" spans="1:10" x14ac:dyDescent="0.4">
      <c r="A20" s="8">
        <v>107</v>
      </c>
      <c r="B20" s="2" t="s">
        <v>32</v>
      </c>
      <c r="C20" s="2">
        <v>14</v>
      </c>
      <c r="D20" s="2" t="str">
        <f t="shared" si="3"/>
        <v>商品Y</v>
      </c>
      <c r="E20" s="22">
        <f t="shared" si="4"/>
        <v>1175</v>
      </c>
      <c r="F20" s="22">
        <v>450</v>
      </c>
      <c r="G20" s="4">
        <f t="shared" si="5"/>
        <v>7.5999999999999998E-2</v>
      </c>
      <c r="H20" s="22">
        <f t="shared" si="6"/>
        <v>1086</v>
      </c>
      <c r="I20" s="22">
        <f t="shared" si="7"/>
        <v>488700</v>
      </c>
      <c r="J20" s="10" t="str">
        <f t="shared" si="8"/>
        <v>C</v>
      </c>
    </row>
    <row r="21" spans="1:10" x14ac:dyDescent="0.4">
      <c r="A21" s="8">
        <v>108</v>
      </c>
      <c r="B21" s="2" t="s">
        <v>33</v>
      </c>
      <c r="C21" s="2">
        <v>11</v>
      </c>
      <c r="D21" s="2" t="str">
        <f t="shared" si="3"/>
        <v>商品V</v>
      </c>
      <c r="E21" s="22">
        <f t="shared" si="4"/>
        <v>1711</v>
      </c>
      <c r="F21" s="22">
        <v>380</v>
      </c>
      <c r="G21" s="4">
        <f t="shared" si="5"/>
        <v>6.7000000000000004E-2</v>
      </c>
      <c r="H21" s="22">
        <f t="shared" si="6"/>
        <v>1597</v>
      </c>
      <c r="I21" s="22">
        <f t="shared" si="7"/>
        <v>606860</v>
      </c>
      <c r="J21" s="10" t="str">
        <f t="shared" si="8"/>
        <v>B</v>
      </c>
    </row>
    <row r="22" spans="1:10" x14ac:dyDescent="0.4">
      <c r="A22" s="8">
        <v>109</v>
      </c>
      <c r="B22" s="2" t="s">
        <v>34</v>
      </c>
      <c r="C22" s="2">
        <v>14</v>
      </c>
      <c r="D22" s="2" t="str">
        <f t="shared" si="3"/>
        <v>商品Y</v>
      </c>
      <c r="E22" s="22">
        <f t="shared" si="4"/>
        <v>1175</v>
      </c>
      <c r="F22" s="22">
        <v>423</v>
      </c>
      <c r="G22" s="4">
        <f t="shared" si="5"/>
        <v>6.7000000000000004E-2</v>
      </c>
      <c r="H22" s="22">
        <f t="shared" si="6"/>
        <v>1097</v>
      </c>
      <c r="I22" s="22">
        <f t="shared" si="7"/>
        <v>464031</v>
      </c>
      <c r="J22" s="10" t="str">
        <f t="shared" si="8"/>
        <v>C</v>
      </c>
    </row>
    <row r="23" spans="1:10" x14ac:dyDescent="0.4">
      <c r="A23" s="8"/>
      <c r="B23" s="2"/>
      <c r="C23" s="2"/>
      <c r="D23" s="2"/>
      <c r="E23" s="22"/>
      <c r="F23" s="22"/>
      <c r="G23" s="2"/>
      <c r="H23" s="22"/>
      <c r="I23" s="22"/>
      <c r="J23" s="10"/>
    </row>
    <row r="24" spans="1:10" x14ac:dyDescent="0.4">
      <c r="A24" s="8"/>
      <c r="B24" s="15" t="s">
        <v>13</v>
      </c>
      <c r="C24" s="2"/>
      <c r="D24" s="2"/>
      <c r="E24" s="22"/>
      <c r="F24" s="22">
        <f>SUM(F14:F22)</f>
        <v>3630</v>
      </c>
      <c r="G24" s="22"/>
      <c r="H24" s="22"/>
      <c r="I24" s="22">
        <f t="shared" ref="G24:I24" si="9">SUM(I14:I22)</f>
        <v>5034343</v>
      </c>
      <c r="J24" s="10"/>
    </row>
    <row r="25" spans="1:10" ht="19.5" thickBot="1" x14ac:dyDescent="0.45">
      <c r="A25" s="11"/>
      <c r="B25" s="12" t="s">
        <v>25</v>
      </c>
      <c r="C25" s="16"/>
      <c r="D25" s="16"/>
      <c r="E25" s="29"/>
      <c r="F25" s="29">
        <f>AVERAGE(F14:F22)</f>
        <v>403.33333333333331</v>
      </c>
      <c r="G25" s="29"/>
      <c r="H25" s="29"/>
      <c r="I25" s="29">
        <f t="shared" ref="G25:I25" si="10">AVERAGE(I14:I22)</f>
        <v>559371.4444444445</v>
      </c>
      <c r="J25" s="14"/>
    </row>
  </sheetData>
  <mergeCells count="2">
    <mergeCell ref="A12:J12"/>
    <mergeCell ref="A1:G1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03BE-16B1-43B7-B030-01114039E0DC}">
  <dimension ref="A1:G25"/>
  <sheetViews>
    <sheetView topLeftCell="A7" zoomScale="120" zoomScaleNormal="120" workbookViewId="0">
      <selection activeCell="A12" sqref="A12"/>
    </sheetView>
  </sheetViews>
  <sheetFormatPr defaultRowHeight="18.75" x14ac:dyDescent="0.4"/>
  <sheetData>
    <row r="1" spans="1:7" x14ac:dyDescent="0.4">
      <c r="A1" t="s">
        <v>35</v>
      </c>
    </row>
    <row r="2" spans="1:7" x14ac:dyDescent="0.4">
      <c r="A2" t="s">
        <v>36</v>
      </c>
      <c r="B2" t="s">
        <v>2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1:7" x14ac:dyDescent="0.4">
      <c r="A3">
        <v>101</v>
      </c>
    </row>
    <row r="4" spans="1:7" x14ac:dyDescent="0.4">
      <c r="A4">
        <v>102</v>
      </c>
    </row>
    <row r="5" spans="1:7" x14ac:dyDescent="0.4">
      <c r="A5">
        <v>103</v>
      </c>
    </row>
    <row r="6" spans="1:7" x14ac:dyDescent="0.4">
      <c r="A6">
        <v>104</v>
      </c>
    </row>
    <row r="7" spans="1:7" x14ac:dyDescent="0.4">
      <c r="A7">
        <v>105</v>
      </c>
    </row>
    <row r="8" spans="1:7" x14ac:dyDescent="0.4">
      <c r="A8">
        <v>106</v>
      </c>
    </row>
    <row r="9" spans="1:7" x14ac:dyDescent="0.4">
      <c r="A9">
        <v>107</v>
      </c>
    </row>
    <row r="11" spans="1:7" x14ac:dyDescent="0.4">
      <c r="B11" t="s">
        <v>13</v>
      </c>
    </row>
    <row r="25" spans="1:1" x14ac:dyDescent="0.4">
      <c r="A25" t="s">
        <v>42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670B-F522-4C5F-8886-27FFFDA4B1BA}">
  <dimension ref="A1:J15"/>
  <sheetViews>
    <sheetView workbookViewId="0">
      <selection activeCell="H27" sqref="H27"/>
    </sheetView>
  </sheetViews>
  <sheetFormatPr defaultRowHeight="18.75" x14ac:dyDescent="0.4"/>
  <sheetData>
    <row r="1" spans="1:10" x14ac:dyDescent="0.4">
      <c r="A1" t="s">
        <v>43</v>
      </c>
    </row>
    <row r="2" spans="1:10" x14ac:dyDescent="0.4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41</v>
      </c>
    </row>
    <row r="3" spans="1:10" x14ac:dyDescent="0.4">
      <c r="B3" t="s">
        <v>49</v>
      </c>
    </row>
    <row r="4" spans="1:10" x14ac:dyDescent="0.4">
      <c r="B4" t="s">
        <v>50</v>
      </c>
    </row>
    <row r="5" spans="1:10" x14ac:dyDescent="0.4">
      <c r="B5" t="s">
        <v>51</v>
      </c>
    </row>
    <row r="6" spans="1:10" x14ac:dyDescent="0.4">
      <c r="B6" t="s">
        <v>52</v>
      </c>
    </row>
    <row r="7" spans="1:10" x14ac:dyDescent="0.4">
      <c r="B7" t="s">
        <v>53</v>
      </c>
    </row>
    <row r="8" spans="1:10" x14ac:dyDescent="0.4">
      <c r="B8" t="s">
        <v>54</v>
      </c>
    </row>
    <row r="9" spans="1:10" x14ac:dyDescent="0.4">
      <c r="B9" t="s">
        <v>55</v>
      </c>
    </row>
    <row r="10" spans="1:10" x14ac:dyDescent="0.4">
      <c r="B10" t="s">
        <v>56</v>
      </c>
    </row>
    <row r="12" spans="1:10" x14ac:dyDescent="0.4">
      <c r="B12" t="s">
        <v>13</v>
      </c>
    </row>
    <row r="14" spans="1:10" x14ac:dyDescent="0.4">
      <c r="A14" t="s">
        <v>57</v>
      </c>
    </row>
    <row r="15" spans="1:10" x14ac:dyDescent="0.4">
      <c r="C15" t="s">
        <v>58</v>
      </c>
      <c r="D15" t="s">
        <v>59</v>
      </c>
      <c r="E15" t="s">
        <v>60</v>
      </c>
      <c r="F15" t="s">
        <v>46</v>
      </c>
      <c r="H15" t="s">
        <v>61</v>
      </c>
      <c r="I15" t="s">
        <v>62</v>
      </c>
      <c r="J15" t="s">
        <v>63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7BB1-A9E6-4770-A073-3E2893185823}">
  <dimension ref="A1:K21"/>
  <sheetViews>
    <sheetView workbookViewId="0">
      <selection activeCell="G25" sqref="G25"/>
    </sheetView>
  </sheetViews>
  <sheetFormatPr defaultRowHeight="18.75" x14ac:dyDescent="0.4"/>
  <sheetData>
    <row r="1" spans="1:11" x14ac:dyDescent="0.4">
      <c r="A1" t="s">
        <v>64</v>
      </c>
    </row>
    <row r="2" spans="1:11" x14ac:dyDescent="0.4">
      <c r="A2" t="s">
        <v>1</v>
      </c>
      <c r="B2" t="s">
        <v>2</v>
      </c>
      <c r="C2" t="s">
        <v>65</v>
      </c>
      <c r="D2" t="s">
        <v>3</v>
      </c>
      <c r="E2" t="s">
        <v>37</v>
      </c>
      <c r="F2" t="s">
        <v>66</v>
      </c>
      <c r="G2" t="s">
        <v>7</v>
      </c>
    </row>
    <row r="3" spans="1:11" x14ac:dyDescent="0.4">
      <c r="A3">
        <v>11</v>
      </c>
    </row>
    <row r="4" spans="1:11" x14ac:dyDescent="0.4">
      <c r="A4">
        <v>12</v>
      </c>
    </row>
    <row r="5" spans="1:11" x14ac:dyDescent="0.4">
      <c r="A5">
        <v>13</v>
      </c>
    </row>
    <row r="6" spans="1:11" x14ac:dyDescent="0.4">
      <c r="A6">
        <v>14</v>
      </c>
    </row>
    <row r="7" spans="1:11" x14ac:dyDescent="0.4">
      <c r="A7">
        <v>15</v>
      </c>
    </row>
    <row r="9" spans="1:11" x14ac:dyDescent="0.4">
      <c r="B9" t="s">
        <v>13</v>
      </c>
    </row>
    <row r="11" spans="1:11" x14ac:dyDescent="0.4">
      <c r="A11" t="s">
        <v>67</v>
      </c>
    </row>
    <row r="12" spans="1:11" x14ac:dyDescent="0.4">
      <c r="A12" t="s">
        <v>18</v>
      </c>
      <c r="B12" t="s">
        <v>19</v>
      </c>
      <c r="F12" t="s">
        <v>38</v>
      </c>
      <c r="G12" t="s">
        <v>68</v>
      </c>
      <c r="H12" t="s">
        <v>69</v>
      </c>
      <c r="I12" t="s">
        <v>70</v>
      </c>
      <c r="J12" t="s">
        <v>71</v>
      </c>
      <c r="K12" t="s">
        <v>24</v>
      </c>
    </row>
    <row r="13" spans="1:11" x14ac:dyDescent="0.4">
      <c r="B13" t="s">
        <v>72</v>
      </c>
    </row>
    <row r="14" spans="1:11" x14ac:dyDescent="0.4">
      <c r="B14" t="s">
        <v>73</v>
      </c>
    </row>
    <row r="15" spans="1:11" x14ac:dyDescent="0.4">
      <c r="B15" t="s">
        <v>74</v>
      </c>
    </row>
    <row r="16" spans="1:11" x14ac:dyDescent="0.4">
      <c r="B16" t="s">
        <v>75</v>
      </c>
    </row>
    <row r="17" spans="2:2" x14ac:dyDescent="0.4">
      <c r="B17" t="s">
        <v>76</v>
      </c>
    </row>
    <row r="18" spans="2:2" x14ac:dyDescent="0.4">
      <c r="B18" t="s">
        <v>77</v>
      </c>
    </row>
    <row r="19" spans="2:2" x14ac:dyDescent="0.4">
      <c r="B19" t="s">
        <v>78</v>
      </c>
    </row>
    <row r="20" spans="2:2" x14ac:dyDescent="0.4">
      <c r="B20" t="s">
        <v>79</v>
      </c>
    </row>
    <row r="21" spans="2:2" x14ac:dyDescent="0.4">
      <c r="B21" t="s">
        <v>80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80BF-A42C-40E8-955B-CC5875815182}">
  <sheetPr>
    <tabColor theme="7" tint="0.59999389629810485"/>
  </sheetPr>
  <dimension ref="A1:F11"/>
  <sheetViews>
    <sheetView workbookViewId="0">
      <selection activeCell="B12" sqref="B12"/>
    </sheetView>
  </sheetViews>
  <sheetFormatPr defaultRowHeight="18.75" x14ac:dyDescent="0.4"/>
  <sheetData>
    <row r="1" spans="1:6" x14ac:dyDescent="0.4">
      <c r="A1" t="s">
        <v>81</v>
      </c>
    </row>
    <row r="2" spans="1:6" x14ac:dyDescent="0.4">
      <c r="A2" t="s">
        <v>36</v>
      </c>
      <c r="B2" t="s">
        <v>82</v>
      </c>
      <c r="C2" t="s">
        <v>83</v>
      </c>
      <c r="D2" t="s">
        <v>38</v>
      </c>
      <c r="E2" t="s">
        <v>84</v>
      </c>
      <c r="F2" t="s">
        <v>85</v>
      </c>
    </row>
    <row r="3" spans="1:6" x14ac:dyDescent="0.4">
      <c r="B3" t="s">
        <v>86</v>
      </c>
    </row>
    <row r="4" spans="1:6" x14ac:dyDescent="0.4">
      <c r="B4" t="s">
        <v>87</v>
      </c>
    </row>
    <row r="5" spans="1:6" x14ac:dyDescent="0.4">
      <c r="B5" t="s">
        <v>88</v>
      </c>
    </row>
    <row r="6" spans="1:6" x14ac:dyDescent="0.4">
      <c r="B6" t="s">
        <v>89</v>
      </c>
    </row>
    <row r="7" spans="1:6" x14ac:dyDescent="0.4">
      <c r="B7" t="s">
        <v>90</v>
      </c>
    </row>
    <row r="8" spans="1:6" x14ac:dyDescent="0.4">
      <c r="B8" t="s">
        <v>91</v>
      </c>
    </row>
    <row r="9" spans="1:6" x14ac:dyDescent="0.4">
      <c r="B9" t="s">
        <v>92</v>
      </c>
    </row>
    <row r="11" spans="1:6" x14ac:dyDescent="0.4">
      <c r="B11" t="s">
        <v>13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9ECE-1961-4AA3-8EA2-6D160CA93FE3}">
  <sheetPr>
    <tabColor theme="7" tint="0.59999389629810485"/>
  </sheetPr>
  <dimension ref="A1:G11"/>
  <sheetViews>
    <sheetView workbookViewId="0">
      <selection activeCell="B12" sqref="B12"/>
    </sheetView>
  </sheetViews>
  <sheetFormatPr defaultRowHeight="18.75" x14ac:dyDescent="0.4"/>
  <sheetData>
    <row r="1" spans="1:7" x14ac:dyDescent="0.4">
      <c r="A1" t="s">
        <v>93</v>
      </c>
    </row>
    <row r="2" spans="1:7" x14ac:dyDescent="0.4">
      <c r="A2" t="s">
        <v>36</v>
      </c>
      <c r="B2" t="s">
        <v>94</v>
      </c>
      <c r="C2" t="s">
        <v>20</v>
      </c>
      <c r="D2" t="s">
        <v>95</v>
      </c>
      <c r="E2" t="s">
        <v>96</v>
      </c>
      <c r="F2" t="s">
        <v>97</v>
      </c>
      <c r="G2" t="s">
        <v>98</v>
      </c>
    </row>
    <row r="3" spans="1:7" x14ac:dyDescent="0.4">
      <c r="B3" t="s">
        <v>99</v>
      </c>
    </row>
    <row r="4" spans="1:7" x14ac:dyDescent="0.4">
      <c r="B4" t="s">
        <v>100</v>
      </c>
    </row>
    <row r="5" spans="1:7" x14ac:dyDescent="0.4">
      <c r="B5" t="s">
        <v>101</v>
      </c>
    </row>
    <row r="6" spans="1:7" x14ac:dyDescent="0.4">
      <c r="B6" t="s">
        <v>102</v>
      </c>
    </row>
    <row r="7" spans="1:7" x14ac:dyDescent="0.4">
      <c r="B7" t="s">
        <v>103</v>
      </c>
    </row>
    <row r="8" spans="1:7" x14ac:dyDescent="0.4">
      <c r="B8" t="s">
        <v>104</v>
      </c>
    </row>
    <row r="9" spans="1:7" x14ac:dyDescent="0.4">
      <c r="B9" t="s">
        <v>105</v>
      </c>
    </row>
    <row r="11" spans="1:7" x14ac:dyDescent="0.4">
      <c r="B11" t="s">
        <v>13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0F61-0180-4160-BAE6-311A67D6259F}">
  <dimension ref="A1:K22"/>
  <sheetViews>
    <sheetView workbookViewId="0">
      <selection activeCell="B23" sqref="B23"/>
    </sheetView>
  </sheetViews>
  <sheetFormatPr defaultRowHeight="18.75" x14ac:dyDescent="0.4"/>
  <sheetData>
    <row r="1" spans="1:11" x14ac:dyDescent="0.4">
      <c r="A1" t="s">
        <v>106</v>
      </c>
    </row>
    <row r="2" spans="1:11" x14ac:dyDescent="0.4">
      <c r="A2" t="s">
        <v>1</v>
      </c>
      <c r="B2" t="s">
        <v>2</v>
      </c>
      <c r="C2" t="s">
        <v>107</v>
      </c>
      <c r="D2" t="s">
        <v>108</v>
      </c>
      <c r="E2" t="s">
        <v>109</v>
      </c>
      <c r="F2" t="s">
        <v>110</v>
      </c>
      <c r="G2" t="s">
        <v>111</v>
      </c>
    </row>
    <row r="3" spans="1:11" x14ac:dyDescent="0.4">
      <c r="A3">
        <v>11</v>
      </c>
    </row>
    <row r="4" spans="1:11" x14ac:dyDescent="0.4">
      <c r="A4">
        <v>12</v>
      </c>
    </row>
    <row r="5" spans="1:11" x14ac:dyDescent="0.4">
      <c r="A5">
        <v>13</v>
      </c>
    </row>
    <row r="6" spans="1:11" x14ac:dyDescent="0.4">
      <c r="A6">
        <v>14</v>
      </c>
    </row>
    <row r="7" spans="1:11" x14ac:dyDescent="0.4">
      <c r="A7">
        <v>15</v>
      </c>
    </row>
    <row r="9" spans="1:11" x14ac:dyDescent="0.4">
      <c r="B9" t="s">
        <v>25</v>
      </c>
    </row>
    <row r="11" spans="1:11" x14ac:dyDescent="0.4">
      <c r="A11" t="s">
        <v>112</v>
      </c>
    </row>
    <row r="12" spans="1:11" x14ac:dyDescent="0.4">
      <c r="A12" t="s">
        <v>113</v>
      </c>
      <c r="B12" t="s">
        <v>114</v>
      </c>
      <c r="E12" t="s">
        <v>115</v>
      </c>
      <c r="G12" t="s">
        <v>116</v>
      </c>
      <c r="H12" t="s">
        <v>117</v>
      </c>
      <c r="I12" t="s">
        <v>118</v>
      </c>
      <c r="J12" t="s">
        <v>119</v>
      </c>
      <c r="K12" t="s">
        <v>63</v>
      </c>
    </row>
    <row r="13" spans="1:11" x14ac:dyDescent="0.4">
      <c r="B13" t="s">
        <v>120</v>
      </c>
    </row>
    <row r="14" spans="1:11" x14ac:dyDescent="0.4">
      <c r="B14" t="s">
        <v>121</v>
      </c>
    </row>
    <row r="15" spans="1:11" x14ac:dyDescent="0.4">
      <c r="B15" t="s">
        <v>122</v>
      </c>
    </row>
    <row r="16" spans="1:11" x14ac:dyDescent="0.4">
      <c r="B16" t="s">
        <v>123</v>
      </c>
    </row>
    <row r="17" spans="2:2" x14ac:dyDescent="0.4">
      <c r="B17" t="s">
        <v>124</v>
      </c>
    </row>
    <row r="18" spans="2:2" x14ac:dyDescent="0.4">
      <c r="B18" t="s">
        <v>125</v>
      </c>
    </row>
    <row r="19" spans="2:2" x14ac:dyDescent="0.4">
      <c r="B19" t="s">
        <v>126</v>
      </c>
    </row>
    <row r="20" spans="2:2" x14ac:dyDescent="0.4">
      <c r="B20" t="s">
        <v>127</v>
      </c>
    </row>
    <row r="22" spans="2:2" x14ac:dyDescent="0.4">
      <c r="B22" t="s">
        <v>13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3F0D-8FD8-447D-80A7-F07ADEA2BF34}">
  <dimension ref="A1:J14"/>
  <sheetViews>
    <sheetView workbookViewId="0">
      <selection activeCell="J15" sqref="J15"/>
    </sheetView>
  </sheetViews>
  <sheetFormatPr defaultRowHeight="18.75" x14ac:dyDescent="0.4"/>
  <sheetData>
    <row r="1" spans="1:10" x14ac:dyDescent="0.4">
      <c r="A1" t="s">
        <v>128</v>
      </c>
    </row>
    <row r="2" spans="1:10" x14ac:dyDescent="0.4">
      <c r="A2" t="s">
        <v>129</v>
      </c>
      <c r="B2" t="s">
        <v>132</v>
      </c>
      <c r="C2" t="s">
        <v>1</v>
      </c>
      <c r="D2" t="s">
        <v>2</v>
      </c>
      <c r="E2" t="s">
        <v>4</v>
      </c>
      <c r="F2" t="s">
        <v>130</v>
      </c>
      <c r="G2" t="s">
        <v>131</v>
      </c>
      <c r="H2" t="s">
        <v>115</v>
      </c>
      <c r="I2" t="s">
        <v>109</v>
      </c>
    </row>
    <row r="3" spans="1:10" x14ac:dyDescent="0.4">
      <c r="B3" t="s">
        <v>133</v>
      </c>
    </row>
    <row r="4" spans="1:10" x14ac:dyDescent="0.4">
      <c r="B4" t="s">
        <v>134</v>
      </c>
    </row>
    <row r="5" spans="1:10" x14ac:dyDescent="0.4">
      <c r="B5" t="s">
        <v>135</v>
      </c>
    </row>
    <row r="6" spans="1:10" x14ac:dyDescent="0.4">
      <c r="B6" t="s">
        <v>136</v>
      </c>
    </row>
    <row r="7" spans="1:10" x14ac:dyDescent="0.4">
      <c r="B7" t="s">
        <v>137</v>
      </c>
    </row>
    <row r="8" spans="1:10" x14ac:dyDescent="0.4">
      <c r="B8" t="s">
        <v>138</v>
      </c>
    </row>
    <row r="9" spans="1:10" x14ac:dyDescent="0.4">
      <c r="B9" t="s">
        <v>139</v>
      </c>
    </row>
    <row r="11" spans="1:10" x14ac:dyDescent="0.4">
      <c r="B11" t="s">
        <v>13</v>
      </c>
    </row>
    <row r="13" spans="1:10" x14ac:dyDescent="0.4">
      <c r="A13" t="s">
        <v>140</v>
      </c>
    </row>
    <row r="14" spans="1:10" x14ac:dyDescent="0.4">
      <c r="E14" t="s">
        <v>141</v>
      </c>
      <c r="F14" t="s">
        <v>142</v>
      </c>
      <c r="G14" t="s">
        <v>143</v>
      </c>
      <c r="H14" t="s">
        <v>144</v>
      </c>
      <c r="I14" t="s">
        <v>145</v>
      </c>
      <c r="J14" t="s">
        <v>24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2-1 完成例</vt:lpstr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seito</cp:lastModifiedBy>
  <dcterms:created xsi:type="dcterms:W3CDTF">2023-05-11T04:14:43Z</dcterms:created>
  <dcterms:modified xsi:type="dcterms:W3CDTF">2023-06-08T03:30:12Z</dcterms:modified>
</cp:coreProperties>
</file>