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3.36\課題回収\おくむら(Web1B)\012コウヨウ\"/>
    </mc:Choice>
  </mc:AlternateContent>
  <xr:revisionPtr revIDLastSave="0" documentId="13_ncr:1_{55FCF5D8-DFD7-4F17-8123-4B6A7FF372AE}" xr6:coauthVersionLast="36" xr6:coauthVersionMax="36" xr10:uidLastSave="{00000000-0000-0000-0000-000000000000}"/>
  <bookViews>
    <workbookView xWindow="0" yWindow="0" windowWidth="28800" windowHeight="12285" activeTab="5" xr2:uid="{67E3D59A-5DCA-4FB1-BA9A-959B2FAA86C2}"/>
  </bookViews>
  <sheets>
    <sheet name="126-4" sheetId="6" r:id="rId1"/>
    <sheet name="127-4" sheetId="5" r:id="rId2"/>
    <sheet name="128-4" sheetId="4" r:id="rId3"/>
    <sheet name="129-4" sheetId="3" r:id="rId4"/>
    <sheet name="130-4" sheetId="1" r:id="rId5"/>
    <sheet name="131-4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C13" i="2"/>
  <c r="D13" i="2"/>
  <c r="E13" i="2"/>
  <c r="F13" i="2"/>
  <c r="B14" i="2"/>
  <c r="B13" i="2"/>
  <c r="F4" i="2"/>
  <c r="F5" i="2"/>
  <c r="F6" i="2"/>
  <c r="F7" i="2"/>
  <c r="F8" i="2"/>
  <c r="F9" i="2"/>
  <c r="F10" i="2"/>
  <c r="F11" i="2"/>
  <c r="E4" i="2"/>
  <c r="E5" i="2"/>
  <c r="E6" i="2"/>
  <c r="E7" i="2"/>
  <c r="E8" i="2"/>
  <c r="E9" i="2"/>
  <c r="E10" i="2"/>
  <c r="E11" i="2"/>
  <c r="D4" i="2"/>
  <c r="D5" i="2"/>
  <c r="D6" i="2"/>
  <c r="D7" i="2"/>
  <c r="D8" i="2"/>
  <c r="D9" i="2"/>
  <c r="D10" i="2"/>
  <c r="D11" i="2"/>
  <c r="F3" i="2"/>
  <c r="E3" i="2"/>
  <c r="D3" i="2"/>
  <c r="D13" i="1"/>
  <c r="E13" i="1"/>
  <c r="F13" i="1"/>
  <c r="D12" i="1"/>
  <c r="E12" i="1"/>
  <c r="F12" i="1"/>
  <c r="C13" i="1"/>
  <c r="C12" i="1"/>
  <c r="F4" i="1"/>
  <c r="F5" i="1"/>
  <c r="F6" i="1"/>
  <c r="F7" i="1"/>
  <c r="F8" i="1"/>
  <c r="F9" i="1"/>
  <c r="F10" i="1"/>
  <c r="E4" i="1"/>
  <c r="E5" i="1"/>
  <c r="E6" i="1"/>
  <c r="E7" i="1"/>
  <c r="E8" i="1"/>
  <c r="E9" i="1"/>
  <c r="E10" i="1"/>
  <c r="D4" i="1"/>
  <c r="D5" i="1"/>
  <c r="D6" i="1"/>
  <c r="D7" i="1"/>
  <c r="D8" i="1"/>
  <c r="D9" i="1"/>
  <c r="D10" i="1"/>
  <c r="F3" i="1"/>
  <c r="E3" i="1"/>
  <c r="D3" i="1"/>
  <c r="D13" i="3" l="1"/>
  <c r="E13" i="3"/>
  <c r="F13" i="3"/>
  <c r="D12" i="3"/>
  <c r="E12" i="3"/>
  <c r="F12" i="3"/>
  <c r="B13" i="3"/>
  <c r="B12" i="3"/>
  <c r="F4" i="3"/>
  <c r="F5" i="3"/>
  <c r="F6" i="3"/>
  <c r="F7" i="3"/>
  <c r="F8" i="3"/>
  <c r="F9" i="3"/>
  <c r="F10" i="3"/>
  <c r="E4" i="3"/>
  <c r="E5" i="3"/>
  <c r="E6" i="3"/>
  <c r="E7" i="3"/>
  <c r="E8" i="3"/>
  <c r="E9" i="3"/>
  <c r="E10" i="3"/>
  <c r="D4" i="3"/>
  <c r="D5" i="3"/>
  <c r="D6" i="3"/>
  <c r="D7" i="3"/>
  <c r="D8" i="3"/>
  <c r="D9" i="3"/>
  <c r="D10" i="3"/>
  <c r="F3" i="3"/>
  <c r="E3" i="3"/>
  <c r="D3" i="3"/>
  <c r="D12" i="4"/>
  <c r="E12" i="4"/>
  <c r="F12" i="4"/>
  <c r="G12" i="4"/>
  <c r="D11" i="4"/>
  <c r="E11" i="4"/>
  <c r="F11" i="4"/>
  <c r="G11" i="4"/>
  <c r="G4" i="4"/>
  <c r="G5" i="4"/>
  <c r="G6" i="4"/>
  <c r="G7" i="4"/>
  <c r="G8" i="4"/>
  <c r="G9" i="4"/>
  <c r="F4" i="4"/>
  <c r="F5" i="4"/>
  <c r="F6" i="4"/>
  <c r="F7" i="4"/>
  <c r="F8" i="4"/>
  <c r="F9" i="4"/>
  <c r="C12" i="4"/>
  <c r="C11" i="4"/>
  <c r="G3" i="4"/>
  <c r="F3" i="4"/>
  <c r="D4" i="4"/>
  <c r="D5" i="4"/>
  <c r="D6" i="4"/>
  <c r="D7" i="4"/>
  <c r="D8" i="4"/>
  <c r="D9" i="4"/>
  <c r="D3" i="4"/>
  <c r="F13" i="5"/>
  <c r="G13" i="5"/>
  <c r="F12" i="5"/>
  <c r="G12" i="5"/>
  <c r="E13" i="5"/>
  <c r="E12" i="5"/>
  <c r="G4" i="5"/>
  <c r="G5" i="5"/>
  <c r="G6" i="5"/>
  <c r="G7" i="5"/>
  <c r="G8" i="5"/>
  <c r="G9" i="5"/>
  <c r="G10" i="5"/>
  <c r="F4" i="5"/>
  <c r="F5" i="5"/>
  <c r="F6" i="5"/>
  <c r="F7" i="5"/>
  <c r="F8" i="5"/>
  <c r="F9" i="5"/>
  <c r="F10" i="5"/>
  <c r="D4" i="5"/>
  <c r="D5" i="5"/>
  <c r="D6" i="5"/>
  <c r="D7" i="5"/>
  <c r="D8" i="5"/>
  <c r="D9" i="5"/>
  <c r="D10" i="5"/>
  <c r="G3" i="5"/>
  <c r="F3" i="5"/>
  <c r="D3" i="5"/>
  <c r="C13" i="6"/>
  <c r="D13" i="6"/>
  <c r="E13" i="6"/>
  <c r="F13" i="6"/>
  <c r="B13" i="6"/>
  <c r="C12" i="6"/>
  <c r="D12" i="6"/>
  <c r="E12" i="6"/>
  <c r="F12" i="6"/>
  <c r="B12" i="6"/>
  <c r="F4" i="6"/>
  <c r="F5" i="6"/>
  <c r="F6" i="6"/>
  <c r="F7" i="6"/>
  <c r="F8" i="6"/>
  <c r="F9" i="6"/>
  <c r="F10" i="6"/>
  <c r="E4" i="6"/>
  <c r="E5" i="6"/>
  <c r="E6" i="6"/>
  <c r="E7" i="6"/>
  <c r="E8" i="6"/>
  <c r="E9" i="6"/>
  <c r="E10" i="6"/>
  <c r="D4" i="6"/>
  <c r="D5" i="6"/>
  <c r="D6" i="6"/>
  <c r="D7" i="6"/>
  <c r="D8" i="6"/>
  <c r="D9" i="6"/>
  <c r="D10" i="6"/>
  <c r="F3" i="6"/>
  <c r="E3" i="6"/>
  <c r="D3" i="6"/>
</calcChain>
</file>

<file path=xl/sharedStrings.xml><?xml version="1.0" encoding="utf-8"?>
<sst xmlns="http://schemas.openxmlformats.org/spreadsheetml/2006/main" count="119" uniqueCount="97">
  <si>
    <t>加盟店別支給額一覧表</t>
    <rPh sb="0" eb="3">
      <t>カメイテン</t>
    </rPh>
    <rPh sb="3" eb="10">
      <t>ベツシキュウガクイチランヒョウ</t>
    </rPh>
    <phoneticPr fontId="1"/>
  </si>
  <si>
    <t>加盟店名</t>
    <rPh sb="0" eb="4">
      <t>カメイテンメイ</t>
    </rPh>
    <phoneticPr fontId="1"/>
  </si>
  <si>
    <t>売上額</t>
    <rPh sb="0" eb="3">
      <t>ウリアゲガク</t>
    </rPh>
    <phoneticPr fontId="1"/>
  </si>
  <si>
    <t>売上数</t>
    <rPh sb="0" eb="3">
      <t>ウリアゲスウ</t>
    </rPh>
    <phoneticPr fontId="1"/>
  </si>
  <si>
    <t>広告費</t>
    <rPh sb="0" eb="3">
      <t>コウコクヒ</t>
    </rPh>
    <phoneticPr fontId="1"/>
  </si>
  <si>
    <t>研修費</t>
    <rPh sb="0" eb="3">
      <t>ケンシュウヒ</t>
    </rPh>
    <phoneticPr fontId="1"/>
  </si>
  <si>
    <t>支給額</t>
    <rPh sb="0" eb="3">
      <t>シキュウガク</t>
    </rPh>
    <phoneticPr fontId="1"/>
  </si>
  <si>
    <t>青森</t>
    <rPh sb="0" eb="2">
      <t>アオモリ</t>
    </rPh>
    <phoneticPr fontId="1"/>
  </si>
  <si>
    <t>前橋</t>
    <rPh sb="0" eb="2">
      <t>マエバシ</t>
    </rPh>
    <phoneticPr fontId="1"/>
  </si>
  <si>
    <t>東京</t>
    <rPh sb="0" eb="2">
      <t>トウキョウ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</si>
  <si>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</si>
  <si>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</si>
  <si>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神戸</t>
    <rPh sb="0" eb="2">
      <t>コウベ</t>
    </rPh>
    <phoneticPr fontId="1"/>
  </si>
  <si>
    <t>鳥取</t>
    <rPh sb="0" eb="2">
      <t>トットリ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</si>
  <si>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</si>
  <si>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</si>
  <si>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</si>
  <si>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</si>
  <si>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ツアー代金一覧表</t>
    <rPh sb="3" eb="8">
      <t>ダイキンイチランヒョウ</t>
    </rPh>
    <phoneticPr fontId="1"/>
  </si>
  <si>
    <t>代表者名</t>
    <rPh sb="0" eb="4">
      <t>ダイヒョウシャメイ</t>
    </rPh>
    <phoneticPr fontId="1"/>
  </si>
  <si>
    <t>料金単価</t>
    <rPh sb="0" eb="4">
      <t>リョウキンタンカ</t>
    </rPh>
    <phoneticPr fontId="1"/>
  </si>
  <si>
    <t>人数</t>
    <rPh sb="0" eb="2">
      <t>ニンズウ</t>
    </rPh>
    <phoneticPr fontId="1"/>
  </si>
  <si>
    <t>金額</t>
    <rPh sb="0" eb="2">
      <t>キンガク</t>
    </rPh>
    <phoneticPr fontId="1"/>
  </si>
  <si>
    <t>割引額</t>
    <rPh sb="0" eb="3">
      <t>ワリビキガク</t>
    </rPh>
    <phoneticPr fontId="1"/>
  </si>
  <si>
    <t>請求金額</t>
    <rPh sb="0" eb="4">
      <t>セイキュウキンガク</t>
    </rPh>
    <phoneticPr fontId="1"/>
  </si>
  <si>
    <t>大山　和美</t>
    <rPh sb="0" eb="2">
      <t>オオヤマ</t>
    </rPh>
    <rPh sb="3" eb="5">
      <t>カズミ</t>
    </rPh>
    <phoneticPr fontId="1"/>
  </si>
  <si>
    <t>山田　英男</t>
    <rPh sb="0" eb="2">
      <t>ヤマダ</t>
    </rPh>
    <rPh sb="3" eb="5">
      <t>ヒデオ</t>
    </rPh>
    <phoneticPr fontId="1"/>
  </si>
  <si>
    <t>星　ひかる</t>
    <rPh sb="0" eb="1">
      <t>ホシ</t>
    </rPh>
    <phoneticPr fontId="1"/>
  </si>
  <si>
    <t>三田村　実</t>
    <rPh sb="0" eb="3">
      <t>ミタムラ</t>
    </rPh>
    <rPh sb="4" eb="5">
      <t>ミノル</t>
    </rPh>
    <phoneticPr fontId="1"/>
  </si>
  <si>
    <t>石川　幸二</t>
    <rPh sb="0" eb="2">
      <t>イシカワ</t>
    </rPh>
    <rPh sb="3" eb="5">
      <t>コウジ</t>
    </rPh>
    <phoneticPr fontId="1"/>
  </si>
  <si>
    <t>浅山　大地</t>
    <rPh sb="0" eb="2">
      <t>アサヤマ</t>
    </rPh>
    <rPh sb="3" eb="5">
      <t>ダイチ</t>
    </rPh>
    <phoneticPr fontId="1"/>
  </si>
  <si>
    <t>野口　カナ</t>
    <rPh sb="0" eb="2">
      <t>ノグチ</t>
    </rPh>
    <phoneticPr fontId="1"/>
  </si>
  <si>
    <t>東　久美子</t>
    <rPh sb="0" eb="1">
      <t>ヒガシ</t>
    </rPh>
    <rPh sb="2" eb="5">
      <t>クミコ</t>
    </rPh>
    <phoneticPr fontId="1"/>
  </si>
  <si>
    <t>支払額一覧表</t>
    <rPh sb="0" eb="3">
      <t>シハライガク</t>
    </rPh>
    <rPh sb="3" eb="6">
      <t>イチランヒョウ</t>
    </rPh>
    <phoneticPr fontId="1"/>
  </si>
  <si>
    <t>依頼先名</t>
    <rPh sb="0" eb="4">
      <t>イライサキメイ</t>
    </rPh>
    <phoneticPr fontId="1"/>
  </si>
  <si>
    <t>加工数</t>
    <rPh sb="0" eb="3">
      <t>カコウスウ</t>
    </rPh>
    <phoneticPr fontId="1"/>
  </si>
  <si>
    <t>加工単価</t>
    <rPh sb="0" eb="4">
      <t>カコウタンカ</t>
    </rPh>
    <phoneticPr fontId="1"/>
  </si>
  <si>
    <t>加工賃</t>
    <rPh sb="0" eb="3">
      <t>カコウチン</t>
    </rPh>
    <phoneticPr fontId="1"/>
  </si>
  <si>
    <t>運送費</t>
    <rPh sb="0" eb="3">
      <t>ウンソウヒ</t>
    </rPh>
    <phoneticPr fontId="1"/>
  </si>
  <si>
    <t>支払額</t>
    <rPh sb="0" eb="3">
      <t>シハラガク</t>
    </rPh>
    <phoneticPr fontId="1"/>
  </si>
  <si>
    <t>中村工業</t>
    <rPh sb="0" eb="2">
      <t>ナカムラ</t>
    </rPh>
    <rPh sb="2" eb="4">
      <t>コウギョウ</t>
    </rPh>
    <phoneticPr fontId="1"/>
  </si>
  <si>
    <t>東西産業</t>
    <rPh sb="0" eb="4">
      <t>トウザイサンギョウ</t>
    </rPh>
    <phoneticPr fontId="1"/>
  </si>
  <si>
    <t>丸山部品</t>
    <rPh sb="0" eb="2">
      <t>マルヤマ</t>
    </rPh>
    <rPh sb="2" eb="4">
      <t>ブヒン</t>
    </rPh>
    <phoneticPr fontId="1"/>
  </si>
  <si>
    <t>大森化学</t>
    <rPh sb="0" eb="2">
      <t>オオモリ</t>
    </rPh>
    <rPh sb="2" eb="4">
      <t>カガク</t>
    </rPh>
    <phoneticPr fontId="1"/>
  </si>
  <si>
    <t>山下精工</t>
    <rPh sb="0" eb="2">
      <t>ヤマシタ</t>
    </rPh>
    <rPh sb="2" eb="4">
      <t>セイコウ</t>
    </rPh>
    <phoneticPr fontId="1"/>
  </si>
  <si>
    <t>久田工業</t>
    <rPh sb="0" eb="2">
      <t>クダ</t>
    </rPh>
    <rPh sb="2" eb="4">
      <t>コウギョウ</t>
    </rPh>
    <phoneticPr fontId="1"/>
  </si>
  <si>
    <t>秋山総業</t>
    <rPh sb="0" eb="2">
      <t>アキヤマ</t>
    </rPh>
    <rPh sb="2" eb="4">
      <t>ソウギョウ</t>
    </rPh>
    <phoneticPr fontId="1"/>
  </si>
  <si>
    <t>トヨナカ</t>
    <phoneticPr fontId="1"/>
  </si>
  <si>
    <t>家電販売一覧表</t>
    <rPh sb="0" eb="2">
      <t>カデン</t>
    </rPh>
    <rPh sb="2" eb="7">
      <t>ハンバイイチランヒョウ</t>
    </rPh>
    <phoneticPr fontId="1"/>
  </si>
  <si>
    <t>顧客名</t>
    <rPh sb="0" eb="3">
      <t>コキャクメイ</t>
    </rPh>
    <phoneticPr fontId="1"/>
  </si>
  <si>
    <t>商品名</t>
    <rPh sb="0" eb="3">
      <t>ショウヒンメイ</t>
    </rPh>
    <phoneticPr fontId="1"/>
  </si>
  <si>
    <t>標準価格</t>
    <rPh sb="0" eb="4">
      <t>ヒョウジュンカカク</t>
    </rPh>
    <phoneticPr fontId="1"/>
  </si>
  <si>
    <t>値引額</t>
    <rPh sb="0" eb="3">
      <t>ネビキガク</t>
    </rPh>
    <phoneticPr fontId="1"/>
  </si>
  <si>
    <t>リサイクル料</t>
    <rPh sb="5" eb="6">
      <t>リョウ</t>
    </rPh>
    <phoneticPr fontId="1"/>
  </si>
  <si>
    <t>ポイント</t>
    <phoneticPr fontId="1"/>
  </si>
  <si>
    <t>大島　あき</t>
    <rPh sb="0" eb="2">
      <t>オオシマ</t>
    </rPh>
    <phoneticPr fontId="1"/>
  </si>
  <si>
    <t>内藤　正樹</t>
    <rPh sb="0" eb="2">
      <t>ナイトウ</t>
    </rPh>
    <rPh sb="3" eb="5">
      <t>マサキ</t>
    </rPh>
    <phoneticPr fontId="1"/>
  </si>
  <si>
    <t>長谷川　心</t>
    <rPh sb="0" eb="3">
      <t>ハセガワ</t>
    </rPh>
    <rPh sb="4" eb="5">
      <t>ココロ</t>
    </rPh>
    <phoneticPr fontId="1"/>
  </si>
  <si>
    <t>関　信一郎</t>
    <rPh sb="0" eb="1">
      <t>セキ</t>
    </rPh>
    <rPh sb="2" eb="5">
      <t>シンイチロウ</t>
    </rPh>
    <phoneticPr fontId="1"/>
  </si>
  <si>
    <t>小野　由美</t>
    <rPh sb="0" eb="2">
      <t>オノ</t>
    </rPh>
    <rPh sb="3" eb="5">
      <t>ユミ</t>
    </rPh>
    <phoneticPr fontId="1"/>
  </si>
  <si>
    <t>金子　文雄</t>
    <rPh sb="0" eb="2">
      <t>カネコ</t>
    </rPh>
    <rPh sb="3" eb="5">
      <t>フミオ</t>
    </rPh>
    <phoneticPr fontId="1"/>
  </si>
  <si>
    <t>山口　理江</t>
    <rPh sb="0" eb="2">
      <t>ヤマグチ</t>
    </rPh>
    <rPh sb="3" eb="5">
      <t>リエ</t>
    </rPh>
    <phoneticPr fontId="1"/>
  </si>
  <si>
    <t>売上一覧表</t>
    <rPh sb="0" eb="5">
      <t>ウリアゲイチランヒョウ</t>
    </rPh>
    <phoneticPr fontId="1"/>
  </si>
  <si>
    <t>得意先名</t>
    <rPh sb="0" eb="4">
      <t>トクイサキメイ</t>
    </rPh>
    <phoneticPr fontId="1"/>
  </si>
  <si>
    <t>定価</t>
    <rPh sb="0" eb="2">
      <t>テイカ</t>
    </rPh>
    <phoneticPr fontId="1"/>
  </si>
  <si>
    <t>売価</t>
    <rPh sb="0" eb="2">
      <t>バイカ</t>
    </rPh>
    <phoneticPr fontId="1"/>
  </si>
  <si>
    <t>試供品数</t>
    <rPh sb="0" eb="4">
      <t>シキョウヒンスウ</t>
    </rPh>
    <phoneticPr fontId="1"/>
  </si>
  <si>
    <t>あさひや</t>
    <phoneticPr fontId="1"/>
  </si>
  <si>
    <t>丸和水産</t>
    <rPh sb="0" eb="2">
      <t>マルワ</t>
    </rPh>
    <rPh sb="2" eb="4">
      <t>スイサン</t>
    </rPh>
    <phoneticPr fontId="1"/>
  </si>
  <si>
    <t>中央商会</t>
    <rPh sb="0" eb="4">
      <t>チュウオウショウカイ</t>
    </rPh>
    <phoneticPr fontId="1"/>
  </si>
  <si>
    <t>木村食品</t>
    <rPh sb="0" eb="2">
      <t>キムラ</t>
    </rPh>
    <rPh sb="2" eb="4">
      <t>ショクヒン</t>
    </rPh>
    <phoneticPr fontId="1"/>
  </si>
  <si>
    <t>三日月堂</t>
    <rPh sb="0" eb="3">
      <t>ミカヅキ</t>
    </rPh>
    <rPh sb="3" eb="4">
      <t>ドウ</t>
    </rPh>
    <phoneticPr fontId="1"/>
  </si>
  <si>
    <t>豊田総業</t>
    <rPh sb="0" eb="2">
      <t>トヨタ</t>
    </rPh>
    <rPh sb="2" eb="4">
      <t>ソウギョウ</t>
    </rPh>
    <phoneticPr fontId="1"/>
  </si>
  <si>
    <t>ウエマツ</t>
    <phoneticPr fontId="1"/>
  </si>
  <si>
    <t>大山物産</t>
    <rPh sb="0" eb="2">
      <t>オオヤマ</t>
    </rPh>
    <rPh sb="2" eb="4">
      <t>ブッサン</t>
    </rPh>
    <phoneticPr fontId="1"/>
  </si>
  <si>
    <t>委託販売一覧表</t>
    <rPh sb="0" eb="4">
      <t>イタクハンバイ</t>
    </rPh>
    <rPh sb="4" eb="7">
      <t>イチランヒョウ</t>
    </rPh>
    <phoneticPr fontId="1"/>
  </si>
  <si>
    <t>販売員名</t>
    <rPh sb="0" eb="3">
      <t>ハンバイイン</t>
    </rPh>
    <rPh sb="3" eb="4">
      <t>メイ</t>
    </rPh>
    <phoneticPr fontId="1"/>
  </si>
  <si>
    <t>販売数</t>
    <rPh sb="0" eb="3">
      <t>ハンバイスウ</t>
    </rPh>
    <phoneticPr fontId="1"/>
  </si>
  <si>
    <t>販売額</t>
    <rPh sb="0" eb="3">
      <t>ハンバイガク</t>
    </rPh>
    <phoneticPr fontId="1"/>
  </si>
  <si>
    <t>手数料</t>
    <rPh sb="0" eb="3">
      <t>テスウリョウ</t>
    </rPh>
    <phoneticPr fontId="1"/>
  </si>
  <si>
    <t>特別手当</t>
    <rPh sb="0" eb="2">
      <t>トクベツ</t>
    </rPh>
    <rPh sb="2" eb="4">
      <t>テアテ</t>
    </rPh>
    <phoneticPr fontId="1"/>
  </si>
  <si>
    <t>支払額</t>
    <rPh sb="0" eb="3">
      <t>シハライガク</t>
    </rPh>
    <phoneticPr fontId="1"/>
  </si>
  <si>
    <t>鈴木　美貴</t>
    <rPh sb="0" eb="2">
      <t>スズキ</t>
    </rPh>
    <rPh sb="3" eb="4">
      <t>ミ</t>
    </rPh>
    <rPh sb="4" eb="5">
      <t>キ</t>
    </rPh>
    <phoneticPr fontId="1"/>
  </si>
  <si>
    <t>山口　マキ</t>
    <rPh sb="0" eb="2">
      <t>ヤマグチ</t>
    </rPh>
    <phoneticPr fontId="1"/>
  </si>
  <si>
    <t>丸川　和男</t>
    <rPh sb="0" eb="2">
      <t>マルカワ</t>
    </rPh>
    <rPh sb="3" eb="5">
      <t>カズオ</t>
    </rPh>
    <phoneticPr fontId="1"/>
  </si>
  <si>
    <t>大久保　信</t>
    <rPh sb="0" eb="3">
      <t>オオクボ</t>
    </rPh>
    <rPh sb="4" eb="5">
      <t>シン</t>
    </rPh>
    <phoneticPr fontId="1"/>
  </si>
  <si>
    <t>原田　良平</t>
    <rPh sb="0" eb="2">
      <t>ハラダ</t>
    </rPh>
    <rPh sb="3" eb="5">
      <t>リョウヘイ</t>
    </rPh>
    <phoneticPr fontId="1"/>
  </si>
  <si>
    <t>大川　正子</t>
    <rPh sb="0" eb="2">
      <t>オオカワ</t>
    </rPh>
    <rPh sb="3" eb="5">
      <t>マサコ</t>
    </rPh>
    <phoneticPr fontId="1"/>
  </si>
  <si>
    <t>南　あやか</t>
    <rPh sb="0" eb="1">
      <t>ミナミ</t>
    </rPh>
    <phoneticPr fontId="1"/>
  </si>
  <si>
    <t>西岡　英樹</t>
    <rPh sb="0" eb="2">
      <t>ニシオカ</t>
    </rPh>
    <rPh sb="3" eb="5">
      <t>ヒデキ</t>
    </rPh>
    <phoneticPr fontId="1"/>
  </si>
  <si>
    <t>C</t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</si>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</sst>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8" fontId="0" fillId="0" borderId="0" xfId="1" applyFont="1">
      <alignment vertical="center"/>
    </xf>
    <xf numFmtId="38" fontId="0" fillId="0" borderId="1" xfId="1" applyFont="1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2" xfId="1" applyFont="1" applyBorder="1" applyAlignment="1">
      <alignment horizontal="center" vertical="center"/>
    </xf>
    <xf numFmtId="38" fontId="0" fillId="0" borderId="3" xfId="1" applyFont="1" applyBorder="1" applyAlignment="1">
      <alignment horizontal="center" vertical="center"/>
    </xf>
    <xf numFmtId="38" fontId="0" fillId="0" borderId="4" xfId="1" applyFont="1" applyBorder="1" applyAlignment="1">
      <alignment horizontal="center" vertical="center"/>
    </xf>
    <xf numFmtId="38" fontId="0" fillId="0" borderId="5" xfId="1" applyFont="1" applyBorder="1" applyAlignment="1">
      <alignment horizontal="center" vertical="center"/>
    </xf>
    <xf numFmtId="38" fontId="0" fillId="0" borderId="7" xfId="1" applyFont="1" applyBorder="1" applyAlignment="1">
      <alignment horizontal="center" vertical="center"/>
    </xf>
    <xf numFmtId="38" fontId="0" fillId="0" borderId="0" xfId="1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C1EF-91FA-4013-B12F-7342BCC57328}">
  <dimension ref="A1:F13"/>
  <sheetViews>
    <sheetView workbookViewId="0">
      <selection activeCell="H7" sqref="H7"/>
    </sheetView>
  </sheetViews>
  <sheetFormatPr defaultRowHeight="27.75" x14ac:dyDescent="0.4"/>
  <cols>
    <col min="1" max="1" width="12.375" style="1" bestFit="1" customWidth="1" phonetic="1"/>
    <col min="2" max="2" width="7.5" style="1" bestFit="1" customWidth="1" phonetic="1"/>
    <col min="3" max="3" width="9.5" style="1" bestFit="1" customWidth="1" phonetic="1"/>
    <col min="4" max="4" width="8" style="1" bestFit="1" customWidth="1" phonetic="1"/>
    <col min="5" max="5" width="9" style="1" bestFit="1" customWidth="1" phonetic="1"/>
    <col min="6" max="6" width="8" style="1" bestFit="1" customWidth="1" phonetic="1"/>
    <col min="7" max="16384" width="9" style="1" phonetic="1"/>
  </cols>
  <sheetData>
    <row r="1" spans="1:6" ht="28.5" thickBot="1" ph="1" x14ac:dyDescent="0.45">
      <c r="A1" s="12" t="s" ph="1">
        <v>75</v>
      </c>
      <c r="B1" s="12" ph="1"/>
      <c r="C1" s="12" ph="1"/>
      <c r="D1" s="12" ph="1"/>
      <c r="E1" s="12" ph="1"/>
      <c r="F1" s="12" ph="1"/>
    </row>
    <row r="2" spans="1:6" ph="1" x14ac:dyDescent="0.4">
      <c r="A2" s="7" t="s" ph="1">
        <v>76</v>
      </c>
      <c r="B2" s="8" t="s" ph="1">
        <v>77</v>
      </c>
      <c r="C2" s="8" t="s" ph="1">
        <v>78</v>
      </c>
      <c r="D2" s="8" t="s" ph="1">
        <v>79</v>
      </c>
      <c r="E2" s="8" t="s" ph="1">
        <v>80</v>
      </c>
      <c r="F2" s="9" t="s" ph="1">
        <v>81</v>
      </c>
    </row>
    <row r="3" spans="1:6" ph="1" x14ac:dyDescent="0.4">
      <c r="A3" s="3" t="s" ph="1">
        <v>82</v>
      </c>
      <c r="B3" s="2" ph="1">
        <v>178</v>
      </c>
      <c r="C3" s="2" ph="1">
        <v>748000</v>
      </c>
      <c r="D3" s="2" ph="1">
        <f>C3*12%</f>
        <v>89760</v>
      </c>
      <c r="E3" s="2" ph="1">
        <f>73*(B3-100)</f>
        <v>5694</v>
      </c>
      <c r="F3" s="4" ph="1">
        <f>D3+E3</f>
        <v>95454</v>
      </c>
    </row>
    <row r="4" spans="1:6" ph="1" x14ac:dyDescent="0.4">
      <c r="A4" s="3" t="s" ph="1">
        <v>83</v>
      </c>
      <c r="B4" s="2" ph="1">
        <v>213</v>
      </c>
      <c r="C4" s="2" ph="1">
        <v>912000</v>
      </c>
      <c r="D4" s="2" ph="1">
        <f t="shared" ref="D4:D10" si="0">C4*12%</f>
        <v>109440</v>
      </c>
      <c r="E4" s="2" ph="1">
        <f t="shared" ref="E4:E10" si="1">73*(B4-100)</f>
        <v>8249</v>
      </c>
      <c r="F4" s="4" ph="1">
        <f t="shared" ref="F4:F10" si="2">D4+E4</f>
        <v>117689</v>
      </c>
    </row>
    <row r="5" spans="1:6" ph="1" x14ac:dyDescent="0.4">
      <c r="A5" s="3" t="s" ph="1">
        <v>84</v>
      </c>
      <c r="B5" s="2" ph="1">
        <v>164</v>
      </c>
      <c r="C5" s="2" ph="1">
        <v>696000</v>
      </c>
      <c r="D5" s="2" ph="1">
        <f t="shared" si="0"/>
        <v>83520</v>
      </c>
      <c r="E5" s="2" ph="1">
        <f t="shared" si="1"/>
        <v>4672</v>
      </c>
      <c r="F5" s="4" ph="1">
        <f t="shared" si="2"/>
        <v>88192</v>
      </c>
    </row>
    <row r="6" spans="1:6" ph="1" x14ac:dyDescent="0.4">
      <c r="A6" s="3" t="s" ph="1">
        <v>85</v>
      </c>
      <c r="B6" s="2" ph="1">
        <v>235</v>
      </c>
      <c r="C6" s="2" ph="1">
        <v>927000</v>
      </c>
      <c r="D6" s="2" ph="1">
        <f t="shared" si="0"/>
        <v>111240</v>
      </c>
      <c r="E6" s="2" ph="1">
        <f t="shared" si="1"/>
        <v>9855</v>
      </c>
      <c r="F6" s="4" ph="1">
        <f t="shared" si="2"/>
        <v>121095</v>
      </c>
    </row>
    <row r="7" spans="1:6" ph="1" x14ac:dyDescent="0.4">
      <c r="A7" s="3" t="s" ph="1">
        <v>86</v>
      </c>
      <c r="B7" s="2" ph="1">
        <v>207</v>
      </c>
      <c r="C7" s="2" ph="1">
        <v>735000</v>
      </c>
      <c r="D7" s="2" ph="1">
        <f t="shared" si="0"/>
        <v>88200</v>
      </c>
      <c r="E7" s="2" ph="1">
        <f t="shared" si="1"/>
        <v>7811</v>
      </c>
      <c r="F7" s="4" ph="1">
        <f t="shared" si="2"/>
        <v>96011</v>
      </c>
    </row>
    <row r="8" spans="1:6" ph="1" x14ac:dyDescent="0.4">
      <c r="A8" s="3" t="s" ph="1">
        <v>87</v>
      </c>
      <c r="B8" s="2" ph="1">
        <v>186</v>
      </c>
      <c r="C8" s="2" ph="1">
        <v>706000</v>
      </c>
      <c r="D8" s="2" ph="1">
        <f t="shared" si="0"/>
        <v>84720</v>
      </c>
      <c r="E8" s="2" ph="1">
        <f t="shared" si="1"/>
        <v>6278</v>
      </c>
      <c r="F8" s="4" ph="1">
        <f t="shared" si="2"/>
        <v>90998</v>
      </c>
    </row>
    <row r="9" spans="1:6" ph="1" x14ac:dyDescent="0.4">
      <c r="A9" s="3" t="s" ph="1">
        <v>88</v>
      </c>
      <c r="B9" s="2" ph="1">
        <v>231</v>
      </c>
      <c r="C9" s="2" ph="1">
        <v>864000</v>
      </c>
      <c r="D9" s="2" ph="1">
        <f t="shared" si="0"/>
        <v>103680</v>
      </c>
      <c r="E9" s="2" ph="1">
        <f t="shared" si="1"/>
        <v>9563</v>
      </c>
      <c r="F9" s="4" ph="1">
        <f t="shared" si="2"/>
        <v>113243</v>
      </c>
    </row>
    <row r="10" spans="1:6" ph="1" x14ac:dyDescent="0.4">
      <c r="A10" s="3" t="s" ph="1">
        <v>89</v>
      </c>
      <c r="B10" s="2" ph="1">
        <v>152</v>
      </c>
      <c r="C10" s="2" ph="1">
        <v>669000</v>
      </c>
      <c r="D10" s="2" ph="1">
        <f t="shared" si="0"/>
        <v>80280</v>
      </c>
      <c r="E10" s="2" ph="1">
        <f t="shared" si="1"/>
        <v>3796</v>
      </c>
      <c r="F10" s="4" ph="1">
        <f t="shared" si="2"/>
        <v>84076</v>
      </c>
    </row>
    <row r="11" spans="1:6" ph="1" x14ac:dyDescent="0.4">
      <c r="A11" s="3" ph="1"/>
      <c r="B11" s="2" ph="1"/>
      <c r="C11" s="2" ph="1"/>
      <c r="D11" s="2" ph="1"/>
      <c r="E11" s="2" ph="1"/>
      <c r="F11" s="4" ph="1"/>
    </row>
    <row r="12" spans="1:6" ph="1" x14ac:dyDescent="0.4">
      <c r="A12" s="10" t="s" ph="1">
        <v>16</v>
      </c>
      <c r="B12" s="2" ph="1">
        <f>SUM(B3:B10)</f>
        <v>1566</v>
      </c>
      <c r="C12" s="2" ph="1">
        <f t="shared" ref="C12:F12" si="3">SUM(C3:C10)</f>
        <v>6257000</v>
      </c>
      <c r="D12" s="2" ph="1">
        <f t="shared" si="3"/>
        <v>750840</v>
      </c>
      <c r="E12" s="2" ph="1">
        <f t="shared" si="3"/>
        <v>55918</v>
      </c>
      <c r="F12" s="4" ph="1">
        <f t="shared" si="3"/>
        <v>806758</v>
      </c>
    </row>
    <row r="13" spans="1:6" ht="28.5" thickBot="1" ph="1" x14ac:dyDescent="0.45">
      <c r="A13" s="11" t="s" ph="1">
        <v>17</v>
      </c>
      <c r="B13" s="5" ph="1">
        <f>AVERAGE(B3:B10)</f>
        <v>195.75</v>
      </c>
      <c r="C13" s="5" ph="1">
        <f t="shared" ref="C13:F13" si="4">AVERAGE(C3:C10)</f>
        <v>782125</v>
      </c>
      <c r="D13" s="5" ph="1">
        <f t="shared" si="4"/>
        <v>93855</v>
      </c>
      <c r="E13" s="5" ph="1">
        <f t="shared" si="4"/>
        <v>6989.75</v>
      </c>
      <c r="F13" s="6" ph="1">
        <f t="shared" si="4"/>
        <v>100844.75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6AA4-C6B9-4075-A776-17BF6DB029F2}">
  <dimension ref="A1:G13"/>
  <sheetViews>
    <sheetView workbookViewId="0">
      <selection activeCell="I7" sqref="I7"/>
    </sheetView>
  </sheetViews>
  <sheetFormatPr defaultRowHeight="27.75" x14ac:dyDescent="0.4"/>
  <cols>
    <col min="1" max="1" width="11.625" style="1" bestFit="1" customWidth="1" phonetic="1"/>
    <col min="2" max="2" width="8.5" style="1" bestFit="1" customWidth="1" phonetic="1"/>
    <col min="3" max="4" width="6" style="1" bestFit="1" customWidth="1" phonetic="1"/>
    <col min="5" max="5" width="7.5" style="1" bestFit="1" customWidth="1" phonetic="1"/>
    <col min="6" max="7" width="9.5" style="1" bestFit="1" customWidth="1" phonetic="1"/>
    <col min="8" max="16384" width="9" style="1" phonetic="1"/>
  </cols>
  <sheetData>
    <row r="1" spans="1:7" ht="28.5" thickBot="1" ph="1" x14ac:dyDescent="0.45">
      <c r="A1" s="12" t="s" ph="1">
        <v>62</v>
      </c>
      <c r="B1" s="12"/>
      <c r="C1" s="12"/>
      <c r="D1" s="12"/>
      <c r="E1" s="12"/>
      <c r="F1" s="12"/>
      <c r="G1" s="12"/>
    </row>
    <row r="2" spans="1:7" ph="1" x14ac:dyDescent="0.4">
      <c r="A2" s="7" t="s" ph="1">
        <v>63</v>
      </c>
      <c r="B2" s="8" t="s" ph="1">
        <v>50</v>
      </c>
      <c r="C2" s="8" t="s" ph="1">
        <v>64</v>
      </c>
      <c r="D2" s="8" t="s" ph="1">
        <v>65</v>
      </c>
      <c r="E2" s="8" t="s" ph="1">
        <v>3</v>
      </c>
      <c r="F2" s="8" t="s" ph="1">
        <v>2</v>
      </c>
      <c r="G2" s="9" t="s" ph="1">
        <v>66</v>
      </c>
    </row>
    <row r="3" spans="1:7" ph="1" x14ac:dyDescent="0.4">
      <c r="A3" s="3" t="s" ph="1">
        <v>67</v>
      </c>
      <c r="B3" s="2" t="s" ph="1">
        <v>90</v>
      </c>
      <c r="C3" s="2" ph="1">
        <v>1350</v>
      </c>
      <c r="D3" s="2" ph="1">
        <f>C3-100</f>
        <v>1250</v>
      </c>
      <c r="E3" s="2" ph="1">
        <v>170</v>
      </c>
      <c r="F3" s="2" ph="1">
        <f>D3*E3</f>
        <v>212500</v>
      </c>
      <c r="G3" s="4" ph="1">
        <f>E3*10%</f>
        <v>17</v>
      </c>
    </row>
    <row r="4" spans="1:7" ph="1" x14ac:dyDescent="0.4">
      <c r="A4" s="3" t="s" ph="1">
        <v>68</v>
      </c>
      <c r="B4" s="2" t="s" ph="1">
        <v>91</v>
      </c>
      <c r="C4" s="2" ph="1">
        <v>1230</v>
      </c>
      <c r="D4" s="2" ph="1">
        <f t="shared" ref="D4:D10" si="0">C4-100</f>
        <v>1130</v>
      </c>
      <c r="E4" s="2" ph="1">
        <v>230</v>
      </c>
      <c r="F4" s="2" ph="1">
        <f t="shared" ref="F4:F10" si="1">D4*E4</f>
        <v>259900</v>
      </c>
      <c r="G4" s="4" ph="1">
        <f t="shared" ref="G4:G10" si="2">E4*10%</f>
        <v>23</v>
      </c>
    </row>
    <row r="5" spans="1:7" ph="1" x14ac:dyDescent="0.4">
      <c r="A5" s="3" t="s" ph="1">
        <v>69</v>
      </c>
      <c r="B5" s="2" t="s" ph="1">
        <v>92</v>
      </c>
      <c r="C5" s="2" ph="1">
        <v>1140</v>
      </c>
      <c r="D5" s="2" ph="1">
        <f t="shared" si="0"/>
        <v>1040</v>
      </c>
      <c r="E5" s="2" ph="1">
        <v>240</v>
      </c>
      <c r="F5" s="2" ph="1">
        <f t="shared" si="1"/>
        <v>249600</v>
      </c>
      <c r="G5" s="4" ph="1">
        <f t="shared" si="2"/>
        <v>24</v>
      </c>
    </row>
    <row r="6" spans="1:7" ph="1" x14ac:dyDescent="0.4">
      <c r="A6" s="3" t="s" ph="1">
        <v>70</v>
      </c>
      <c r="B6" s="2" t="s" ph="1">
        <v>93</v>
      </c>
      <c r="C6" s="2" ph="1">
        <v>1090</v>
      </c>
      <c r="D6" s="2" ph="1">
        <f t="shared" si="0"/>
        <v>990</v>
      </c>
      <c r="E6" s="2" ph="1">
        <v>310</v>
      </c>
      <c r="F6" s="2" ph="1">
        <f t="shared" si="1"/>
        <v>306900</v>
      </c>
      <c r="G6" s="4" ph="1">
        <f t="shared" si="2"/>
        <v>31</v>
      </c>
    </row>
    <row r="7" spans="1:7" ph="1" x14ac:dyDescent="0.4">
      <c r="A7" s="3" t="s" ph="1">
        <v>71</v>
      </c>
      <c r="B7" s="2" t="s" ph="1">
        <v>92</v>
      </c>
      <c r="C7" s="2" ph="1">
        <v>1140</v>
      </c>
      <c r="D7" s="2" ph="1">
        <f t="shared" si="0"/>
        <v>1040</v>
      </c>
      <c r="E7" s="2" ph="1">
        <v>290</v>
      </c>
      <c r="F7" s="2" ph="1">
        <f t="shared" si="1"/>
        <v>301600</v>
      </c>
      <c r="G7" s="4" ph="1">
        <f t="shared" si="2"/>
        <v>29</v>
      </c>
    </row>
    <row r="8" spans="1:7" ph="1" x14ac:dyDescent="0.4">
      <c r="A8" s="3" t="s" ph="1">
        <v>72</v>
      </c>
      <c r="B8" s="2" t="s" ph="1">
        <v>90</v>
      </c>
      <c r="C8" s="2" ph="1">
        <v>1350</v>
      </c>
      <c r="D8" s="2" ph="1">
        <f t="shared" si="0"/>
        <v>1250</v>
      </c>
      <c r="E8" s="2" ph="1">
        <v>180</v>
      </c>
      <c r="F8" s="2" ph="1">
        <f t="shared" si="1"/>
        <v>225000</v>
      </c>
      <c r="G8" s="4" ph="1">
        <f t="shared" si="2"/>
        <v>18</v>
      </c>
    </row>
    <row r="9" spans="1:7" ph="1" x14ac:dyDescent="0.4">
      <c r="A9" s="3" t="s" ph="1">
        <v>73</v>
      </c>
      <c r="B9" s="2" t="s" ph="1">
        <v>93</v>
      </c>
      <c r="C9" s="2" ph="1">
        <v>1090</v>
      </c>
      <c r="D9" s="2" ph="1">
        <f t="shared" si="0"/>
        <v>990</v>
      </c>
      <c r="E9" s="2" ph="1">
        <v>270</v>
      </c>
      <c r="F9" s="2" ph="1">
        <f t="shared" si="1"/>
        <v>267300</v>
      </c>
      <c r="G9" s="4" ph="1">
        <f t="shared" si="2"/>
        <v>27</v>
      </c>
    </row>
    <row r="10" spans="1:7" ph="1" x14ac:dyDescent="0.4">
      <c r="A10" s="3" t="s" ph="1">
        <v>74</v>
      </c>
      <c r="B10" s="2" t="s" ph="1">
        <v>91</v>
      </c>
      <c r="C10" s="2" ph="1">
        <v>1230</v>
      </c>
      <c r="D10" s="2" ph="1">
        <f t="shared" si="0"/>
        <v>1130</v>
      </c>
      <c r="E10" s="2" ph="1">
        <v>260</v>
      </c>
      <c r="F10" s="2" ph="1">
        <f t="shared" si="1"/>
        <v>293800</v>
      </c>
      <c r="G10" s="4" ph="1">
        <f t="shared" si="2"/>
        <v>26</v>
      </c>
    </row>
    <row r="11" spans="1:7" ph="1" x14ac:dyDescent="0.4">
      <c r="A11" s="3" ph="1"/>
      <c r="B11" s="2" ph="1"/>
      <c r="C11" s="2" ph="1"/>
      <c r="D11" s="2" ph="1"/>
      <c r="E11" s="2" ph="1"/>
      <c r="F11" s="2" ph="1"/>
      <c r="G11" s="4" ph="1"/>
    </row>
    <row r="12" spans="1:7" ph="1" x14ac:dyDescent="0.4">
      <c r="A12" s="10" t="s" ph="1">
        <v>16</v>
      </c>
      <c r="B12" s="2" ph="1"/>
      <c r="C12" s="2" ph="1"/>
      <c r="D12" s="2" ph="1"/>
      <c r="E12" s="2" ph="1">
        <f>SUM(E3:E10)</f>
        <v>1950</v>
      </c>
      <c r="F12" s="2" ph="1">
        <f t="shared" ref="F12:G12" si="3">SUM(F3:F10)</f>
        <v>2116600</v>
      </c>
      <c r="G12" s="4" ph="1">
        <f t="shared" si="3"/>
        <v>195</v>
      </c>
    </row>
    <row r="13" spans="1:7" ht="28.5" thickBot="1" ph="1" x14ac:dyDescent="0.45">
      <c r="A13" s="11" t="s" ph="1">
        <v>17</v>
      </c>
      <c r="B13" s="5" ph="1"/>
      <c r="C13" s="5" ph="1"/>
      <c r="D13" s="5" ph="1"/>
      <c r="E13" s="5" ph="1">
        <f>AVERAGE(E3:E10)</f>
        <v>243.75</v>
      </c>
      <c r="F13" s="5" ph="1">
        <f t="shared" ref="F13:G13" si="4">AVERAGE(F3:F10)</f>
        <v>264575</v>
      </c>
      <c r="G13" s="6" ph="1">
        <f t="shared" si="4"/>
        <v>24.375</v>
      </c>
    </row>
  </sheetData>
  <mergeCells count="1">
    <mergeCell ref="A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3C9-66BE-4D64-80D2-4A2D66FBE9D3}">
  <dimension ref="A1:G12"/>
  <sheetViews>
    <sheetView workbookViewId="0">
      <selection activeCell="M12" sqref="M12"/>
    </sheetView>
  </sheetViews>
  <sheetFormatPr defaultRowHeight="27.75" x14ac:dyDescent="0.4"/>
  <cols>
    <col min="1" max="1" width="12.25" style="1" bestFit="1" customWidth="1" phonetic="1"/>
    <col min="2" max="2" width="8.5" style="1" bestFit="1" customWidth="1" phonetic="1"/>
    <col min="3" max="3" width="10.5" style="1" bestFit="1" customWidth="1" phonetic="1"/>
    <col min="4" max="4" width="8" style="1" bestFit="1" customWidth="1" phonetic="1"/>
    <col min="5" max="5" width="14.25" style="1" bestFit="1" customWidth="1" phonetic="1"/>
    <col min="6" max="6" width="10.5" style="1" bestFit="1" customWidth="1" phonetic="1"/>
    <col min="7" max="7" width="9" style="1" bestFit="1" customWidth="1" phonetic="1"/>
    <col min="8" max="16384" width="9" style="1" phonetic="1"/>
  </cols>
  <sheetData>
    <row r="1" spans="1:7" ht="28.5" thickBot="1" ph="1" x14ac:dyDescent="0.45">
      <c r="A1" s="12" t="s" ph="1">
        <v>48</v>
      </c>
      <c r="B1" s="12"/>
      <c r="C1" s="12"/>
      <c r="D1" s="12"/>
      <c r="E1" s="12"/>
      <c r="F1" s="12"/>
      <c r="G1" s="12"/>
    </row>
    <row r="2" spans="1:7" ph="1" x14ac:dyDescent="0.4">
      <c r="A2" s="7" t="s" ph="1">
        <v>49</v>
      </c>
      <c r="B2" s="8" t="s" ph="1">
        <v>50</v>
      </c>
      <c r="C2" s="8" t="s" ph="1">
        <v>51</v>
      </c>
      <c r="D2" s="8" t="s" ph="1">
        <v>52</v>
      </c>
      <c r="E2" s="8" t="s" ph="1">
        <v>53</v>
      </c>
      <c r="F2" s="8" t="s" ph="1">
        <v>24</v>
      </c>
      <c r="G2" s="9" t="s" ph="1">
        <v>54</v>
      </c>
    </row>
    <row r="3" spans="1:7" ph="1" x14ac:dyDescent="0.4">
      <c r="A3" s="3" t="s" ph="1">
        <v>55</v>
      </c>
      <c r="B3" s="2" t="s" ph="1">
        <v>91</v>
      </c>
      <c r="C3" s="2" ph="1">
        <v>350000</v>
      </c>
      <c r="D3" s="2" ph="1">
        <f>C3*13%</f>
        <v>45500</v>
      </c>
      <c r="E3" s="2" ph="1">
        <v>4370</v>
      </c>
      <c r="F3" s="2" ph="1">
        <f>C3-D3+E3</f>
        <v>308870</v>
      </c>
      <c r="G3" s="4" ph="1">
        <f>(C3-D3)/100</f>
        <v>3045</v>
      </c>
    </row>
    <row r="4" spans="1:7" ph="1" x14ac:dyDescent="0.4">
      <c r="A4" s="3" t="s" ph="1">
        <v>56</v>
      </c>
      <c r="B4" s="2" t="s" ph="1">
        <v>92</v>
      </c>
      <c r="C4" s="2" ph="1">
        <v>290000</v>
      </c>
      <c r="D4" s="2" ph="1">
        <f t="shared" ref="D4:D9" si="0">C4*13%</f>
        <v>37700</v>
      </c>
      <c r="E4" s="2" ph="1">
        <v>3740</v>
      </c>
      <c r="F4" s="2" ph="1">
        <f t="shared" ref="F4:F9" si="1">C4-D4+E4</f>
        <v>256040</v>
      </c>
      <c r="G4" s="4" ph="1">
        <f t="shared" ref="G4:G9" si="2">(C4-D4)/100</f>
        <v>2523</v>
      </c>
    </row>
    <row r="5" spans="1:7" ph="1" x14ac:dyDescent="0.4">
      <c r="A5" s="3" t="s" ph="1">
        <v>57</v>
      </c>
      <c r="B5" s="2" t="s" ph="1">
        <v>90</v>
      </c>
      <c r="C5" s="2" ph="1">
        <v>460000</v>
      </c>
      <c r="D5" s="2" ph="1">
        <f t="shared" si="0"/>
        <v>59800</v>
      </c>
      <c r="E5" s="2" ph="1">
        <v>5600</v>
      </c>
      <c r="F5" s="2" ph="1">
        <f t="shared" si="1"/>
        <v>405800</v>
      </c>
      <c r="G5" s="4" ph="1">
        <f t="shared" si="2"/>
        <v>4002</v>
      </c>
    </row>
    <row r="6" spans="1:7" ph="1" x14ac:dyDescent="0.4">
      <c r="A6" s="3" t="s" ph="1">
        <v>58</v>
      </c>
      <c r="B6" s="2" t="s" ph="1">
        <v>93</v>
      </c>
      <c r="C6" s="2" ph="1">
        <v>170000</v>
      </c>
      <c r="D6" s="2" ph="1">
        <f t="shared" si="0"/>
        <v>22100</v>
      </c>
      <c r="E6" s="2" ph="1">
        <v>2970</v>
      </c>
      <c r="F6" s="2" ph="1">
        <f t="shared" si="1"/>
        <v>150870</v>
      </c>
      <c r="G6" s="4" ph="1">
        <f t="shared" si="2"/>
        <v>1479</v>
      </c>
    </row>
    <row r="7" spans="1:7" ph="1" x14ac:dyDescent="0.4">
      <c r="A7" s="3" t="s" ph="1">
        <v>59</v>
      </c>
      <c r="B7" s="2" t="s" ph="1">
        <v>94</v>
      </c>
      <c r="C7" s="2" ph="1">
        <v>430000</v>
      </c>
      <c r="D7" s="2" ph="1">
        <f t="shared" si="0"/>
        <v>55900</v>
      </c>
      <c r="E7" s="2" ph="1">
        <v>5200</v>
      </c>
      <c r="F7" s="2" ph="1">
        <f t="shared" si="1"/>
        <v>379300</v>
      </c>
      <c r="G7" s="4" ph="1">
        <f t="shared" si="2"/>
        <v>3741</v>
      </c>
    </row>
    <row r="8" spans="1:7" ph="1" x14ac:dyDescent="0.4">
      <c r="A8" s="3" t="s" ph="1">
        <v>60</v>
      </c>
      <c r="B8" s="2" t="s" ph="1">
        <v>95</v>
      </c>
      <c r="C8" s="2" ph="1">
        <v>210000</v>
      </c>
      <c r="D8" s="2" ph="1">
        <f t="shared" si="0"/>
        <v>27300</v>
      </c>
      <c r="E8" s="2" ph="1">
        <v>2530</v>
      </c>
      <c r="F8" s="2" ph="1">
        <f t="shared" si="1"/>
        <v>185230</v>
      </c>
      <c r="G8" s="4" ph="1">
        <f t="shared" si="2"/>
        <v>1827</v>
      </c>
    </row>
    <row r="9" spans="1:7" ph="1" x14ac:dyDescent="0.4">
      <c r="A9" s="3" t="s" ph="1">
        <v>61</v>
      </c>
      <c r="B9" s="2" t="s" ph="1">
        <v>96</v>
      </c>
      <c r="C9" s="2" ph="1">
        <v>380000</v>
      </c>
      <c r="D9" s="2" ph="1">
        <f t="shared" si="0"/>
        <v>49400</v>
      </c>
      <c r="E9" s="2" ph="1">
        <v>5060</v>
      </c>
      <c r="F9" s="2" ph="1">
        <f t="shared" si="1"/>
        <v>335660</v>
      </c>
      <c r="G9" s="4" ph="1">
        <f t="shared" si="2"/>
        <v>3306</v>
      </c>
    </row>
    <row r="10" spans="1:7" ph="1" x14ac:dyDescent="0.4">
      <c r="A10" s="3" ph="1"/>
      <c r="B10" s="2" ph="1"/>
      <c r="C10" s="2" ph="1"/>
      <c r="D10" s="2" ph="1"/>
      <c r="E10" s="2" ph="1"/>
      <c r="F10" s="2" ph="1"/>
      <c r="G10" s="4" ph="1"/>
    </row>
    <row r="11" spans="1:7" ph="1" x14ac:dyDescent="0.4">
      <c r="A11" s="10" t="s" ph="1">
        <v>16</v>
      </c>
      <c r="B11" s="2" ph="1"/>
      <c r="C11" s="2" ph="1">
        <f>SUM(C3:C9)</f>
        <v>2290000</v>
      </c>
      <c r="D11" s="2" ph="1">
        <f t="shared" ref="D11:G11" si="3">SUM(D3:D9)</f>
        <v>297700</v>
      </c>
      <c r="E11" s="2" ph="1">
        <f t="shared" si="3"/>
        <v>29470</v>
      </c>
      <c r="F11" s="2" ph="1">
        <f t="shared" si="3"/>
        <v>2021770</v>
      </c>
      <c r="G11" s="4" ph="1">
        <f t="shared" si="3"/>
        <v>19923</v>
      </c>
    </row>
    <row r="12" spans="1:7" ht="28.5" thickBot="1" ph="1" x14ac:dyDescent="0.45">
      <c r="A12" s="11" t="s" ph="1">
        <v>17</v>
      </c>
      <c r="B12" s="5" ph="1"/>
      <c r="C12" s="5" ph="1">
        <f>AVERAGE(C3:C9)</f>
        <v>327142.85714285716</v>
      </c>
      <c r="D12" s="5" ph="1">
        <f t="shared" ref="D12:G12" si="4">AVERAGE(D3:D9)</f>
        <v>42528.571428571428</v>
      </c>
      <c r="E12" s="5" ph="1">
        <f t="shared" si="4"/>
        <v>4210</v>
      </c>
      <c r="F12" s="5" ph="1">
        <f t="shared" si="4"/>
        <v>288824.28571428574</v>
      </c>
      <c r="G12" s="6" ph="1">
        <f t="shared" si="4"/>
        <v>2846.1428571428573</v>
      </c>
    </row>
  </sheetData>
  <mergeCells count="1">
    <mergeCell ref="A1:G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69EC-C732-4D52-863C-22CFF499C4D3}">
  <dimension ref="A1:F13"/>
  <sheetViews>
    <sheetView workbookViewId="0">
      <selection activeCell="J6" sqref="J6"/>
    </sheetView>
  </sheetViews>
  <sheetFormatPr defaultRowHeight="27.75" x14ac:dyDescent="0.4"/>
  <cols>
    <col min="1" max="1" width="10.5" style="1" bestFit="1" customWidth="1" phonetic="1"/>
    <col min="2" max="2" width="7.125" style="1" bestFit="1" customWidth="1" phonetic="1"/>
    <col min="3" max="3" width="9" style="1" bestFit="1" customWidth="1" phonetic="1"/>
    <col min="4" max="4" width="9.5" style="1" bestFit="1" customWidth="1" phonetic="1"/>
    <col min="5" max="5" width="8" style="1" bestFit="1" customWidth="1" phonetic="1"/>
    <col min="6" max="6" width="9.5" style="1" bestFit="1" customWidth="1" phonetic="1"/>
    <col min="7" max="16384" width="9" style="1" phonetic="1"/>
  </cols>
  <sheetData>
    <row r="1" spans="1:6" ht="28.5" thickBot="1" ph="1" x14ac:dyDescent="0.45">
      <c r="A1" s="12" t="s" ph="1">
        <v>33</v>
      </c>
      <c r="B1" s="12"/>
      <c r="C1" s="12"/>
      <c r="D1" s="12"/>
      <c r="E1" s="12"/>
      <c r="F1" s="12"/>
    </row>
    <row r="2" spans="1:6" ph="1" x14ac:dyDescent="0.4">
      <c r="A2" s="7" t="s" ph="1">
        <v>34</v>
      </c>
      <c r="B2" s="8" t="s" ph="1">
        <v>35</v>
      </c>
      <c r="C2" s="8" t="s" ph="1">
        <v>36</v>
      </c>
      <c r="D2" s="8" t="s" ph="1">
        <v>37</v>
      </c>
      <c r="E2" s="8" t="s" ph="1">
        <v>38</v>
      </c>
      <c r="F2" s="9" t="s" ph="1">
        <v>39</v>
      </c>
    </row>
    <row r="3" spans="1:6" ph="1" x14ac:dyDescent="0.4">
      <c r="A3" s="3" t="s" ph="1">
        <v>40</v>
      </c>
      <c r="B3" s="2" ph="1">
        <v>2237</v>
      </c>
      <c r="C3" s="2" ph="1">
        <v>260</v>
      </c>
      <c r="D3" s="2" ph="1">
        <f>C3*B3</f>
        <v>581620</v>
      </c>
      <c r="E3" s="2" ph="1">
        <f>38*B3</f>
        <v>85006</v>
      </c>
      <c r="F3" s="4" ph="1">
        <f>D3+E3</f>
        <v>666626</v>
      </c>
    </row>
    <row r="4" spans="1:6" ph="1" x14ac:dyDescent="0.4">
      <c r="A4" s="3" t="s" ph="1">
        <v>41</v>
      </c>
      <c r="B4" s="2" ph="1">
        <v>1814</v>
      </c>
      <c r="C4" s="2" ph="1">
        <v>259</v>
      </c>
      <c r="D4" s="2" ph="1">
        <f t="shared" ref="D4:D10" si="0">C4*B4</f>
        <v>469826</v>
      </c>
      <c r="E4" s="2" ph="1">
        <f t="shared" ref="E4:E10" si="1">38*B4</f>
        <v>68932</v>
      </c>
      <c r="F4" s="4" ph="1">
        <f t="shared" ref="F4:F10" si="2">D4+E4</f>
        <v>538758</v>
      </c>
    </row>
    <row r="5" spans="1:6" ph="1" x14ac:dyDescent="0.4">
      <c r="A5" s="3" t="s" ph="1">
        <v>42</v>
      </c>
      <c r="B5" s="2" ph="1">
        <v>2039</v>
      </c>
      <c r="C5" s="2" ph="1">
        <v>264</v>
      </c>
      <c r="D5" s="2" ph="1">
        <f t="shared" si="0"/>
        <v>538296</v>
      </c>
      <c r="E5" s="2" ph="1">
        <f t="shared" si="1"/>
        <v>77482</v>
      </c>
      <c r="F5" s="4" ph="1">
        <f t="shared" si="2"/>
        <v>615778</v>
      </c>
    </row>
    <row r="6" spans="1:6" ph="1" x14ac:dyDescent="0.4">
      <c r="A6" s="3" t="s" ph="1">
        <v>43</v>
      </c>
      <c r="B6" s="2" ph="1">
        <v>1762</v>
      </c>
      <c r="C6" s="2" ph="1">
        <v>257</v>
      </c>
      <c r="D6" s="2" ph="1">
        <f t="shared" si="0"/>
        <v>452834</v>
      </c>
      <c r="E6" s="2" ph="1">
        <f t="shared" si="1"/>
        <v>66956</v>
      </c>
      <c r="F6" s="4" ph="1">
        <f t="shared" si="2"/>
        <v>519790</v>
      </c>
    </row>
    <row r="7" spans="1:6" ph="1" x14ac:dyDescent="0.4">
      <c r="A7" s="3" t="s" ph="1">
        <v>44</v>
      </c>
      <c r="B7" s="2" ph="1">
        <v>2306</v>
      </c>
      <c r="C7" s="2" ph="1">
        <v>262</v>
      </c>
      <c r="D7" s="2" ph="1">
        <f t="shared" si="0"/>
        <v>604172</v>
      </c>
      <c r="E7" s="2" ph="1">
        <f t="shared" si="1"/>
        <v>87628</v>
      </c>
      <c r="F7" s="4" ph="1">
        <f t="shared" si="2"/>
        <v>691800</v>
      </c>
    </row>
    <row r="8" spans="1:6" ph="1" x14ac:dyDescent="0.4">
      <c r="A8" s="3" t="s" ph="1">
        <v>45</v>
      </c>
      <c r="B8" s="2" ph="1">
        <v>1967</v>
      </c>
      <c r="C8" s="2" ph="1">
        <v>263</v>
      </c>
      <c r="D8" s="2" ph="1">
        <f t="shared" si="0"/>
        <v>517321</v>
      </c>
      <c r="E8" s="2" ph="1">
        <f t="shared" si="1"/>
        <v>74746</v>
      </c>
      <c r="F8" s="4" ph="1">
        <f t="shared" si="2"/>
        <v>592067</v>
      </c>
    </row>
    <row r="9" spans="1:6" ph="1" x14ac:dyDescent="0.4">
      <c r="A9" s="3" t="s" ph="1">
        <v>46</v>
      </c>
      <c r="B9" s="2" ph="1">
        <v>1628</v>
      </c>
      <c r="C9" s="2" ph="1">
        <v>258</v>
      </c>
      <c r="D9" s="2" ph="1">
        <f t="shared" si="0"/>
        <v>420024</v>
      </c>
      <c r="E9" s="2" ph="1">
        <f t="shared" si="1"/>
        <v>61864</v>
      </c>
      <c r="F9" s="4" ph="1">
        <f t="shared" si="2"/>
        <v>481888</v>
      </c>
    </row>
    <row r="10" spans="1:6" ph="1" x14ac:dyDescent="0.4">
      <c r="A10" s="3" t="s" ph="1">
        <v>47</v>
      </c>
      <c r="B10" s="2" ph="1">
        <v>2195</v>
      </c>
      <c r="C10" s="2" ph="1">
        <v>261</v>
      </c>
      <c r="D10" s="2" ph="1">
        <f t="shared" si="0"/>
        <v>572895</v>
      </c>
      <c r="E10" s="2" ph="1">
        <f t="shared" si="1"/>
        <v>83410</v>
      </c>
      <c r="F10" s="4" ph="1">
        <f t="shared" si="2"/>
        <v>656305</v>
      </c>
    </row>
    <row r="11" spans="1:6" ph="1" x14ac:dyDescent="0.4">
      <c r="A11" s="3" ph="1"/>
      <c r="B11" s="2" ph="1"/>
      <c r="C11" s="2" ph="1"/>
      <c r="D11" s="2" ph="1"/>
      <c r="E11" s="2" ph="1"/>
      <c r="F11" s="4" ph="1"/>
    </row>
    <row r="12" spans="1:6" ph="1" x14ac:dyDescent="0.4">
      <c r="A12" s="10" t="s" ph="1">
        <v>16</v>
      </c>
      <c r="B12" s="2" ph="1">
        <f>SUM(B3:B10)</f>
        <v>15948</v>
      </c>
      <c r="C12" s="2" ph="1"/>
      <c r="D12" s="2" ph="1">
        <f t="shared" ref="D12:F12" si="3">SUM(D3:D10)</f>
        <v>4156988</v>
      </c>
      <c r="E12" s="2" ph="1">
        <f t="shared" si="3"/>
        <v>606024</v>
      </c>
      <c r="F12" s="4" ph="1">
        <f t="shared" si="3"/>
        <v>4763012</v>
      </c>
    </row>
    <row r="13" spans="1:6" ht="28.5" thickBot="1" ph="1" x14ac:dyDescent="0.45">
      <c r="A13" s="11" t="s" ph="1">
        <v>17</v>
      </c>
      <c r="B13" s="5" ph="1">
        <f>AVERAGE(B3:B10)</f>
        <v>1993.5</v>
      </c>
      <c r="C13" s="5" ph="1"/>
      <c r="D13" s="5" ph="1">
        <f t="shared" ref="D13:F13" si="4">AVERAGE(D3:D10)</f>
        <v>519623.5</v>
      </c>
      <c r="E13" s="5" ph="1">
        <f t="shared" si="4"/>
        <v>75753</v>
      </c>
      <c r="F13" s="6" ph="1">
        <f t="shared" si="4"/>
        <v>595376.5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B720-6522-4456-A35A-2E0076A39FD6}">
  <dimension ref="A1:F13"/>
  <sheetViews>
    <sheetView workbookViewId="0">
      <selection activeCell="H11" sqref="H11"/>
    </sheetView>
  </sheetViews>
  <sheetFormatPr defaultRowHeight="27.75" x14ac:dyDescent="0.4"/>
  <cols>
    <col min="1" max="1" width="12.25" style="1" bestFit="1" customWidth="1" phonetic="1"/>
    <col min="2" max="2" width="9.5" style="1" bestFit="1" customWidth="1" phonetic="1"/>
    <col min="3" max="3" width="5.5" style="1" bestFit="1" customWidth="1" phonetic="1"/>
    <col min="4" max="4" width="8" style="1" bestFit="1" customWidth="1" phonetic="1"/>
    <col min="5" max="5" width="7.5" style="1" bestFit="1" customWidth="1" phonetic="1"/>
    <col min="6" max="6" width="10.5" style="1" bestFit="1" customWidth="1" phonetic="1"/>
    <col min="7" max="16384" width="9" style="1" phonetic="1"/>
  </cols>
  <sheetData>
    <row r="1" spans="1:6" ht="28.5" thickBot="1" ph="1" x14ac:dyDescent="0.45">
      <c r="A1" s="12" t="s" ph="1">
        <v>18</v>
      </c>
      <c r="B1" s="12" ph="1"/>
      <c r="C1" s="12" ph="1"/>
      <c r="D1" s="12" ph="1"/>
      <c r="E1" s="12" ph="1"/>
      <c r="F1" s="12" ph="1"/>
    </row>
    <row r="2" spans="1:6" ph="1" x14ac:dyDescent="0.4">
      <c r="A2" s="7" t="s" ph="1">
        <v>19</v>
      </c>
      <c r="B2" s="8" t="s" ph="1">
        <v>20</v>
      </c>
      <c r="C2" s="8" t="s" ph="1">
        <v>21</v>
      </c>
      <c r="D2" s="8" t="s" ph="1">
        <v>22</v>
      </c>
      <c r="E2" s="8" t="s" ph="1">
        <v>23</v>
      </c>
      <c r="F2" s="9" t="s" ph="1">
        <v>24</v>
      </c>
    </row>
    <row r="3" spans="1:6" ph="1" x14ac:dyDescent="0.4">
      <c r="A3" s="3" t="s" ph="1">
        <v>25</v>
      </c>
      <c r="B3" s="2" ph="1">
        <v>35900</v>
      </c>
      <c r="C3" s="2" ph="1">
        <v>2</v>
      </c>
      <c r="D3" s="2" ph="1">
        <f>B3*C3</f>
        <v>71800</v>
      </c>
      <c r="E3" s="2" ph="1">
        <f>D3*0.05</f>
        <v>3590</v>
      </c>
      <c r="F3" s="4" ph="1">
        <f>D3-E3</f>
        <v>68210</v>
      </c>
    </row>
    <row r="4" spans="1:6" ph="1" x14ac:dyDescent="0.4">
      <c r="A4" s="3" t="s" ph="1">
        <v>26</v>
      </c>
      <c r="B4" s="2" ph="1">
        <v>18500</v>
      </c>
      <c r="C4" s="2" ph="1">
        <v>4</v>
      </c>
      <c r="D4" s="2" ph="1">
        <f t="shared" ref="D4:D10" si="0">B4*C4</f>
        <v>74000</v>
      </c>
      <c r="E4" s="2" ph="1">
        <f t="shared" ref="E4:E10" si="1">D4*0.05</f>
        <v>3700</v>
      </c>
      <c r="F4" s="4" ph="1">
        <f t="shared" ref="F4:F10" si="2">D4-E4</f>
        <v>70300</v>
      </c>
    </row>
    <row r="5" spans="1:6" ph="1" x14ac:dyDescent="0.4">
      <c r="A5" s="3" t="s" ph="1">
        <v>27</v>
      </c>
      <c r="B5" s="2" ph="1">
        <v>27100</v>
      </c>
      <c r="C5" s="2" ph="1">
        <v>2</v>
      </c>
      <c r="D5" s="2" ph="1">
        <f t="shared" si="0"/>
        <v>54200</v>
      </c>
      <c r="E5" s="2" ph="1">
        <f t="shared" si="1"/>
        <v>2710</v>
      </c>
      <c r="F5" s="4" ph="1">
        <f t="shared" si="2"/>
        <v>51490</v>
      </c>
    </row>
    <row r="6" spans="1:6" ph="1" x14ac:dyDescent="0.4">
      <c r="A6" s="3" t="s" ph="1">
        <v>28</v>
      </c>
      <c r="B6" s="2" ph="1">
        <v>32800</v>
      </c>
      <c r="C6" s="2" ph="1">
        <v>3</v>
      </c>
      <c r="D6" s="2" ph="1">
        <f t="shared" si="0"/>
        <v>98400</v>
      </c>
      <c r="E6" s="2" ph="1">
        <f t="shared" si="1"/>
        <v>4920</v>
      </c>
      <c r="F6" s="4" ph="1">
        <f t="shared" si="2"/>
        <v>93480</v>
      </c>
    </row>
    <row r="7" spans="1:6" ph="1" x14ac:dyDescent="0.4">
      <c r="A7" s="3" t="s" ph="1">
        <v>29</v>
      </c>
      <c r="B7" s="2" ph="1">
        <v>23600</v>
      </c>
      <c r="C7" s="2" ph="1">
        <v>4</v>
      </c>
      <c r="D7" s="2" ph="1">
        <f t="shared" si="0"/>
        <v>94400</v>
      </c>
      <c r="E7" s="2" ph="1">
        <f t="shared" si="1"/>
        <v>4720</v>
      </c>
      <c r="F7" s="4" ph="1">
        <f t="shared" si="2"/>
        <v>89680</v>
      </c>
    </row>
    <row r="8" spans="1:6" ph="1" x14ac:dyDescent="0.4">
      <c r="A8" s="3" t="s" ph="1">
        <v>30</v>
      </c>
      <c r="B8" s="2" ph="1">
        <v>16200</v>
      </c>
      <c r="C8" s="2" ph="1">
        <v>5</v>
      </c>
      <c r="D8" s="2" ph="1">
        <f t="shared" si="0"/>
        <v>81000</v>
      </c>
      <c r="E8" s="2" ph="1">
        <f t="shared" si="1"/>
        <v>4050</v>
      </c>
      <c r="F8" s="4" ph="1">
        <f t="shared" si="2"/>
        <v>76950</v>
      </c>
    </row>
    <row r="9" spans="1:6" ph="1" x14ac:dyDescent="0.4">
      <c r="A9" s="3" t="s" ph="1">
        <v>31</v>
      </c>
      <c r="B9" s="2" ph="1">
        <v>33700</v>
      </c>
      <c r="C9" s="2" ph="1">
        <v>2</v>
      </c>
      <c r="D9" s="2" ph="1">
        <f t="shared" si="0"/>
        <v>67400</v>
      </c>
      <c r="E9" s="2" ph="1">
        <f t="shared" si="1"/>
        <v>3370</v>
      </c>
      <c r="F9" s="4" ph="1">
        <f t="shared" si="2"/>
        <v>64030</v>
      </c>
    </row>
    <row r="10" spans="1:6" ph="1" x14ac:dyDescent="0.4">
      <c r="A10" s="3" t="s" ph="1">
        <v>32</v>
      </c>
      <c r="B10" s="2" ph="1">
        <v>23800</v>
      </c>
      <c r="C10" s="2" ph="1">
        <v>3</v>
      </c>
      <c r="D10" s="2" ph="1">
        <f t="shared" si="0"/>
        <v>71400</v>
      </c>
      <c r="E10" s="2" ph="1">
        <f t="shared" si="1"/>
        <v>3570</v>
      </c>
      <c r="F10" s="4" ph="1">
        <f t="shared" si="2"/>
        <v>67830</v>
      </c>
    </row>
    <row r="11" spans="1:6" ph="1" x14ac:dyDescent="0.4">
      <c r="A11" s="3" ph="1"/>
      <c r="B11" s="2" ph="1"/>
      <c r="C11" s="2" ph="1"/>
      <c r="D11" s="2" ph="1"/>
      <c r="E11" s="2" ph="1"/>
      <c r="F11" s="4" ph="1"/>
    </row>
    <row r="12" spans="1:6" ph="1" x14ac:dyDescent="0.4">
      <c r="A12" s="10" t="s" ph="1">
        <v>16</v>
      </c>
      <c r="B12" s="2" ph="1"/>
      <c r="C12" s="2" ph="1">
        <f>SUM(C3:C10)</f>
        <v>25</v>
      </c>
      <c r="D12" s="2" ph="1">
        <f t="shared" ref="D12:F12" si="3">SUM(D3:D10)</f>
        <v>612600</v>
      </c>
      <c r="E12" s="2" ph="1">
        <f t="shared" si="3"/>
        <v>30630</v>
      </c>
      <c r="F12" s="4" ph="1">
        <f t="shared" si="3"/>
        <v>581970</v>
      </c>
    </row>
    <row r="13" spans="1:6" ht="28.5" thickBot="1" ph="1" x14ac:dyDescent="0.45">
      <c r="A13" s="11" t="s" ph="1">
        <v>17</v>
      </c>
      <c r="B13" s="5" ph="1"/>
      <c r="C13" s="5" ph="1">
        <f>AVERAGE(C3:C10)</f>
        <v>3.125</v>
      </c>
      <c r="D13" s="5" ph="1">
        <f t="shared" ref="D13:F13" si="4">AVERAGE(D3:D10)</f>
        <v>76575</v>
      </c>
      <c r="E13" s="5" ph="1">
        <f t="shared" si="4"/>
        <v>3828.75</v>
      </c>
      <c r="F13" s="6" ph="1">
        <f t="shared" si="4"/>
        <v>72746.25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2A9C2-7187-4E27-919A-1113B9E66DAE}">
  <dimension ref="A1:F14"/>
  <sheetViews>
    <sheetView tabSelected="1" workbookViewId="0">
      <selection activeCell="I6" sqref="I6"/>
    </sheetView>
  </sheetViews>
  <sheetFormatPr defaultRowHeight="27.75" x14ac:dyDescent="0.4"/>
  <cols>
    <col min="1" max="1" width="9" style="1" phonetic="1"/>
    <col min="2" max="2" width="10.5" style="1" bestFit="1" customWidth="1" phonetic="1"/>
    <col min="3" max="3" width="7.5" style="1" bestFit="1" customWidth="1" phonetic="1"/>
    <col min="4" max="4" width="9.5" style="1" bestFit="1" customWidth="1" phonetic="1"/>
    <col min="5" max="5" width="8" style="1" bestFit="1" customWidth="1" phonetic="1"/>
    <col min="6" max="6" width="9.5" style="1" bestFit="1" customWidth="1" phonetic="1"/>
    <col min="7" max="16384" width="9" style="1" phonetic="1"/>
  </cols>
  <sheetData>
    <row r="1" spans="1:6" ht="28.5" thickBot="1" ph="1" x14ac:dyDescent="0.45">
      <c r="A1" s="12" t="s" ph="1">
        <v>0</v>
      </c>
      <c r="B1" s="12" ph="1"/>
      <c r="C1" s="12" ph="1"/>
      <c r="D1" s="12" ph="1"/>
      <c r="E1" s="12" ph="1"/>
      <c r="F1" s="12" ph="1"/>
    </row>
    <row r="2" spans="1:6" ph="1" x14ac:dyDescent="0.4">
      <c r="A2" s="7" t="s" ph="1">
        <v>1</v>
      </c>
      <c r="B2" s="8" t="s" ph="1">
        <v>2</v>
      </c>
      <c r="C2" s="8" t="s" ph="1">
        <v>3</v>
      </c>
      <c r="D2" s="8" t="s" ph="1">
        <v>4</v>
      </c>
      <c r="E2" s="8" t="s" ph="1">
        <v>5</v>
      </c>
      <c r="F2" s="9" t="s" ph="1">
        <v>6</v>
      </c>
    </row>
    <row r="3" spans="1:6" ph="1" x14ac:dyDescent="0.4">
      <c r="A3" s="3" t="s" ph="1">
        <v>7</v>
      </c>
      <c r="B3" s="2" ph="1">
        <v>6714000</v>
      </c>
      <c r="C3" s="2" ph="1">
        <v>861</v>
      </c>
      <c r="D3" s="2" ph="1">
        <f>B3*7%</f>
        <v>469980.00000000006</v>
      </c>
      <c r="E3" s="2" ph="1">
        <f>130*C3</f>
        <v>111930</v>
      </c>
      <c r="F3" s="4" ph="1">
        <f>D3+E3</f>
        <v>581910</v>
      </c>
    </row>
    <row r="4" spans="1:6" ph="1" x14ac:dyDescent="0.4">
      <c r="A4" s="3" t="s" ph="1">
        <v>8</v>
      </c>
      <c r="B4" s="2" ph="1">
        <v>5601000</v>
      </c>
      <c r="C4" s="2" ph="1">
        <v>876</v>
      </c>
      <c r="D4" s="2" ph="1">
        <f t="shared" ref="D4:D11" si="0">B4*7%</f>
        <v>392070.00000000006</v>
      </c>
      <c r="E4" s="2" ph="1">
        <f t="shared" ref="E4:E11" si="1">130*C4</f>
        <v>113880</v>
      </c>
      <c r="F4" s="4" ph="1">
        <f t="shared" ref="F4:F11" si="2">D4+E4</f>
        <v>505950.00000000006</v>
      </c>
    </row>
    <row r="5" spans="1:6" ph="1" x14ac:dyDescent="0.4">
      <c r="A5" s="3" t="s" ph="1">
        <v>9</v>
      </c>
      <c r="B5" s="2" ph="1">
        <v>9052000</v>
      </c>
      <c r="C5" s="2" ph="1">
        <v>984</v>
      </c>
      <c r="D5" s="2" ph="1">
        <f t="shared" si="0"/>
        <v>633640.00000000012</v>
      </c>
      <c r="E5" s="2" ph="1">
        <f t="shared" si="1"/>
        <v>127920</v>
      </c>
      <c r="F5" s="4" ph="1">
        <f t="shared" si="2"/>
        <v>761560.00000000012</v>
      </c>
    </row>
    <row r="6" spans="1:6" ph="1" x14ac:dyDescent="0.4">
      <c r="A6" s="3" t="s" ph="1">
        <v>10</v>
      </c>
      <c r="B6" s="2" ph="1">
        <v>3925000</v>
      </c>
      <c r="C6" s="2" ph="1">
        <v>619</v>
      </c>
      <c r="D6" s="2" ph="1">
        <f t="shared" si="0"/>
        <v>274750</v>
      </c>
      <c r="E6" s="2" ph="1">
        <f t="shared" si="1"/>
        <v>80470</v>
      </c>
      <c r="F6" s="4" ph="1">
        <f t="shared" si="2"/>
        <v>355220</v>
      </c>
    </row>
    <row r="7" spans="1:6" ph="1" x14ac:dyDescent="0.4">
      <c r="A7" s="3" t="s" ph="1">
        <v>11</v>
      </c>
      <c r="B7" s="2" ph="1">
        <v>4730000</v>
      </c>
      <c r="C7" s="2" ph="1">
        <v>512</v>
      </c>
      <c r="D7" s="2" ph="1">
        <f t="shared" si="0"/>
        <v>331100.00000000006</v>
      </c>
      <c r="E7" s="2" ph="1">
        <f t="shared" si="1"/>
        <v>66560</v>
      </c>
      <c r="F7" s="4" ph="1">
        <f t="shared" si="2"/>
        <v>397660.00000000006</v>
      </c>
    </row>
    <row r="8" spans="1:6" ph="1" x14ac:dyDescent="0.4">
      <c r="A8" s="3" t="s" ph="1">
        <v>12</v>
      </c>
      <c r="B8" s="2" ph="1">
        <v>8126000</v>
      </c>
      <c r="C8" s="2" ph="1">
        <v>925</v>
      </c>
      <c r="D8" s="2" ph="1">
        <f t="shared" si="0"/>
        <v>568820</v>
      </c>
      <c r="E8" s="2" ph="1">
        <f t="shared" si="1"/>
        <v>120250</v>
      </c>
      <c r="F8" s="4" ph="1">
        <f t="shared" si="2"/>
        <v>689070</v>
      </c>
    </row>
    <row r="9" spans="1:6" ph="1" x14ac:dyDescent="0.4">
      <c r="A9" s="3" t="s" ph="1">
        <v>13</v>
      </c>
      <c r="B9" s="2" ph="1">
        <v>4853000</v>
      </c>
      <c r="C9" s="2" ph="1">
        <v>607</v>
      </c>
      <c r="D9" s="2" ph="1">
        <f t="shared" si="0"/>
        <v>339710.00000000006</v>
      </c>
      <c r="E9" s="2" ph="1">
        <f t="shared" si="1"/>
        <v>78910</v>
      </c>
      <c r="F9" s="4" ph="1">
        <f t="shared" si="2"/>
        <v>418620.00000000006</v>
      </c>
    </row>
    <row r="10" spans="1:6" ph="1" x14ac:dyDescent="0.4">
      <c r="A10" s="3" t="s" ph="1">
        <v>14</v>
      </c>
      <c r="B10" s="2" ph="1">
        <v>7638000</v>
      </c>
      <c r="C10" s="2" ph="1">
        <v>953</v>
      </c>
      <c r="D10" s="2" ph="1">
        <f t="shared" si="0"/>
        <v>534660</v>
      </c>
      <c r="E10" s="2" ph="1">
        <f t="shared" si="1"/>
        <v>123890</v>
      </c>
      <c r="F10" s="4" ph="1">
        <f t="shared" si="2"/>
        <v>658550</v>
      </c>
    </row>
    <row r="11" spans="1:6" ph="1" x14ac:dyDescent="0.4">
      <c r="A11" s="3" t="s" ph="1">
        <v>15</v>
      </c>
      <c r="B11" s="2" ph="1">
        <v>5869000</v>
      </c>
      <c r="C11" s="2" ph="1">
        <v>728</v>
      </c>
      <c r="D11" s="2" ph="1">
        <f t="shared" si="0"/>
        <v>410830.00000000006</v>
      </c>
      <c r="E11" s="2" ph="1">
        <f t="shared" si="1"/>
        <v>94640</v>
      </c>
      <c r="F11" s="4" ph="1">
        <f t="shared" si="2"/>
        <v>505470.00000000006</v>
      </c>
    </row>
    <row r="12" spans="1:6" ph="1" x14ac:dyDescent="0.4">
      <c r="A12" s="3" ph="1"/>
      <c r="B12" s="2" ph="1"/>
      <c r="C12" s="2" ph="1"/>
      <c r="D12" s="2" ph="1"/>
      <c r="E12" s="2" ph="1"/>
      <c r="F12" s="4" ph="1"/>
    </row>
    <row r="13" spans="1:6" ph="1" x14ac:dyDescent="0.4">
      <c r="A13" s="10" t="s" ph="1">
        <v>16</v>
      </c>
      <c r="B13" s="2" ph="1">
        <f>SUM(B3:B11)</f>
        <v>56508000</v>
      </c>
      <c r="C13" s="2" ph="1">
        <f t="shared" ref="C13:F13" si="3">SUM(C3:C11)</f>
        <v>7065</v>
      </c>
      <c r="D13" s="2" ph="1">
        <f t="shared" si="3"/>
        <v>3955560.0000000005</v>
      </c>
      <c r="E13" s="2" ph="1">
        <f t="shared" si="3"/>
        <v>918450</v>
      </c>
      <c r="F13" s="4" ph="1">
        <f t="shared" si="3"/>
        <v>4874010</v>
      </c>
    </row>
    <row r="14" spans="1:6" ht="28.5" thickBot="1" ph="1" x14ac:dyDescent="0.45">
      <c r="A14" s="11" t="s" ph="1">
        <v>17</v>
      </c>
      <c r="B14" s="5" ph="1">
        <f>AVERAGE(B3:B11)</f>
        <v>6278666.666666667</v>
      </c>
      <c r="C14" s="5" ph="1">
        <f t="shared" ref="C14:F14" si="4">AVERAGE(C3:C11)</f>
        <v>785</v>
      </c>
      <c r="D14" s="5" ph="1">
        <f t="shared" si="4"/>
        <v>439506.66666666674</v>
      </c>
      <c r="E14" s="5" ph="1">
        <f t="shared" si="4"/>
        <v>102050</v>
      </c>
      <c r="F14" s="6" ph="1">
        <f t="shared" si="4"/>
        <v>541556.66666666663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126-4</vt:lpstr>
      <vt:lpstr>127-4</vt:lpstr>
      <vt:lpstr>128-4</vt:lpstr>
      <vt:lpstr>129-4</vt:lpstr>
      <vt:lpstr>130-4</vt:lpstr>
      <vt:lpstr>131-4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sensei</dc:creator>
  <cp:lastModifiedBy>seito</cp:lastModifiedBy>
  <dcterms:created xsi:type="dcterms:W3CDTF">2023-04-26T23:46:04Z</dcterms:created>
  <dcterms:modified xsi:type="dcterms:W3CDTF">2023-04-27T01:30:58Z</dcterms:modified>
</cp:coreProperties>
</file>