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reza/Desktop/IBS-class/Second Semester/MIB Financial Markets and Securities/"/>
    </mc:Choice>
  </mc:AlternateContent>
  <xr:revisionPtr revIDLastSave="0" documentId="13_ncr:1_{11028B96-49F5-1041-B0F4-6D2A0DBBF4B0}" xr6:coauthVersionLast="47" xr6:coauthVersionMax="47" xr10:uidLastSave="{00000000-0000-0000-0000-000000000000}"/>
  <bookViews>
    <workbookView xWindow="80" yWindow="500" windowWidth="25440" windowHeight="14160" activeTab="2" xr2:uid="{27A51730-B19C-3742-99C7-FFB88A29F566}"/>
  </bookViews>
  <sheets>
    <sheet name="Sheet1" sheetId="1" r:id="rId1"/>
    <sheet name="Sheet2" sheetId="2" r:id="rId2"/>
    <sheet name="op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3" l="1"/>
  <c r="L7" i="3"/>
  <c r="L8" i="3"/>
  <c r="L9" i="3"/>
  <c r="L10" i="3"/>
  <c r="L6" i="3"/>
  <c r="K11" i="3"/>
  <c r="K7" i="3"/>
  <c r="K8" i="3"/>
  <c r="K9" i="3"/>
  <c r="K10" i="3"/>
  <c r="K6" i="3"/>
  <c r="J11" i="3"/>
  <c r="J7" i="3"/>
  <c r="J8" i="3"/>
  <c r="J9" i="3"/>
  <c r="J10" i="3"/>
  <c r="J6" i="3"/>
  <c r="I10" i="3"/>
  <c r="I7" i="3"/>
  <c r="I8" i="3"/>
  <c r="I9" i="3"/>
  <c r="I6" i="3"/>
  <c r="F8" i="3"/>
  <c r="B6" i="1"/>
  <c r="B7" i="1" s="1"/>
  <c r="B8" i="1" s="1"/>
</calcChain>
</file>

<file path=xl/sharedStrings.xml><?xml version="1.0" encoding="utf-8"?>
<sst xmlns="http://schemas.openxmlformats.org/spreadsheetml/2006/main" count="34" uniqueCount="34">
  <si>
    <t>Prohibity</t>
  </si>
  <si>
    <t>HPR</t>
  </si>
  <si>
    <t>State of the Economy</t>
  </si>
  <si>
    <t>Boom</t>
  </si>
  <si>
    <t>Normal growth</t>
  </si>
  <si>
    <t>Recession</t>
  </si>
  <si>
    <t>Expected Return</t>
  </si>
  <si>
    <t>standard deviation </t>
  </si>
  <si>
    <t>variance</t>
  </si>
  <si>
    <t>time</t>
  </si>
  <si>
    <t>cf</t>
  </si>
  <si>
    <t>Call option</t>
  </si>
  <si>
    <t>Put option</t>
  </si>
  <si>
    <t>Buyer</t>
  </si>
  <si>
    <t>Seller(Writer)</t>
  </si>
  <si>
    <t>Right to buy asset</t>
  </si>
  <si>
    <t>Right to sell asset</t>
  </si>
  <si>
    <t>obligation to sell asset</t>
  </si>
  <si>
    <t>obligation to buy asset</t>
  </si>
  <si>
    <t>settelment date</t>
  </si>
  <si>
    <t>maturity date</t>
  </si>
  <si>
    <t>coupon</t>
  </si>
  <si>
    <t>yield</t>
  </si>
  <si>
    <t>redemption value</t>
  </si>
  <si>
    <t>duration</t>
  </si>
  <si>
    <t>frequency</t>
  </si>
  <si>
    <t>year</t>
  </si>
  <si>
    <t>yield to maturity</t>
  </si>
  <si>
    <t>coupon rate</t>
  </si>
  <si>
    <t>par value</t>
  </si>
  <si>
    <t>cash flow</t>
  </si>
  <si>
    <t>present value</t>
  </si>
  <si>
    <t>poportion</t>
  </si>
  <si>
    <t>t x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</si>
</sst>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73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9" fontId="0" fillId="0" borderId="5" xfId="0" applyNumberFormat="1" applyBorder="1"/>
    <xf numFmtId="0" fontId="0" fillId="0" borderId="6" xfId="0" applyBorder="1"/>
    <xf numFmtId="0" fontId="0" fillId="0" borderId="7" xfId="0" applyBorder="1"/>
    <xf numFmtId="9" fontId="0" fillId="0" borderId="8" xfId="0" applyNumberFormat="1" applyBorder="1"/>
    <xf numFmtId="10" fontId="0" fillId="0" borderId="8" xfId="0" applyNumberFormat="1" applyBorder="1"/>
    <xf numFmtId="10" fontId="0" fillId="0" borderId="3" xfId="0" applyNumberFormat="1" applyBorder="1"/>
    <xf numFmtId="10" fontId="0" fillId="0" borderId="5" xfId="1" applyNumberFormat="1" applyFont="1" applyBorder="1"/>
    <xf numFmtId="0" fontId="1" fillId="2" borderId="0" xfId="2"/>
    <xf numFmtId="164" fontId="0" fillId="0" borderId="0" xfId="0" applyNumberFormat="1"/>
    <xf numFmtId="0" fontId="0" fillId="0" borderId="0" xfId="0" applyAlignment="1">
      <alignment horizontal="left"/>
    </xf>
    <xf numFmtId="173" fontId="0" fillId="0" borderId="0" xfId="0" applyNumberFormat="1"/>
    <xf numFmtId="2" fontId="0" fillId="0" borderId="0" xfId="0" applyNumberFormat="1"/>
    <xf numFmtId="0" fontId="0" fillId="0" borderId="7" xfId="0" applyBorder="1" applyAlignment="1">
      <alignment horizontal="left"/>
    </xf>
    <xf numFmtId="2" fontId="0" fillId="0" borderId="7" xfId="0" applyNumberFormat="1" applyBorder="1"/>
    <xf numFmtId="173" fontId="0" fillId="0" borderId="7" xfId="0" applyNumberFormat="1" applyBorder="1"/>
  </cellXfs>
  <cellStyles count="3">
    <cellStyle name="20% - Accent1" xfId="2" builtinId="3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A7514-2605-6D4A-B2A0-C8D447103D42}">
  <dimension ref="A1:C8"/>
  <sheetViews>
    <sheetView workbookViewId="0">
      <selection activeCell="A7" sqref="A7"/>
    </sheetView>
  </sheetViews>
  <sheetFormatPr baseColWidth="10" defaultRowHeight="16" x14ac:dyDescent="0.2"/>
  <cols>
    <col min="1" max="1" width="18.83203125" bestFit="1" customWidth="1"/>
  </cols>
  <sheetData>
    <row r="1" spans="1:3" x14ac:dyDescent="0.2">
      <c r="A1" s="1" t="s">
        <v>2</v>
      </c>
      <c r="B1" s="2" t="s">
        <v>0</v>
      </c>
      <c r="C1" s="3" t="s">
        <v>1</v>
      </c>
    </row>
    <row r="2" spans="1:3" x14ac:dyDescent="0.2">
      <c r="A2" s="4" t="s">
        <v>3</v>
      </c>
      <c r="B2">
        <v>0.1</v>
      </c>
      <c r="C2" s="5">
        <v>0.44</v>
      </c>
    </row>
    <row r="3" spans="1:3" x14ac:dyDescent="0.2">
      <c r="A3" s="4" t="s">
        <v>4</v>
      </c>
      <c r="B3">
        <v>0.6</v>
      </c>
      <c r="C3" s="5">
        <v>0.15</v>
      </c>
    </row>
    <row r="4" spans="1:3" x14ac:dyDescent="0.2">
      <c r="A4" s="6" t="s">
        <v>5</v>
      </c>
      <c r="B4" s="7">
        <v>0.3</v>
      </c>
      <c r="C4" s="8">
        <v>-0.16</v>
      </c>
    </row>
    <row r="6" spans="1:3" x14ac:dyDescent="0.2">
      <c r="A6" s="1" t="s">
        <v>6</v>
      </c>
      <c r="B6" s="10">
        <f>B2*C2+B3*C3+B4*C4</f>
        <v>8.6000000000000007E-2</v>
      </c>
    </row>
    <row r="7" spans="1:3" x14ac:dyDescent="0.2">
      <c r="A7" s="4" t="s">
        <v>8</v>
      </c>
      <c r="B7" s="11">
        <f>B2*(C2-B6)^2+B3*(C3-B6)^2+B4*(C4-B6)^2</f>
        <v>3.3143999999999993E-2</v>
      </c>
    </row>
    <row r="8" spans="1:3" x14ac:dyDescent="0.2">
      <c r="A8" s="6" t="s">
        <v>7</v>
      </c>
      <c r="B8" s="9">
        <f>SQRT(B7)</f>
        <v>0.1820549367636044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E2D2-D30E-1545-A740-6A68CF6323DB}">
  <dimension ref="A2:B7"/>
  <sheetViews>
    <sheetView workbookViewId="0">
      <selection activeCell="B3" sqref="B3"/>
    </sheetView>
  </sheetViews>
  <sheetFormatPr baseColWidth="10" defaultRowHeight="16" x14ac:dyDescent="0.2"/>
  <sheetData>
    <row r="2" spans="1:2" x14ac:dyDescent="0.2">
      <c r="A2" t="s">
        <v>9</v>
      </c>
      <c r="B2" t="s">
        <v>10</v>
      </c>
    </row>
    <row r="3" spans="1:2" x14ac:dyDescent="0.2">
      <c r="A3">
        <v>1</v>
      </c>
    </row>
    <row r="4" spans="1:2" x14ac:dyDescent="0.2">
      <c r="A4">
        <v>2</v>
      </c>
    </row>
    <row r="5" spans="1:2" x14ac:dyDescent="0.2">
      <c r="A5">
        <v>3</v>
      </c>
    </row>
    <row r="6" spans="1:2" x14ac:dyDescent="0.2">
      <c r="A6">
        <v>4</v>
      </c>
    </row>
    <row r="7" spans="1:2" x14ac:dyDescent="0.2">
      <c r="A7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AD6B-2C14-794D-BC7E-8956E4364AC9}">
  <dimension ref="A1:L11"/>
  <sheetViews>
    <sheetView tabSelected="1" workbookViewId="0">
      <selection activeCell="L10" sqref="L10"/>
    </sheetView>
  </sheetViews>
  <sheetFormatPr baseColWidth="10" defaultRowHeight="16" x14ac:dyDescent="0.2"/>
  <cols>
    <col min="2" max="2" width="19.33203125" customWidth="1"/>
    <col min="3" max="3" width="20.5" customWidth="1"/>
    <col min="8" max="8" width="14.5" style="14" customWidth="1"/>
    <col min="9" max="9" width="10.83203125" style="14"/>
    <col min="10" max="10" width="12.1640625" bestFit="1" customWidth="1"/>
  </cols>
  <sheetData>
    <row r="1" spans="1:12" x14ac:dyDescent="0.2">
      <c r="B1" s="12" t="s">
        <v>13</v>
      </c>
      <c r="C1" s="12" t="s">
        <v>14</v>
      </c>
      <c r="E1" t="s">
        <v>19</v>
      </c>
      <c r="F1" s="13">
        <v>43862</v>
      </c>
      <c r="H1" s="14" t="s">
        <v>27</v>
      </c>
      <c r="I1" s="14">
        <v>0.1</v>
      </c>
    </row>
    <row r="2" spans="1:12" x14ac:dyDescent="0.2">
      <c r="A2" s="12" t="s">
        <v>11</v>
      </c>
      <c r="B2" t="s">
        <v>15</v>
      </c>
      <c r="C2" t="s">
        <v>17</v>
      </c>
      <c r="E2" t="s">
        <v>20</v>
      </c>
      <c r="F2" s="13">
        <v>45658</v>
      </c>
      <c r="H2" s="14" t="s">
        <v>28</v>
      </c>
      <c r="I2" s="14">
        <v>0.08</v>
      </c>
    </row>
    <row r="3" spans="1:12" x14ac:dyDescent="0.2">
      <c r="A3" s="12" t="s">
        <v>12</v>
      </c>
      <c r="B3" t="s">
        <v>16</v>
      </c>
      <c r="C3" t="s">
        <v>18</v>
      </c>
      <c r="E3" t="s">
        <v>21</v>
      </c>
      <c r="F3">
        <v>0.08</v>
      </c>
      <c r="H3" s="14" t="s">
        <v>29</v>
      </c>
      <c r="I3" s="14">
        <v>1000</v>
      </c>
    </row>
    <row r="4" spans="1:12" x14ac:dyDescent="0.2">
      <c r="E4" t="s">
        <v>22</v>
      </c>
      <c r="F4">
        <v>0.1</v>
      </c>
    </row>
    <row r="5" spans="1:12" x14ac:dyDescent="0.2">
      <c r="E5" t="s">
        <v>25</v>
      </c>
      <c r="F5">
        <v>1</v>
      </c>
      <c r="H5" s="14" t="s">
        <v>26</v>
      </c>
      <c r="I5" s="14" t="s">
        <v>30</v>
      </c>
      <c r="J5" t="s">
        <v>31</v>
      </c>
      <c r="K5" t="s">
        <v>32</v>
      </c>
      <c r="L5" t="s">
        <v>33</v>
      </c>
    </row>
    <row r="6" spans="1:12" x14ac:dyDescent="0.2">
      <c r="E6" t="s">
        <v>23</v>
      </c>
      <c r="F6">
        <v>100</v>
      </c>
      <c r="H6" s="14">
        <v>1</v>
      </c>
      <c r="I6" s="14">
        <f>$I$3*$I$2</f>
        <v>80</v>
      </c>
      <c r="J6" s="16">
        <f>I6/(POWER(1+$I$1,H6))</f>
        <v>72.72727272727272</v>
      </c>
      <c r="K6" s="15">
        <f>J6/$J$11</f>
        <v>7.8693476519878972E-2</v>
      </c>
      <c r="L6">
        <f>K6*H6</f>
        <v>7.8693476519878972E-2</v>
      </c>
    </row>
    <row r="7" spans="1:12" x14ac:dyDescent="0.2">
      <c r="H7" s="14">
        <v>2</v>
      </c>
      <c r="I7" s="14">
        <f t="shared" ref="I7:I10" si="0">$I$3*$I$2</f>
        <v>80</v>
      </c>
      <c r="J7" s="16">
        <f t="shared" ref="J7:J10" si="1">I7/(POWER(1+$I$1,H7))</f>
        <v>66.115702479338836</v>
      </c>
      <c r="K7" s="15">
        <f t="shared" ref="K7:K10" si="2">J7/$J$11</f>
        <v>7.1539524108980873E-2</v>
      </c>
      <c r="L7">
        <f t="shared" ref="L7:L10" si="3">K7*H7</f>
        <v>0.14307904821796175</v>
      </c>
    </row>
    <row r="8" spans="1:12" x14ac:dyDescent="0.2">
      <c r="E8" t="s">
        <v>24</v>
      </c>
      <c r="F8" t="e">
        <f>DURATION(F1,F2,F3,F4,F5,F6)</f>
        <v>#NUM!</v>
      </c>
      <c r="H8" s="14">
        <v>3</v>
      </c>
      <c r="I8" s="14">
        <f t="shared" si="0"/>
        <v>80</v>
      </c>
      <c r="J8" s="16">
        <f t="shared" si="1"/>
        <v>60.1051840721262</v>
      </c>
      <c r="K8" s="15">
        <f t="shared" si="2"/>
        <v>6.5035931008164419E-2</v>
      </c>
      <c r="L8">
        <f t="shared" si="3"/>
        <v>0.19510779302449327</v>
      </c>
    </row>
    <row r="9" spans="1:12" x14ac:dyDescent="0.2">
      <c r="H9" s="14">
        <v>4</v>
      </c>
      <c r="I9" s="14">
        <f t="shared" si="0"/>
        <v>80</v>
      </c>
      <c r="J9" s="16">
        <f t="shared" si="1"/>
        <v>54.64107642920564</v>
      </c>
      <c r="K9" s="15">
        <f t="shared" si="2"/>
        <v>5.9123573643785843E-2</v>
      </c>
      <c r="L9">
        <f t="shared" si="3"/>
        <v>0.23649429457514337</v>
      </c>
    </row>
    <row r="10" spans="1:12" x14ac:dyDescent="0.2">
      <c r="H10" s="17">
        <v>5</v>
      </c>
      <c r="I10" s="17">
        <f>$I$3*$I$2+$I$3</f>
        <v>1080</v>
      </c>
      <c r="J10" s="18">
        <f t="shared" si="1"/>
        <v>670.5950289038874</v>
      </c>
      <c r="K10" s="19">
        <f t="shared" si="2"/>
        <v>0.72560749471918984</v>
      </c>
      <c r="L10" s="7">
        <f t="shared" si="3"/>
        <v>3.6280374735959491</v>
      </c>
    </row>
    <row r="11" spans="1:12" x14ac:dyDescent="0.2">
      <c r="J11" s="16">
        <f>SUM(J6:J10)</f>
        <v>924.18426461183083</v>
      </c>
      <c r="K11" s="15">
        <f>SUM(K6:K10)</f>
        <v>1</v>
      </c>
      <c r="L11">
        <f>SUM(L6:L10)</f>
        <v>4.2814120859334261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Bolhassani Alireza</dc:creator>
  <cp:lastModifiedBy>Bolhassani Alireza</cp:lastModifiedBy>
  <dcterms:created xsi:type="dcterms:W3CDTF">2022-11-18T13:03:42Z</dcterms:created>
  <dcterms:modified xsi:type="dcterms:W3CDTF">2023-01-11T01:46:59Z</dcterms:modified>
</cp:coreProperties>
</file>