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iman/work/IBS/Stat/Trial Exam/"/>
    </mc:Choice>
  </mc:AlternateContent>
  <xr:revisionPtr revIDLastSave="0" documentId="13_ncr:1_{20936E88-55AE-8A4A-AB19-E88A089EE4C7}" xr6:coauthVersionLast="47" xr6:coauthVersionMax="47" xr10:uidLastSave="{00000000-0000-0000-0000-000000000000}"/>
  <bookViews>
    <workbookView xWindow="0" yWindow="740" windowWidth="29400" windowHeight="16980" activeTab="10" xr2:uid="{7EB13CA2-61AC-3749-83CE-20CF352727F2}"/>
  </bookViews>
  <sheets>
    <sheet name="Q1" sheetId="1" r:id="rId1"/>
    <sheet name="Q2" sheetId="2" r:id="rId2"/>
    <sheet name="Q3" sheetId="5" r:id="rId3"/>
    <sheet name="Q4" sheetId="4" r:id="rId4"/>
    <sheet name="Q5" sheetId="3" r:id="rId5"/>
    <sheet name="Q6" sheetId="6" r:id="rId6"/>
    <sheet name="Q7" sheetId="7" r:id="rId7"/>
    <sheet name="Q8" sheetId="8" r:id="rId8"/>
    <sheet name="Q9" sheetId="9" r:id="rId9"/>
    <sheet name="Q10" sheetId="10" r:id="rId10"/>
    <sheet name="Q11" sheetId="1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10" l="1"/>
  <c r="B14" i="10" l="1"/>
  <c r="B11" i="10"/>
  <c r="B12" i="10" s="1"/>
  <c r="B15" i="10" l="1"/>
  <c r="B16" i="10" s="1"/>
  <c r="F29" i="1" l="1"/>
  <c r="D31" i="1"/>
  <c r="D30" i="1"/>
  <c r="D29" i="1"/>
  <c r="D23" i="1"/>
  <c r="E17" i="1"/>
  <c r="E12" i="1"/>
  <c r="E29" i="1" l="1"/>
  <c r="D32" i="1"/>
  <c r="C30" i="1"/>
  <c r="C31" i="1"/>
  <c r="C32" i="1"/>
  <c r="C29" i="1"/>
  <c r="F9" i="1"/>
  <c r="F8" i="1"/>
  <c r="F7" i="1"/>
  <c r="F6" i="1"/>
  <c r="F5" i="1"/>
  <c r="B32" i="1"/>
  <c r="B31" i="1"/>
  <c r="B30" i="1"/>
  <c r="B29" i="1"/>
  <c r="C27" i="1"/>
</calcChain>
</file>

<file path=xl/sharedStrings.xml><?xml version="1.0" encoding="utf-8"?>
<sst xmlns="http://schemas.openxmlformats.org/spreadsheetml/2006/main" count="126" uniqueCount="114">
  <si>
    <t>X</t>
  </si>
  <si>
    <t>: the number of months from now it will take to complete  project</t>
  </si>
  <si>
    <t>P(X)</t>
  </si>
  <si>
    <t>p(2)</t>
  </si>
  <si>
    <t>p(2.5)</t>
  </si>
  <si>
    <t>2y</t>
  </si>
  <si>
    <t>p(3)</t>
  </si>
  <si>
    <t>4y</t>
  </si>
  <si>
    <t>p(3.5)</t>
  </si>
  <si>
    <t>p(2)+p(2.5)+p(3)+p(3.5) = 1</t>
  </si>
  <si>
    <t>y+2y+4y+2y = 1</t>
  </si>
  <si>
    <t xml:space="preserve">y </t>
  </si>
  <si>
    <t>1/9</t>
  </si>
  <si>
    <t>2/9</t>
  </si>
  <si>
    <t>4/9</t>
  </si>
  <si>
    <t>a.</t>
  </si>
  <si>
    <t>Find the probability distribution of X.</t>
  </si>
  <si>
    <t>b.</t>
  </si>
  <si>
    <t>What is the probability that this project will be completed in less than three months from now</t>
  </si>
  <si>
    <t>P(X&lt;3) =</t>
  </si>
  <si>
    <t>p(2.5)+p(2)=</t>
  </si>
  <si>
    <t>3/9</t>
  </si>
  <si>
    <t>c.</t>
  </si>
  <si>
    <t>What is the probability that this project will not be completed on time?</t>
  </si>
  <si>
    <t>P(X&gt;3)=</t>
  </si>
  <si>
    <t>p(3.5)=</t>
  </si>
  <si>
    <t>d.</t>
  </si>
  <si>
    <t>What is the expected completion time (in months) of this project from now</t>
  </si>
  <si>
    <t xml:space="preserve">E(X) = </t>
  </si>
  <si>
    <t>2*(1/9)+2.5*(2/9)+3*(4/9)+3.5*(2/9)</t>
  </si>
  <si>
    <t>26/9</t>
  </si>
  <si>
    <t>e.</t>
  </si>
  <si>
    <t xml:space="preserve">How much variability (in months) exists around the expected value you found in part d? </t>
  </si>
  <si>
    <t>Number of passengers who show up for a particular commercial airline flight is a discrete random variable</t>
  </si>
  <si>
    <t>Time between flight arrivals at a major airport is a continuous random variable</t>
  </si>
  <si>
    <t>E(x)</t>
  </si>
  <si>
    <t>(X-E(x))^2</t>
  </si>
  <si>
    <t>Sum of P(X)</t>
  </si>
  <si>
    <t>Variance</t>
  </si>
  <si>
    <t>P(X)*(X-E(x))^2</t>
  </si>
  <si>
    <t>One reason for sampling randomly from a population is to avoid biases (such as choosing mainly stay-at-home mothers because they are easier to contact). An equally important reason is that random sampling allows you to use probability to make inferences about unknown population parameters. If sampling were not random, there would be no basis for using probability to make such inferences.</t>
  </si>
  <si>
    <t>Why Random Sampling</t>
  </si>
  <si>
    <t>Simple Random Sampling</t>
  </si>
  <si>
    <t>A simple random sample of size n is one where each possible sample of size n has the same chance of being chosen.</t>
  </si>
  <si>
    <t>Systematic Sampling</t>
  </si>
  <si>
    <t xml:space="preserve">Systematic sampling is quite different from simple random sampling because not every sample has a chance of being chosen. </t>
  </si>
  <si>
    <t>For example, sup- pose that a company wants to sample randomly from its customers, and its customer list is in decreasing order of order volumes. That is, the largest customers are at the top of the list and the smallest are at the bottom. Then systematic sampling might be more representative than simple random sampling because it guarantees a wide range of customers in terms of order volumes.</t>
  </si>
  <si>
    <r>
      <t xml:space="preserve">In general, one of the first </t>
    </r>
    <r>
      <rPr>
        <i/>
        <sz val="12"/>
        <color rgb="FF1E1607"/>
        <rFont val="TimesLTStd"/>
      </rPr>
      <t xml:space="preserve">k </t>
    </r>
    <r>
      <rPr>
        <sz val="12"/>
        <color rgb="FF1E1607"/>
        <rFont val="TimesLTStd"/>
      </rPr>
      <t xml:space="preserve">members is selected randomly, and then every </t>
    </r>
    <r>
      <rPr>
        <i/>
        <sz val="12"/>
        <color rgb="FF1E1607"/>
        <rFont val="TimesLTStd"/>
      </rPr>
      <t>k</t>
    </r>
    <r>
      <rPr>
        <sz val="12"/>
        <color rgb="FF1E1607"/>
        <rFont val="TimesLTStd"/>
      </rPr>
      <t xml:space="preserve">th member after this one is selected. The value </t>
    </r>
    <r>
      <rPr>
        <i/>
        <sz val="12"/>
        <color rgb="FF1E1607"/>
        <rFont val="TimesLTStd"/>
      </rPr>
      <t xml:space="preserve">k </t>
    </r>
    <r>
      <rPr>
        <sz val="12"/>
        <color rgb="FF1E1607"/>
        <rFont val="TimesLTStd"/>
      </rPr>
      <t xml:space="preserve">is called the </t>
    </r>
    <r>
      <rPr>
        <i/>
        <sz val="12"/>
        <color rgb="FF1E1607"/>
        <rFont val="TimesLTStd"/>
      </rPr>
      <t>sam</t>
    </r>
    <r>
      <rPr>
        <i/>
        <sz val="12"/>
        <color rgb="FF070500"/>
        <rFont val="TimesLTStd"/>
      </rPr>
      <t>p</t>
    </r>
    <r>
      <rPr>
        <i/>
        <sz val="12"/>
        <color rgb="FF1E1607"/>
        <rFont val="TimesLTStd"/>
      </rPr>
      <t>li</t>
    </r>
    <r>
      <rPr>
        <i/>
        <sz val="12"/>
        <color rgb="FF070500"/>
        <rFont val="TimesLTStd"/>
      </rPr>
      <t>n</t>
    </r>
    <r>
      <rPr>
        <i/>
        <sz val="12"/>
        <color rgb="FF1E1607"/>
        <rFont val="TimesLTStd"/>
      </rPr>
      <t>g</t>
    </r>
    <r>
      <rPr>
        <i/>
        <sz val="12"/>
        <color rgb="FF070500"/>
        <rFont val="TimesLTStd"/>
      </rPr>
      <t xml:space="preserve"> </t>
    </r>
    <r>
      <rPr>
        <i/>
        <sz val="12"/>
        <color rgb="FF1E1607"/>
        <rFont val="TimesLTStd"/>
      </rPr>
      <t>int</t>
    </r>
    <r>
      <rPr>
        <i/>
        <sz val="12"/>
        <color rgb="FF070500"/>
        <rFont val="TimesLTStd"/>
      </rPr>
      <t>e</t>
    </r>
    <r>
      <rPr>
        <i/>
        <sz val="12"/>
        <color rgb="FF1E1607"/>
        <rFont val="TimesLTStd"/>
      </rPr>
      <t>r</t>
    </r>
    <r>
      <rPr>
        <i/>
        <sz val="12"/>
        <color rgb="FF070500"/>
        <rFont val="TimesLTStd"/>
      </rPr>
      <t>v</t>
    </r>
    <r>
      <rPr>
        <i/>
        <sz val="12"/>
        <color rgb="FF1E1607"/>
        <rFont val="TimesLTStd"/>
      </rPr>
      <t xml:space="preserve">al </t>
    </r>
    <r>
      <rPr>
        <sz val="12"/>
        <color rgb="FF1E1607"/>
        <rFont val="TimesLTStd"/>
      </rPr>
      <t xml:space="preserve">and equals the ratio </t>
    </r>
    <r>
      <rPr>
        <i/>
        <sz val="12"/>
        <color rgb="FF1E1607"/>
        <rFont val="TimesLTStd"/>
      </rPr>
      <t>N</t>
    </r>
    <r>
      <rPr>
        <sz val="12"/>
        <color rgb="FF1E1607"/>
        <rFont val="TimesLTStd"/>
      </rPr>
      <t>/</t>
    </r>
    <r>
      <rPr>
        <i/>
        <sz val="12"/>
        <color rgb="FF1E1607"/>
        <rFont val="TimesLTStd"/>
      </rPr>
      <t>n</t>
    </r>
    <r>
      <rPr>
        <sz val="12"/>
        <color rgb="FF1E1607"/>
        <rFont val="TimesLTStd"/>
      </rPr>
      <t xml:space="preserve">, where </t>
    </r>
    <r>
      <rPr>
        <i/>
        <sz val="12"/>
        <color rgb="FF1E1607"/>
        <rFont val="TimesLTStd"/>
      </rPr>
      <t xml:space="preserve">N </t>
    </r>
    <r>
      <rPr>
        <sz val="12"/>
        <color rgb="FF1E1607"/>
        <rFont val="TimesLTStd"/>
      </rPr>
      <t xml:space="preserve">is the population size and </t>
    </r>
    <r>
      <rPr>
        <i/>
        <sz val="12"/>
        <color rgb="FF1E1607"/>
        <rFont val="TimesLTStd"/>
      </rPr>
      <t xml:space="preserve">n </t>
    </r>
    <r>
      <rPr>
        <sz val="12"/>
        <color rgb="FF1E1607"/>
        <rFont val="TimesLTStd"/>
      </rPr>
      <t xml:space="preserve">is the desired sample size. </t>
    </r>
  </si>
  <si>
    <t>Stratified Sampling</t>
  </si>
  <si>
    <t>In stratified sampling, the population is divided into relatively homogeneous subsets called strata, and then random samples are taken from each stratum.</t>
  </si>
  <si>
    <t>It is a particularly useful approach when there is considerable variation between the various strata but rela- tively little variation within a given stratum.</t>
  </si>
  <si>
    <t>Advantages:</t>
  </si>
  <si>
    <t>1- One obvious advantage is that separate estimates can be obtained within each stratum—which would not be obtained with a simple random sample from the entire population.</t>
  </si>
  <si>
    <t xml:space="preserve">2- A more important advantage of stratified sampling is that the accuracy of the resulting population estimates can be increased by using appropriately defined strata. </t>
  </si>
  <si>
    <t>The key to using stratified sampling effectively is selecting the appropriate strata.</t>
  </si>
  <si>
    <r>
      <t>With</t>
    </r>
    <r>
      <rPr>
        <b/>
        <sz val="12"/>
        <color theme="1"/>
        <rFont val="Calibri"/>
        <family val="2"/>
        <scheme val="minor"/>
      </rPr>
      <t xml:space="preserve"> proportional sample sizes</t>
    </r>
    <r>
      <rPr>
        <sz val="12"/>
        <color theme="1"/>
        <rFont val="Calibri"/>
        <family val="2"/>
        <scheme val="minor"/>
      </rPr>
      <t>, the proportion of a stratum in the sample is the same as the proportion of that stratum in the population.</t>
    </r>
  </si>
  <si>
    <t xml:space="preserve">If one stratum has, say, 15% of the total population, then you select 15% of the total sample from this stratum. </t>
  </si>
  <si>
    <t>Cluster Sampling</t>
  </si>
  <si>
    <t>In cluster sampling, the population is separated into clusters, such as cities or city blocks, and then a random sample of the clusters is selected.</t>
  </si>
  <si>
    <t>1- The primary advantage of cluster sampling is sampling convenience (and possi- bly lower cost).</t>
  </si>
  <si>
    <t>The downside, however, is that the inferences drawn from a cluster sample can be less accurate for a given sample size than from other sampling plans.</t>
  </si>
  <si>
    <t>You could then select a simple random sample of city blocks and then sample all of the households in the chosen blocks.</t>
  </si>
  <si>
    <t xml:space="preserve">P04_27.xlsx </t>
  </si>
  <si>
    <t>In</t>
  </si>
  <si>
    <t>There are two basic sources of errors:</t>
  </si>
  <si>
    <t>1-  sampling error</t>
  </si>
  <si>
    <t>2- nonsampling error.</t>
  </si>
  <si>
    <t>1-</t>
  </si>
  <si>
    <t>Sampling error is the inevitable result of basing an inference on a random sample rather than on the entire population.</t>
  </si>
  <si>
    <t>Sampling error results from “unlucky” samples.</t>
  </si>
  <si>
    <t xml:space="preserve">2- </t>
  </si>
  <si>
    <t>Nonsampling error is quite different and can occur for a variety of reasons.</t>
  </si>
  <si>
    <t>2-1 nonresponse bias:</t>
  </si>
  <si>
    <t>Perhaps the most serious type of nonsampling error is nonresponse bias. This occurs when a portion of the sample fails to respond to the survey.</t>
  </si>
  <si>
    <t>Anyone who has ever conducted a questionnaire, by any method, knows that the percentage of nonrespondents can be quite large</t>
  </si>
  <si>
    <t>2-2 nontruthful responses:</t>
  </si>
  <si>
    <t xml:space="preserve">This is particularly a problem when there are sensitive questions in a questionnaire. </t>
  </si>
  <si>
    <t>For example, if the questions “Have you ever had an abortion?” or “Do you regularly use cocaine?” are asked, most people will answer “no,” regardless of whether the true answer is “yes” or “no.”</t>
  </si>
  <si>
    <t>2-3 measurement error.</t>
  </si>
  <si>
    <t xml:space="preserve">This occurs when the responses to the questions do not reflect what the investigator had in mind. It might result from poorly worded questions, questions the respondents don’t fully understand, </t>
  </si>
  <si>
    <t>2-4 voluntary response bias.</t>
  </si>
  <si>
    <t xml:space="preserve">This occurs when the subset of people who respond to a survey differ in some important respect from all potential respondents. </t>
  </si>
  <si>
    <t>suppose a population of students is surveyed to see how many hours they study per night. If the students who respond are predominantly those who get the best grades, the resulting sample mean number of hours could be biased on the high side.</t>
  </si>
  <si>
    <t>P02_02.xlsx</t>
  </si>
  <si>
    <t>Standard deviation</t>
  </si>
  <si>
    <t xml:space="preserve">Because it can take on an infinite number of possible values. In this case we can have an infinite number of time between flight arrivals at a major airport. </t>
  </si>
  <si>
    <t>Because the number of passengers are not continuous, It means there is no value between the two adjecent value of this random variable. and value depends upon the numerical outcomes of this random phenomenon. For example having 2.5 passengers is not a reasonable number of passengers between 2 and 3 passengers</t>
  </si>
  <si>
    <t>Chapter 7.3</t>
  </si>
  <si>
    <t>Page 282</t>
  </si>
  <si>
    <t>Example:</t>
  </si>
  <si>
    <t>Page 289</t>
  </si>
  <si>
    <t>P19_01.xlxs</t>
  </si>
  <si>
    <t>P08_06.xlxs</t>
  </si>
  <si>
    <t xml:space="preserve"> P09_02.xlsx</t>
  </si>
  <si>
    <t>success (number of hits)</t>
  </si>
  <si>
    <t>N (number of at-bats)</t>
  </si>
  <si>
    <t>Confidence Level</t>
  </si>
  <si>
    <t xml:space="preserve">p-value </t>
  </si>
  <si>
    <t>pq</t>
  </si>
  <si>
    <t>p &gt;= 0.3</t>
  </si>
  <si>
    <t>P &lt; 0.3</t>
  </si>
  <si>
    <t>standard error</t>
  </si>
  <si>
    <t>H0: gets a hit in at least 30% of at-bats</t>
  </si>
  <si>
    <t>z_value</t>
  </si>
  <si>
    <t>p</t>
  </si>
  <si>
    <t>H0 accepted</t>
  </si>
  <si>
    <t>P10_5.xlxs</t>
  </si>
  <si>
    <t>H1: gets a hit in less than 30% of at-bats</t>
  </si>
  <si>
    <t>p(sample)</t>
  </si>
  <si>
    <t>p(sample) - p</t>
  </si>
  <si>
    <t>It means there are significant evidences to accept the player's claim</t>
  </si>
  <si>
    <t>the first Issue about randomization is a critical condition for doing this test. It means 105 samples must choose randomly during the month and if they are not chosen randomly the validation of the test can be questioned</t>
  </si>
  <si>
    <t>About the population, we have to mention that the sample size must not be more than 10 percentage of the population. It means if the sample size is 105 in this case, the total at-bats for this month has to be more  than 1050. Otherwise we can cast doubt on the validation of the test.</t>
  </si>
  <si>
    <t>When we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</si>
</sst>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0000_);_(* \(#,##0.0000\);_(* &quot;-&quot;??_);_(@_)"/>
    <numFmt numFmtId="165" formatCode="_(* #,##0.000_);_(* \(#,##0.000\);_(* &quot;-&quot;??_);_(@_)"/>
  </numFmts>
  <fonts count="9">
    <font>
      <sz val="12"/>
      <color theme="1"/>
      <name val="Calibri"/>
      <family val="2"/>
      <scheme val="minor"/>
    </font>
    <font>
      <sz val="16"/>
      <color theme="1"/>
      <name val="Calibri"/>
      <family val="2"/>
      <scheme val="minor"/>
    </font>
    <font>
      <b/>
      <sz val="12"/>
      <color theme="1"/>
      <name val="Calibri"/>
      <family val="2"/>
      <scheme val="minor"/>
    </font>
    <font>
      <sz val="12"/>
      <color rgb="FF1E1607"/>
      <name val="TimesLTStd"/>
    </font>
    <font>
      <i/>
      <sz val="12"/>
      <color rgb="FF1E1607"/>
      <name val="TimesLTStd"/>
    </font>
    <font>
      <i/>
      <sz val="12"/>
      <color rgb="FF070500"/>
      <name val="TimesLTStd"/>
    </font>
    <font>
      <sz val="11"/>
      <color theme="1"/>
      <name val="Calibri"/>
      <family val="2"/>
      <scheme val="minor"/>
    </font>
    <font>
      <sz val="12"/>
      <color theme="1"/>
      <name val="Calibri"/>
      <family val="2"/>
      <scheme val="minor"/>
    </font>
    <font>
      <sz val="14"/>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8" tint="0.59999389629810485"/>
        <bgColor indexed="64"/>
      </patternFill>
    </fill>
  </fills>
  <borders count="2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3" fontId="7" fillId="0" borderId="0" applyFont="0" applyFill="0" applyBorder="0" applyAlignment="0" applyProtection="0"/>
  </cellStyleXfs>
  <cellXfs count="84">
    <xf numFmtId="0" fontId="0" fillId="0" borderId="0" xfId="0"/>
    <xf numFmtId="0" fontId="0" fillId="2" borderId="1" xfId="0" applyFill="1" applyBorder="1" applyAlignment="1">
      <alignment horizontal="center"/>
    </xf>
    <xf numFmtId="0" fontId="0" fillId="0" borderId="4" xfId="0" applyBorder="1"/>
    <xf numFmtId="0" fontId="0" fillId="0" borderId="0" xfId="0" applyAlignment="1">
      <alignment horizontal="right"/>
    </xf>
    <xf numFmtId="2" fontId="0" fillId="0" borderId="0" xfId="0" applyNumberFormat="1"/>
    <xf numFmtId="0" fontId="0" fillId="3" borderId="6" xfId="0" applyFill="1" applyBorder="1" applyAlignment="1">
      <alignment horizontal="center"/>
    </xf>
    <xf numFmtId="0" fontId="0" fillId="0" borderId="10" xfId="0" applyBorder="1"/>
    <xf numFmtId="0" fontId="0" fillId="3" borderId="7" xfId="0" applyFill="1" applyBorder="1" applyAlignment="1">
      <alignment horizontal="center"/>
    </xf>
    <xf numFmtId="0" fontId="0" fillId="3" borderId="9" xfId="0" applyFill="1" applyBorder="1" applyAlignment="1">
      <alignment horizontal="center"/>
    </xf>
    <xf numFmtId="0" fontId="0" fillId="0" borderId="0" xfId="0" applyAlignment="1">
      <alignment horizontal="left"/>
    </xf>
    <xf numFmtId="0" fontId="0" fillId="4" borderId="0" xfId="0" applyFill="1"/>
    <xf numFmtId="49" fontId="0" fillId="0" borderId="0" xfId="0" applyNumberFormat="1"/>
    <xf numFmtId="0" fontId="0" fillId="0" borderId="0" xfId="0" applyAlignment="1">
      <alignment wrapText="1"/>
    </xf>
    <xf numFmtId="0" fontId="1" fillId="0" borderId="4" xfId="0" applyFont="1" applyBorder="1" applyAlignment="1">
      <alignment vertical="center"/>
    </xf>
    <xf numFmtId="0" fontId="0" fillId="0" borderId="4" xfId="0" applyBorder="1" applyAlignment="1">
      <alignment horizontal="center"/>
    </xf>
    <xf numFmtId="49" fontId="0" fillId="3" borderId="4" xfId="0" applyNumberFormat="1" applyFill="1" applyBorder="1" applyAlignment="1">
      <alignment horizontal="center"/>
    </xf>
    <xf numFmtId="49" fontId="0" fillId="3" borderId="10" xfId="0" applyNumberFormat="1" applyFill="1" applyBorder="1" applyAlignment="1">
      <alignment horizontal="center"/>
    </xf>
    <xf numFmtId="2" fontId="0" fillId="3" borderId="8" xfId="0" applyNumberFormat="1" applyFill="1" applyBorder="1" applyAlignment="1">
      <alignment horizontal="center"/>
    </xf>
    <xf numFmtId="2" fontId="0" fillId="3" borderId="11" xfId="0" applyNumberFormat="1" applyFill="1" applyBorder="1" applyAlignment="1">
      <alignment horizontal="center"/>
    </xf>
    <xf numFmtId="0" fontId="0" fillId="0" borderId="0" xfId="0" applyAlignment="1">
      <alignment horizontal="center"/>
    </xf>
    <xf numFmtId="2" fontId="0" fillId="0" borderId="0" xfId="0" applyNumberFormat="1" applyAlignment="1">
      <alignment horizontal="center"/>
    </xf>
    <xf numFmtId="0" fontId="0" fillId="3" borderId="16" xfId="0" applyFill="1" applyBorder="1" applyAlignment="1">
      <alignment horizontal="center"/>
    </xf>
    <xf numFmtId="0" fontId="0" fillId="3" borderId="17" xfId="0" applyFill="1" applyBorder="1"/>
    <xf numFmtId="0" fontId="6" fillId="0" borderId="0" xfId="0" applyFont="1"/>
    <xf numFmtId="0" fontId="0" fillId="5" borderId="0" xfId="0" applyFill="1"/>
    <xf numFmtId="164" fontId="0" fillId="0" borderId="0" xfId="1" applyNumberFormat="1" applyFont="1"/>
    <xf numFmtId="43" fontId="0" fillId="0" borderId="0" xfId="0" applyNumberFormat="1"/>
    <xf numFmtId="0" fontId="0" fillId="5" borderId="16" xfId="0" applyFill="1" applyBorder="1"/>
    <xf numFmtId="0" fontId="0" fillId="5" borderId="17" xfId="0" applyFill="1" applyBorder="1"/>
    <xf numFmtId="0" fontId="0" fillId="5" borderId="18" xfId="0" applyFill="1" applyBorder="1"/>
    <xf numFmtId="49" fontId="0" fillId="3" borderId="18" xfId="0" applyNumberFormat="1" applyFill="1" applyBorder="1" applyAlignment="1">
      <alignment horizontal="center"/>
    </xf>
    <xf numFmtId="2" fontId="0" fillId="5" borderId="18" xfId="0" applyNumberFormat="1" applyFill="1" applyBorder="1" applyAlignment="1">
      <alignment horizontal="center"/>
    </xf>
    <xf numFmtId="0" fontId="0" fillId="0" borderId="15" xfId="0" applyBorder="1"/>
    <xf numFmtId="0" fontId="0" fillId="0" borderId="20" xfId="0" applyBorder="1"/>
    <xf numFmtId="0" fontId="0" fillId="4" borderId="22" xfId="0" applyFill="1" applyBorder="1"/>
    <xf numFmtId="0" fontId="0" fillId="7" borderId="25" xfId="0" applyFill="1" applyBorder="1"/>
    <xf numFmtId="0" fontId="0" fillId="2" borderId="19" xfId="0" applyFill="1" applyBorder="1"/>
    <xf numFmtId="0" fontId="0" fillId="2" borderId="19" xfId="0" applyFill="1" applyBorder="1" applyAlignment="1">
      <alignment horizontal="left"/>
    </xf>
    <xf numFmtId="0" fontId="0" fillId="0" borderId="15" xfId="0" applyBorder="1" applyAlignment="1">
      <alignment horizontal="left"/>
    </xf>
    <xf numFmtId="0" fontId="0" fillId="0" borderId="21" xfId="0" applyBorder="1"/>
    <xf numFmtId="0" fontId="0" fillId="6" borderId="0" xfId="0" applyFill="1"/>
    <xf numFmtId="0" fontId="0" fillId="6" borderId="22" xfId="0" applyFill="1" applyBorder="1"/>
    <xf numFmtId="0" fontId="0" fillId="0" borderId="22" xfId="0" applyBorder="1"/>
    <xf numFmtId="164" fontId="0" fillId="0" borderId="0" xfId="1" applyNumberFormat="1" applyFont="1" applyBorder="1"/>
    <xf numFmtId="165" fontId="0" fillId="4" borderId="0" xfId="0" applyNumberFormat="1" applyFill="1"/>
    <xf numFmtId="0" fontId="0" fillId="0" borderId="23" xfId="0" applyBorder="1"/>
    <xf numFmtId="0" fontId="0" fillId="0" borderId="24" xfId="0" applyBorder="1"/>
    <xf numFmtId="0" fontId="0" fillId="0" borderId="25" xfId="0" applyBorder="1"/>
    <xf numFmtId="0" fontId="0" fillId="3" borderId="21" xfId="0" applyFill="1" applyBorder="1"/>
    <xf numFmtId="0" fontId="8" fillId="2" borderId="19" xfId="0" applyFont="1" applyFill="1" applyBorder="1"/>
    <xf numFmtId="0" fontId="8" fillId="0" borderId="22" xfId="0" applyFont="1" applyBorder="1"/>
    <xf numFmtId="0" fontId="8" fillId="0" borderId="25" xfId="0" applyFont="1" applyBorder="1"/>
    <xf numFmtId="0" fontId="0" fillId="4" borderId="0" xfId="0" applyFill="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0" fillId="0" borderId="5" xfId="0" applyBorder="1" applyAlignment="1">
      <alignment horizontal="center"/>
    </xf>
    <xf numFmtId="0" fontId="0" fillId="0" borderId="4" xfId="0" applyBorder="1" applyAlignment="1">
      <alignment horizontal="center"/>
    </xf>
    <xf numFmtId="0" fontId="0" fillId="3" borderId="12" xfId="0" applyFill="1" applyBorder="1" applyAlignment="1">
      <alignment horizontal="center"/>
    </xf>
    <xf numFmtId="0" fontId="0" fillId="3" borderId="13" xfId="0" applyFill="1" applyBorder="1" applyAlignment="1">
      <alignment horizontal="center"/>
    </xf>
    <xf numFmtId="0" fontId="0" fillId="3" borderId="14" xfId="0" applyFill="1" applyBorder="1" applyAlignment="1">
      <alignment horizontal="center"/>
    </xf>
    <xf numFmtId="0" fontId="0" fillId="0" borderId="15" xfId="0" applyBorder="1" applyAlignment="1">
      <alignment horizontal="right"/>
    </xf>
    <xf numFmtId="0" fontId="1" fillId="0" borderId="4" xfId="0" applyFont="1" applyBorder="1" applyAlignment="1">
      <alignment horizontal="left" wrapText="1"/>
    </xf>
    <xf numFmtId="0" fontId="0" fillId="5" borderId="0" xfId="0" applyFill="1" applyAlignment="1">
      <alignment horizontal="left"/>
    </xf>
    <xf numFmtId="0" fontId="0" fillId="0" borderId="0" xfId="0" applyAlignment="1">
      <alignment horizontal="left"/>
    </xf>
    <xf numFmtId="16" fontId="0" fillId="5" borderId="0" xfId="0" applyNumberFormat="1" applyFill="1" applyAlignment="1">
      <alignment horizontal="center"/>
    </xf>
    <xf numFmtId="0" fontId="0" fillId="5" borderId="0" xfId="0" applyFill="1" applyAlignment="1">
      <alignment horizontal="center"/>
    </xf>
    <xf numFmtId="0" fontId="0" fillId="0" borderId="0" xfId="0" applyAlignment="1">
      <alignment horizontal="center"/>
    </xf>
    <xf numFmtId="0" fontId="0" fillId="0" borderId="0" xfId="0" applyAlignment="1">
      <alignment horizontal="left" wrapText="1"/>
    </xf>
    <xf numFmtId="0" fontId="0" fillId="3" borderId="0" xfId="0" applyFill="1" applyAlignment="1">
      <alignment horizontal="center"/>
    </xf>
    <xf numFmtId="0" fontId="0" fillId="3" borderId="0" xfId="0" applyFill="1" applyAlignment="1">
      <alignment horizontal="left"/>
    </xf>
    <xf numFmtId="0" fontId="0" fillId="0" borderId="0" xfId="0" applyAlignment="1">
      <alignment horizontal="center" wrapText="1"/>
    </xf>
    <xf numFmtId="0" fontId="3" fillId="0" borderId="0" xfId="0" applyFont="1" applyAlignment="1">
      <alignment horizontal="left" wrapText="1"/>
    </xf>
    <xf numFmtId="0" fontId="8" fillId="0" borderId="21" xfId="0" applyFont="1" applyBorder="1" applyAlignment="1">
      <alignment horizontal="left" wrapText="1"/>
    </xf>
    <xf numFmtId="0" fontId="8" fillId="0" borderId="0" xfId="0" applyFont="1" applyAlignment="1">
      <alignment horizontal="left" wrapText="1"/>
    </xf>
    <xf numFmtId="0" fontId="8" fillId="0" borderId="23" xfId="0" applyFont="1" applyBorder="1" applyAlignment="1">
      <alignment horizontal="left" wrapText="1"/>
    </xf>
    <xf numFmtId="0" fontId="8" fillId="0" borderId="24" xfId="0" applyFont="1" applyBorder="1" applyAlignment="1">
      <alignment horizontal="left" wrapText="1"/>
    </xf>
    <xf numFmtId="0" fontId="8" fillId="0" borderId="21" xfId="0" applyFont="1" applyBorder="1" applyAlignment="1">
      <alignment horizontal="left"/>
    </xf>
    <xf numFmtId="0" fontId="8" fillId="0" borderId="0" xfId="0" applyFont="1" applyAlignment="1">
      <alignment horizontal="left"/>
    </xf>
    <xf numFmtId="0" fontId="8" fillId="0" borderId="22" xfId="0" applyFont="1" applyBorder="1" applyAlignment="1">
      <alignment horizontal="left"/>
    </xf>
    <xf numFmtId="0" fontId="0" fillId="4" borderId="21" xfId="0" applyFill="1" applyBorder="1" applyAlignment="1">
      <alignment horizontal="left"/>
    </xf>
    <xf numFmtId="0" fontId="0" fillId="7" borderId="23" xfId="0" applyFill="1" applyBorder="1" applyAlignment="1">
      <alignment horizontal="left"/>
    </xf>
    <xf numFmtId="0" fontId="0" fillId="7" borderId="24" xfId="0" applyFill="1" applyBorder="1" applyAlignment="1">
      <alignment horizontal="left"/>
    </xf>
    <xf numFmtId="0" fontId="0" fillId="0" borderId="0" xfId="0" applyAlignment="1">
      <alignment horizontal="left" vertical="center" wrapText="1"/>
    </xf>
    <xf numFmtId="0" fontId="0" fillId="0" borderId="22" xfId="0" applyBorder="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BC468-7F39-D541-AFA2-EFAB2B9ABABD}">
  <dimension ref="A1:J32"/>
  <sheetViews>
    <sheetView topLeftCell="A7" zoomScale="116" workbookViewId="0">
      <selection activeCell="E28" sqref="E28"/>
    </sheetView>
  </sheetViews>
  <sheetFormatPr baseColWidth="10" defaultRowHeight="16"/>
  <cols>
    <col min="3" max="3" width="12.5" customWidth="1"/>
    <col min="4" max="4" width="13.6640625" bestFit="1" customWidth="1"/>
    <col min="6" max="7" width="16.6640625" bestFit="1" customWidth="1"/>
    <col min="8" max="8" width="12" customWidth="1"/>
    <col min="10" max="10" width="11.6640625" bestFit="1" customWidth="1"/>
  </cols>
  <sheetData>
    <row r="1" spans="1:10" ht="17" thickBot="1">
      <c r="A1" s="1" t="s">
        <v>0</v>
      </c>
      <c r="B1" s="53" t="s">
        <v>1</v>
      </c>
      <c r="C1" s="53"/>
      <c r="D1" s="53"/>
      <c r="E1" s="53"/>
      <c r="F1" s="53"/>
      <c r="G1" s="53"/>
      <c r="H1" s="53"/>
      <c r="I1" s="54"/>
    </row>
    <row r="3" spans="1:10" ht="17" thickBot="1">
      <c r="A3" s="10" t="s">
        <v>15</v>
      </c>
      <c r="B3" s="52" t="s">
        <v>16</v>
      </c>
      <c r="C3" s="52"/>
      <c r="D3" s="52"/>
      <c r="E3" s="52"/>
      <c r="F3" s="52"/>
      <c r="G3" s="52"/>
      <c r="H3" s="52"/>
    </row>
    <row r="4" spans="1:10">
      <c r="B4" s="5" t="s">
        <v>0</v>
      </c>
      <c r="C4" s="57" t="s">
        <v>2</v>
      </c>
      <c r="D4" s="58"/>
      <c r="E4" s="58"/>
      <c r="F4" s="59"/>
    </row>
    <row r="5" spans="1:10">
      <c r="B5" s="7">
        <v>2</v>
      </c>
      <c r="C5" s="2" t="s">
        <v>3</v>
      </c>
      <c r="D5" s="2" t="s">
        <v>11</v>
      </c>
      <c r="E5" s="15" t="s">
        <v>12</v>
      </c>
      <c r="F5" s="17">
        <f>1/9</f>
        <v>0.1111111111111111</v>
      </c>
      <c r="G5" s="55" t="s">
        <v>9</v>
      </c>
      <c r="H5" s="56"/>
    </row>
    <row r="6" spans="1:10">
      <c r="B6" s="7">
        <v>2.5</v>
      </c>
      <c r="C6" s="2" t="s">
        <v>4</v>
      </c>
      <c r="D6" s="2" t="s">
        <v>5</v>
      </c>
      <c r="E6" s="15" t="s">
        <v>13</v>
      </c>
      <c r="F6" s="17">
        <f>2/9</f>
        <v>0.22222222222222221</v>
      </c>
      <c r="G6" s="55" t="s">
        <v>10</v>
      </c>
      <c r="H6" s="56"/>
      <c r="I6" s="3"/>
      <c r="J6" s="4"/>
    </row>
    <row r="7" spans="1:10">
      <c r="B7" s="7">
        <v>3</v>
      </c>
      <c r="C7" s="2" t="s">
        <v>6</v>
      </c>
      <c r="D7" s="2" t="s">
        <v>7</v>
      </c>
      <c r="E7" s="15" t="s">
        <v>14</v>
      </c>
      <c r="F7" s="17">
        <f>4/9</f>
        <v>0.44444444444444442</v>
      </c>
    </row>
    <row r="8" spans="1:10" ht="17" thickBot="1">
      <c r="B8" s="8">
        <v>3.5</v>
      </c>
      <c r="C8" s="6" t="s">
        <v>8</v>
      </c>
      <c r="D8" s="6" t="s">
        <v>5</v>
      </c>
      <c r="E8" s="16" t="s">
        <v>13</v>
      </c>
      <c r="F8" s="18">
        <f>2/9</f>
        <v>0.22222222222222221</v>
      </c>
    </row>
    <row r="9" spans="1:10">
      <c r="C9" s="60" t="s">
        <v>37</v>
      </c>
      <c r="D9" s="60"/>
      <c r="E9" s="60"/>
      <c r="F9" s="20">
        <f>SUM(F5:F8)</f>
        <v>0.99999999999999989</v>
      </c>
    </row>
    <row r="10" spans="1:10">
      <c r="A10" s="10" t="s">
        <v>17</v>
      </c>
      <c r="B10" s="52" t="s">
        <v>18</v>
      </c>
      <c r="C10" s="52"/>
      <c r="D10" s="52"/>
      <c r="E10" s="52"/>
      <c r="F10" s="52"/>
      <c r="G10" s="52"/>
      <c r="H10" s="52"/>
      <c r="I10" s="52"/>
      <c r="J10" s="52"/>
    </row>
    <row r="11" spans="1:10" ht="17" thickBot="1"/>
    <row r="12" spans="1:10" ht="17" thickBot="1">
      <c r="B12" s="3" t="s">
        <v>19</v>
      </c>
      <c r="C12" s="3" t="s">
        <v>20</v>
      </c>
      <c r="D12" s="30" t="s">
        <v>21</v>
      </c>
      <c r="E12" s="29">
        <f>3/9</f>
        <v>0.33333333333333331</v>
      </c>
    </row>
    <row r="15" spans="1:10">
      <c r="A15" s="10" t="s">
        <v>22</v>
      </c>
      <c r="B15" s="52" t="s">
        <v>23</v>
      </c>
      <c r="C15" s="52"/>
      <c r="D15" s="52"/>
      <c r="E15" s="52"/>
      <c r="F15" s="52"/>
      <c r="G15" s="52"/>
      <c r="H15" s="52"/>
      <c r="I15" s="52"/>
      <c r="J15" s="52"/>
    </row>
    <row r="16" spans="1:10" ht="17" thickBot="1">
      <c r="G16" s="9"/>
    </row>
    <row r="17" spans="1:10" ht="17" thickBot="1">
      <c r="B17" s="3" t="s">
        <v>24</v>
      </c>
      <c r="C17" s="3" t="s">
        <v>25</v>
      </c>
      <c r="D17" s="30" t="s">
        <v>13</v>
      </c>
      <c r="E17" s="29">
        <f>2/9</f>
        <v>0.22222222222222221</v>
      </c>
    </row>
    <row r="20" spans="1:10">
      <c r="A20" s="10" t="s">
        <v>26</v>
      </c>
      <c r="B20" s="52" t="s">
        <v>27</v>
      </c>
      <c r="C20" s="52"/>
      <c r="D20" s="52"/>
      <c r="E20" s="52"/>
      <c r="F20" s="52"/>
      <c r="G20" s="52"/>
      <c r="H20" s="52"/>
      <c r="I20" s="52"/>
      <c r="J20" s="52"/>
    </row>
    <row r="22" spans="1:10" ht="17" thickBot="1">
      <c r="B22" t="s">
        <v>28</v>
      </c>
      <c r="C22" t="s">
        <v>29</v>
      </c>
    </row>
    <row r="23" spans="1:10" ht="17" thickBot="1">
      <c r="B23" t="s">
        <v>28</v>
      </c>
      <c r="C23" s="30" t="s">
        <v>30</v>
      </c>
      <c r="D23" s="31">
        <f>B5*F5+B6*F6+B7*F7+B8*F8</f>
        <v>2.8888888888888888</v>
      </c>
      <c r="G23" s="11"/>
    </row>
    <row r="26" spans="1:10">
      <c r="A26" s="10" t="s">
        <v>31</v>
      </c>
      <c r="B26" s="52" t="s">
        <v>32</v>
      </c>
      <c r="C26" s="52"/>
      <c r="D26" s="52"/>
      <c r="E26" s="52"/>
      <c r="F26" s="52"/>
      <c r="G26" s="52"/>
      <c r="H26" s="52"/>
      <c r="I26" s="52"/>
      <c r="J26" s="52"/>
    </row>
    <row r="27" spans="1:10" ht="17" thickBot="1">
      <c r="B27" t="s">
        <v>35</v>
      </c>
      <c r="C27">
        <f>26/9</f>
        <v>2.8888888888888888</v>
      </c>
    </row>
    <row r="28" spans="1:10">
      <c r="A28" s="14" t="s">
        <v>0</v>
      </c>
      <c r="B28" s="2" t="s">
        <v>2</v>
      </c>
      <c r="C28" s="19" t="s">
        <v>36</v>
      </c>
      <c r="D28" t="s">
        <v>39</v>
      </c>
      <c r="E28" s="21" t="s">
        <v>38</v>
      </c>
      <c r="F28" s="27" t="s">
        <v>84</v>
      </c>
    </row>
    <row r="29" spans="1:10" ht="17" thickBot="1">
      <c r="A29" s="14">
        <v>2</v>
      </c>
      <c r="B29" s="2">
        <f>1/9</f>
        <v>0.1111111111111111</v>
      </c>
      <c r="C29">
        <f>(A29-$C$27)^2</f>
        <v>0.79012345679012341</v>
      </c>
      <c r="D29">
        <f>C29*B29</f>
        <v>8.77914951989026E-2</v>
      </c>
      <c r="E29" s="22">
        <f>SUM(D29:D32)</f>
        <v>0.20987654320987653</v>
      </c>
      <c r="F29" s="28">
        <f>SQRT(E29)</f>
        <v>0.45812284729085118</v>
      </c>
    </row>
    <row r="30" spans="1:10">
      <c r="A30" s="14">
        <v>2.5</v>
      </c>
      <c r="B30" s="2">
        <f>2/9</f>
        <v>0.22222222222222221</v>
      </c>
      <c r="C30">
        <f t="shared" ref="C30:C32" si="0">(A30-$C$27)^2</f>
        <v>0.15123456790123452</v>
      </c>
      <c r="D30">
        <f>C30*B30</f>
        <v>3.3607681755829892E-2</v>
      </c>
    </row>
    <row r="31" spans="1:10">
      <c r="A31" s="14">
        <v>3</v>
      </c>
      <c r="B31" s="2">
        <f>4/9</f>
        <v>0.44444444444444442</v>
      </c>
      <c r="C31">
        <f t="shared" si="0"/>
        <v>1.234567901234569E-2</v>
      </c>
      <c r="D31">
        <f>C31*B31</f>
        <v>5.4869684499314177E-3</v>
      </c>
    </row>
    <row r="32" spans="1:10">
      <c r="A32" s="14">
        <v>3.5</v>
      </c>
      <c r="B32" s="2">
        <f>2/9</f>
        <v>0.22222222222222221</v>
      </c>
      <c r="C32">
        <f t="shared" si="0"/>
        <v>0.37345679012345684</v>
      </c>
      <c r="D32">
        <f t="shared" ref="D32" si="1">C32*B32</f>
        <v>8.2990397805212626E-2</v>
      </c>
    </row>
  </sheetData>
  <mergeCells count="10">
    <mergeCell ref="B15:J15"/>
    <mergeCell ref="B20:J20"/>
    <mergeCell ref="B26:J26"/>
    <mergeCell ref="B1:I1"/>
    <mergeCell ref="G5:H5"/>
    <mergeCell ref="G6:H6"/>
    <mergeCell ref="B3:H3"/>
    <mergeCell ref="B10:J10"/>
    <mergeCell ref="C4:F4"/>
    <mergeCell ref="C9:E9"/>
  </mergeCells>
  <pageMargins left="0.7" right="0.7" top="0.75" bottom="0.75" header="0.3" footer="0.3"/>
  <ignoredErrors>
    <ignoredError sqref="F7"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CB23A-0B56-A743-8305-B00AD7620EED}">
  <dimension ref="A1:P36"/>
  <sheetViews>
    <sheetView zoomScale="164" workbookViewId="0">
      <selection activeCell="A3" sqref="A3:D3"/>
    </sheetView>
  </sheetViews>
  <sheetFormatPr baseColWidth="10" defaultRowHeight="16"/>
  <cols>
    <col min="1" max="1" width="21.5" bestFit="1" customWidth="1"/>
    <col min="4" max="4" width="14.83203125" bestFit="1" customWidth="1"/>
  </cols>
  <sheetData>
    <row r="1" spans="1:5" ht="17" thickBot="1"/>
    <row r="2" spans="1:5">
      <c r="A2" s="36" t="s">
        <v>15</v>
      </c>
      <c r="B2" s="32"/>
      <c r="C2" s="32"/>
      <c r="D2" s="32"/>
      <c r="E2" s="33"/>
    </row>
    <row r="3" spans="1:5">
      <c r="A3" s="79" t="s">
        <v>102</v>
      </c>
      <c r="B3" s="52"/>
      <c r="C3" s="52"/>
      <c r="D3" s="52"/>
      <c r="E3" s="34" t="s">
        <v>99</v>
      </c>
    </row>
    <row r="4" spans="1:5" ht="17" thickBot="1">
      <c r="A4" s="80" t="s">
        <v>107</v>
      </c>
      <c r="B4" s="81"/>
      <c r="C4" s="81"/>
      <c r="D4" s="81"/>
      <c r="E4" s="35" t="s">
        <v>100</v>
      </c>
    </row>
    <row r="5" spans="1:5" ht="17" thickBot="1">
      <c r="A5" s="9"/>
      <c r="B5" s="9"/>
      <c r="C5" s="9"/>
      <c r="D5" s="9"/>
    </row>
    <row r="6" spans="1:5">
      <c r="A6" s="37" t="s">
        <v>17</v>
      </c>
      <c r="B6" s="38"/>
      <c r="C6" s="38"/>
      <c r="D6" s="38"/>
      <c r="E6" s="33"/>
    </row>
    <row r="7" spans="1:5">
      <c r="A7" s="39"/>
      <c r="D7" s="40" t="s">
        <v>104</v>
      </c>
      <c r="E7" s="41">
        <v>0.3</v>
      </c>
    </row>
    <row r="8" spans="1:5">
      <c r="A8" s="39"/>
      <c r="D8" s="40" t="s">
        <v>96</v>
      </c>
      <c r="E8" s="41">
        <v>0.95</v>
      </c>
    </row>
    <row r="9" spans="1:5">
      <c r="A9" s="39" t="s">
        <v>95</v>
      </c>
      <c r="B9">
        <v>105</v>
      </c>
      <c r="E9" s="42"/>
    </row>
    <row r="10" spans="1:5">
      <c r="A10" s="39" t="s">
        <v>94</v>
      </c>
      <c r="B10">
        <v>33</v>
      </c>
      <c r="E10" s="42"/>
    </row>
    <row r="11" spans="1:5">
      <c r="A11" s="39" t="s">
        <v>108</v>
      </c>
      <c r="B11" s="43">
        <f>B10/B9</f>
        <v>0.31428571428571428</v>
      </c>
      <c r="E11" s="42"/>
    </row>
    <row r="12" spans="1:5">
      <c r="A12" s="39" t="s">
        <v>109</v>
      </c>
      <c r="B12" s="43">
        <f>B11-E7</f>
        <v>1.428571428571429E-2</v>
      </c>
      <c r="E12" s="42"/>
    </row>
    <row r="13" spans="1:5">
      <c r="A13" s="39" t="s">
        <v>98</v>
      </c>
      <c r="B13" s="43">
        <f>E7*(1-E7)</f>
        <v>0.21</v>
      </c>
      <c r="E13" s="42"/>
    </row>
    <row r="14" spans="1:5">
      <c r="A14" s="39" t="s">
        <v>101</v>
      </c>
      <c r="B14" s="43">
        <f>SQRT(B13/B9)</f>
        <v>4.4721359549995794E-2</v>
      </c>
      <c r="E14" s="42"/>
    </row>
    <row r="15" spans="1:5">
      <c r="A15" s="39" t="s">
        <v>103</v>
      </c>
      <c r="B15" s="26">
        <f>B12/B14</f>
        <v>0.31943828249997008</v>
      </c>
      <c r="E15" s="42"/>
    </row>
    <row r="16" spans="1:5">
      <c r="A16" s="39" t="s">
        <v>97</v>
      </c>
      <c r="B16" s="44">
        <f>_xlfn.NORM.S.DIST(B15,TRUE)</f>
        <v>0.62530290751871476</v>
      </c>
      <c r="E16" s="42"/>
    </row>
    <row r="17" spans="1:16">
      <c r="A17" s="39"/>
      <c r="E17" s="42"/>
    </row>
    <row r="18" spans="1:16">
      <c r="A18" s="39"/>
      <c r="E18" s="42"/>
    </row>
    <row r="19" spans="1:16">
      <c r="A19" s="48" t="s">
        <v>105</v>
      </c>
      <c r="B19" s="82" t="s">
        <v>110</v>
      </c>
      <c r="C19" s="82"/>
      <c r="D19" s="82"/>
      <c r="E19" s="83"/>
    </row>
    <row r="20" spans="1:16">
      <c r="A20" s="39"/>
      <c r="B20" s="82"/>
      <c r="C20" s="82"/>
      <c r="D20" s="82"/>
      <c r="E20" s="83"/>
    </row>
    <row r="21" spans="1:16" ht="17" thickBot="1">
      <c r="A21" s="45"/>
      <c r="B21" s="46"/>
      <c r="C21" s="46"/>
      <c r="D21" s="46"/>
      <c r="E21" s="47"/>
    </row>
    <row r="24" spans="1:16" ht="17" thickBot="1"/>
    <row r="25" spans="1:16" ht="19">
      <c r="A25" s="49" t="s">
        <v>22</v>
      </c>
      <c r="B25" s="32"/>
      <c r="C25" s="32"/>
      <c r="D25" s="32"/>
      <c r="E25" s="32"/>
      <c r="F25" s="32"/>
      <c r="G25" s="32"/>
      <c r="H25" s="32"/>
      <c r="I25" s="32"/>
      <c r="J25" s="32"/>
      <c r="K25" s="32"/>
      <c r="L25" s="32"/>
      <c r="M25" s="32"/>
      <c r="N25" s="32"/>
      <c r="O25" s="32"/>
      <c r="P25" s="33"/>
    </row>
    <row r="26" spans="1:16">
      <c r="A26" s="39"/>
      <c r="P26" s="42"/>
    </row>
    <row r="27" spans="1:16" ht="19">
      <c r="A27" s="76" t="s">
        <v>111</v>
      </c>
      <c r="B27" s="77"/>
      <c r="C27" s="77"/>
      <c r="D27" s="77"/>
      <c r="E27" s="77"/>
      <c r="F27" s="77"/>
      <c r="G27" s="77"/>
      <c r="H27" s="77"/>
      <c r="I27" s="77"/>
      <c r="J27" s="77"/>
      <c r="K27" s="77"/>
      <c r="L27" s="77"/>
      <c r="M27" s="77"/>
      <c r="N27" s="77"/>
      <c r="O27" s="77"/>
      <c r="P27" s="78"/>
    </row>
    <row r="28" spans="1:16" ht="19">
      <c r="A28" s="72" t="s">
        <v>112</v>
      </c>
      <c r="B28" s="73"/>
      <c r="C28" s="73"/>
      <c r="D28" s="73"/>
      <c r="E28" s="73"/>
      <c r="F28" s="73"/>
      <c r="G28" s="73"/>
      <c r="H28" s="73"/>
      <c r="I28" s="73"/>
      <c r="J28" s="73"/>
      <c r="K28" s="73"/>
      <c r="L28" s="73"/>
      <c r="M28" s="73"/>
      <c r="N28" s="73"/>
      <c r="O28" s="73"/>
      <c r="P28" s="50"/>
    </row>
    <row r="29" spans="1:16" ht="20" thickBot="1">
      <c r="A29" s="74"/>
      <c r="B29" s="75"/>
      <c r="C29" s="75"/>
      <c r="D29" s="75"/>
      <c r="E29" s="75"/>
      <c r="F29" s="75"/>
      <c r="G29" s="75"/>
      <c r="H29" s="75"/>
      <c r="I29" s="75"/>
      <c r="J29" s="75"/>
      <c r="K29" s="75"/>
      <c r="L29" s="75"/>
      <c r="M29" s="75"/>
      <c r="N29" s="75"/>
      <c r="O29" s="75"/>
      <c r="P29" s="51"/>
    </row>
    <row r="31" spans="1:16">
      <c r="B31" s="25"/>
    </row>
    <row r="32" spans="1:16">
      <c r="B32" s="25"/>
    </row>
    <row r="33" spans="2:2">
      <c r="B33" s="25"/>
    </row>
    <row r="34" spans="2:2">
      <c r="B34" s="25"/>
    </row>
    <row r="35" spans="2:2">
      <c r="B35" s="26"/>
    </row>
    <row r="36" spans="2:2">
      <c r="B36" s="26"/>
    </row>
  </sheetData>
  <mergeCells count="5">
    <mergeCell ref="A28:O29"/>
    <mergeCell ref="A27:P27"/>
    <mergeCell ref="A3:D3"/>
    <mergeCell ref="A4:D4"/>
    <mergeCell ref="B19:E2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9CB19-5A53-2B41-A8CD-8DC91F170401}">
  <dimension ref="A1"/>
  <sheetViews>
    <sheetView tabSelected="1" workbookViewId="0">
      <selection activeCell="I29" sqref="I29"/>
    </sheetView>
  </sheetViews>
  <sheetFormatPr baseColWidth="10" defaultRowHeight="16"/>
  <sheetData>
    <row r="1" spans="1:1">
      <c r="A1" t="s">
        <v>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BC5CB-4808-734B-8D02-B0495C8D7551}">
  <dimension ref="A1:T2"/>
  <sheetViews>
    <sheetView workbookViewId="0">
      <selection activeCell="B1" sqref="B1:N1"/>
    </sheetView>
  </sheetViews>
  <sheetFormatPr baseColWidth="10" defaultRowHeight="16"/>
  <cols>
    <col min="1" max="1" width="120.5" bestFit="1" customWidth="1"/>
  </cols>
  <sheetData>
    <row r="1" spans="1:20" ht="61" customHeight="1">
      <c r="A1" s="13" t="s">
        <v>33</v>
      </c>
      <c r="B1" s="61" t="s">
        <v>86</v>
      </c>
      <c r="C1" s="61"/>
      <c r="D1" s="61"/>
      <c r="E1" s="61"/>
      <c r="F1" s="61"/>
      <c r="G1" s="61"/>
      <c r="H1" s="61"/>
      <c r="I1" s="61"/>
      <c r="J1" s="61"/>
      <c r="K1" s="61"/>
      <c r="L1" s="61"/>
      <c r="M1" s="61"/>
      <c r="N1" s="61"/>
      <c r="O1" s="12"/>
      <c r="P1" s="12"/>
      <c r="Q1" s="12"/>
      <c r="R1" s="12"/>
      <c r="S1" s="12"/>
      <c r="T1" s="12"/>
    </row>
    <row r="2" spans="1:20" ht="46" customHeight="1">
      <c r="A2" s="13" t="s">
        <v>34</v>
      </c>
      <c r="B2" s="61" t="s">
        <v>85</v>
      </c>
      <c r="C2" s="61"/>
      <c r="D2" s="61"/>
      <c r="E2" s="61"/>
      <c r="F2" s="61"/>
      <c r="G2" s="61"/>
      <c r="H2" s="61"/>
      <c r="I2" s="61"/>
      <c r="J2" s="61"/>
      <c r="K2" s="61"/>
      <c r="L2" s="61"/>
      <c r="M2" s="61"/>
      <c r="N2" s="61"/>
    </row>
  </sheetData>
  <mergeCells count="2">
    <mergeCell ref="B1:N1"/>
    <mergeCell ref="B2:N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2370F-449B-BF4B-B8E8-82A8B999D400}">
  <dimension ref="A1:A2"/>
  <sheetViews>
    <sheetView workbookViewId="0">
      <selection activeCell="A2" sqref="A2"/>
    </sheetView>
  </sheetViews>
  <sheetFormatPr baseColWidth="10" defaultRowHeight="16"/>
  <sheetData>
    <row r="1" spans="1:1">
      <c r="A1" t="s">
        <v>63</v>
      </c>
    </row>
    <row r="2" spans="1:1">
      <c r="A2" s="23" t="s">
        <v>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1D135-601F-444D-A27B-C24FE235B6D2}">
  <dimension ref="A1:S28"/>
  <sheetViews>
    <sheetView zoomScale="125" workbookViewId="0">
      <selection activeCell="A10" sqref="A10:F10"/>
    </sheetView>
  </sheetViews>
  <sheetFormatPr baseColWidth="10" defaultRowHeight="16"/>
  <cols>
    <col min="2" max="2" width="13" customWidth="1"/>
  </cols>
  <sheetData>
    <row r="1" spans="1:13">
      <c r="A1" s="65" t="s">
        <v>64</v>
      </c>
      <c r="B1" s="65"/>
      <c r="C1" s="65"/>
    </row>
    <row r="2" spans="1:13">
      <c r="A2" s="63" t="s">
        <v>65</v>
      </c>
      <c r="B2" s="63"/>
    </row>
    <row r="3" spans="1:13">
      <c r="A3" s="63" t="s">
        <v>66</v>
      </c>
      <c r="B3" s="63"/>
    </row>
    <row r="5" spans="1:13">
      <c r="A5" s="24" t="s">
        <v>67</v>
      </c>
    </row>
    <row r="6" spans="1:13">
      <c r="A6" s="66" t="s">
        <v>68</v>
      </c>
      <c r="B6" s="66"/>
      <c r="C6" s="66"/>
      <c r="D6" s="66"/>
      <c r="E6" s="66"/>
      <c r="F6" s="66"/>
      <c r="G6" s="66"/>
      <c r="H6" s="66"/>
      <c r="I6" s="66"/>
      <c r="J6" s="66" t="s">
        <v>69</v>
      </c>
      <c r="K6" s="66"/>
      <c r="L6" s="66"/>
      <c r="M6" s="66"/>
    </row>
    <row r="9" spans="1:13">
      <c r="A9" s="24" t="s">
        <v>70</v>
      </c>
    </row>
    <row r="10" spans="1:13">
      <c r="A10" s="63" t="s">
        <v>71</v>
      </c>
      <c r="B10" s="63"/>
      <c r="C10" s="63"/>
      <c r="D10" s="63"/>
      <c r="E10" s="63"/>
      <c r="F10" s="63"/>
    </row>
    <row r="12" spans="1:13">
      <c r="A12" s="62" t="s">
        <v>72</v>
      </c>
      <c r="B12" s="62"/>
    </row>
    <row r="13" spans="1:13">
      <c r="A13" s="66" t="s">
        <v>73</v>
      </c>
      <c r="B13" s="66"/>
      <c r="C13" s="66"/>
      <c r="D13" s="66"/>
      <c r="E13" s="66"/>
      <c r="F13" s="66"/>
      <c r="G13" s="66"/>
      <c r="H13" s="66"/>
      <c r="I13" s="66"/>
      <c r="J13" s="66"/>
      <c r="K13" s="66"/>
    </row>
    <row r="14" spans="1:13">
      <c r="A14" s="66" t="s">
        <v>74</v>
      </c>
      <c r="B14" s="66"/>
      <c r="C14" s="66"/>
      <c r="D14" s="66"/>
      <c r="E14" s="66"/>
      <c r="F14" s="66"/>
      <c r="G14" s="66"/>
      <c r="H14" s="66"/>
      <c r="I14" s="66"/>
      <c r="J14" s="66"/>
    </row>
    <row r="16" spans="1:13">
      <c r="A16" s="62" t="s">
        <v>75</v>
      </c>
      <c r="B16" s="62"/>
    </row>
    <row r="17" spans="1:19">
      <c r="A17" s="63" t="s">
        <v>76</v>
      </c>
      <c r="B17" s="63"/>
      <c r="C17" s="63"/>
      <c r="D17" s="63"/>
      <c r="E17" s="63"/>
      <c r="F17" s="63"/>
      <c r="G17" s="63"/>
    </row>
    <row r="18" spans="1:19">
      <c r="A18" s="63" t="s">
        <v>77</v>
      </c>
      <c r="B18" s="63"/>
      <c r="C18" s="63"/>
      <c r="D18" s="63"/>
      <c r="E18" s="63"/>
      <c r="F18" s="63"/>
      <c r="G18" s="63"/>
      <c r="H18" s="63"/>
      <c r="I18" s="63"/>
      <c r="J18" s="63"/>
      <c r="K18" s="63"/>
      <c r="L18" s="63"/>
      <c r="M18" s="63"/>
      <c r="N18" s="63"/>
      <c r="O18" s="63"/>
    </row>
    <row r="21" spans="1:19">
      <c r="A21" s="62" t="s">
        <v>78</v>
      </c>
      <c r="B21" s="62"/>
    </row>
    <row r="22" spans="1:19">
      <c r="A22" s="63" t="s">
        <v>79</v>
      </c>
      <c r="B22" s="63"/>
      <c r="C22" s="63"/>
      <c r="D22" s="63"/>
      <c r="E22" s="63"/>
      <c r="F22" s="63"/>
      <c r="G22" s="63"/>
      <c r="H22" s="63"/>
      <c r="I22" s="63"/>
      <c r="J22" s="63"/>
      <c r="K22" s="63"/>
      <c r="L22" s="63"/>
      <c r="M22" s="63"/>
      <c r="N22" s="63"/>
      <c r="O22" s="63"/>
    </row>
    <row r="25" spans="1:19">
      <c r="A25" s="64" t="s">
        <v>80</v>
      </c>
      <c r="B25" s="64"/>
    </row>
    <row r="26" spans="1:19">
      <c r="A26" s="63" t="s">
        <v>81</v>
      </c>
      <c r="B26" s="63"/>
      <c r="C26" s="63"/>
      <c r="D26" s="63"/>
      <c r="E26" s="63"/>
      <c r="F26" s="63"/>
      <c r="G26" s="63"/>
      <c r="H26" s="63"/>
      <c r="I26" s="63"/>
      <c r="J26" s="63"/>
    </row>
    <row r="28" spans="1:19">
      <c r="A28" s="63" t="s">
        <v>82</v>
      </c>
      <c r="B28" s="63"/>
      <c r="C28" s="63"/>
      <c r="D28" s="63"/>
      <c r="E28" s="63"/>
      <c r="F28" s="63"/>
      <c r="G28" s="63"/>
      <c r="H28" s="63"/>
      <c r="I28" s="63"/>
      <c r="J28" s="63"/>
      <c r="K28" s="63"/>
      <c r="L28" s="63"/>
      <c r="M28" s="63"/>
      <c r="N28" s="63"/>
      <c r="O28" s="63"/>
      <c r="P28" s="63"/>
      <c r="Q28" s="63"/>
      <c r="R28" s="63"/>
      <c r="S28" s="63"/>
    </row>
  </sheetData>
  <mergeCells count="17">
    <mergeCell ref="A18:O18"/>
    <mergeCell ref="A1:C1"/>
    <mergeCell ref="A2:B2"/>
    <mergeCell ref="A3:B3"/>
    <mergeCell ref="A6:I6"/>
    <mergeCell ref="J6:M6"/>
    <mergeCell ref="A10:F10"/>
    <mergeCell ref="A12:B12"/>
    <mergeCell ref="A13:K13"/>
    <mergeCell ref="A14:J14"/>
    <mergeCell ref="A16:B16"/>
    <mergeCell ref="A17:G17"/>
    <mergeCell ref="A21:B21"/>
    <mergeCell ref="A22:O22"/>
    <mergeCell ref="A25:B25"/>
    <mergeCell ref="A26:J26"/>
    <mergeCell ref="A28:S2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1BB89-5714-3C44-BE3F-604B6542EE3C}">
  <dimension ref="A1:T37"/>
  <sheetViews>
    <sheetView topLeftCell="A11" zoomScale="150" workbookViewId="0">
      <selection activeCell="A24" sqref="A24:N24"/>
    </sheetView>
  </sheetViews>
  <sheetFormatPr baseColWidth="10" defaultRowHeight="16"/>
  <sheetData>
    <row r="1" spans="1:12">
      <c r="A1" s="68" t="s">
        <v>41</v>
      </c>
      <c r="B1" s="68"/>
    </row>
    <row r="2" spans="1:12" ht="56" customHeight="1">
      <c r="A2" s="67" t="s">
        <v>40</v>
      </c>
      <c r="B2" s="67"/>
      <c r="C2" s="67"/>
      <c r="D2" s="67"/>
      <c r="E2" s="67"/>
      <c r="F2" s="67"/>
      <c r="G2" s="67"/>
      <c r="H2" s="67"/>
      <c r="I2" s="67"/>
      <c r="J2" s="67"/>
      <c r="K2" s="67"/>
      <c r="L2" s="67"/>
    </row>
    <row r="4" spans="1:12">
      <c r="A4" t="s">
        <v>87</v>
      </c>
      <c r="B4" t="s">
        <v>88</v>
      </c>
    </row>
    <row r="5" spans="1:12">
      <c r="A5" s="68" t="s">
        <v>42</v>
      </c>
      <c r="B5" s="68"/>
    </row>
    <row r="6" spans="1:12">
      <c r="A6" s="66" t="s">
        <v>43</v>
      </c>
      <c r="B6" s="66"/>
      <c r="C6" s="66"/>
      <c r="D6" s="66"/>
      <c r="E6" s="66"/>
      <c r="F6" s="66"/>
      <c r="G6" s="66"/>
      <c r="H6" s="66"/>
      <c r="I6" s="66"/>
    </row>
    <row r="9" spans="1:12">
      <c r="A9" s="69" t="s">
        <v>44</v>
      </c>
      <c r="B9" s="69"/>
    </row>
    <row r="10" spans="1:12" ht="38" customHeight="1">
      <c r="A10" s="71" t="s">
        <v>47</v>
      </c>
      <c r="B10" s="71"/>
      <c r="C10" s="71"/>
      <c r="D10" s="71"/>
      <c r="E10" s="71"/>
      <c r="F10" s="71"/>
      <c r="G10" s="71"/>
      <c r="H10" s="71"/>
      <c r="I10" s="71"/>
      <c r="J10" s="71"/>
      <c r="K10" s="71"/>
    </row>
    <row r="12" spans="1:12">
      <c r="A12" s="66" t="s">
        <v>45</v>
      </c>
      <c r="B12" s="66"/>
      <c r="C12" s="66"/>
      <c r="D12" s="66"/>
      <c r="E12" s="66"/>
      <c r="F12" s="66"/>
      <c r="G12" s="66"/>
      <c r="H12" s="66"/>
      <c r="I12" s="66"/>
      <c r="J12" s="66"/>
    </row>
    <row r="14" spans="1:12" ht="56" customHeight="1">
      <c r="A14" s="70" t="s">
        <v>46</v>
      </c>
      <c r="B14" s="70"/>
      <c r="C14" s="70"/>
      <c r="D14" s="70"/>
      <c r="E14" s="70"/>
      <c r="F14" s="70"/>
      <c r="G14" s="70"/>
      <c r="H14" s="70"/>
      <c r="I14" s="70"/>
      <c r="J14" s="70"/>
      <c r="K14" s="70"/>
    </row>
    <row r="17" spans="1:20">
      <c r="A17" s="69" t="s">
        <v>48</v>
      </c>
      <c r="B17" s="69"/>
    </row>
    <row r="18" spans="1:20">
      <c r="A18" s="63" t="s">
        <v>49</v>
      </c>
      <c r="B18" s="63"/>
      <c r="C18" s="63"/>
      <c r="D18" s="63"/>
      <c r="E18" s="63"/>
      <c r="F18" s="63"/>
      <c r="G18" s="63"/>
      <c r="H18" s="63"/>
      <c r="I18" s="63"/>
      <c r="J18" s="63"/>
      <c r="K18" s="63"/>
      <c r="L18" s="63"/>
    </row>
    <row r="19" spans="1:20">
      <c r="A19" s="9"/>
      <c r="B19" s="9"/>
      <c r="C19" s="9"/>
      <c r="D19" s="9"/>
      <c r="E19" s="9"/>
      <c r="F19" s="9"/>
      <c r="G19" s="9"/>
      <c r="H19" s="9"/>
      <c r="I19" s="9"/>
      <c r="J19" s="9"/>
      <c r="K19" s="9"/>
      <c r="L19" s="9"/>
    </row>
    <row r="20" spans="1:20">
      <c r="A20" s="9" t="s">
        <v>113</v>
      </c>
      <c r="B20" s="9"/>
      <c r="C20" s="9"/>
      <c r="D20" s="9"/>
      <c r="E20" s="9"/>
      <c r="F20" s="9"/>
      <c r="G20" s="9"/>
      <c r="H20" s="9"/>
      <c r="I20" s="9"/>
      <c r="J20" s="9"/>
      <c r="K20" s="9"/>
      <c r="L20" s="9"/>
    </row>
    <row r="21" spans="1:20">
      <c r="A21" s="63" t="s">
        <v>50</v>
      </c>
      <c r="B21" s="63"/>
      <c r="C21" s="63"/>
      <c r="D21" s="63"/>
      <c r="E21" s="63"/>
      <c r="F21" s="63"/>
      <c r="G21" s="63"/>
      <c r="H21" s="63"/>
      <c r="I21" s="63"/>
      <c r="J21" s="63"/>
      <c r="K21" s="63"/>
      <c r="L21" s="63"/>
    </row>
    <row r="23" spans="1:20">
      <c r="A23" t="s">
        <v>51</v>
      </c>
    </row>
    <row r="24" spans="1:20">
      <c r="A24" s="63" t="s">
        <v>52</v>
      </c>
      <c r="B24" s="63"/>
      <c r="C24" s="63"/>
      <c r="D24" s="63"/>
      <c r="E24" s="63"/>
      <c r="F24" s="63"/>
      <c r="G24" s="63"/>
      <c r="H24" s="63"/>
      <c r="I24" s="63"/>
      <c r="J24" s="63"/>
      <c r="K24" s="63"/>
      <c r="L24" s="63"/>
      <c r="M24" s="63"/>
      <c r="N24" s="63"/>
    </row>
    <row r="25" spans="1:20">
      <c r="A25" s="63" t="s">
        <v>53</v>
      </c>
      <c r="B25" s="63"/>
      <c r="C25" s="63"/>
      <c r="D25" s="63"/>
      <c r="E25" s="63"/>
      <c r="F25" s="63"/>
      <c r="G25" s="63"/>
      <c r="H25" s="63"/>
      <c r="I25" s="63"/>
      <c r="J25" s="63"/>
      <c r="K25" s="63"/>
      <c r="L25" s="63"/>
      <c r="M25" s="63"/>
    </row>
    <row r="26" spans="1:20">
      <c r="A26" t="s">
        <v>54</v>
      </c>
    </row>
    <row r="28" spans="1:20">
      <c r="A28" s="66" t="s">
        <v>55</v>
      </c>
      <c r="B28" s="66"/>
      <c r="C28" s="66"/>
      <c r="D28" s="66"/>
      <c r="E28" s="66"/>
      <c r="F28" s="66"/>
      <c r="G28" s="66"/>
      <c r="H28" s="66"/>
      <c r="I28" s="66"/>
      <c r="J28" s="66"/>
      <c r="K28" s="66"/>
      <c r="L28" s="66" t="s">
        <v>56</v>
      </c>
      <c r="M28" s="66"/>
      <c r="N28" s="66"/>
      <c r="O28" s="66"/>
      <c r="P28" s="66"/>
      <c r="Q28" s="66"/>
      <c r="R28" s="66"/>
      <c r="S28" s="66"/>
      <c r="T28" s="66"/>
    </row>
    <row r="29" spans="1:20">
      <c r="A29" t="s">
        <v>89</v>
      </c>
      <c r="C29" t="s">
        <v>90</v>
      </c>
    </row>
    <row r="30" spans="1:20">
      <c r="A30" s="62" t="s">
        <v>57</v>
      </c>
      <c r="B30" s="62"/>
    </row>
    <row r="32" spans="1:20">
      <c r="A32" s="66" t="s">
        <v>58</v>
      </c>
      <c r="B32" s="66"/>
      <c r="C32" s="66"/>
      <c r="D32" s="66"/>
      <c r="E32" s="66"/>
      <c r="F32" s="66"/>
      <c r="G32" s="66"/>
      <c r="H32" s="66"/>
      <c r="I32" s="66"/>
      <c r="J32" s="66"/>
      <c r="K32" s="66"/>
      <c r="L32" t="s">
        <v>61</v>
      </c>
    </row>
    <row r="34" spans="1:12">
      <c r="A34" t="s">
        <v>51</v>
      </c>
    </row>
    <row r="35" spans="1:12">
      <c r="A35" s="63" t="s">
        <v>59</v>
      </c>
      <c r="B35" s="63"/>
      <c r="C35" s="63"/>
      <c r="D35" s="63"/>
      <c r="E35" s="63"/>
      <c r="F35" s="63"/>
      <c r="G35" s="63"/>
      <c r="H35" s="63"/>
    </row>
    <row r="37" spans="1:12">
      <c r="A37" s="63" t="s">
        <v>60</v>
      </c>
      <c r="B37" s="63"/>
      <c r="C37" s="63"/>
      <c r="D37" s="63"/>
      <c r="E37" s="63"/>
      <c r="F37" s="63"/>
      <c r="G37" s="63"/>
      <c r="H37" s="63"/>
      <c r="I37" s="63"/>
      <c r="J37" s="63"/>
      <c r="K37" s="63"/>
      <c r="L37" s="63"/>
    </row>
  </sheetData>
  <mergeCells count="19">
    <mergeCell ref="A24:N24"/>
    <mergeCell ref="A2:L2"/>
    <mergeCell ref="A1:B1"/>
    <mergeCell ref="A5:B5"/>
    <mergeCell ref="A6:I6"/>
    <mergeCell ref="A9:B9"/>
    <mergeCell ref="A12:J12"/>
    <mergeCell ref="A14:K14"/>
    <mergeCell ref="A10:K10"/>
    <mergeCell ref="A17:B17"/>
    <mergeCell ref="A18:L18"/>
    <mergeCell ref="A21:L21"/>
    <mergeCell ref="A37:L37"/>
    <mergeCell ref="A25:M25"/>
    <mergeCell ref="A28:K28"/>
    <mergeCell ref="L28:T28"/>
    <mergeCell ref="A30:B30"/>
    <mergeCell ref="A32:K32"/>
    <mergeCell ref="A35:H3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C4F21-55B6-CF45-ACDA-CF23DBC187F1}">
  <dimension ref="A1:A2"/>
  <sheetViews>
    <sheetView workbookViewId="0">
      <selection activeCell="G30" sqref="G30"/>
    </sheetView>
  </sheetViews>
  <sheetFormatPr baseColWidth="10" defaultRowHeight="16"/>
  <sheetData>
    <row r="1" spans="1:1">
      <c r="A1" t="s">
        <v>63</v>
      </c>
    </row>
    <row r="2" spans="1:1">
      <c r="A2" t="s">
        <v>83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35CAD-6597-174A-8182-33874E963D70}">
  <dimension ref="A1"/>
  <sheetViews>
    <sheetView workbookViewId="0">
      <selection activeCell="A3" sqref="A3"/>
    </sheetView>
  </sheetViews>
  <sheetFormatPr baseColWidth="10" defaultRowHeight="16"/>
  <sheetData>
    <row r="1" spans="1:1">
      <c r="A1" t="s">
        <v>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64EB1-F642-3D4F-9743-8B3F6890CDC2}">
  <dimension ref="A1"/>
  <sheetViews>
    <sheetView workbookViewId="0">
      <selection activeCell="L10" sqref="L10"/>
    </sheetView>
  </sheetViews>
  <sheetFormatPr baseColWidth="10" defaultRowHeight="16"/>
  <sheetData>
    <row r="1" spans="1:1">
      <c r="A1" t="s">
        <v>92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353EE-E0F9-DD48-B0DF-A40ABFDC19DF}">
  <dimension ref="A1"/>
  <sheetViews>
    <sheetView workbookViewId="0">
      <selection activeCell="E13" sqref="E13"/>
    </sheetView>
  </sheetViews>
  <sheetFormatPr baseColWidth="10" defaultRowHeight="16"/>
  <sheetData>
    <row r="1" spans="1:1">
      <c r="A1" t="s">
        <v>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Q1</vt:lpstr>
      <vt:lpstr>Q2</vt:lpstr>
      <vt:lpstr>Q3</vt:lpstr>
      <vt:lpstr>Q4</vt:lpstr>
      <vt:lpstr>Q5</vt:lpstr>
      <vt:lpstr>Q6</vt:lpstr>
      <vt:lpstr>Q7</vt:lpstr>
      <vt:lpstr>Q8</vt:lpstr>
      <vt:lpstr>Q9</vt:lpstr>
      <vt:lpstr>Q10</vt:lpstr>
      <vt:lpstr>Q11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2022-12-22T12:04:25Z</dcterms:created>
  <dcterms:modified xsi:type="dcterms:W3CDTF">2023-01-01T18:14:12Z</dcterms:modified>
</cp:coreProperties>
</file>