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ovey/autotwin/ssm/analysis/"/>
    </mc:Choice>
  </mc:AlternateContent>
  <xr:revisionPtr revIDLastSave="0" documentId="13_ncr:1_{72C3BBEC-8574-804B-8D40-50FBC11B3D85}" xr6:coauthVersionLast="47" xr6:coauthVersionMax="47" xr10:uidLastSave="{00000000-0000-0000-0000-000000000000}"/>
  <bookViews>
    <workbookView xWindow="0" yWindow="760" windowWidth="30240" windowHeight="18880" xr2:uid="{E9D10896-7065-F04D-85E8-226675EF176E}"/>
  </bookViews>
  <sheets>
    <sheet name="Sheet1" sheetId="1" r:id="rId1"/>
    <sheet name="element cou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3" i="1" l="1"/>
  <c r="G53" i="1"/>
  <c r="H53" i="1" s="1"/>
  <c r="F52" i="1"/>
  <c r="H52" i="1" s="1"/>
  <c r="G52" i="1"/>
  <c r="F51" i="1"/>
  <c r="H51" i="1" s="1"/>
  <c r="G51" i="1"/>
  <c r="F50" i="1"/>
  <c r="H50" i="1" s="1"/>
  <c r="G50" i="1"/>
  <c r="F49" i="1"/>
  <c r="G49" i="1"/>
  <c r="F48" i="1"/>
  <c r="H48" i="1" s="1"/>
  <c r="G48" i="1"/>
  <c r="F63" i="1"/>
  <c r="G63" i="1"/>
  <c r="F62" i="1"/>
  <c r="G62" i="1"/>
  <c r="H62" i="1"/>
  <c r="G61" i="1"/>
  <c r="F61" i="1"/>
  <c r="H61" i="1" s="1"/>
  <c r="G60" i="1"/>
  <c r="F60" i="1"/>
  <c r="H60" i="1" s="1"/>
  <c r="G59" i="1"/>
  <c r="F59" i="1"/>
  <c r="H59" i="1" s="1"/>
  <c r="G58" i="1"/>
  <c r="F58" i="1"/>
  <c r="H58" i="1" s="1"/>
  <c r="F45" i="1"/>
  <c r="G45" i="1"/>
  <c r="F46" i="1"/>
  <c r="G46" i="1"/>
  <c r="F47" i="1"/>
  <c r="G47" i="1"/>
  <c r="G44" i="1"/>
  <c r="F44" i="1"/>
  <c r="H44" i="1" s="1"/>
  <c r="A4" i="2"/>
  <c r="A5" i="2"/>
  <c r="A6" i="2" s="1"/>
  <c r="A7" i="2" s="1"/>
  <c r="A8" i="2" s="1"/>
  <c r="A9" i="2" s="1"/>
  <c r="A10" i="2" s="1"/>
  <c r="A11" i="2" s="1"/>
  <c r="A3" i="2"/>
  <c r="C12" i="2"/>
  <c r="J11" i="1"/>
  <c r="F11" i="1"/>
  <c r="G11" i="1"/>
  <c r="F36" i="1"/>
  <c r="G36" i="1"/>
  <c r="J35" i="1"/>
  <c r="F35" i="1"/>
  <c r="G35" i="1"/>
  <c r="J34" i="1"/>
  <c r="J31" i="1"/>
  <c r="J32" i="1"/>
  <c r="F34" i="1"/>
  <c r="G34" i="1"/>
  <c r="J33" i="1"/>
  <c r="G33" i="1"/>
  <c r="F33" i="1"/>
  <c r="G32" i="1"/>
  <c r="F32" i="1"/>
  <c r="H32" i="1" s="1"/>
  <c r="G31" i="1"/>
  <c r="F31" i="1"/>
  <c r="G30" i="1"/>
  <c r="F30" i="1"/>
  <c r="B13" i="1"/>
  <c r="B14" i="1" s="1"/>
  <c r="B15" i="1" s="1"/>
  <c r="J9" i="1"/>
  <c r="J10" i="1"/>
  <c r="J8" i="1"/>
  <c r="F8" i="1"/>
  <c r="G8" i="1"/>
  <c r="F9" i="1"/>
  <c r="G9" i="1"/>
  <c r="F10" i="1"/>
  <c r="G10" i="1"/>
  <c r="G7" i="1"/>
  <c r="F7" i="1"/>
  <c r="H7" i="1" s="1"/>
  <c r="I3" i="1"/>
  <c r="I4" i="1" s="1"/>
  <c r="D8" i="1" s="1"/>
  <c r="H49" i="1" l="1"/>
  <c r="H63" i="1"/>
  <c r="H47" i="1"/>
  <c r="H46" i="1"/>
  <c r="H8" i="1"/>
  <c r="I8" i="1" s="1"/>
  <c r="H10" i="1"/>
  <c r="I10" i="1" s="1"/>
  <c r="H45" i="1"/>
  <c r="H31" i="1"/>
  <c r="I32" i="1" s="1"/>
  <c r="H34" i="1"/>
  <c r="H35" i="1"/>
  <c r="I35" i="1" s="1"/>
  <c r="D36" i="1"/>
  <c r="H9" i="1"/>
  <c r="H11" i="1"/>
  <c r="H36" i="1"/>
  <c r="D34" i="1"/>
  <c r="D31" i="1"/>
  <c r="D33" i="1"/>
  <c r="D11" i="1"/>
  <c r="H33" i="1"/>
  <c r="I33" i="1" s="1"/>
  <c r="D35" i="1"/>
  <c r="H30" i="1"/>
  <c r="D32" i="1"/>
  <c r="D30" i="1"/>
  <c r="D10" i="1"/>
  <c r="D9" i="1"/>
  <c r="D7" i="1"/>
  <c r="I31" i="1" l="1"/>
  <c r="I9" i="1"/>
  <c r="I11" i="1"/>
  <c r="I34" i="1"/>
</calcChain>
</file>

<file path=xl/sharedStrings.xml><?xml version="1.0" encoding="utf-8"?>
<sst xmlns="http://schemas.openxmlformats.org/spreadsheetml/2006/main" count="74" uniqueCount="38">
  <si>
    <t>Step</t>
  </si>
  <si>
    <t>bob-1mm-5kg-helmet2-0305-hemi-066b.log</t>
  </si>
  <si>
    <t>max CPU time</t>
  </si>
  <si>
    <t>hours</t>
  </si>
  <si>
    <t>minutes</t>
  </si>
  <si>
    <t>seconds</t>
  </si>
  <si>
    <t>CPU time/
max CPU time</t>
  </si>
  <si>
    <t>Sim time
(s)</t>
  </si>
  <si>
    <t>10 ms</t>
  </si>
  <si>
    <t xml:space="preserve">sim duration </t>
  </si>
  <si>
    <t>Estimated
remaining
time
sim tim 10 ms
(hh:mm)</t>
  </si>
  <si>
    <t>Estimated
remaining
time
sim tim 10 ms
(seconds)</t>
  </si>
  <si>
    <t>estimated finish time</t>
  </si>
  <si>
    <t>delta y</t>
  </si>
  <si>
    <t>delta x</t>
  </si>
  <si>
    <t>n/a</t>
  </si>
  <si>
    <t>CPU time
(seconds)</t>
  </si>
  <si>
    <t>Constant input</t>
  </si>
  <si>
    <t>bob067.log</t>
  </si>
  <si>
    <t>CPU time</t>
  </si>
  <si>
    <t>Wall time</t>
  </si>
  <si>
    <t>hh:mm:ss</t>
  </si>
  <si>
    <t>Number of processors</t>
  </si>
  <si>
    <t>elements</t>
  </si>
  <si>
    <t>block</t>
  </si>
  <si>
    <t>bone</t>
  </si>
  <si>
    <t>disc</t>
  </si>
  <si>
    <t>vasculature</t>
  </si>
  <si>
    <t>airway/sinus</t>
  </si>
  <si>
    <t>membrane</t>
  </si>
  <si>
    <t>CSF</t>
  </si>
  <si>
    <t>white matter</t>
  </si>
  <si>
    <t>gray matter</t>
  </si>
  <si>
    <t>muscle</t>
  </si>
  <si>
    <t>skin</t>
  </si>
  <si>
    <t>bob068.log</t>
  </si>
  <si>
    <t>20 ms</t>
  </si>
  <si>
    <t>bob069.log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</si>
</sst>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3F3F76"/>
      <name val="Aptos Narrow"/>
      <family val="2"/>
      <scheme val="minor"/>
    </font>
    <font>
      <i/>
      <sz val="12"/>
      <color rgb="FF3F3F76"/>
      <name val="Aptos Narrow"/>
      <scheme val="minor"/>
    </font>
    <font>
      <sz val="12"/>
      <color theme="1"/>
      <name val="CMR12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6">
    <xf numFmtId="0" fontId="0" fillId="0" borderId="0" xfId="0"/>
    <xf numFmtId="14" fontId="0" fillId="0" borderId="0" xfId="0" applyNumberFormat="1"/>
    <xf numFmtId="11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  <xf numFmtId="9" fontId="0" fillId="0" borderId="0" xfId="1" applyFont="1"/>
    <xf numFmtId="0" fontId="2" fillId="2" borderId="1" xfId="2"/>
    <xf numFmtId="11" fontId="2" fillId="2" borderId="1" xfId="2" applyNumberFormat="1"/>
    <xf numFmtId="20" fontId="2" fillId="2" borderId="1" xfId="2" applyNumberFormat="1"/>
    <xf numFmtId="46" fontId="0" fillId="0" borderId="0" xfId="0" applyNumberFormat="1"/>
    <xf numFmtId="20" fontId="3" fillId="2" borderId="1" xfId="2" applyNumberFormat="1" applyFont="1"/>
    <xf numFmtId="3" fontId="4" fillId="0" borderId="0" xfId="0" applyNumberFormat="1" applyFont="1"/>
    <xf numFmtId="3" fontId="0" fillId="0" borderId="2" xfId="0" applyNumberFormat="1" applyBorder="1"/>
    <xf numFmtId="0" fontId="5" fillId="0" borderId="0" xfId="0" applyFont="1"/>
    <xf numFmtId="0" fontId="5" fillId="0" borderId="0" xfId="0" applyFont="1" applyAlignment="1">
      <alignment wrapText="1"/>
    </xf>
    <xf numFmtId="0" fontId="6" fillId="3" borderId="0" xfId="0" applyFont="1" applyFill="1"/>
  </cellXfs>
  <cellStyles count="3">
    <cellStyle name="Input" xfId="2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remaining to complete 10 ms simulation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34995772478254"/>
          <c:y val="0.25405232971575542"/>
          <c:w val="0.83200423138249602"/>
          <c:h val="0.53811379383424118"/>
        </c:manualLayout>
      </c:layout>
      <c:scatterChart>
        <c:scatterStyle val="lineMarker"/>
        <c:varyColors val="0"/>
        <c:ser>
          <c:idx val="0"/>
          <c:order val="0"/>
          <c:tx>
            <c:v>bob066b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Sheet1!$C$7:$C$11</c:f>
              <c:numCache>
                <c:formatCode>0.00E+00</c:formatCode>
                <c:ptCount val="5"/>
                <c:pt idx="0">
                  <c:v>371.82</c:v>
                </c:pt>
                <c:pt idx="1">
                  <c:v>3801.3</c:v>
                </c:pt>
                <c:pt idx="2">
                  <c:v>7593</c:v>
                </c:pt>
                <c:pt idx="3">
                  <c:v>11462</c:v>
                </c:pt>
                <c:pt idx="4">
                  <c:v>14292</c:v>
                </c:pt>
              </c:numCache>
            </c:numRef>
          </c:xVal>
          <c:yVal>
            <c:numRef>
              <c:f>Sheet1!$H$7:$H$11</c:f>
              <c:numCache>
                <c:formatCode>General</c:formatCode>
                <c:ptCount val="5"/>
                <c:pt idx="0">
                  <c:v>20220</c:v>
                </c:pt>
                <c:pt idx="1">
                  <c:v>17760</c:v>
                </c:pt>
                <c:pt idx="2">
                  <c:v>13860</c:v>
                </c:pt>
                <c:pt idx="3">
                  <c:v>10320</c:v>
                </c:pt>
                <c:pt idx="4">
                  <c:v>6600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14-D143-80DB-ABD85BB718B7}"/>
            </c:ext>
          </c:extLst>
        </c:ser>
        <c:ser>
          <c:idx val="1"/>
          <c:order val="1"/>
          <c:tx>
            <c:v>bob067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Sheet1!$C$30:$C$36</c:f>
              <c:numCache>
                <c:formatCode>0.00E+00</c:formatCode>
                <c:ptCount val="7"/>
                <c:pt idx="0">
                  <c:v>174.31</c:v>
                </c:pt>
                <c:pt idx="1">
                  <c:v>1685</c:v>
                </c:pt>
                <c:pt idx="2">
                  <c:v>3304</c:v>
                </c:pt>
                <c:pt idx="3">
                  <c:v>4967.8999999999996</c:v>
                </c:pt>
                <c:pt idx="4">
                  <c:v>6607.4</c:v>
                </c:pt>
                <c:pt idx="5">
                  <c:v>8237.1</c:v>
                </c:pt>
                <c:pt idx="6">
                  <c:v>9317.1</c:v>
                </c:pt>
              </c:numCache>
            </c:numRef>
          </c:xVal>
          <c:yVal>
            <c:numRef>
              <c:f>Sheet1!$H$30:$H$36</c:f>
              <c:numCache>
                <c:formatCode>General</c:formatCode>
                <c:ptCount val="7"/>
                <c:pt idx="0">
                  <c:v>9240</c:v>
                </c:pt>
                <c:pt idx="1">
                  <c:v>7800</c:v>
                </c:pt>
                <c:pt idx="2">
                  <c:v>5940</c:v>
                </c:pt>
                <c:pt idx="3">
                  <c:v>5940</c:v>
                </c:pt>
                <c:pt idx="4">
                  <c:v>2700</c:v>
                </c:pt>
                <c:pt idx="5">
                  <c:v>1080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14-D143-80DB-ABD85BB71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863"/>
        <c:axId val="187356207"/>
      </c:scatterChart>
      <c:valAx>
        <c:axId val="4576863"/>
        <c:scaling>
          <c:orientation val="minMax"/>
          <c:max val="14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56207"/>
        <c:crosses val="autoZero"/>
        <c:crossBetween val="midCat"/>
        <c:majorUnit val="3600"/>
      </c:valAx>
      <c:valAx>
        <c:axId val="18735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remaining to completion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1322513228895799"/>
          <c:y val="0.28980153404573356"/>
          <c:w val="0.10870122026698402"/>
          <c:h val="0.1341196415490902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remaining to complete 20 ms simulation</a:t>
            </a:r>
          </a:p>
          <a:p>
            <a:pPr>
              <a:defRPr/>
            </a:pPr>
            <a:r>
              <a:rPr lang="en-US" baseline="0"/>
              <a:t>(with 10 ms prior sims for context)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34995772478254"/>
          <c:y val="0.25405232971575542"/>
          <c:w val="0.83200423138249602"/>
          <c:h val="0.53811379383424118"/>
        </c:manualLayout>
      </c:layout>
      <c:scatterChart>
        <c:scatterStyle val="lineMarker"/>
        <c:varyColors val="0"/>
        <c:ser>
          <c:idx val="0"/>
          <c:order val="0"/>
          <c:tx>
            <c:v>bob066b (10 ms, 336 procs)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Sheet1!$C$7:$C$11</c:f>
              <c:numCache>
                <c:formatCode>0.00E+00</c:formatCode>
                <c:ptCount val="5"/>
                <c:pt idx="0">
                  <c:v>371.82</c:v>
                </c:pt>
                <c:pt idx="1">
                  <c:v>3801.3</c:v>
                </c:pt>
                <c:pt idx="2">
                  <c:v>7593</c:v>
                </c:pt>
                <c:pt idx="3">
                  <c:v>11462</c:v>
                </c:pt>
                <c:pt idx="4">
                  <c:v>14292</c:v>
                </c:pt>
              </c:numCache>
            </c:numRef>
          </c:xVal>
          <c:yVal>
            <c:numRef>
              <c:f>Sheet1!$H$7:$H$11</c:f>
              <c:numCache>
                <c:formatCode>General</c:formatCode>
                <c:ptCount val="5"/>
                <c:pt idx="0">
                  <c:v>20220</c:v>
                </c:pt>
                <c:pt idx="1">
                  <c:v>17760</c:v>
                </c:pt>
                <c:pt idx="2">
                  <c:v>13860</c:v>
                </c:pt>
                <c:pt idx="3">
                  <c:v>10320</c:v>
                </c:pt>
                <c:pt idx="4">
                  <c:v>6600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88-9742-B31E-F764D71DF917}"/>
            </c:ext>
          </c:extLst>
        </c:ser>
        <c:ser>
          <c:idx val="1"/>
          <c:order val="1"/>
          <c:tx>
            <c:v>bob067 (10 ms, 336 procs)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Sheet1!$C$30:$C$36</c:f>
              <c:numCache>
                <c:formatCode>0.00E+00</c:formatCode>
                <c:ptCount val="7"/>
                <c:pt idx="0">
                  <c:v>174.31</c:v>
                </c:pt>
                <c:pt idx="1">
                  <c:v>1685</c:v>
                </c:pt>
                <c:pt idx="2">
                  <c:v>3304</c:v>
                </c:pt>
                <c:pt idx="3">
                  <c:v>4967.8999999999996</c:v>
                </c:pt>
                <c:pt idx="4">
                  <c:v>6607.4</c:v>
                </c:pt>
                <c:pt idx="5">
                  <c:v>8237.1</c:v>
                </c:pt>
                <c:pt idx="6">
                  <c:v>9317.1</c:v>
                </c:pt>
              </c:numCache>
            </c:numRef>
          </c:xVal>
          <c:yVal>
            <c:numRef>
              <c:f>Sheet1!$H$30:$H$36</c:f>
              <c:numCache>
                <c:formatCode>General</c:formatCode>
                <c:ptCount val="7"/>
                <c:pt idx="0">
                  <c:v>9240</c:v>
                </c:pt>
                <c:pt idx="1">
                  <c:v>7800</c:v>
                </c:pt>
                <c:pt idx="2">
                  <c:v>5940</c:v>
                </c:pt>
                <c:pt idx="3">
                  <c:v>5940</c:v>
                </c:pt>
                <c:pt idx="4">
                  <c:v>2700</c:v>
                </c:pt>
                <c:pt idx="5">
                  <c:v>1080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88-9742-B31E-F764D71DF917}"/>
            </c:ext>
          </c:extLst>
        </c:ser>
        <c:ser>
          <c:idx val="2"/>
          <c:order val="2"/>
          <c:tx>
            <c:v>bob068 20 ms, 336 procs)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Sheet1!$C$44:$C$53</c:f>
              <c:numCache>
                <c:formatCode>0.00E+00</c:formatCode>
                <c:ptCount val="10"/>
                <c:pt idx="0">
                  <c:v>186.55</c:v>
                </c:pt>
                <c:pt idx="1">
                  <c:v>1839.8</c:v>
                </c:pt>
                <c:pt idx="2">
                  <c:v>3510.3</c:v>
                </c:pt>
                <c:pt idx="3">
                  <c:v>5228.7</c:v>
                </c:pt>
                <c:pt idx="4">
                  <c:v>7006.7</c:v>
                </c:pt>
                <c:pt idx="5">
                  <c:v>8773.5</c:v>
                </c:pt>
                <c:pt idx="6">
                  <c:v>10495</c:v>
                </c:pt>
                <c:pt idx="7">
                  <c:v>12271</c:v>
                </c:pt>
                <c:pt idx="8">
                  <c:v>14223</c:v>
                </c:pt>
                <c:pt idx="9">
                  <c:v>16226</c:v>
                </c:pt>
              </c:numCache>
            </c:numRef>
          </c:xVal>
          <c:yVal>
            <c:numRef>
              <c:f>Sheet1!$H$44:$H$53</c:f>
              <c:numCache>
                <c:formatCode>General</c:formatCode>
                <c:ptCount val="10"/>
                <c:pt idx="0">
                  <c:v>19620</c:v>
                </c:pt>
                <c:pt idx="1">
                  <c:v>18960</c:v>
                </c:pt>
                <c:pt idx="2">
                  <c:v>15600</c:v>
                </c:pt>
                <c:pt idx="3">
                  <c:v>14340</c:v>
                </c:pt>
                <c:pt idx="4">
                  <c:v>13080</c:v>
                </c:pt>
                <c:pt idx="5">
                  <c:v>11280</c:v>
                </c:pt>
                <c:pt idx="6">
                  <c:v>9240</c:v>
                </c:pt>
                <c:pt idx="7">
                  <c:v>7800</c:v>
                </c:pt>
                <c:pt idx="8">
                  <c:v>6600</c:v>
                </c:pt>
                <c:pt idx="9">
                  <c:v>4740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88-9742-B31E-F764D71DF917}"/>
            </c:ext>
          </c:extLst>
        </c:ser>
        <c:ser>
          <c:idx val="3"/>
          <c:order val="3"/>
          <c:tx>
            <c:v>bob069 (20 ms, 700 procs)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Sheet1!$C$58:$C$63</c:f>
              <c:numCache>
                <c:formatCode>0.00E+00</c:formatCode>
                <c:ptCount val="6"/>
                <c:pt idx="0">
                  <c:v>286.60000000000002</c:v>
                </c:pt>
                <c:pt idx="1">
                  <c:v>2821.2</c:v>
                </c:pt>
                <c:pt idx="2">
                  <c:v>5611.9</c:v>
                </c:pt>
                <c:pt idx="3">
                  <c:v>8406</c:v>
                </c:pt>
                <c:pt idx="4">
                  <c:v>11197</c:v>
                </c:pt>
                <c:pt idx="5">
                  <c:v>14224</c:v>
                </c:pt>
              </c:numCache>
            </c:numRef>
          </c:xVal>
          <c:yVal>
            <c:numRef>
              <c:f>Sheet1!$H$58:$H$63</c:f>
              <c:numCache>
                <c:formatCode>General</c:formatCode>
                <c:ptCount val="6"/>
                <c:pt idx="0">
                  <c:v>30960</c:v>
                </c:pt>
                <c:pt idx="1">
                  <c:v>29100</c:v>
                </c:pt>
                <c:pt idx="2">
                  <c:v>26040</c:v>
                </c:pt>
                <c:pt idx="3">
                  <c:v>23280</c:v>
                </c:pt>
                <c:pt idx="4">
                  <c:v>20520</c:v>
                </c:pt>
                <c:pt idx="5">
                  <c:v>19320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88-9742-B31E-F764D71DF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863"/>
        <c:axId val="187356207"/>
      </c:scatterChart>
      <c:valAx>
        <c:axId val="4576863"/>
        <c:scaling>
          <c:orientation val="minMax"/>
          <c:max val="2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56207"/>
        <c:crosses val="autoZero"/>
        <c:crossBetween val="midCat"/>
        <c:majorUnit val="3600"/>
      </c:valAx>
      <c:valAx>
        <c:axId val="18735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remaining to completion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3576559369304628"/>
          <c:y val="0.15917013010507999"/>
          <c:w val="0.25312191682839702"/>
          <c:h val="0.25934372052245336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886755</xdr:colOff>
      <xdr:row>11</xdr:row>
      <xdr:rowOff>117594</xdr:rowOff>
    </xdr:from>
    <xdr:to>
      <xdr:col>10</xdr:col>
      <xdr:colOff>802105</xdr:colOff>
      <xdr:row>27</xdr:row>
      <xdr:rowOff>105036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914CD6-9924-252C-678C-E414D998B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224852</xdr:colOff>
      <xdr:row>40</xdr:row>
      <xdr:rowOff>124301</xdr:rowOff>
    </xdr:from>
    <xdr:to>
      <xdr:col>16</xdr:col>
      <xdr:colOff>282223</xdr:colOff>
      <xdr:row>52</xdr:row>
      <xdr:rowOff>71338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B0DD94-B39E-5346-AF48-B761ADECF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0.61265</cdr:x>
      <cdr:y>0.18438</cdr:y>
    </cdr:from>
    <cdr:to>
      <cdr:x>0.72508</cdr:x>
      <cdr:y>0.25269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4D9DA90-F1C8-CE6D-DC69-87CAC6FCAC7A}"/>
            </a:ext>
          </a:extLst>
        </cdr:cNvPr>
        <cdr:cNvSpPr txBox="1"/>
      </cdr:nvSpPr>
      <cdr:spPr>
        <a:xfrm xmlns:a="http://schemas.openxmlformats.org/drawingml/2006/main">
          <a:off x="3434632" y="609476"/>
          <a:ext cx="630294" cy="225777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50000"/>
          </a:srgb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4 hr</a:t>
          </a:r>
        </a:p>
      </cdr:txBody>
    </cdr:sp>
  </cdr:relSizeAnchor>
  <cdr:relSizeAnchor xmlns:cdr="http://schemas.openxmlformats.org/drawingml/2006/chartDrawing">
    <cdr:from>
      <cdr:x>0.66886</cdr:x>
      <cdr:y>0.25269</cdr:y>
    </cdr:from>
    <cdr:to>
      <cdr:x>0.66886</cdr:x>
      <cdr:y>0.79058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6A86B062-8730-482C-4AB0-22B7D509FB88}"/>
            </a:ext>
          </a:extLst>
        </cdr:cNvPr>
        <cdr:cNvCxnSpPr>
          <a:stCxn xmlns:a="http://schemas.openxmlformats.org/drawingml/2006/main" id="2" idx="2"/>
        </cdr:cNvCxnSpPr>
      </cdr:nvCxnSpPr>
      <cdr:spPr>
        <a:xfrm xmlns:a="http://schemas.openxmlformats.org/drawingml/2006/main">
          <a:off x="3749779" y="835253"/>
          <a:ext cx="0" cy="1778001"/>
        </a:xfrm>
        <a:prstGeom xmlns:a="http://schemas.openxmlformats.org/drawingml/2006/main" prst="line">
          <a:avLst/>
        </a:prstGeom>
        <a:ln xmlns:a="http://schemas.openxmlformats.org/drawingml/2006/main" w="127000">
          <a:solidFill>
            <a:srgbClr val="FFFF00">
              <a:alpha val="50000"/>
            </a:srgb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66FD6-99EC-654A-BA3D-603AAF2A3C22}">
  <dimension ref="A1:J65"/>
  <sheetViews>
    <sheetView tabSelected="1" topLeftCell="E37" zoomScale="135" workbookViewId="0">
      <selection activeCell="O56" sqref="O56"/>
    </sheetView>
  </sheetViews>
  <sheetFormatPr baseColWidth="10" defaultRowHeight="16"/>
  <cols>
    <col min="1" max="1" width="18.1640625" customWidth="1"/>
    <col min="2" max="2" width="11.33203125" bestFit="1" customWidth="1"/>
    <col min="3" max="3" width="13.6640625" customWidth="1"/>
    <col min="4" max="4" width="12.33203125" customWidth="1"/>
    <col min="5" max="5" width="18" customWidth="1"/>
    <col min="6" max="6" width="2.1640625" bestFit="1" customWidth="1"/>
    <col min="7" max="7" width="3.1640625" bestFit="1" customWidth="1"/>
    <col min="8" max="8" width="17.5" customWidth="1"/>
  </cols>
  <sheetData>
    <row r="1" spans="1:10">
      <c r="A1" s="1">
        <v>45427</v>
      </c>
      <c r="H1" t="s">
        <v>17</v>
      </c>
    </row>
    <row r="2" spans="1:10">
      <c r="H2" t="s">
        <v>2</v>
      </c>
      <c r="I2" s="6">
        <v>4</v>
      </c>
      <c r="J2" t="s">
        <v>3</v>
      </c>
    </row>
    <row r="3" spans="1:10">
      <c r="I3" s="6">
        <f>I2*60</f>
        <v>240</v>
      </c>
      <c r="J3" t="s">
        <v>4</v>
      </c>
    </row>
    <row r="4" spans="1:10">
      <c r="A4" t="s">
        <v>1</v>
      </c>
      <c r="I4" s="6">
        <f>I3*60</f>
        <v>14400</v>
      </c>
      <c r="J4" t="s">
        <v>5</v>
      </c>
    </row>
    <row r="5" spans="1:10">
      <c r="A5" t="s">
        <v>9</v>
      </c>
      <c r="B5" t="s">
        <v>8</v>
      </c>
    </row>
    <row r="6" spans="1:10" ht="85">
      <c r="A6" t="s">
        <v>0</v>
      </c>
      <c r="B6" s="4" t="s">
        <v>7</v>
      </c>
      <c r="C6" s="4" t="s">
        <v>16</v>
      </c>
      <c r="D6" s="4" t="s">
        <v>6</v>
      </c>
      <c r="E6" s="4" t="s">
        <v>10</v>
      </c>
      <c r="H6" s="4" t="s">
        <v>11</v>
      </c>
      <c r="I6" s="4" t="s">
        <v>13</v>
      </c>
      <c r="J6" s="4" t="s">
        <v>14</v>
      </c>
    </row>
    <row r="7" spans="1:10">
      <c r="A7" s="6">
        <v>500</v>
      </c>
      <c r="B7" s="7">
        <v>1.7691000000000001E-4</v>
      </c>
      <c r="C7" s="7">
        <v>371.82</v>
      </c>
      <c r="D7" s="5">
        <f>C7/$I$4</f>
        <v>2.5820833333333335E-2</v>
      </c>
      <c r="E7" s="8">
        <v>0.23402777777777778</v>
      </c>
      <c r="F7">
        <f>HOUR(E7)</f>
        <v>5</v>
      </c>
      <c r="G7">
        <f>MINUTE(E7)</f>
        <v>37</v>
      </c>
      <c r="H7">
        <f>F7*3600+G7*60</f>
        <v>20220</v>
      </c>
      <c r="I7" t="s">
        <v>15</v>
      </c>
      <c r="J7" t="s">
        <v>15</v>
      </c>
    </row>
    <row r="8" spans="1:10">
      <c r="A8" s="6">
        <v>5000</v>
      </c>
      <c r="B8" s="7">
        <v>1.7691E-3</v>
      </c>
      <c r="C8" s="7">
        <v>3801.3</v>
      </c>
      <c r="D8" s="5">
        <f>C8/$I$4</f>
        <v>0.26397916666666665</v>
      </c>
      <c r="E8" s="8">
        <v>0.20555555555555555</v>
      </c>
      <c r="F8">
        <f t="shared" ref="F8:F11" si="0">HOUR(E8)</f>
        <v>4</v>
      </c>
      <c r="G8">
        <f t="shared" ref="G8:G11" si="1">MINUTE(E8)</f>
        <v>56</v>
      </c>
      <c r="H8">
        <f t="shared" ref="H8:H11" si="2">F8*3600+G8*60</f>
        <v>17760</v>
      </c>
      <c r="I8">
        <f>H8-H7</f>
        <v>-2460</v>
      </c>
      <c r="J8" s="2">
        <f>C8-C7</f>
        <v>3429.48</v>
      </c>
    </row>
    <row r="9" spans="1:10">
      <c r="A9" s="6">
        <v>10000</v>
      </c>
      <c r="B9" s="7">
        <v>3.5368000000000001E-3</v>
      </c>
      <c r="C9" s="7">
        <v>7593</v>
      </c>
      <c r="D9" s="5">
        <f>C9/$I$4</f>
        <v>0.52729166666666671</v>
      </c>
      <c r="E9" s="8">
        <v>0.16041666666666668</v>
      </c>
      <c r="F9">
        <f t="shared" si="0"/>
        <v>3</v>
      </c>
      <c r="G9">
        <f t="shared" si="1"/>
        <v>51</v>
      </c>
      <c r="H9">
        <f t="shared" si="2"/>
        <v>13860</v>
      </c>
      <c r="I9">
        <f t="shared" ref="I9:I11" si="3">H9-H8</f>
        <v>-3900</v>
      </c>
      <c r="J9" s="2">
        <f t="shared" ref="J9:J10" si="4">C9-C8</f>
        <v>3791.7</v>
      </c>
    </row>
    <row r="10" spans="1:10">
      <c r="A10" s="6">
        <v>15000</v>
      </c>
      <c r="B10" s="7">
        <v>5.3026999999999996E-3</v>
      </c>
      <c r="C10" s="7">
        <v>11462</v>
      </c>
      <c r="D10" s="5">
        <f>C10/$I$4</f>
        <v>0.79597222222222219</v>
      </c>
      <c r="E10" s="8">
        <v>0.11944444444444445</v>
      </c>
      <c r="F10">
        <f t="shared" si="0"/>
        <v>2</v>
      </c>
      <c r="G10">
        <f t="shared" si="1"/>
        <v>52</v>
      </c>
      <c r="H10">
        <f t="shared" si="2"/>
        <v>10320</v>
      </c>
      <c r="I10">
        <f t="shared" si="3"/>
        <v>-3540</v>
      </c>
      <c r="J10" s="2">
        <f t="shared" si="4"/>
        <v>3869</v>
      </c>
    </row>
    <row r="11" spans="1:10">
      <c r="A11" s="6">
        <v>18600</v>
      </c>
      <c r="B11" s="7">
        <v>6.5719000000000003E-3</v>
      </c>
      <c r="C11" s="7">
        <v>14292</v>
      </c>
      <c r="D11" s="5">
        <f>C11/$I$4</f>
        <v>0.99250000000000005</v>
      </c>
      <c r="E11" s="10">
        <v>7.6388888888888895E-2</v>
      </c>
      <c r="F11">
        <f t="shared" si="0"/>
        <v>1</v>
      </c>
      <c r="G11">
        <f t="shared" si="1"/>
        <v>50</v>
      </c>
      <c r="H11">
        <f t="shared" si="2"/>
        <v>6600</v>
      </c>
      <c r="I11">
        <f t="shared" si="3"/>
        <v>-3720</v>
      </c>
      <c r="J11" s="2">
        <f t="shared" ref="J11" si="5">C11-C10</f>
        <v>2830</v>
      </c>
    </row>
    <row r="13" spans="1:10">
      <c r="A13" t="s">
        <v>12</v>
      </c>
      <c r="B13" s="2">
        <f>20813/0.908</f>
        <v>22921.806167400879</v>
      </c>
      <c r="C13" t="s">
        <v>5</v>
      </c>
    </row>
    <row r="14" spans="1:10">
      <c r="B14" s="2">
        <f>B13/60</f>
        <v>382.03010279001467</v>
      </c>
      <c r="C14" t="s">
        <v>4</v>
      </c>
    </row>
    <row r="15" spans="1:10">
      <c r="B15" s="2">
        <f>B14/60</f>
        <v>6.3671683798335774</v>
      </c>
      <c r="C15" t="s">
        <v>3</v>
      </c>
    </row>
    <row r="17" spans="1:10">
      <c r="A17" t="s">
        <v>19</v>
      </c>
      <c r="B17" s="3">
        <v>0.10793981481481481</v>
      </c>
      <c r="C17" t="s">
        <v>21</v>
      </c>
    </row>
    <row r="18" spans="1:10">
      <c r="A18" t="s">
        <v>22</v>
      </c>
      <c r="B18">
        <v>336</v>
      </c>
    </row>
    <row r="19" spans="1:10">
      <c r="A19" t="s">
        <v>20</v>
      </c>
      <c r="B19" s="9">
        <v>36.367164351851855</v>
      </c>
      <c r="C19" t="s">
        <v>21</v>
      </c>
    </row>
    <row r="27" spans="1:10">
      <c r="A27" t="s">
        <v>18</v>
      </c>
    </row>
    <row r="28" spans="1:10">
      <c r="A28" t="s">
        <v>9</v>
      </c>
      <c r="B28" t="s">
        <v>8</v>
      </c>
    </row>
    <row r="29" spans="1:10" ht="85">
      <c r="A29" t="s">
        <v>0</v>
      </c>
      <c r="B29" s="4" t="s">
        <v>7</v>
      </c>
      <c r="C29" s="4" t="s">
        <v>16</v>
      </c>
      <c r="D29" s="4" t="s">
        <v>6</v>
      </c>
      <c r="E29" s="4" t="s">
        <v>10</v>
      </c>
      <c r="H29" s="4" t="s">
        <v>11</v>
      </c>
      <c r="I29" s="4" t="s">
        <v>13</v>
      </c>
      <c r="J29" s="4" t="s">
        <v>14</v>
      </c>
    </row>
    <row r="30" spans="1:10">
      <c r="A30">
        <v>500</v>
      </c>
      <c r="B30" s="2">
        <v>1.7691000000000001E-4</v>
      </c>
      <c r="C30" s="2">
        <v>174.31</v>
      </c>
      <c r="D30" s="5">
        <f t="shared" ref="D30:D36" si="6">C30/$I$4</f>
        <v>1.2104861111111111E-2</v>
      </c>
      <c r="E30" s="3">
        <v>0.10694444444444444</v>
      </c>
      <c r="F30">
        <f t="shared" ref="F30:F36" si="7">HOUR(E30)</f>
        <v>2</v>
      </c>
      <c r="G30">
        <f t="shared" ref="G30" si="8">MINUTE(E30)</f>
        <v>34</v>
      </c>
      <c r="H30">
        <f t="shared" ref="H30" si="9">F30*3600+G30*60</f>
        <v>9240</v>
      </c>
      <c r="I30" t="s">
        <v>15</v>
      </c>
      <c r="J30" t="s">
        <v>15</v>
      </c>
    </row>
    <row r="31" spans="1:10">
      <c r="A31">
        <v>5000</v>
      </c>
      <c r="B31" s="2">
        <v>1.7691E-3</v>
      </c>
      <c r="C31" s="2">
        <v>1685</v>
      </c>
      <c r="D31" s="5">
        <f t="shared" si="6"/>
        <v>0.11701388888888889</v>
      </c>
      <c r="E31" s="3">
        <v>9.0277777777777776E-2</v>
      </c>
      <c r="F31">
        <f t="shared" si="7"/>
        <v>2</v>
      </c>
      <c r="G31">
        <f t="shared" ref="G31" si="10">MINUTE(E31)</f>
        <v>10</v>
      </c>
      <c r="H31">
        <f t="shared" ref="H31" si="11">F31*3600+G31*60</f>
        <v>7800</v>
      </c>
      <c r="I31">
        <f t="shared" ref="I31" si="12">H31-H30</f>
        <v>-1440</v>
      </c>
      <c r="J31" s="2">
        <f>C31-C30</f>
        <v>1510.69</v>
      </c>
    </row>
    <row r="32" spans="1:10">
      <c r="A32">
        <v>10000</v>
      </c>
      <c r="B32" s="2">
        <v>3.5368000000000001E-3</v>
      </c>
      <c r="C32" s="2">
        <v>3304</v>
      </c>
      <c r="D32" s="5">
        <f t="shared" si="6"/>
        <v>0.22944444444444445</v>
      </c>
      <c r="E32" s="3">
        <v>6.8750000000000006E-2</v>
      </c>
      <c r="F32">
        <f t="shared" si="7"/>
        <v>1</v>
      </c>
      <c r="G32">
        <f t="shared" ref="G32" si="13">MINUTE(E32)</f>
        <v>39</v>
      </c>
      <c r="H32">
        <f t="shared" ref="H32" si="14">F32*3600+G32*60</f>
        <v>5940</v>
      </c>
      <c r="I32">
        <f>H32-H31</f>
        <v>-1860</v>
      </c>
      <c r="J32" s="2">
        <f>C32-C31</f>
        <v>1619</v>
      </c>
    </row>
    <row r="33" spans="1:10">
      <c r="A33">
        <v>15000</v>
      </c>
      <c r="B33" s="2">
        <v>5.3026999999999996E-3</v>
      </c>
      <c r="C33" s="2">
        <v>4967.8999999999996</v>
      </c>
      <c r="D33" s="5">
        <f t="shared" si="6"/>
        <v>0.34499305555555554</v>
      </c>
      <c r="E33" s="3">
        <v>6.8750000000000006E-2</v>
      </c>
      <c r="F33">
        <f t="shared" si="7"/>
        <v>1</v>
      </c>
      <c r="G33">
        <f t="shared" ref="G33:G36" si="15">MINUTE(E33)</f>
        <v>39</v>
      </c>
      <c r="H33">
        <f t="shared" ref="H33:H36" si="16">F33*3600+G33*60</f>
        <v>5940</v>
      </c>
      <c r="I33">
        <f>H33-H32</f>
        <v>0</v>
      </c>
      <c r="J33" s="2">
        <f>C33-C32</f>
        <v>1663.8999999999996</v>
      </c>
    </row>
    <row r="34" spans="1:10">
      <c r="A34">
        <v>20000</v>
      </c>
      <c r="B34" s="2">
        <v>7.064E-3</v>
      </c>
      <c r="C34" s="2">
        <v>6607.4</v>
      </c>
      <c r="D34" s="5">
        <f t="shared" si="6"/>
        <v>0.45884722222222218</v>
      </c>
      <c r="E34" s="3">
        <v>3.125E-2</v>
      </c>
      <c r="F34">
        <f t="shared" si="7"/>
        <v>0</v>
      </c>
      <c r="G34">
        <f t="shared" si="15"/>
        <v>45</v>
      </c>
      <c r="H34">
        <f t="shared" si="16"/>
        <v>2700</v>
      </c>
      <c r="I34">
        <f>H34-H33</f>
        <v>-3240</v>
      </c>
      <c r="J34" s="2">
        <f>C34-C33</f>
        <v>1639.5</v>
      </c>
    </row>
    <row r="35" spans="1:10">
      <c r="A35">
        <v>25000</v>
      </c>
      <c r="B35" s="2">
        <v>8.8199999999999997E-3</v>
      </c>
      <c r="C35" s="2">
        <v>8237.1</v>
      </c>
      <c r="D35" s="5">
        <f t="shared" si="6"/>
        <v>0.57202083333333331</v>
      </c>
      <c r="E35" s="3">
        <v>1.2500000000000001E-2</v>
      </c>
      <c r="F35">
        <f t="shared" si="7"/>
        <v>0</v>
      </c>
      <c r="G35">
        <f t="shared" si="15"/>
        <v>18</v>
      </c>
      <c r="H35">
        <f t="shared" si="16"/>
        <v>1080</v>
      </c>
      <c r="I35">
        <f>H35-H34</f>
        <v>-1620</v>
      </c>
      <c r="J35" s="2">
        <f>C35-C34</f>
        <v>1629.7000000000007</v>
      </c>
    </row>
    <row r="36" spans="1:10">
      <c r="A36">
        <v>28356</v>
      </c>
      <c r="B36" s="2">
        <v>0.01</v>
      </c>
      <c r="C36" s="2">
        <v>9317.1</v>
      </c>
      <c r="D36" s="5">
        <f t="shared" si="6"/>
        <v>0.64702083333333338</v>
      </c>
      <c r="E36" s="3">
        <v>0</v>
      </c>
      <c r="F36">
        <f t="shared" si="7"/>
        <v>0</v>
      </c>
      <c r="G36">
        <f t="shared" si="15"/>
        <v>0</v>
      </c>
      <c r="H36">
        <f t="shared" si="16"/>
        <v>0</v>
      </c>
    </row>
    <row r="38" spans="1:10">
      <c r="A38" t="s">
        <v>19</v>
      </c>
      <c r="B38" s="3">
        <v>0.10793981481481481</v>
      </c>
      <c r="C38" t="s">
        <v>21</v>
      </c>
    </row>
    <row r="39" spans="1:10">
      <c r="A39" t="s">
        <v>20</v>
      </c>
      <c r="B39" s="9">
        <v>36.367164351851855</v>
      </c>
      <c r="C39" t="s">
        <v>21</v>
      </c>
    </row>
    <row r="40" spans="1:10">
      <c r="B40" s="9"/>
    </row>
    <row r="41" spans="1:10">
      <c r="A41" s="15" t="s">
        <v>35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13" t="s">
        <v>9</v>
      </c>
      <c r="B42" s="13" t="s">
        <v>36</v>
      </c>
      <c r="C42" s="13"/>
      <c r="D42" s="13"/>
      <c r="E42" s="13"/>
      <c r="F42" s="13"/>
      <c r="G42" s="13"/>
      <c r="H42" s="13"/>
      <c r="I42" s="13"/>
      <c r="J42" s="13"/>
    </row>
    <row r="43" spans="1:10" ht="85">
      <c r="A43" s="13" t="s">
        <v>0</v>
      </c>
      <c r="B43" s="14" t="s">
        <v>7</v>
      </c>
      <c r="C43" s="14" t="s">
        <v>16</v>
      </c>
      <c r="D43" s="14" t="s">
        <v>6</v>
      </c>
      <c r="E43" s="14" t="s">
        <v>10</v>
      </c>
      <c r="F43" s="13"/>
      <c r="G43" s="13"/>
      <c r="H43" s="14" t="s">
        <v>11</v>
      </c>
      <c r="I43" s="14"/>
      <c r="J43" s="14"/>
    </row>
    <row r="44" spans="1:10">
      <c r="A44">
        <v>500</v>
      </c>
      <c r="B44" s="2">
        <v>1.7691000000000001E-4</v>
      </c>
      <c r="C44" s="2">
        <v>186.55</v>
      </c>
      <c r="E44" s="3">
        <v>0.22708333333333333</v>
      </c>
      <c r="F44">
        <f t="shared" ref="F44" si="17">HOUR(E44)</f>
        <v>5</v>
      </c>
      <c r="G44">
        <f t="shared" ref="G44" si="18">MINUTE(E44)</f>
        <v>27</v>
      </c>
      <c r="H44">
        <f t="shared" ref="H44:H53" si="19">F44*3600+G44*60</f>
        <v>19620</v>
      </c>
    </row>
    <row r="45" spans="1:10">
      <c r="A45">
        <v>5000</v>
      </c>
      <c r="B45" s="2">
        <v>1.7691E-3</v>
      </c>
      <c r="C45" s="2">
        <v>1839.8</v>
      </c>
      <c r="E45" s="3">
        <v>0.21944444444444444</v>
      </c>
      <c r="F45">
        <f t="shared" ref="F45:F53" si="20">HOUR(E45)</f>
        <v>5</v>
      </c>
      <c r="G45">
        <f t="shared" ref="G45:G53" si="21">MINUTE(E45)</f>
        <v>16</v>
      </c>
      <c r="H45">
        <f t="shared" si="19"/>
        <v>18960</v>
      </c>
    </row>
    <row r="46" spans="1:10">
      <c r="A46">
        <v>10000</v>
      </c>
      <c r="B46" s="2">
        <v>3.5368000000000001E-3</v>
      </c>
      <c r="C46" s="2">
        <v>3510.3</v>
      </c>
      <c r="E46" s="3">
        <v>0.18055555555555555</v>
      </c>
      <c r="F46">
        <f t="shared" si="20"/>
        <v>4</v>
      </c>
      <c r="G46">
        <f t="shared" si="21"/>
        <v>20</v>
      </c>
      <c r="H46">
        <f t="shared" si="19"/>
        <v>15600</v>
      </c>
    </row>
    <row r="47" spans="1:10">
      <c r="A47">
        <v>15000</v>
      </c>
      <c r="B47" s="2">
        <v>5.3026999999999996E-3</v>
      </c>
      <c r="C47" s="2">
        <v>5228.7</v>
      </c>
      <c r="E47" s="3">
        <v>0.16597222222222222</v>
      </c>
      <c r="F47">
        <f t="shared" si="20"/>
        <v>3</v>
      </c>
      <c r="G47">
        <f t="shared" si="21"/>
        <v>59</v>
      </c>
      <c r="H47">
        <f t="shared" si="19"/>
        <v>14340</v>
      </c>
    </row>
    <row r="48" spans="1:10">
      <c r="A48">
        <v>20000</v>
      </c>
      <c r="B48" s="2">
        <v>7.064E-3</v>
      </c>
      <c r="C48" s="2">
        <v>7006.7</v>
      </c>
      <c r="E48" s="3">
        <v>0.15138888888888888</v>
      </c>
      <c r="F48">
        <f t="shared" si="20"/>
        <v>3</v>
      </c>
      <c r="G48">
        <f t="shared" si="21"/>
        <v>38</v>
      </c>
      <c r="H48">
        <f t="shared" si="19"/>
        <v>13080</v>
      </c>
    </row>
    <row r="49" spans="1:8">
      <c r="A49">
        <v>25000</v>
      </c>
      <c r="B49" s="2">
        <v>8.8199999999999997E-3</v>
      </c>
      <c r="C49" s="2">
        <v>8773.5</v>
      </c>
      <c r="E49" s="3">
        <v>0.13055555555555556</v>
      </c>
      <c r="F49">
        <f t="shared" si="20"/>
        <v>3</v>
      </c>
      <c r="G49">
        <f t="shared" si="21"/>
        <v>8</v>
      </c>
      <c r="H49">
        <f t="shared" si="19"/>
        <v>11280</v>
      </c>
    </row>
    <row r="50" spans="1:8">
      <c r="A50">
        <v>30000</v>
      </c>
      <c r="B50" s="2">
        <v>1.0577E-2</v>
      </c>
      <c r="C50" s="2">
        <v>10495</v>
      </c>
      <c r="E50" s="3">
        <v>0.10694444444444444</v>
      </c>
      <c r="F50">
        <f t="shared" si="20"/>
        <v>2</v>
      </c>
      <c r="G50">
        <f t="shared" si="21"/>
        <v>34</v>
      </c>
      <c r="H50">
        <f t="shared" si="19"/>
        <v>9240</v>
      </c>
    </row>
    <row r="51" spans="1:8">
      <c r="A51">
        <v>35000</v>
      </c>
      <c r="B51" s="2">
        <v>1.2326999999999999E-2</v>
      </c>
      <c r="C51" s="2">
        <v>12271</v>
      </c>
      <c r="E51" s="3">
        <v>9.0277777777777776E-2</v>
      </c>
      <c r="F51">
        <f t="shared" si="20"/>
        <v>2</v>
      </c>
      <c r="G51">
        <f t="shared" si="21"/>
        <v>10</v>
      </c>
      <c r="H51">
        <f t="shared" si="19"/>
        <v>7800</v>
      </c>
    </row>
    <row r="52" spans="1:8">
      <c r="A52">
        <v>40000</v>
      </c>
      <c r="B52" s="2">
        <v>1.4078E-2</v>
      </c>
      <c r="C52" s="2">
        <v>14223</v>
      </c>
      <c r="E52" s="3">
        <v>7.6388888888888895E-2</v>
      </c>
      <c r="F52">
        <f t="shared" si="20"/>
        <v>1</v>
      </c>
      <c r="G52">
        <f t="shared" si="21"/>
        <v>50</v>
      </c>
      <c r="H52">
        <f t="shared" si="19"/>
        <v>6600</v>
      </c>
    </row>
    <row r="53" spans="1:8">
      <c r="A53">
        <v>45000</v>
      </c>
      <c r="B53" s="2">
        <v>1.5838000000000001E-2</v>
      </c>
      <c r="C53" s="2">
        <v>16226</v>
      </c>
      <c r="E53" s="3">
        <v>5.486111111111111E-2</v>
      </c>
      <c r="F53">
        <f t="shared" si="20"/>
        <v>1</v>
      </c>
      <c r="G53">
        <f t="shared" si="21"/>
        <v>19</v>
      </c>
      <c r="H53">
        <f t="shared" si="19"/>
        <v>4740</v>
      </c>
    </row>
    <row r="55" spans="1:8">
      <c r="A55" s="15" t="s">
        <v>37</v>
      </c>
      <c r="B55" s="13"/>
      <c r="C55" s="13"/>
      <c r="D55" s="13"/>
      <c r="E55" s="13"/>
      <c r="F55" s="13"/>
      <c r="G55" s="13"/>
      <c r="H55" s="13"/>
    </row>
    <row r="56" spans="1:8">
      <c r="A56" s="13" t="s">
        <v>9</v>
      </c>
      <c r="B56" s="13" t="s">
        <v>36</v>
      </c>
      <c r="C56" s="13"/>
      <c r="D56" s="13"/>
      <c r="E56" s="13"/>
      <c r="F56" s="13"/>
      <c r="G56" s="13"/>
      <c r="H56" s="13"/>
    </row>
    <row r="57" spans="1:8" ht="85">
      <c r="A57" s="13" t="s">
        <v>0</v>
      </c>
      <c r="B57" s="14" t="s">
        <v>7</v>
      </c>
      <c r="C57" s="14" t="s">
        <v>16</v>
      </c>
      <c r="D57" s="14" t="s">
        <v>6</v>
      </c>
      <c r="E57" s="14" t="s">
        <v>10</v>
      </c>
      <c r="F57" s="13"/>
      <c r="G57" s="13"/>
      <c r="H57" s="14" t="s">
        <v>11</v>
      </c>
    </row>
    <row r="58" spans="1:8">
      <c r="A58">
        <v>500</v>
      </c>
      <c r="B58" s="2">
        <v>1.7691000000000001E-4</v>
      </c>
      <c r="C58" s="2">
        <v>286.60000000000002</v>
      </c>
      <c r="E58" s="3">
        <v>0.35833333333333334</v>
      </c>
      <c r="F58">
        <f t="shared" ref="F58" si="22">HOUR(E58)</f>
        <v>8</v>
      </c>
      <c r="G58">
        <f t="shared" ref="G58" si="23">MINUTE(E58)</f>
        <v>36</v>
      </c>
      <c r="H58">
        <f t="shared" ref="H58" si="24">F58*3600+G58*60</f>
        <v>30960</v>
      </c>
    </row>
    <row r="59" spans="1:8">
      <c r="A59">
        <v>5000</v>
      </c>
      <c r="B59" s="2">
        <v>1.7691E-3</v>
      </c>
      <c r="C59" s="2">
        <v>2821.2</v>
      </c>
      <c r="E59" s="3">
        <v>0.33680555555555558</v>
      </c>
      <c r="F59">
        <f t="shared" ref="F59" si="25">HOUR(E59)</f>
        <v>8</v>
      </c>
      <c r="G59">
        <f t="shared" ref="G59" si="26">MINUTE(E59)</f>
        <v>5</v>
      </c>
      <c r="H59">
        <f t="shared" ref="H59" si="27">F59*3600+G59*60</f>
        <v>29100</v>
      </c>
    </row>
    <row r="60" spans="1:8">
      <c r="A60">
        <v>10000</v>
      </c>
      <c r="B60" s="2">
        <v>3.5368000000000001E-3</v>
      </c>
      <c r="C60" s="2">
        <v>5611.9</v>
      </c>
      <c r="E60" s="3">
        <v>0.30138888888888887</v>
      </c>
      <c r="F60">
        <f t="shared" ref="F60" si="28">HOUR(E60)</f>
        <v>7</v>
      </c>
      <c r="G60">
        <f t="shared" ref="G60" si="29">MINUTE(E60)</f>
        <v>14</v>
      </c>
      <c r="H60">
        <f t="shared" ref="H60" si="30">F60*3600+G60*60</f>
        <v>26040</v>
      </c>
    </row>
    <row r="61" spans="1:8">
      <c r="A61">
        <v>15000</v>
      </c>
      <c r="B61" s="2">
        <v>5.3026999999999996E-3</v>
      </c>
      <c r="C61" s="2">
        <v>8406</v>
      </c>
      <c r="E61" s="3">
        <v>0.26944444444444443</v>
      </c>
      <c r="F61">
        <f t="shared" ref="F61:F65" si="31">HOUR(E61)</f>
        <v>6</v>
      </c>
      <c r="G61">
        <f t="shared" ref="G61:G65" si="32">MINUTE(E61)</f>
        <v>28</v>
      </c>
      <c r="H61">
        <f t="shared" ref="H61:H65" si="33">F61*3600+G61*60</f>
        <v>23280</v>
      </c>
    </row>
    <row r="62" spans="1:8">
      <c r="A62">
        <v>20000</v>
      </c>
      <c r="B62" s="2">
        <v>7.064E-3</v>
      </c>
      <c r="C62" s="2">
        <v>11197</v>
      </c>
      <c r="E62" s="3">
        <v>0.23749999999999999</v>
      </c>
      <c r="F62">
        <f t="shared" si="31"/>
        <v>5</v>
      </c>
      <c r="G62">
        <f t="shared" si="32"/>
        <v>42</v>
      </c>
      <c r="H62">
        <f t="shared" si="33"/>
        <v>20520</v>
      </c>
    </row>
    <row r="63" spans="1:8">
      <c r="A63">
        <v>25000</v>
      </c>
      <c r="B63" s="2">
        <v>8.8199999999999997E-3</v>
      </c>
      <c r="C63" s="2">
        <v>14224</v>
      </c>
      <c r="E63" s="3">
        <v>0.22361111111111112</v>
      </c>
      <c r="F63">
        <f t="shared" si="31"/>
        <v>5</v>
      </c>
      <c r="G63">
        <f t="shared" si="32"/>
        <v>22</v>
      </c>
      <c r="H63">
        <f t="shared" si="33"/>
        <v>19320</v>
      </c>
    </row>
    <row r="64" spans="1:8">
      <c r="B64" s="2"/>
      <c r="C64" s="2"/>
      <c r="E64" s="3"/>
    </row>
    <row r="65" spans="2:5">
      <c r="B65" s="2"/>
      <c r="C65" s="2"/>
      <c r="E65" s="3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E679B-7CBB-374E-8B93-374D2AF219B3}">
  <dimension ref="A1:C13"/>
  <sheetViews>
    <sheetView workbookViewId="0">
      <selection activeCell="D16" sqref="D16"/>
    </sheetView>
  </sheetViews>
  <sheetFormatPr baseColWidth="10" defaultRowHeight="16"/>
  <cols>
    <col min="3" max="3" width="12.5" customWidth="1"/>
  </cols>
  <sheetData>
    <row r="1" spans="1:3">
      <c r="A1" t="s">
        <v>24</v>
      </c>
      <c r="C1" t="s">
        <v>23</v>
      </c>
    </row>
    <row r="2" spans="1:3">
      <c r="A2">
        <v>1</v>
      </c>
      <c r="B2" t="s">
        <v>25</v>
      </c>
      <c r="C2" s="11">
        <v>670293</v>
      </c>
    </row>
    <row r="3" spans="1:3">
      <c r="A3">
        <f>1+A2</f>
        <v>2</v>
      </c>
      <c r="B3" t="s">
        <v>26</v>
      </c>
      <c r="C3" s="11">
        <v>2221</v>
      </c>
    </row>
    <row r="4" spans="1:3">
      <c r="A4">
        <f t="shared" ref="A4:A11" si="0">1+A3</f>
        <v>3</v>
      </c>
      <c r="B4" t="s">
        <v>27</v>
      </c>
      <c r="C4" s="11">
        <v>21642</v>
      </c>
    </row>
    <row r="5" spans="1:3">
      <c r="A5">
        <f t="shared" si="0"/>
        <v>4</v>
      </c>
      <c r="B5" t="s">
        <v>28</v>
      </c>
      <c r="C5" s="11">
        <v>93465</v>
      </c>
    </row>
    <row r="6" spans="1:3">
      <c r="A6">
        <f t="shared" si="0"/>
        <v>5</v>
      </c>
      <c r="B6" t="s">
        <v>29</v>
      </c>
      <c r="C6" s="11">
        <v>21234</v>
      </c>
    </row>
    <row r="7" spans="1:3">
      <c r="A7">
        <f t="shared" si="0"/>
        <v>6</v>
      </c>
      <c r="B7" t="s">
        <v>30</v>
      </c>
      <c r="C7" s="11">
        <v>73172</v>
      </c>
    </row>
    <row r="8" spans="1:3">
      <c r="A8">
        <f t="shared" si="0"/>
        <v>7</v>
      </c>
      <c r="B8" t="s">
        <v>31</v>
      </c>
      <c r="C8" s="11">
        <v>504505</v>
      </c>
    </row>
    <row r="9" spans="1:3">
      <c r="A9">
        <f t="shared" si="0"/>
        <v>8</v>
      </c>
      <c r="B9" t="s">
        <v>32</v>
      </c>
      <c r="C9" s="11">
        <v>790102</v>
      </c>
    </row>
    <row r="10" spans="1:3">
      <c r="A10">
        <f t="shared" si="0"/>
        <v>9</v>
      </c>
      <c r="B10" t="s">
        <v>33</v>
      </c>
      <c r="C10" s="11">
        <v>554555</v>
      </c>
    </row>
    <row r="11" spans="1:3">
      <c r="A11">
        <f t="shared" si="0"/>
        <v>10</v>
      </c>
      <c r="B11" t="s">
        <v>34</v>
      </c>
      <c r="C11" s="11">
        <v>1900127</v>
      </c>
    </row>
    <row r="12" spans="1:3" ht="17" thickBot="1">
      <c r="C12" s="12">
        <f>SUM(C2:C11)</f>
        <v>4631316</v>
      </c>
    </row>
    <row r="13" spans="1:3" ht="17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element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Hovey, Chad Brian</dc:creator>
  <cp:lastModifiedBy>Hovey, Chad Brian</cp:lastModifiedBy>
  <dcterms:created xsi:type="dcterms:W3CDTF">2024-05-15T13:01:53Z</dcterms:created>
  <dcterms:modified xsi:type="dcterms:W3CDTF">2024-05-16T22:07:11Z</dcterms:modified>
</cp:coreProperties>
</file>