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75" windowWidth="15600" windowHeight="7470" activeTab="2"/>
  </bookViews>
  <sheets>
    <sheet name="BKK" sheetId="12" r:id="rId1"/>
    <sheet name="UPCOUNTRY" sheetId="13" r:id="rId2"/>
    <sheet name="ProjectAgent" sheetId="14" r:id="rId3"/>
  </sheets>
  <definedNames>
    <definedName name="b" hidden="1">{"'Eng (page2)'!$A$1:$D$52"}</definedName>
    <definedName name="BRAKEDOWN">#REF!</definedName>
    <definedName name="Customer">#REF!</definedName>
    <definedName name="HTML_CodePage" hidden="1">874</definedName>
    <definedName name="HTML_Control" hidden="1">{"'Eng (page2)'!$A$1:$D$52"}</definedName>
    <definedName name="HTML_Description" hidden="1">""</definedName>
    <definedName name="HTML_Email" hidden="1">""</definedName>
    <definedName name="HTML_Header" hidden="1">"Foreign Exchange Rates (Page 2)"</definedName>
    <definedName name="HTML_LastUpdate" hidden="1">"5/6/00"</definedName>
    <definedName name="HTML_LineAfter" hidden="1">FALSE</definedName>
    <definedName name="HTML_LineBefore" hidden="1">FALSE</definedName>
    <definedName name="HTML_Name" hidden="1">"Banking Department, Bank of Thailand Tel.(662) 283-5454"</definedName>
    <definedName name="HTML_OBDlg2" hidden="1">TRUE</definedName>
    <definedName name="HTML_OBDlg4" hidden="1">TRUE</definedName>
    <definedName name="HTML_OS" hidden="1">0</definedName>
    <definedName name="HTML_PathFile" hidden="1">"c:\fer2.html"</definedName>
    <definedName name="HTML_Title" hidden="1">""</definedName>
    <definedName name="_xlnm.Print_Area" localSheetId="0">BKK!$B$1:$CA$91</definedName>
    <definedName name="_xlnm.Print_Area" localSheetId="2">ProjectAgent!$B$1:$CA$91</definedName>
    <definedName name="_xlnm.Print_Area" localSheetId="1">UPCOUNTRY!$B$1:$CA$91</definedName>
    <definedName name="_xlnm.Print_Area">#REF!</definedName>
    <definedName name="Print_Area_MI">#REF!</definedName>
    <definedName name="_xlnm.Print_Titles" localSheetId="0">BKK!$B:$G</definedName>
    <definedName name="_xlnm.Print_Titles" localSheetId="2">ProjectAgent!$B:$G</definedName>
    <definedName name="_xlnm.Print_Titles" localSheetId="1">UPCOUNTRY!$B:$G</definedName>
    <definedName name="_xlnm.Print_Titles">#REF!</definedName>
    <definedName name="PRINT_TITLES_MI">#REF!</definedName>
    <definedName name="PRODUCT">#REF!</definedName>
    <definedName name="SALE">#REF!</definedName>
    <definedName name="SALECUS">#REF!</definedName>
    <definedName name="SCG">#REF!</definedName>
    <definedName name="TOTAL_UPDATE_APR_R3_Query">#REF!</definedName>
  </definedNames>
  <calcPr calcId="145621"/>
</workbook>
</file>

<file path=xl/calcChain.xml><?xml version="1.0" encoding="utf-8"?>
<calcChain xmlns="http://schemas.openxmlformats.org/spreadsheetml/2006/main">
  <c r="BK82" i="14" l="1"/>
  <c r="BI82" i="14"/>
  <c r="BG82" i="14"/>
  <c r="BE82" i="14"/>
  <c r="BC82" i="14"/>
  <c r="BA82" i="14"/>
  <c r="AY82" i="14"/>
  <c r="AW82" i="14"/>
  <c r="AU82" i="14"/>
  <c r="AS82" i="14"/>
  <c r="AQ82" i="14"/>
  <c r="AO82" i="14"/>
  <c r="BM82" i="14" s="1"/>
  <c r="BQ82" i="14" s="1"/>
  <c r="BS82" i="14" s="1"/>
  <c r="AI82" i="14"/>
  <c r="AE82" i="14"/>
  <c r="AC82" i="14"/>
  <c r="AA82" i="14"/>
  <c r="Y82" i="14"/>
  <c r="W82" i="14"/>
  <c r="U82" i="14"/>
  <c r="S82" i="14"/>
  <c r="Q82" i="14"/>
  <c r="M82" i="14"/>
  <c r="O82" i="14" s="1"/>
  <c r="K82" i="14"/>
  <c r="I82" i="14"/>
  <c r="AG82" i="14" s="1"/>
  <c r="BH78" i="14"/>
  <c r="AR78" i="14"/>
  <c r="AB78" i="14"/>
  <c r="L78" i="14"/>
  <c r="BD77" i="14"/>
  <c r="AN77" i="14"/>
  <c r="H77" i="14"/>
  <c r="BV76" i="14"/>
  <c r="BZ76" i="14" s="1"/>
  <c r="BQ76" i="14"/>
  <c r="BS76" i="14" s="1"/>
  <c r="BN76" i="14"/>
  <c r="BR76" i="14" s="1"/>
  <c r="BM76" i="14"/>
  <c r="BU76" i="14" s="1"/>
  <c r="BW76" i="14" s="1"/>
  <c r="BL76" i="14"/>
  <c r="BP76" i="14" s="1"/>
  <c r="BK76" i="14"/>
  <c r="BG76" i="14"/>
  <c r="BC76" i="14"/>
  <c r="AY76" i="14"/>
  <c r="AU76" i="14"/>
  <c r="AQ76" i="14"/>
  <c r="AL76" i="14"/>
  <c r="AI76" i="14"/>
  <c r="AH76" i="14"/>
  <c r="AG76" i="14"/>
  <c r="AK76" i="14" s="1"/>
  <c r="AF76" i="14"/>
  <c r="AJ76" i="14" s="1"/>
  <c r="AE76" i="14"/>
  <c r="AA76" i="14"/>
  <c r="W76" i="14"/>
  <c r="S76" i="14"/>
  <c r="O76" i="14"/>
  <c r="K76" i="14"/>
  <c r="BH75" i="14"/>
  <c r="BH77" i="14" s="1"/>
  <c r="BD75" i="14"/>
  <c r="AZ75" i="14"/>
  <c r="AZ77" i="14" s="1"/>
  <c r="AV75" i="14"/>
  <c r="AV77" i="14" s="1"/>
  <c r="AR75" i="14"/>
  <c r="AR77" i="14" s="1"/>
  <c r="AN75" i="14"/>
  <c r="AB75" i="14"/>
  <c r="AB77" i="14" s="1"/>
  <c r="X75" i="14"/>
  <c r="X77" i="14" s="1"/>
  <c r="T75" i="14"/>
  <c r="T77" i="14" s="1"/>
  <c r="P75" i="14"/>
  <c r="P77" i="14" s="1"/>
  <c r="L75" i="14"/>
  <c r="L77" i="14" s="1"/>
  <c r="H75" i="14"/>
  <c r="L74" i="14"/>
  <c r="BH73" i="14"/>
  <c r="BH81" i="14" s="1"/>
  <c r="BD73" i="14"/>
  <c r="BD81" i="14" s="1"/>
  <c r="AZ73" i="14"/>
  <c r="AZ81" i="14" s="1"/>
  <c r="AV73" i="14"/>
  <c r="AV81" i="14" s="1"/>
  <c r="AR73" i="14"/>
  <c r="AR81" i="14" s="1"/>
  <c r="AN73" i="14"/>
  <c r="AN81" i="14" s="1"/>
  <c r="AF73" i="14"/>
  <c r="AF81" i="14" s="1"/>
  <c r="AB73" i="14"/>
  <c r="AB81" i="14" s="1"/>
  <c r="Z73" i="14"/>
  <c r="Z81" i="14" s="1"/>
  <c r="X73" i="14"/>
  <c r="X81" i="14" s="1"/>
  <c r="T73" i="14"/>
  <c r="T81" i="14" s="1"/>
  <c r="P73" i="14"/>
  <c r="P81" i="14" s="1"/>
  <c r="L73" i="14"/>
  <c r="L81" i="14" s="1"/>
  <c r="H73" i="14"/>
  <c r="H81" i="14" s="1"/>
  <c r="BN72" i="14"/>
  <c r="BR72" i="14" s="1"/>
  <c r="BL72" i="14"/>
  <c r="BL73" i="14" s="1"/>
  <c r="BL81" i="14" s="1"/>
  <c r="BJ72" i="14"/>
  <c r="BI72" i="14"/>
  <c r="BK72" i="14" s="1"/>
  <c r="BF72" i="14"/>
  <c r="BE72" i="14"/>
  <c r="BG72" i="14" s="1"/>
  <c r="BC72" i="14"/>
  <c r="BB72" i="14"/>
  <c r="BA72" i="14"/>
  <c r="AX72" i="14"/>
  <c r="AY72" i="14" s="1"/>
  <c r="AW72" i="14"/>
  <c r="AT72" i="14"/>
  <c r="AS72" i="14"/>
  <c r="AQ72" i="14"/>
  <c r="AP72" i="14"/>
  <c r="AO72" i="14"/>
  <c r="BM72" i="14" s="1"/>
  <c r="AF72" i="14"/>
  <c r="AJ72" i="14" s="1"/>
  <c r="AD72" i="14"/>
  <c r="AE72" i="14" s="1"/>
  <c r="AC72" i="14"/>
  <c r="AA72" i="14"/>
  <c r="Z72" i="14"/>
  <c r="Y72" i="14"/>
  <c r="V72" i="14"/>
  <c r="U72" i="14"/>
  <c r="W72" i="14" s="1"/>
  <c r="R72" i="14"/>
  <c r="Q72" i="14"/>
  <c r="S72" i="14" s="1"/>
  <c r="O72" i="14"/>
  <c r="N72" i="14"/>
  <c r="M72" i="14"/>
  <c r="J72" i="14"/>
  <c r="I72" i="14"/>
  <c r="BL71" i="14"/>
  <c r="BP71" i="14" s="1"/>
  <c r="BJ71" i="14"/>
  <c r="BJ73" i="14" s="1"/>
  <c r="BJ81" i="14" s="1"/>
  <c r="BI71" i="14"/>
  <c r="BF71" i="14"/>
  <c r="BF73" i="14" s="1"/>
  <c r="BF81" i="14" s="1"/>
  <c r="BE71" i="14"/>
  <c r="BE73" i="14" s="1"/>
  <c r="BC71" i="14"/>
  <c r="BB71" i="14"/>
  <c r="BB73" i="14" s="1"/>
  <c r="BB81" i="14" s="1"/>
  <c r="BA71" i="14"/>
  <c r="BA73" i="14" s="1"/>
  <c r="AX71" i="14"/>
  <c r="AW71" i="14"/>
  <c r="AW73" i="14" s="1"/>
  <c r="AT71" i="14"/>
  <c r="AT73" i="14" s="1"/>
  <c r="AT81" i="14" s="1"/>
  <c r="AS71" i="14"/>
  <c r="AP71" i="14"/>
  <c r="BN71" i="14" s="1"/>
  <c r="AO71" i="14"/>
  <c r="AQ71" i="14" s="1"/>
  <c r="AF71" i="14"/>
  <c r="AJ71" i="14" s="1"/>
  <c r="AJ73" i="14" s="1"/>
  <c r="AJ81" i="14" s="1"/>
  <c r="AE71" i="14"/>
  <c r="AD71" i="14"/>
  <c r="AD73" i="14" s="1"/>
  <c r="AD81" i="14" s="1"/>
  <c r="AC71" i="14"/>
  <c r="AC73" i="14" s="1"/>
  <c r="Z71" i="14"/>
  <c r="AA71" i="14" s="1"/>
  <c r="Y71" i="14"/>
  <c r="Y73" i="14" s="1"/>
  <c r="V71" i="14"/>
  <c r="V73" i="14" s="1"/>
  <c r="V81" i="14" s="1"/>
  <c r="U71" i="14"/>
  <c r="W71" i="14" s="1"/>
  <c r="R71" i="14"/>
  <c r="R73" i="14" s="1"/>
  <c r="R81" i="14" s="1"/>
  <c r="Q71" i="14"/>
  <c r="Q73" i="14" s="1"/>
  <c r="O71" i="14"/>
  <c r="N71" i="14"/>
  <c r="N73" i="14" s="1"/>
  <c r="N81" i="14" s="1"/>
  <c r="M71" i="14"/>
  <c r="M73" i="14" s="1"/>
  <c r="J71" i="14"/>
  <c r="I71" i="14"/>
  <c r="I73" i="14" s="1"/>
  <c r="BH69" i="14"/>
  <c r="BH70" i="14" s="1"/>
  <c r="BH74" i="14" s="1"/>
  <c r="BD69" i="14"/>
  <c r="BD78" i="14" s="1"/>
  <c r="AZ69" i="14"/>
  <c r="AZ78" i="14" s="1"/>
  <c r="AV69" i="14"/>
  <c r="AV78" i="14" s="1"/>
  <c r="AR69" i="14"/>
  <c r="AR70" i="14" s="1"/>
  <c r="AR74" i="14" s="1"/>
  <c r="AN69" i="14"/>
  <c r="AN78" i="14" s="1"/>
  <c r="AB69" i="14"/>
  <c r="AB70" i="14" s="1"/>
  <c r="AB74" i="14" s="1"/>
  <c r="X69" i="14"/>
  <c r="X78" i="14" s="1"/>
  <c r="T69" i="14"/>
  <c r="T78" i="14" s="1"/>
  <c r="P69" i="14"/>
  <c r="P78" i="14" s="1"/>
  <c r="L69" i="14"/>
  <c r="L70" i="14" s="1"/>
  <c r="H69" i="14"/>
  <c r="H78" i="14" s="1"/>
  <c r="BL68" i="14"/>
  <c r="BT68" i="14" s="1"/>
  <c r="BX68" i="14" s="1"/>
  <c r="BJ68" i="14"/>
  <c r="BI68" i="14"/>
  <c r="BK68" i="14" s="1"/>
  <c r="BF68" i="14"/>
  <c r="BG68" i="14" s="1"/>
  <c r="BE68" i="14"/>
  <c r="BC68" i="14"/>
  <c r="BB68" i="14"/>
  <c r="BA68" i="14"/>
  <c r="AX68" i="14"/>
  <c r="AW68" i="14"/>
  <c r="AY68" i="14" s="1"/>
  <c r="AT68" i="14"/>
  <c r="AS68" i="14"/>
  <c r="AU68" i="14" s="1"/>
  <c r="AP68" i="14"/>
  <c r="BN68" i="14" s="1"/>
  <c r="BR68" i="14" s="1"/>
  <c r="AO68" i="14"/>
  <c r="AF68" i="14"/>
  <c r="AJ68" i="14" s="1"/>
  <c r="AE68" i="14"/>
  <c r="AD68" i="14"/>
  <c r="AC68" i="14"/>
  <c r="Z68" i="14"/>
  <c r="Y68" i="14"/>
  <c r="AA68" i="14" s="1"/>
  <c r="V68" i="14"/>
  <c r="U68" i="14"/>
  <c r="W68" i="14" s="1"/>
  <c r="R68" i="14"/>
  <c r="S68" i="14" s="1"/>
  <c r="Q68" i="14"/>
  <c r="O68" i="14"/>
  <c r="N68" i="14"/>
  <c r="M68" i="14"/>
  <c r="J68" i="14"/>
  <c r="AH68" i="14" s="1"/>
  <c r="I68" i="14"/>
  <c r="BL67" i="14"/>
  <c r="BP67" i="14" s="1"/>
  <c r="BJ67" i="14"/>
  <c r="BI67" i="14"/>
  <c r="BK67" i="14" s="1"/>
  <c r="BF67" i="14"/>
  <c r="BG67" i="14" s="1"/>
  <c r="BE67" i="14"/>
  <c r="BC67" i="14"/>
  <c r="BB67" i="14"/>
  <c r="BA67" i="14"/>
  <c r="AX67" i="14"/>
  <c r="AW67" i="14"/>
  <c r="AT67" i="14"/>
  <c r="AS67" i="14"/>
  <c r="AU67" i="14" s="1"/>
  <c r="AP67" i="14"/>
  <c r="BN67" i="14" s="1"/>
  <c r="BR67" i="14" s="1"/>
  <c r="AO67" i="14"/>
  <c r="AF67" i="14"/>
  <c r="AJ67" i="14" s="1"/>
  <c r="AE67" i="14"/>
  <c r="AD67" i="14"/>
  <c r="AC67" i="14"/>
  <c r="Z67" i="14"/>
  <c r="Y67" i="14"/>
  <c r="V67" i="14"/>
  <c r="U67" i="14"/>
  <c r="W67" i="14" s="1"/>
  <c r="R67" i="14"/>
  <c r="S67" i="14" s="1"/>
  <c r="Q67" i="14"/>
  <c r="O67" i="14"/>
  <c r="N67" i="14"/>
  <c r="M67" i="14"/>
  <c r="AG67" i="14" s="1"/>
  <c r="J67" i="14"/>
  <c r="I67" i="14"/>
  <c r="K67" i="14" s="1"/>
  <c r="BL66" i="14"/>
  <c r="BP66" i="14" s="1"/>
  <c r="BJ66" i="14"/>
  <c r="BI66" i="14"/>
  <c r="BK66" i="14" s="1"/>
  <c r="BF66" i="14"/>
  <c r="BG66" i="14" s="1"/>
  <c r="BE66" i="14"/>
  <c r="BC66" i="14"/>
  <c r="BB66" i="14"/>
  <c r="BA66" i="14"/>
  <c r="AX66" i="14"/>
  <c r="AW66" i="14"/>
  <c r="AY66" i="14" s="1"/>
  <c r="AT66" i="14"/>
  <c r="AS66" i="14"/>
  <c r="AU66" i="14" s="1"/>
  <c r="AP66" i="14"/>
  <c r="BN66" i="14" s="1"/>
  <c r="BR66" i="14" s="1"/>
  <c r="AO66" i="14"/>
  <c r="AF66" i="14"/>
  <c r="AJ66" i="14" s="1"/>
  <c r="AE66" i="14"/>
  <c r="AD66" i="14"/>
  <c r="AC66" i="14"/>
  <c r="Z66" i="14"/>
  <c r="Y66" i="14"/>
  <c r="AA66" i="14" s="1"/>
  <c r="V66" i="14"/>
  <c r="U66" i="14"/>
  <c r="W66" i="14" s="1"/>
  <c r="R66" i="14"/>
  <c r="S66" i="14" s="1"/>
  <c r="Q66" i="14"/>
  <c r="O66" i="14"/>
  <c r="N66" i="14"/>
  <c r="M66" i="14"/>
  <c r="J66" i="14"/>
  <c r="AH66" i="14" s="1"/>
  <c r="I66" i="14"/>
  <c r="BL65" i="14"/>
  <c r="BP65" i="14" s="1"/>
  <c r="BJ65" i="14"/>
  <c r="BI65" i="14"/>
  <c r="BK65" i="14" s="1"/>
  <c r="BF65" i="14"/>
  <c r="BG65" i="14" s="1"/>
  <c r="BE65" i="14"/>
  <c r="BC65" i="14"/>
  <c r="BB65" i="14"/>
  <c r="BA65" i="14"/>
  <c r="AX65" i="14"/>
  <c r="AW65" i="14"/>
  <c r="AT65" i="14"/>
  <c r="AS65" i="14"/>
  <c r="AU65" i="14" s="1"/>
  <c r="AP65" i="14"/>
  <c r="BN65" i="14" s="1"/>
  <c r="BR65" i="14" s="1"/>
  <c r="AO65" i="14"/>
  <c r="AF65" i="14"/>
  <c r="AJ65" i="14" s="1"/>
  <c r="AE65" i="14"/>
  <c r="AD65" i="14"/>
  <c r="AC65" i="14"/>
  <c r="Z65" i="14"/>
  <c r="Y65" i="14"/>
  <c r="V65" i="14"/>
  <c r="U65" i="14"/>
  <c r="W65" i="14" s="1"/>
  <c r="R65" i="14"/>
  <c r="S65" i="14" s="1"/>
  <c r="Q65" i="14"/>
  <c r="O65" i="14"/>
  <c r="N65" i="14"/>
  <c r="M65" i="14"/>
  <c r="J65" i="14"/>
  <c r="I65" i="14"/>
  <c r="AG65" i="14" s="1"/>
  <c r="BM64" i="14"/>
  <c r="BL64" i="14"/>
  <c r="BP64" i="14" s="1"/>
  <c r="BJ64" i="14"/>
  <c r="BI64" i="14"/>
  <c r="BK64" i="14" s="1"/>
  <c r="BG64" i="14"/>
  <c r="BF64" i="14"/>
  <c r="BE64" i="14"/>
  <c r="BC64" i="14"/>
  <c r="BB64" i="14"/>
  <c r="BA64" i="14"/>
  <c r="AX64" i="14"/>
  <c r="AW64" i="14"/>
  <c r="AT64" i="14"/>
  <c r="AS64" i="14"/>
  <c r="AU64" i="14" s="1"/>
  <c r="AQ64" i="14"/>
  <c r="AP64" i="14"/>
  <c r="AO64" i="14"/>
  <c r="AF64" i="14"/>
  <c r="AJ64" i="14" s="1"/>
  <c r="AE64" i="14"/>
  <c r="AD64" i="14"/>
  <c r="AC64" i="14"/>
  <c r="Z64" i="14"/>
  <c r="Y64" i="14"/>
  <c r="AA64" i="14" s="1"/>
  <c r="V64" i="14"/>
  <c r="U64" i="14"/>
  <c r="W64" i="14" s="1"/>
  <c r="S64" i="14"/>
  <c r="R64" i="14"/>
  <c r="Q64" i="14"/>
  <c r="O64" i="14"/>
  <c r="N64" i="14"/>
  <c r="M64" i="14"/>
  <c r="J64" i="14"/>
  <c r="AH64" i="14" s="1"/>
  <c r="I64" i="14"/>
  <c r="AG64" i="14" s="1"/>
  <c r="AK64" i="14" s="1"/>
  <c r="BM63" i="14"/>
  <c r="BQ63" i="14" s="1"/>
  <c r="BL63" i="14"/>
  <c r="BP63" i="14" s="1"/>
  <c r="BJ63" i="14"/>
  <c r="BI63" i="14"/>
  <c r="BK63" i="14" s="1"/>
  <c r="BG63" i="14"/>
  <c r="BF63" i="14"/>
  <c r="BE63" i="14"/>
  <c r="BC63" i="14"/>
  <c r="BB63" i="14"/>
  <c r="BA63" i="14"/>
  <c r="AX63" i="14"/>
  <c r="AW63" i="14"/>
  <c r="AT63" i="14"/>
  <c r="AS63" i="14"/>
  <c r="AU63" i="14" s="1"/>
  <c r="AQ63" i="14"/>
  <c r="AP63" i="14"/>
  <c r="AO63" i="14"/>
  <c r="AF63" i="14"/>
  <c r="AJ63" i="14" s="1"/>
  <c r="AE63" i="14"/>
  <c r="AD63" i="14"/>
  <c r="AC63" i="14"/>
  <c r="Z63" i="14"/>
  <c r="Y63" i="14"/>
  <c r="AA63" i="14" s="1"/>
  <c r="V63" i="14"/>
  <c r="U63" i="14"/>
  <c r="W63" i="14" s="1"/>
  <c r="S63" i="14"/>
  <c r="R63" i="14"/>
  <c r="Q63" i="14"/>
  <c r="O63" i="14"/>
  <c r="N63" i="14"/>
  <c r="M63" i="14"/>
  <c r="J63" i="14"/>
  <c r="I63" i="14"/>
  <c r="AG63" i="14" s="1"/>
  <c r="BM62" i="14"/>
  <c r="BL62" i="14"/>
  <c r="BP62" i="14" s="1"/>
  <c r="BJ62" i="14"/>
  <c r="BI62" i="14"/>
  <c r="BK62" i="14" s="1"/>
  <c r="BG62" i="14"/>
  <c r="BF62" i="14"/>
  <c r="BE62" i="14"/>
  <c r="BC62" i="14"/>
  <c r="BB62" i="14"/>
  <c r="BA62" i="14"/>
  <c r="AX62" i="14"/>
  <c r="AW62" i="14"/>
  <c r="AT62" i="14"/>
  <c r="BN62" i="14" s="1"/>
  <c r="BR62" i="14" s="1"/>
  <c r="AS62" i="14"/>
  <c r="AU62" i="14" s="1"/>
  <c r="AQ62" i="14"/>
  <c r="AP62" i="14"/>
  <c r="AO62" i="14"/>
  <c r="AF62" i="14"/>
  <c r="AJ62" i="14" s="1"/>
  <c r="AE62" i="14"/>
  <c r="AD62" i="14"/>
  <c r="AC62" i="14"/>
  <c r="Z62" i="14"/>
  <c r="Y62" i="14"/>
  <c r="AA62" i="14" s="1"/>
  <c r="V62" i="14"/>
  <c r="U62" i="14"/>
  <c r="W62" i="14" s="1"/>
  <c r="S62" i="14"/>
  <c r="R62" i="14"/>
  <c r="Q62" i="14"/>
  <c r="O62" i="14"/>
  <c r="N62" i="14"/>
  <c r="M62" i="14"/>
  <c r="J62" i="14"/>
  <c r="AH62" i="14" s="1"/>
  <c r="I62" i="14"/>
  <c r="AG62" i="14" s="1"/>
  <c r="AK62" i="14" s="1"/>
  <c r="BM61" i="14"/>
  <c r="BQ61" i="14" s="1"/>
  <c r="BL61" i="14"/>
  <c r="BP61" i="14" s="1"/>
  <c r="BJ61" i="14"/>
  <c r="BI61" i="14"/>
  <c r="BK61" i="14" s="1"/>
  <c r="BG61" i="14"/>
  <c r="BF61" i="14"/>
  <c r="BE61" i="14"/>
  <c r="BC61" i="14"/>
  <c r="BB61" i="14"/>
  <c r="BA61" i="14"/>
  <c r="AX61" i="14"/>
  <c r="AW61" i="14"/>
  <c r="AT61" i="14"/>
  <c r="AS61" i="14"/>
  <c r="AU61" i="14" s="1"/>
  <c r="AQ61" i="14"/>
  <c r="AP61" i="14"/>
  <c r="AO61" i="14"/>
  <c r="AL61" i="14"/>
  <c r="AF61" i="14"/>
  <c r="AJ61" i="14" s="1"/>
  <c r="AE61" i="14"/>
  <c r="AD61" i="14"/>
  <c r="AC61" i="14"/>
  <c r="Z61" i="14"/>
  <c r="Y61" i="14"/>
  <c r="AA61" i="14" s="1"/>
  <c r="V61" i="14"/>
  <c r="U61" i="14"/>
  <c r="W61" i="14" s="1"/>
  <c r="R61" i="14"/>
  <c r="Q61" i="14"/>
  <c r="S61" i="14" s="1"/>
  <c r="O61" i="14"/>
  <c r="N61" i="14"/>
  <c r="M61" i="14"/>
  <c r="J61" i="14"/>
  <c r="AH61" i="14" s="1"/>
  <c r="I61" i="14"/>
  <c r="K61" i="14" s="1"/>
  <c r="BP60" i="14"/>
  <c r="BL60" i="14"/>
  <c r="BJ60" i="14"/>
  <c r="BI60" i="14"/>
  <c r="BF60" i="14"/>
  <c r="BE60" i="14"/>
  <c r="BG60" i="14" s="1"/>
  <c r="BB60" i="14"/>
  <c r="BC60" i="14" s="1"/>
  <c r="BA60" i="14"/>
  <c r="AY60" i="14"/>
  <c r="AX60" i="14"/>
  <c r="AW60" i="14"/>
  <c r="AT60" i="14"/>
  <c r="AS60" i="14"/>
  <c r="AP60" i="14"/>
  <c r="AO60" i="14"/>
  <c r="AQ60" i="14" s="1"/>
  <c r="AJ60" i="14"/>
  <c r="AF60" i="14"/>
  <c r="BT60" i="14" s="1"/>
  <c r="BX60" i="14" s="1"/>
  <c r="AE60" i="14"/>
  <c r="AD60" i="14"/>
  <c r="AC60" i="14"/>
  <c r="Z60" i="14"/>
  <c r="Y60" i="14"/>
  <c r="AA60" i="14" s="1"/>
  <c r="V60" i="14"/>
  <c r="AH60" i="14" s="1"/>
  <c r="U60" i="14"/>
  <c r="R60" i="14"/>
  <c r="Q60" i="14"/>
  <c r="S60" i="14" s="1"/>
  <c r="N60" i="14"/>
  <c r="O60" i="14" s="1"/>
  <c r="M60" i="14"/>
  <c r="K60" i="14"/>
  <c r="J60" i="14"/>
  <c r="I60" i="14"/>
  <c r="BT59" i="14"/>
  <c r="BX59" i="14" s="1"/>
  <c r="BN59" i="14"/>
  <c r="BR59" i="14" s="1"/>
  <c r="BL59" i="14"/>
  <c r="BP59" i="14" s="1"/>
  <c r="BJ59" i="14"/>
  <c r="BI59" i="14"/>
  <c r="BK59" i="14" s="1"/>
  <c r="BG59" i="14"/>
  <c r="BF59" i="14"/>
  <c r="BE59" i="14"/>
  <c r="BC59" i="14"/>
  <c r="BB59" i="14"/>
  <c r="BA59" i="14"/>
  <c r="AX59" i="14"/>
  <c r="AW59" i="14"/>
  <c r="AY59" i="14" s="1"/>
  <c r="AT59" i="14"/>
  <c r="AS59" i="14"/>
  <c r="AQ59" i="14"/>
  <c r="AP59" i="14"/>
  <c r="AO59" i="14"/>
  <c r="AF59" i="14"/>
  <c r="AJ59" i="14" s="1"/>
  <c r="AD59" i="14"/>
  <c r="AC59" i="14"/>
  <c r="AE59" i="14" s="1"/>
  <c r="Z59" i="14"/>
  <c r="Y59" i="14"/>
  <c r="AA59" i="14" s="1"/>
  <c r="V59" i="14"/>
  <c r="W59" i="14" s="1"/>
  <c r="U59" i="14"/>
  <c r="S59" i="14"/>
  <c r="R59" i="14"/>
  <c r="Q59" i="14"/>
  <c r="N59" i="14"/>
  <c r="AH59" i="14" s="1"/>
  <c r="M59" i="14"/>
  <c r="J59" i="14"/>
  <c r="I59" i="14"/>
  <c r="BP58" i="14"/>
  <c r="BL58" i="14"/>
  <c r="BT58" i="14" s="1"/>
  <c r="BX58" i="14" s="1"/>
  <c r="BJ58" i="14"/>
  <c r="BI58" i="14"/>
  <c r="BK58" i="14" s="1"/>
  <c r="BG58" i="14"/>
  <c r="BF58" i="14"/>
  <c r="BE58" i="14"/>
  <c r="BB58" i="14"/>
  <c r="BA58" i="14"/>
  <c r="BC58" i="14" s="1"/>
  <c r="AX58" i="14"/>
  <c r="AW58" i="14"/>
  <c r="AY58" i="14" s="1"/>
  <c r="AT58" i="14"/>
  <c r="BN58" i="14" s="1"/>
  <c r="BR58" i="14" s="1"/>
  <c r="AS58" i="14"/>
  <c r="AU58" i="14" s="1"/>
  <c r="AQ58" i="14"/>
  <c r="AP58" i="14"/>
  <c r="AO58" i="14"/>
  <c r="AL58" i="14"/>
  <c r="AF58" i="14"/>
  <c r="AJ58" i="14" s="1"/>
  <c r="AD58" i="14"/>
  <c r="AC58" i="14"/>
  <c r="AE58" i="14" s="1"/>
  <c r="Z58" i="14"/>
  <c r="Y58" i="14"/>
  <c r="AA58" i="14" s="1"/>
  <c r="V58" i="14"/>
  <c r="U58" i="14"/>
  <c r="W58" i="14" s="1"/>
  <c r="S58" i="14"/>
  <c r="R58" i="14"/>
  <c r="Q58" i="14"/>
  <c r="N58" i="14"/>
  <c r="AH58" i="14" s="1"/>
  <c r="BV58" i="14" s="1"/>
  <c r="BZ58" i="14" s="1"/>
  <c r="M58" i="14"/>
  <c r="J58" i="14"/>
  <c r="I58" i="14"/>
  <c r="BX57" i="14"/>
  <c r="BT57" i="14"/>
  <c r="BP57" i="14"/>
  <c r="BL57" i="14"/>
  <c r="BJ57" i="14"/>
  <c r="BI57" i="14"/>
  <c r="BK57" i="14" s="1"/>
  <c r="BG57" i="14"/>
  <c r="BF57" i="14"/>
  <c r="BE57" i="14"/>
  <c r="BB57" i="14"/>
  <c r="BA57" i="14"/>
  <c r="BC57" i="14" s="1"/>
  <c r="AX57" i="14"/>
  <c r="AW57" i="14"/>
  <c r="AY57" i="14" s="1"/>
  <c r="AT57" i="14"/>
  <c r="BN57" i="14" s="1"/>
  <c r="BR57" i="14" s="1"/>
  <c r="AS57" i="14"/>
  <c r="AU57" i="14" s="1"/>
  <c r="AQ57" i="14"/>
  <c r="AP57" i="14"/>
  <c r="AO57" i="14"/>
  <c r="AF57" i="14"/>
  <c r="AJ57" i="14" s="1"/>
  <c r="AD57" i="14"/>
  <c r="AC57" i="14"/>
  <c r="AE57" i="14" s="1"/>
  <c r="Z57" i="14"/>
  <c r="Y57" i="14"/>
  <c r="AA57" i="14" s="1"/>
  <c r="V57" i="14"/>
  <c r="U57" i="14"/>
  <c r="W57" i="14" s="1"/>
  <c r="S57" i="14"/>
  <c r="R57" i="14"/>
  <c r="Q57" i="14"/>
  <c r="N57" i="14"/>
  <c r="AH57" i="14" s="1"/>
  <c r="M57" i="14"/>
  <c r="J57" i="14"/>
  <c r="I57" i="14"/>
  <c r="BP56" i="14"/>
  <c r="BL56" i="14"/>
  <c r="BT56" i="14" s="1"/>
  <c r="BX56" i="14" s="1"/>
  <c r="BJ56" i="14"/>
  <c r="BI56" i="14"/>
  <c r="BK56" i="14" s="1"/>
  <c r="BG56" i="14"/>
  <c r="BF56" i="14"/>
  <c r="BE56" i="14"/>
  <c r="BB56" i="14"/>
  <c r="BA56" i="14"/>
  <c r="BC56" i="14" s="1"/>
  <c r="AX56" i="14"/>
  <c r="AW56" i="14"/>
  <c r="AY56" i="14" s="1"/>
  <c r="AT56" i="14"/>
  <c r="BN56" i="14" s="1"/>
  <c r="BR56" i="14" s="1"/>
  <c r="AS56" i="14"/>
  <c r="AU56" i="14" s="1"/>
  <c r="AQ56" i="14"/>
  <c r="AP56" i="14"/>
  <c r="AO56" i="14"/>
  <c r="AF56" i="14"/>
  <c r="AJ56" i="14" s="1"/>
  <c r="AD56" i="14"/>
  <c r="AC56" i="14"/>
  <c r="AE56" i="14" s="1"/>
  <c r="Z56" i="14"/>
  <c r="Y56" i="14"/>
  <c r="AA56" i="14" s="1"/>
  <c r="V56" i="14"/>
  <c r="U56" i="14"/>
  <c r="W56" i="14" s="1"/>
  <c r="S56" i="14"/>
  <c r="R56" i="14"/>
  <c r="Q56" i="14"/>
  <c r="N56" i="14"/>
  <c r="AH56" i="14" s="1"/>
  <c r="M56" i="14"/>
  <c r="J56" i="14"/>
  <c r="I56" i="14"/>
  <c r="BX55" i="14"/>
  <c r="BT55" i="14"/>
  <c r="BP55" i="14"/>
  <c r="BL55" i="14"/>
  <c r="BJ55" i="14"/>
  <c r="BI55" i="14"/>
  <c r="BK55" i="14" s="1"/>
  <c r="BG55" i="14"/>
  <c r="BF55" i="14"/>
  <c r="BE55" i="14"/>
  <c r="BB55" i="14"/>
  <c r="BA55" i="14"/>
  <c r="BC55" i="14" s="1"/>
  <c r="AX55" i="14"/>
  <c r="AW55" i="14"/>
  <c r="AY55" i="14" s="1"/>
  <c r="AT55" i="14"/>
  <c r="BN55" i="14" s="1"/>
  <c r="BR55" i="14" s="1"/>
  <c r="AS55" i="14"/>
  <c r="AU55" i="14" s="1"/>
  <c r="AQ55" i="14"/>
  <c r="AP55" i="14"/>
  <c r="AO55" i="14"/>
  <c r="AF55" i="14"/>
  <c r="AJ55" i="14" s="1"/>
  <c r="AD55" i="14"/>
  <c r="AC55" i="14"/>
  <c r="AE55" i="14" s="1"/>
  <c r="Z55" i="14"/>
  <c r="Y55" i="14"/>
  <c r="AA55" i="14" s="1"/>
  <c r="V55" i="14"/>
  <c r="U55" i="14"/>
  <c r="W55" i="14" s="1"/>
  <c r="S55" i="14"/>
  <c r="R55" i="14"/>
  <c r="Q55" i="14"/>
  <c r="N55" i="14"/>
  <c r="AH55" i="14" s="1"/>
  <c r="M55" i="14"/>
  <c r="J55" i="14"/>
  <c r="I55" i="14"/>
  <c r="BP54" i="14"/>
  <c r="BL54" i="14"/>
  <c r="BT54" i="14" s="1"/>
  <c r="BX54" i="14" s="1"/>
  <c r="BJ54" i="14"/>
  <c r="BI54" i="14"/>
  <c r="BK54" i="14" s="1"/>
  <c r="BG54" i="14"/>
  <c r="BF54" i="14"/>
  <c r="BE54" i="14"/>
  <c r="BB54" i="14"/>
  <c r="BA54" i="14"/>
  <c r="BC54" i="14" s="1"/>
  <c r="AX54" i="14"/>
  <c r="AW54" i="14"/>
  <c r="AY54" i="14" s="1"/>
  <c r="AT54" i="14"/>
  <c r="BN54" i="14" s="1"/>
  <c r="BR54" i="14" s="1"/>
  <c r="AS54" i="14"/>
  <c r="AU54" i="14" s="1"/>
  <c r="AQ54" i="14"/>
  <c r="AP54" i="14"/>
  <c r="AO54" i="14"/>
  <c r="AL54" i="14"/>
  <c r="AF54" i="14"/>
  <c r="AJ54" i="14" s="1"/>
  <c r="AD54" i="14"/>
  <c r="AC54" i="14"/>
  <c r="AE54" i="14" s="1"/>
  <c r="Z54" i="14"/>
  <c r="Y54" i="14"/>
  <c r="AA54" i="14" s="1"/>
  <c r="V54" i="14"/>
  <c r="U54" i="14"/>
  <c r="W54" i="14" s="1"/>
  <c r="S54" i="14"/>
  <c r="R54" i="14"/>
  <c r="Q54" i="14"/>
  <c r="N54" i="14"/>
  <c r="AH54" i="14" s="1"/>
  <c r="BV54" i="14" s="1"/>
  <c r="BZ54" i="14" s="1"/>
  <c r="M54" i="14"/>
  <c r="J54" i="14"/>
  <c r="I54" i="14"/>
  <c r="BX53" i="14"/>
  <c r="BT53" i="14"/>
  <c r="BP53" i="14"/>
  <c r="BL53" i="14"/>
  <c r="BJ53" i="14"/>
  <c r="BI53" i="14"/>
  <c r="BK53" i="14" s="1"/>
  <c r="BG53" i="14"/>
  <c r="BF53" i="14"/>
  <c r="BE53" i="14"/>
  <c r="BB53" i="14"/>
  <c r="BA53" i="14"/>
  <c r="BC53" i="14" s="1"/>
  <c r="AX53" i="14"/>
  <c r="AW53" i="14"/>
  <c r="AY53" i="14" s="1"/>
  <c r="AT53" i="14"/>
  <c r="BN53" i="14" s="1"/>
  <c r="BR53" i="14" s="1"/>
  <c r="AS53" i="14"/>
  <c r="AU53" i="14" s="1"/>
  <c r="AQ53" i="14"/>
  <c r="AP53" i="14"/>
  <c r="AO53" i="14"/>
  <c r="AF53" i="14"/>
  <c r="AJ53" i="14" s="1"/>
  <c r="AD53" i="14"/>
  <c r="AC53" i="14"/>
  <c r="Z53" i="14"/>
  <c r="Y53" i="14"/>
  <c r="AA53" i="14" s="1"/>
  <c r="V53" i="14"/>
  <c r="U53" i="14"/>
  <c r="W53" i="14" s="1"/>
  <c r="S53" i="14"/>
  <c r="R53" i="14"/>
  <c r="Q53" i="14"/>
  <c r="N53" i="14"/>
  <c r="AH53" i="14" s="1"/>
  <c r="M53" i="14"/>
  <c r="J53" i="14"/>
  <c r="I53" i="14"/>
  <c r="BP52" i="14"/>
  <c r="BL52" i="14"/>
  <c r="BT52" i="14" s="1"/>
  <c r="BX52" i="14" s="1"/>
  <c r="BJ52" i="14"/>
  <c r="BI52" i="14"/>
  <c r="BK52" i="14" s="1"/>
  <c r="BG52" i="14"/>
  <c r="BF52" i="14"/>
  <c r="BE52" i="14"/>
  <c r="BB52" i="14"/>
  <c r="BA52" i="14"/>
  <c r="BC52" i="14" s="1"/>
  <c r="AX52" i="14"/>
  <c r="AW52" i="14"/>
  <c r="AY52" i="14" s="1"/>
  <c r="AT52" i="14"/>
  <c r="AS52" i="14"/>
  <c r="AU52" i="14" s="1"/>
  <c r="AQ52" i="14"/>
  <c r="AP52" i="14"/>
  <c r="BN52" i="14" s="1"/>
  <c r="BR52" i="14" s="1"/>
  <c r="AO52" i="14"/>
  <c r="AF52" i="14"/>
  <c r="AJ52" i="14" s="1"/>
  <c r="AD52" i="14"/>
  <c r="AC52" i="14"/>
  <c r="AE52" i="14" s="1"/>
  <c r="Z52" i="14"/>
  <c r="Y52" i="14"/>
  <c r="AA52" i="14" s="1"/>
  <c r="V52" i="14"/>
  <c r="U52" i="14"/>
  <c r="W52" i="14" s="1"/>
  <c r="S52" i="14"/>
  <c r="R52" i="14"/>
  <c r="Q52" i="14"/>
  <c r="N52" i="14"/>
  <c r="AH52" i="14" s="1"/>
  <c r="BV52" i="14" s="1"/>
  <c r="BZ52" i="14" s="1"/>
  <c r="M52" i="14"/>
  <c r="J52" i="14"/>
  <c r="I52" i="14"/>
  <c r="BX51" i="14"/>
  <c r="BT51" i="14"/>
  <c r="BP51" i="14"/>
  <c r="BL51" i="14"/>
  <c r="BJ51" i="14"/>
  <c r="BI51" i="14"/>
  <c r="BK51" i="14" s="1"/>
  <c r="BG51" i="14"/>
  <c r="BF51" i="14"/>
  <c r="BE51" i="14"/>
  <c r="BB51" i="14"/>
  <c r="BA51" i="14"/>
  <c r="BC51" i="14" s="1"/>
  <c r="AX51" i="14"/>
  <c r="AW51" i="14"/>
  <c r="AY51" i="14" s="1"/>
  <c r="AT51" i="14"/>
  <c r="AS51" i="14"/>
  <c r="AU51" i="14" s="1"/>
  <c r="AQ51" i="14"/>
  <c r="AP51" i="14"/>
  <c r="BN51" i="14" s="1"/>
  <c r="BR51" i="14" s="1"/>
  <c r="AO51" i="14"/>
  <c r="AF51" i="14"/>
  <c r="AJ51" i="14" s="1"/>
  <c r="AD51" i="14"/>
  <c r="AC51" i="14"/>
  <c r="AE51" i="14" s="1"/>
  <c r="Z51" i="14"/>
  <c r="Y51" i="14"/>
  <c r="AA51" i="14" s="1"/>
  <c r="V51" i="14"/>
  <c r="U51" i="14"/>
  <c r="W51" i="14" s="1"/>
  <c r="S51" i="14"/>
  <c r="R51" i="14"/>
  <c r="Q51" i="14"/>
  <c r="N51" i="14"/>
  <c r="AH51" i="14" s="1"/>
  <c r="M51" i="14"/>
  <c r="J51" i="14"/>
  <c r="I51" i="14"/>
  <c r="BP50" i="14"/>
  <c r="BL50" i="14"/>
  <c r="BT50" i="14" s="1"/>
  <c r="BX50" i="14" s="1"/>
  <c r="BJ50" i="14"/>
  <c r="BI50" i="14"/>
  <c r="BK50" i="14" s="1"/>
  <c r="BG50" i="14"/>
  <c r="BF50" i="14"/>
  <c r="BE50" i="14"/>
  <c r="BB50" i="14"/>
  <c r="BA50" i="14"/>
  <c r="BC50" i="14" s="1"/>
  <c r="AX50" i="14"/>
  <c r="AW50" i="14"/>
  <c r="AY50" i="14" s="1"/>
  <c r="AT50" i="14"/>
  <c r="AS50" i="14"/>
  <c r="AU50" i="14" s="1"/>
  <c r="AQ50" i="14"/>
  <c r="AP50" i="14"/>
  <c r="BN50" i="14" s="1"/>
  <c r="BR50" i="14" s="1"/>
  <c r="AO50" i="14"/>
  <c r="AL50" i="14"/>
  <c r="AF50" i="14"/>
  <c r="AJ50" i="14" s="1"/>
  <c r="AD50" i="14"/>
  <c r="AC50" i="14"/>
  <c r="AE50" i="14" s="1"/>
  <c r="Z50" i="14"/>
  <c r="Y50" i="14"/>
  <c r="AA50" i="14" s="1"/>
  <c r="V50" i="14"/>
  <c r="U50" i="14"/>
  <c r="W50" i="14" s="1"/>
  <c r="S50" i="14"/>
  <c r="R50" i="14"/>
  <c r="Q50" i="14"/>
  <c r="N50" i="14"/>
  <c r="AH50" i="14" s="1"/>
  <c r="BV50" i="14" s="1"/>
  <c r="BZ50" i="14" s="1"/>
  <c r="M50" i="14"/>
  <c r="J50" i="14"/>
  <c r="I50" i="14"/>
  <c r="BX49" i="14"/>
  <c r="BT49" i="14"/>
  <c r="BP49" i="14"/>
  <c r="BL49" i="14"/>
  <c r="BJ49" i="14"/>
  <c r="BI49" i="14"/>
  <c r="BK49" i="14" s="1"/>
  <c r="BG49" i="14"/>
  <c r="BF49" i="14"/>
  <c r="BE49" i="14"/>
  <c r="BB49" i="14"/>
  <c r="BA49" i="14"/>
  <c r="BC49" i="14" s="1"/>
  <c r="AX49" i="14"/>
  <c r="AW49" i="14"/>
  <c r="AY49" i="14" s="1"/>
  <c r="AT49" i="14"/>
  <c r="AS49" i="14"/>
  <c r="AQ49" i="14"/>
  <c r="AP49" i="14"/>
  <c r="BN49" i="14" s="1"/>
  <c r="BR49" i="14" s="1"/>
  <c r="AO49" i="14"/>
  <c r="AF49" i="14"/>
  <c r="AJ49" i="14" s="1"/>
  <c r="AD49" i="14"/>
  <c r="AC49" i="14"/>
  <c r="AE49" i="14" s="1"/>
  <c r="Z49" i="14"/>
  <c r="Y49" i="14"/>
  <c r="AA49" i="14" s="1"/>
  <c r="V49" i="14"/>
  <c r="U49" i="14"/>
  <c r="W49" i="14" s="1"/>
  <c r="S49" i="14"/>
  <c r="R49" i="14"/>
  <c r="Q49" i="14"/>
  <c r="N49" i="14"/>
  <c r="AH49" i="14" s="1"/>
  <c r="M49" i="14"/>
  <c r="J49" i="14"/>
  <c r="I49" i="14"/>
  <c r="BP48" i="14"/>
  <c r="BL48" i="14"/>
  <c r="BT48" i="14" s="1"/>
  <c r="BX48" i="14" s="1"/>
  <c r="BJ48" i="14"/>
  <c r="BI48" i="14"/>
  <c r="BK48" i="14" s="1"/>
  <c r="BG48" i="14"/>
  <c r="BF48" i="14"/>
  <c r="BE48" i="14"/>
  <c r="BB48" i="14"/>
  <c r="BA48" i="14"/>
  <c r="BC48" i="14" s="1"/>
  <c r="AX48" i="14"/>
  <c r="AW48" i="14"/>
  <c r="AY48" i="14" s="1"/>
  <c r="AT48" i="14"/>
  <c r="AS48" i="14"/>
  <c r="BM48" i="14" s="1"/>
  <c r="AQ48" i="14"/>
  <c r="AP48" i="14"/>
  <c r="BN48" i="14" s="1"/>
  <c r="BR48" i="14" s="1"/>
  <c r="AO48" i="14"/>
  <c r="AF48" i="14"/>
  <c r="AJ48" i="14" s="1"/>
  <c r="AD48" i="14"/>
  <c r="AC48" i="14"/>
  <c r="AE48" i="14" s="1"/>
  <c r="Z48" i="14"/>
  <c r="Y48" i="14"/>
  <c r="AA48" i="14" s="1"/>
  <c r="V48" i="14"/>
  <c r="U48" i="14"/>
  <c r="W48" i="14" s="1"/>
  <c r="S48" i="14"/>
  <c r="R48" i="14"/>
  <c r="Q48" i="14"/>
  <c r="N48" i="14"/>
  <c r="AH48" i="14" s="1"/>
  <c r="M48" i="14"/>
  <c r="J48" i="14"/>
  <c r="I48" i="14"/>
  <c r="BX47" i="14"/>
  <c r="BT47" i="14"/>
  <c r="BP47" i="14"/>
  <c r="BL47" i="14"/>
  <c r="BJ47" i="14"/>
  <c r="BI47" i="14"/>
  <c r="BK47" i="14" s="1"/>
  <c r="BG47" i="14"/>
  <c r="BF47" i="14"/>
  <c r="BE47" i="14"/>
  <c r="BB47" i="14"/>
  <c r="BA47" i="14"/>
  <c r="BC47" i="14" s="1"/>
  <c r="AX47" i="14"/>
  <c r="AW47" i="14"/>
  <c r="AY47" i="14" s="1"/>
  <c r="AT47" i="14"/>
  <c r="AS47" i="14"/>
  <c r="AQ47" i="14"/>
  <c r="AP47" i="14"/>
  <c r="BN47" i="14" s="1"/>
  <c r="BR47" i="14" s="1"/>
  <c r="AO47" i="14"/>
  <c r="AF47" i="14"/>
  <c r="AJ47" i="14" s="1"/>
  <c r="AD47" i="14"/>
  <c r="AC47" i="14"/>
  <c r="AE47" i="14" s="1"/>
  <c r="Z47" i="14"/>
  <c r="Y47" i="14"/>
  <c r="AA47" i="14" s="1"/>
  <c r="V47" i="14"/>
  <c r="U47" i="14"/>
  <c r="W47" i="14" s="1"/>
  <c r="S47" i="14"/>
  <c r="R47" i="14"/>
  <c r="Q47" i="14"/>
  <c r="N47" i="14"/>
  <c r="AH47" i="14" s="1"/>
  <c r="M47" i="14"/>
  <c r="J47" i="14"/>
  <c r="I47" i="14"/>
  <c r="BX46" i="14"/>
  <c r="BT46" i="14"/>
  <c r="BP46" i="14"/>
  <c r="BL46" i="14"/>
  <c r="BK46" i="14"/>
  <c r="BJ46" i="14"/>
  <c r="BI46" i="14"/>
  <c r="BF46" i="14"/>
  <c r="BG46" i="14" s="1"/>
  <c r="BE46" i="14"/>
  <c r="BB46" i="14"/>
  <c r="BA46" i="14"/>
  <c r="BC46" i="14" s="1"/>
  <c r="AX46" i="14"/>
  <c r="AW46" i="14"/>
  <c r="AY46" i="14" s="1"/>
  <c r="AT46" i="14"/>
  <c r="AS46" i="14"/>
  <c r="AU46" i="14" s="1"/>
  <c r="AQ46" i="14"/>
  <c r="AP46" i="14"/>
  <c r="AO46" i="14"/>
  <c r="AF46" i="14"/>
  <c r="AJ46" i="14" s="1"/>
  <c r="AE46" i="14"/>
  <c r="AD46" i="14"/>
  <c r="AC46" i="14"/>
  <c r="Z46" i="14"/>
  <c r="Y46" i="14"/>
  <c r="W46" i="14"/>
  <c r="V46" i="14"/>
  <c r="U46" i="14"/>
  <c r="S46" i="14"/>
  <c r="R46" i="14"/>
  <c r="Q46" i="14"/>
  <c r="N46" i="14"/>
  <c r="M46" i="14"/>
  <c r="J46" i="14"/>
  <c r="I46" i="14"/>
  <c r="BP45" i="14"/>
  <c r="BL45" i="14"/>
  <c r="BJ45" i="14"/>
  <c r="BK45" i="14" s="1"/>
  <c r="BI45" i="14"/>
  <c r="BG45" i="14"/>
  <c r="BF45" i="14"/>
  <c r="BE45" i="14"/>
  <c r="BB45" i="14"/>
  <c r="BA45" i="14"/>
  <c r="BC45" i="14" s="1"/>
  <c r="AX45" i="14"/>
  <c r="AW45" i="14"/>
  <c r="AY45" i="14" s="1"/>
  <c r="AT45" i="14"/>
  <c r="AU45" i="14" s="1"/>
  <c r="AS45" i="14"/>
  <c r="AQ45" i="14"/>
  <c r="AP45" i="14"/>
  <c r="BN45" i="14" s="1"/>
  <c r="BR45" i="14" s="1"/>
  <c r="AO45" i="14"/>
  <c r="AF45" i="14"/>
  <c r="AJ45" i="14" s="1"/>
  <c r="AD45" i="14"/>
  <c r="AC45" i="14"/>
  <c r="AE45" i="14" s="1"/>
  <c r="Z45" i="14"/>
  <c r="Y45" i="14"/>
  <c r="AA45" i="14" s="1"/>
  <c r="V45" i="14"/>
  <c r="W45" i="14" s="1"/>
  <c r="U45" i="14"/>
  <c r="S45" i="14"/>
  <c r="R45" i="14"/>
  <c r="Q45" i="14"/>
  <c r="N45" i="14"/>
  <c r="AH45" i="14" s="1"/>
  <c r="M45" i="14"/>
  <c r="J45" i="14"/>
  <c r="I45" i="14"/>
  <c r="BP44" i="14"/>
  <c r="BL44" i="14"/>
  <c r="BT44" i="14" s="1"/>
  <c r="BX44" i="14" s="1"/>
  <c r="BK44" i="14"/>
  <c r="BJ44" i="14"/>
  <c r="BI44" i="14"/>
  <c r="BG44" i="14"/>
  <c r="BF44" i="14"/>
  <c r="BE44" i="14"/>
  <c r="BB44" i="14"/>
  <c r="BA44" i="14"/>
  <c r="AX44" i="14"/>
  <c r="AW44" i="14"/>
  <c r="AY44" i="14" s="1"/>
  <c r="AU44" i="14"/>
  <c r="AT44" i="14"/>
  <c r="AS44" i="14"/>
  <c r="AQ44" i="14"/>
  <c r="AP44" i="14"/>
  <c r="BN44" i="14" s="1"/>
  <c r="BR44" i="14" s="1"/>
  <c r="AO44" i="14"/>
  <c r="BM44" i="14" s="1"/>
  <c r="AF44" i="14"/>
  <c r="AJ44" i="14" s="1"/>
  <c r="AD44" i="14"/>
  <c r="AC44" i="14"/>
  <c r="AE44" i="14" s="1"/>
  <c r="Z44" i="14"/>
  <c r="Y44" i="14"/>
  <c r="AA44" i="14" s="1"/>
  <c r="W44" i="14"/>
  <c r="V44" i="14"/>
  <c r="U44" i="14"/>
  <c r="S44" i="14"/>
  <c r="R44" i="14"/>
  <c r="Q44" i="14"/>
  <c r="N44" i="14"/>
  <c r="AH44" i="14" s="1"/>
  <c r="M44" i="14"/>
  <c r="O44" i="14" s="1"/>
  <c r="J44" i="14"/>
  <c r="I44" i="14"/>
  <c r="BT43" i="14"/>
  <c r="BX43" i="14" s="1"/>
  <c r="BL43" i="14"/>
  <c r="BP43" i="14" s="1"/>
  <c r="BK43" i="14"/>
  <c r="BJ43" i="14"/>
  <c r="BI43" i="14"/>
  <c r="BG43" i="14"/>
  <c r="BF43" i="14"/>
  <c r="BE43" i="14"/>
  <c r="BB43" i="14"/>
  <c r="BA43" i="14"/>
  <c r="BC43" i="14" s="1"/>
  <c r="AX43" i="14"/>
  <c r="AW43" i="14"/>
  <c r="AY43" i="14" s="1"/>
  <c r="AU43" i="14"/>
  <c r="AT43" i="14"/>
  <c r="AS43" i="14"/>
  <c r="AQ43" i="14"/>
  <c r="AP43" i="14"/>
  <c r="BN43" i="14" s="1"/>
  <c r="BR43" i="14" s="1"/>
  <c r="AO43" i="14"/>
  <c r="AF43" i="14"/>
  <c r="AJ43" i="14" s="1"/>
  <c r="AD43" i="14"/>
  <c r="AC43" i="14"/>
  <c r="Z43" i="14"/>
  <c r="Y43" i="14"/>
  <c r="AA43" i="14" s="1"/>
  <c r="W43" i="14"/>
  <c r="V43" i="14"/>
  <c r="U43" i="14"/>
  <c r="S43" i="14"/>
  <c r="R43" i="14"/>
  <c r="Q43" i="14"/>
  <c r="N43" i="14"/>
  <c r="AH43" i="14" s="1"/>
  <c r="M43" i="14"/>
  <c r="J43" i="14"/>
  <c r="I43" i="14"/>
  <c r="BX42" i="14"/>
  <c r="BT42" i="14"/>
  <c r="BP42" i="14"/>
  <c r="BL42" i="14"/>
  <c r="BK42" i="14"/>
  <c r="BJ42" i="14"/>
  <c r="BI42" i="14"/>
  <c r="BG42" i="14"/>
  <c r="BF42" i="14"/>
  <c r="BE42" i="14"/>
  <c r="BB42" i="14"/>
  <c r="BA42" i="14"/>
  <c r="AX42" i="14"/>
  <c r="AW42" i="14"/>
  <c r="AY42" i="14" s="1"/>
  <c r="AU42" i="14"/>
  <c r="AT42" i="14"/>
  <c r="AS42" i="14"/>
  <c r="AQ42" i="14"/>
  <c r="AP42" i="14"/>
  <c r="BN42" i="14" s="1"/>
  <c r="BR42" i="14" s="1"/>
  <c r="AO42" i="14"/>
  <c r="AF42" i="14"/>
  <c r="AJ42" i="14" s="1"/>
  <c r="AD42" i="14"/>
  <c r="AC42" i="14"/>
  <c r="AE42" i="14" s="1"/>
  <c r="Z42" i="14"/>
  <c r="Y42" i="14"/>
  <c r="AA42" i="14" s="1"/>
  <c r="W42" i="14"/>
  <c r="V42" i="14"/>
  <c r="U42" i="14"/>
  <c r="S42" i="14"/>
  <c r="R42" i="14"/>
  <c r="Q42" i="14"/>
  <c r="N42" i="14"/>
  <c r="AH42" i="14" s="1"/>
  <c r="BV42" i="14" s="1"/>
  <c r="BZ42" i="14" s="1"/>
  <c r="M42" i="14"/>
  <c r="O42" i="14" s="1"/>
  <c r="J42" i="14"/>
  <c r="I42" i="14"/>
  <c r="BL41" i="14"/>
  <c r="BK41" i="14"/>
  <c r="BJ41" i="14"/>
  <c r="BI41" i="14"/>
  <c r="BG41" i="14"/>
  <c r="BF41" i="14"/>
  <c r="BE41" i="14"/>
  <c r="BB41" i="14"/>
  <c r="BA41" i="14"/>
  <c r="BC41" i="14" s="1"/>
  <c r="AX41" i="14"/>
  <c r="AW41" i="14"/>
  <c r="AY41" i="14" s="1"/>
  <c r="AU41" i="14"/>
  <c r="AT41" i="14"/>
  <c r="AS41" i="14"/>
  <c r="AQ41" i="14"/>
  <c r="AP41" i="14"/>
  <c r="BN41" i="14" s="1"/>
  <c r="BR41" i="14" s="1"/>
  <c r="AO41" i="14"/>
  <c r="BM41" i="14" s="1"/>
  <c r="AF41" i="14"/>
  <c r="AJ41" i="14" s="1"/>
  <c r="AD41" i="14"/>
  <c r="AC41" i="14"/>
  <c r="Z41" i="14"/>
  <c r="Y41" i="14"/>
  <c r="AA41" i="14" s="1"/>
  <c r="W41" i="14"/>
  <c r="V41" i="14"/>
  <c r="U41" i="14"/>
  <c r="S41" i="14"/>
  <c r="R41" i="14"/>
  <c r="Q41" i="14"/>
  <c r="N41" i="14"/>
  <c r="AH41" i="14" s="1"/>
  <c r="M41" i="14"/>
  <c r="J41" i="14"/>
  <c r="I41" i="14"/>
  <c r="BP40" i="14"/>
  <c r="BL40" i="14"/>
  <c r="BT40" i="14" s="1"/>
  <c r="BX40" i="14" s="1"/>
  <c r="BK40" i="14"/>
  <c r="BJ40" i="14"/>
  <c r="BI40" i="14"/>
  <c r="BG40" i="14"/>
  <c r="BF40" i="14"/>
  <c r="BE40" i="14"/>
  <c r="BB40" i="14"/>
  <c r="BA40" i="14"/>
  <c r="AX40" i="14"/>
  <c r="AW40" i="14"/>
  <c r="AY40" i="14" s="1"/>
  <c r="AU40" i="14"/>
  <c r="AT40" i="14"/>
  <c r="AS40" i="14"/>
  <c r="AQ40" i="14"/>
  <c r="AP40" i="14"/>
  <c r="BN40" i="14" s="1"/>
  <c r="BR40" i="14" s="1"/>
  <c r="AO40" i="14"/>
  <c r="BM40" i="14" s="1"/>
  <c r="AF40" i="14"/>
  <c r="AJ40" i="14" s="1"/>
  <c r="AD40" i="14"/>
  <c r="AC40" i="14"/>
  <c r="AE40" i="14" s="1"/>
  <c r="Z40" i="14"/>
  <c r="Y40" i="14"/>
  <c r="AA40" i="14" s="1"/>
  <c r="W40" i="14"/>
  <c r="V40" i="14"/>
  <c r="U40" i="14"/>
  <c r="S40" i="14"/>
  <c r="R40" i="14"/>
  <c r="Q40" i="14"/>
  <c r="N40" i="14"/>
  <c r="AH40" i="14" s="1"/>
  <c r="M40" i="14"/>
  <c r="O40" i="14" s="1"/>
  <c r="J40" i="14"/>
  <c r="I40" i="14"/>
  <c r="BT39" i="14"/>
  <c r="BX39" i="14" s="1"/>
  <c r="BL39" i="14"/>
  <c r="BP39" i="14" s="1"/>
  <c r="BK39" i="14"/>
  <c r="BJ39" i="14"/>
  <c r="BI39" i="14"/>
  <c r="BG39" i="14"/>
  <c r="BF39" i="14"/>
  <c r="BE39" i="14"/>
  <c r="BB39" i="14"/>
  <c r="BA39" i="14"/>
  <c r="BC39" i="14" s="1"/>
  <c r="AX39" i="14"/>
  <c r="AW39" i="14"/>
  <c r="AY39" i="14" s="1"/>
  <c r="AU39" i="14"/>
  <c r="AT39" i="14"/>
  <c r="AS39" i="14"/>
  <c r="AQ39" i="14"/>
  <c r="AP39" i="14"/>
  <c r="BN39" i="14" s="1"/>
  <c r="BR39" i="14" s="1"/>
  <c r="AO39" i="14"/>
  <c r="AF39" i="14"/>
  <c r="AJ39" i="14" s="1"/>
  <c r="AD39" i="14"/>
  <c r="AC39" i="14"/>
  <c r="Z39" i="14"/>
  <c r="Y39" i="14"/>
  <c r="AA39" i="14" s="1"/>
  <c r="W39" i="14"/>
  <c r="V39" i="14"/>
  <c r="U39" i="14"/>
  <c r="S39" i="14"/>
  <c r="R39" i="14"/>
  <c r="Q39" i="14"/>
  <c r="N39" i="14"/>
  <c r="AH39" i="14" s="1"/>
  <c r="M39" i="14"/>
  <c r="J39" i="14"/>
  <c r="I39" i="14"/>
  <c r="BX38" i="14"/>
  <c r="BT38" i="14"/>
  <c r="BP38" i="14"/>
  <c r="BL38" i="14"/>
  <c r="BK38" i="14"/>
  <c r="BJ38" i="14"/>
  <c r="BI38" i="14"/>
  <c r="BG38" i="14"/>
  <c r="BF38" i="14"/>
  <c r="BE38" i="14"/>
  <c r="BB38" i="14"/>
  <c r="BA38" i="14"/>
  <c r="AX38" i="14"/>
  <c r="AW38" i="14"/>
  <c r="AY38" i="14" s="1"/>
  <c r="AU38" i="14"/>
  <c r="AT38" i="14"/>
  <c r="AS38" i="14"/>
  <c r="BM38" i="14" s="1"/>
  <c r="AQ38" i="14"/>
  <c r="AP38" i="14"/>
  <c r="BN38" i="14" s="1"/>
  <c r="BR38" i="14" s="1"/>
  <c r="AO38" i="14"/>
  <c r="AF38" i="14"/>
  <c r="AJ38" i="14" s="1"/>
  <c r="AD38" i="14"/>
  <c r="AC38" i="14"/>
  <c r="AE38" i="14" s="1"/>
  <c r="Z38" i="14"/>
  <c r="Y38" i="14"/>
  <c r="AA38" i="14" s="1"/>
  <c r="W38" i="14"/>
  <c r="V38" i="14"/>
  <c r="U38" i="14"/>
  <c r="S38" i="14"/>
  <c r="R38" i="14"/>
  <c r="Q38" i="14"/>
  <c r="N38" i="14"/>
  <c r="AH38" i="14" s="1"/>
  <c r="BV38" i="14" s="1"/>
  <c r="BZ38" i="14" s="1"/>
  <c r="M38" i="14"/>
  <c r="J38" i="14"/>
  <c r="I38" i="14"/>
  <c r="BL37" i="14"/>
  <c r="BK37" i="14"/>
  <c r="BJ37" i="14"/>
  <c r="BI37" i="14"/>
  <c r="BG37" i="14"/>
  <c r="BF37" i="14"/>
  <c r="BE37" i="14"/>
  <c r="BB37" i="14"/>
  <c r="BA37" i="14"/>
  <c r="BC37" i="14" s="1"/>
  <c r="AX37" i="14"/>
  <c r="AW37" i="14"/>
  <c r="AY37" i="14" s="1"/>
  <c r="AU37" i="14"/>
  <c r="AT37" i="14"/>
  <c r="AS37" i="14"/>
  <c r="BM37" i="14" s="1"/>
  <c r="AQ37" i="14"/>
  <c r="AP37" i="14"/>
  <c r="BN37" i="14" s="1"/>
  <c r="BR37" i="14" s="1"/>
  <c r="AO37" i="14"/>
  <c r="AF37" i="14"/>
  <c r="AJ37" i="14" s="1"/>
  <c r="AD37" i="14"/>
  <c r="AC37" i="14"/>
  <c r="Z37" i="14"/>
  <c r="Y37" i="14"/>
  <c r="AA37" i="14" s="1"/>
  <c r="W37" i="14"/>
  <c r="V37" i="14"/>
  <c r="U37" i="14"/>
  <c r="S37" i="14"/>
  <c r="R37" i="14"/>
  <c r="Q37" i="14"/>
  <c r="N37" i="14"/>
  <c r="AH37" i="14" s="1"/>
  <c r="M37" i="14"/>
  <c r="J37" i="14"/>
  <c r="I37" i="14"/>
  <c r="BP36" i="14"/>
  <c r="BL36" i="14"/>
  <c r="BT36" i="14" s="1"/>
  <c r="BX36" i="14" s="1"/>
  <c r="BK36" i="14"/>
  <c r="BJ36" i="14"/>
  <c r="BI36" i="14"/>
  <c r="BG36" i="14"/>
  <c r="BF36" i="14"/>
  <c r="BE36" i="14"/>
  <c r="BB36" i="14"/>
  <c r="BA36" i="14"/>
  <c r="AX36" i="14"/>
  <c r="AW36" i="14"/>
  <c r="AY36" i="14" s="1"/>
  <c r="AU36" i="14"/>
  <c r="AT36" i="14"/>
  <c r="AS36" i="14"/>
  <c r="BM36" i="14" s="1"/>
  <c r="AQ36" i="14"/>
  <c r="AP36" i="14"/>
  <c r="BN36" i="14" s="1"/>
  <c r="BR36" i="14" s="1"/>
  <c r="AO36" i="14"/>
  <c r="AF36" i="14"/>
  <c r="AJ36" i="14" s="1"/>
  <c r="AD36" i="14"/>
  <c r="AC36" i="14"/>
  <c r="Z36" i="14"/>
  <c r="Y36" i="14"/>
  <c r="AA36" i="14" s="1"/>
  <c r="W36" i="14"/>
  <c r="V36" i="14"/>
  <c r="U36" i="14"/>
  <c r="S36" i="14"/>
  <c r="R36" i="14"/>
  <c r="Q36" i="14"/>
  <c r="N36" i="14"/>
  <c r="AH36" i="14" s="1"/>
  <c r="M36" i="14"/>
  <c r="O36" i="14" s="1"/>
  <c r="J36" i="14"/>
  <c r="I36" i="14"/>
  <c r="BT35" i="14"/>
  <c r="BX35" i="14" s="1"/>
  <c r="BP35" i="14"/>
  <c r="BL35" i="14"/>
  <c r="BK35" i="14"/>
  <c r="BJ35" i="14"/>
  <c r="BI35" i="14"/>
  <c r="BG35" i="14"/>
  <c r="BF35" i="14"/>
  <c r="BE35" i="14"/>
  <c r="BB35" i="14"/>
  <c r="BA35" i="14"/>
  <c r="AX35" i="14"/>
  <c r="AW35" i="14"/>
  <c r="AY35" i="14" s="1"/>
  <c r="AU35" i="14"/>
  <c r="AT35" i="14"/>
  <c r="AS35" i="14"/>
  <c r="AQ35" i="14"/>
  <c r="AP35" i="14"/>
  <c r="BN35" i="14" s="1"/>
  <c r="BR35" i="14" s="1"/>
  <c r="AO35" i="14"/>
  <c r="AF35" i="14"/>
  <c r="AJ35" i="14" s="1"/>
  <c r="AD35" i="14"/>
  <c r="AC35" i="14"/>
  <c r="Z35" i="14"/>
  <c r="Y35" i="14"/>
  <c r="AA35" i="14" s="1"/>
  <c r="W35" i="14"/>
  <c r="V35" i="14"/>
  <c r="U35" i="14"/>
  <c r="S35" i="14"/>
  <c r="R35" i="14"/>
  <c r="Q35" i="14"/>
  <c r="N35" i="14"/>
  <c r="AH35" i="14" s="1"/>
  <c r="M35" i="14"/>
  <c r="J35" i="14"/>
  <c r="I35" i="14"/>
  <c r="BX34" i="14"/>
  <c r="BT34" i="14"/>
  <c r="BP34" i="14"/>
  <c r="BL34" i="14"/>
  <c r="BK34" i="14"/>
  <c r="BJ34" i="14"/>
  <c r="BI34" i="14"/>
  <c r="BG34" i="14"/>
  <c r="BF34" i="14"/>
  <c r="BE34" i="14"/>
  <c r="BB34" i="14"/>
  <c r="BA34" i="14"/>
  <c r="AX34" i="14"/>
  <c r="AW34" i="14"/>
  <c r="AY34" i="14" s="1"/>
  <c r="AU34" i="14"/>
  <c r="AT34" i="14"/>
  <c r="AS34" i="14"/>
  <c r="BM34" i="14" s="1"/>
  <c r="AQ34" i="14"/>
  <c r="AP34" i="14"/>
  <c r="BN34" i="14" s="1"/>
  <c r="BR34" i="14" s="1"/>
  <c r="AO34" i="14"/>
  <c r="AF34" i="14"/>
  <c r="AJ34" i="14" s="1"/>
  <c r="AD34" i="14"/>
  <c r="AC34" i="14"/>
  <c r="AE34" i="14" s="1"/>
  <c r="Z34" i="14"/>
  <c r="Y34" i="14"/>
  <c r="AA34" i="14" s="1"/>
  <c r="W34" i="14"/>
  <c r="V34" i="14"/>
  <c r="U34" i="14"/>
  <c r="S34" i="14"/>
  <c r="R34" i="14"/>
  <c r="Q34" i="14"/>
  <c r="N34" i="14"/>
  <c r="AH34" i="14" s="1"/>
  <c r="BV34" i="14" s="1"/>
  <c r="BZ34" i="14" s="1"/>
  <c r="M34" i="14"/>
  <c r="J34" i="14"/>
  <c r="I34" i="14"/>
  <c r="BL33" i="14"/>
  <c r="BK33" i="14"/>
  <c r="BJ33" i="14"/>
  <c r="BI33" i="14"/>
  <c r="BG33" i="14"/>
  <c r="BF33" i="14"/>
  <c r="BE33" i="14"/>
  <c r="BB33" i="14"/>
  <c r="BA33" i="14"/>
  <c r="BC33" i="14" s="1"/>
  <c r="AX33" i="14"/>
  <c r="AW33" i="14"/>
  <c r="AY33" i="14" s="1"/>
  <c r="AU33" i="14"/>
  <c r="AT33" i="14"/>
  <c r="AS33" i="14"/>
  <c r="BM33" i="14" s="1"/>
  <c r="AQ33" i="14"/>
  <c r="AP33" i="14"/>
  <c r="BN33" i="14" s="1"/>
  <c r="BR33" i="14" s="1"/>
  <c r="AO33" i="14"/>
  <c r="AF33" i="14"/>
  <c r="AJ33" i="14" s="1"/>
  <c r="AD33" i="14"/>
  <c r="AC33" i="14"/>
  <c r="Z33" i="14"/>
  <c r="Y33" i="14"/>
  <c r="AA33" i="14" s="1"/>
  <c r="W33" i="14"/>
  <c r="V33" i="14"/>
  <c r="U33" i="14"/>
  <c r="S33" i="14"/>
  <c r="R33" i="14"/>
  <c r="Q33" i="14"/>
  <c r="N33" i="14"/>
  <c r="AH33" i="14" s="1"/>
  <c r="M33" i="14"/>
  <c r="J33" i="14"/>
  <c r="I33" i="14"/>
  <c r="BP32" i="14"/>
  <c r="BL32" i="14"/>
  <c r="BT32" i="14" s="1"/>
  <c r="BX32" i="14" s="1"/>
  <c r="BK32" i="14"/>
  <c r="BJ32" i="14"/>
  <c r="BI32" i="14"/>
  <c r="BF32" i="14"/>
  <c r="BG32" i="14" s="1"/>
  <c r="BE32" i="14"/>
  <c r="BB32" i="14"/>
  <c r="BA32" i="14"/>
  <c r="AX32" i="14"/>
  <c r="AW32" i="14"/>
  <c r="AY32" i="14" s="1"/>
  <c r="AU32" i="14"/>
  <c r="AT32" i="14"/>
  <c r="AS32" i="14"/>
  <c r="BM32" i="14" s="1"/>
  <c r="AQ32" i="14"/>
  <c r="AP32" i="14"/>
  <c r="AO32" i="14"/>
  <c r="AF32" i="14"/>
  <c r="AJ32" i="14" s="1"/>
  <c r="AD32" i="14"/>
  <c r="AC32" i="14"/>
  <c r="Z32" i="14"/>
  <c r="Y32" i="14"/>
  <c r="AA32" i="14" s="1"/>
  <c r="W32" i="14"/>
  <c r="V32" i="14"/>
  <c r="U32" i="14"/>
  <c r="S32" i="14"/>
  <c r="R32" i="14"/>
  <c r="AH32" i="14" s="1"/>
  <c r="AL32" i="14" s="1"/>
  <c r="Q32" i="14"/>
  <c r="N32" i="14"/>
  <c r="M32" i="14"/>
  <c r="O32" i="14" s="1"/>
  <c r="J32" i="14"/>
  <c r="I32" i="14"/>
  <c r="K32" i="14" s="1"/>
  <c r="BL31" i="14"/>
  <c r="BP31" i="14" s="1"/>
  <c r="BJ31" i="14"/>
  <c r="BI31" i="14"/>
  <c r="BK31" i="14" s="1"/>
  <c r="BG31" i="14"/>
  <c r="BF31" i="14"/>
  <c r="BE31" i="14"/>
  <c r="BC31" i="14"/>
  <c r="BB31" i="14"/>
  <c r="BA31" i="14"/>
  <c r="AX31" i="14"/>
  <c r="AW31" i="14"/>
  <c r="AY31" i="14" s="1"/>
  <c r="AU31" i="14"/>
  <c r="AT31" i="14"/>
  <c r="AS31" i="14"/>
  <c r="AQ31" i="14"/>
  <c r="AP31" i="14"/>
  <c r="BN31" i="14" s="1"/>
  <c r="BR31" i="14" s="1"/>
  <c r="AO31" i="14"/>
  <c r="AG31" i="14"/>
  <c r="AF31" i="14"/>
  <c r="AJ31" i="14" s="1"/>
  <c r="AD31" i="14"/>
  <c r="AC31" i="14"/>
  <c r="AE31" i="14" s="1"/>
  <c r="Z31" i="14"/>
  <c r="Y31" i="14"/>
  <c r="V31" i="14"/>
  <c r="U31" i="14"/>
  <c r="W31" i="14" s="1"/>
  <c r="S31" i="14"/>
  <c r="R31" i="14"/>
  <c r="Q31" i="14"/>
  <c r="O31" i="14"/>
  <c r="N31" i="14"/>
  <c r="M31" i="14"/>
  <c r="J31" i="14"/>
  <c r="AH31" i="14" s="1"/>
  <c r="I31" i="14"/>
  <c r="BM30" i="14"/>
  <c r="BL30" i="14"/>
  <c r="BP30" i="14" s="1"/>
  <c r="BJ30" i="14"/>
  <c r="BI30" i="14"/>
  <c r="BK30" i="14" s="1"/>
  <c r="BG30" i="14"/>
  <c r="BF30" i="14"/>
  <c r="BE30" i="14"/>
  <c r="BC30" i="14"/>
  <c r="BB30" i="14"/>
  <c r="BA30" i="14"/>
  <c r="AX30" i="14"/>
  <c r="AW30" i="14"/>
  <c r="AY30" i="14" s="1"/>
  <c r="AU30" i="14"/>
  <c r="AT30" i="14"/>
  <c r="AS30" i="14"/>
  <c r="AQ30" i="14"/>
  <c r="AP30" i="14"/>
  <c r="BN30" i="14" s="1"/>
  <c r="BR30" i="14" s="1"/>
  <c r="AO30" i="14"/>
  <c r="AF30" i="14"/>
  <c r="AJ30" i="14" s="1"/>
  <c r="AD30" i="14"/>
  <c r="AC30" i="14"/>
  <c r="AE30" i="14" s="1"/>
  <c r="Z30" i="14"/>
  <c r="Y30" i="14"/>
  <c r="V30" i="14"/>
  <c r="U30" i="14"/>
  <c r="W30" i="14" s="1"/>
  <c r="R30" i="14"/>
  <c r="S30" i="14" s="1"/>
  <c r="Q30" i="14"/>
  <c r="O30" i="14"/>
  <c r="N30" i="14"/>
  <c r="M30" i="14"/>
  <c r="J30" i="14"/>
  <c r="AH30" i="14" s="1"/>
  <c r="I30" i="14"/>
  <c r="BM29" i="14"/>
  <c r="BL29" i="14"/>
  <c r="BP29" i="14" s="1"/>
  <c r="BJ29" i="14"/>
  <c r="BI29" i="14"/>
  <c r="BK29" i="14" s="1"/>
  <c r="BG29" i="14"/>
  <c r="BF29" i="14"/>
  <c r="BE29" i="14"/>
  <c r="BC29" i="14"/>
  <c r="BB29" i="14"/>
  <c r="BA29" i="14"/>
  <c r="AX29" i="14"/>
  <c r="AW29" i="14"/>
  <c r="AY29" i="14" s="1"/>
  <c r="AU29" i="14"/>
  <c r="AT29" i="14"/>
  <c r="AS29" i="14"/>
  <c r="AQ29" i="14"/>
  <c r="AP29" i="14"/>
  <c r="BN29" i="14" s="1"/>
  <c r="BR29" i="14" s="1"/>
  <c r="AO29" i="14"/>
  <c r="AF29" i="14"/>
  <c r="AJ29" i="14" s="1"/>
  <c r="AD29" i="14"/>
  <c r="AC29" i="14"/>
  <c r="AE29" i="14" s="1"/>
  <c r="Z29" i="14"/>
  <c r="Y29" i="14"/>
  <c r="V29" i="14"/>
  <c r="U29" i="14"/>
  <c r="W29" i="14" s="1"/>
  <c r="R29" i="14"/>
  <c r="S29" i="14" s="1"/>
  <c r="Q29" i="14"/>
  <c r="O29" i="14"/>
  <c r="N29" i="14"/>
  <c r="M29" i="14"/>
  <c r="J29" i="14"/>
  <c r="AH29" i="14" s="1"/>
  <c r="I29" i="14"/>
  <c r="BM28" i="14"/>
  <c r="BL28" i="14"/>
  <c r="BP28" i="14" s="1"/>
  <c r="BJ28" i="14"/>
  <c r="BI28" i="14"/>
  <c r="BK28" i="14" s="1"/>
  <c r="BG28" i="14"/>
  <c r="BF28" i="14"/>
  <c r="BE28" i="14"/>
  <c r="BC28" i="14"/>
  <c r="BB28" i="14"/>
  <c r="BA28" i="14"/>
  <c r="AX28" i="14"/>
  <c r="AW28" i="14"/>
  <c r="AY28" i="14" s="1"/>
  <c r="AU28" i="14"/>
  <c r="AT28" i="14"/>
  <c r="AS28" i="14"/>
  <c r="AQ28" i="14"/>
  <c r="AP28" i="14"/>
  <c r="BN28" i="14" s="1"/>
  <c r="BR28" i="14" s="1"/>
  <c r="AO28" i="14"/>
  <c r="AL28" i="14"/>
  <c r="AF28" i="14"/>
  <c r="AJ28" i="14" s="1"/>
  <c r="AD28" i="14"/>
  <c r="AC28" i="14"/>
  <c r="AE28" i="14" s="1"/>
  <c r="Z28" i="14"/>
  <c r="Y28" i="14"/>
  <c r="V28" i="14"/>
  <c r="U28" i="14"/>
  <c r="W28" i="14" s="1"/>
  <c r="R28" i="14"/>
  <c r="Q28" i="14"/>
  <c r="O28" i="14"/>
  <c r="N28" i="14"/>
  <c r="M28" i="14"/>
  <c r="K28" i="14"/>
  <c r="J28" i="14"/>
  <c r="AH28" i="14" s="1"/>
  <c r="BV28" i="14" s="1"/>
  <c r="BZ28" i="14" s="1"/>
  <c r="I28" i="14"/>
  <c r="BL27" i="14"/>
  <c r="BL75" i="14" s="1"/>
  <c r="BL77" i="14" s="1"/>
  <c r="BJ27" i="14"/>
  <c r="BJ75" i="14" s="1"/>
  <c r="BJ77" i="14" s="1"/>
  <c r="BI27" i="14"/>
  <c r="BI75" i="14" s="1"/>
  <c r="BF27" i="14"/>
  <c r="BF75" i="14" s="1"/>
  <c r="BF77" i="14" s="1"/>
  <c r="BE27" i="14"/>
  <c r="BC27" i="14"/>
  <c r="BB27" i="14"/>
  <c r="BB75" i="14" s="1"/>
  <c r="BB77" i="14" s="1"/>
  <c r="BA27" i="14"/>
  <c r="BA75" i="14" s="1"/>
  <c r="AY27" i="14"/>
  <c r="AX27" i="14"/>
  <c r="AX75" i="14" s="1"/>
  <c r="AX77" i="14" s="1"/>
  <c r="AW27" i="14"/>
  <c r="AW75" i="14" s="1"/>
  <c r="AT27" i="14"/>
  <c r="AT75" i="14" s="1"/>
  <c r="AT77" i="14" s="1"/>
  <c r="AS27" i="14"/>
  <c r="AS75" i="14" s="1"/>
  <c r="AP27" i="14"/>
  <c r="AP75" i="14" s="1"/>
  <c r="AP77" i="14" s="1"/>
  <c r="AO27" i="14"/>
  <c r="AJ27" i="14"/>
  <c r="AJ75" i="14" s="1"/>
  <c r="AJ77" i="14" s="1"/>
  <c r="AF27" i="14"/>
  <c r="AE27" i="14"/>
  <c r="AD27" i="14"/>
  <c r="AD75" i="14" s="1"/>
  <c r="AD77" i="14" s="1"/>
  <c r="AC27" i="14"/>
  <c r="AC75" i="14" s="1"/>
  <c r="AA27" i="14"/>
  <c r="Z27" i="14"/>
  <c r="Z75" i="14" s="1"/>
  <c r="Z77" i="14" s="1"/>
  <c r="Y27" i="14"/>
  <c r="Y75" i="14" s="1"/>
  <c r="V27" i="14"/>
  <c r="V75" i="14" s="1"/>
  <c r="V77" i="14" s="1"/>
  <c r="U27" i="14"/>
  <c r="U75" i="14" s="1"/>
  <c r="R27" i="14"/>
  <c r="R75" i="14" s="1"/>
  <c r="R77" i="14" s="1"/>
  <c r="Q27" i="14"/>
  <c r="O27" i="14"/>
  <c r="N27" i="14"/>
  <c r="N75" i="14" s="1"/>
  <c r="N77" i="14" s="1"/>
  <c r="M27" i="14"/>
  <c r="M75" i="14" s="1"/>
  <c r="K27" i="14"/>
  <c r="J27" i="14"/>
  <c r="J75" i="14" s="1"/>
  <c r="J77" i="14" s="1"/>
  <c r="I27" i="14"/>
  <c r="I75" i="14" s="1"/>
  <c r="BL26" i="14"/>
  <c r="BP26" i="14" s="1"/>
  <c r="BJ26" i="14"/>
  <c r="BI26" i="14"/>
  <c r="BK26" i="14" s="1"/>
  <c r="BF26" i="14"/>
  <c r="BE26" i="14"/>
  <c r="BG26" i="14" s="1"/>
  <c r="BC26" i="14"/>
  <c r="BB26" i="14"/>
  <c r="BA26" i="14"/>
  <c r="AY26" i="14"/>
  <c r="AX26" i="14"/>
  <c r="AW26" i="14"/>
  <c r="AT26" i="14"/>
  <c r="BN26" i="14" s="1"/>
  <c r="BR26" i="14" s="1"/>
  <c r="AS26" i="14"/>
  <c r="AU26" i="14" s="1"/>
  <c r="AP26" i="14"/>
  <c r="AO26" i="14"/>
  <c r="AF26" i="14"/>
  <c r="AE26" i="14"/>
  <c r="AD26" i="14"/>
  <c r="AC26" i="14"/>
  <c r="AA26" i="14"/>
  <c r="Z26" i="14"/>
  <c r="Y26" i="14"/>
  <c r="V26" i="14"/>
  <c r="U26" i="14"/>
  <c r="W26" i="14" s="1"/>
  <c r="R26" i="14"/>
  <c r="Q26" i="14"/>
  <c r="S26" i="14" s="1"/>
  <c r="O26" i="14"/>
  <c r="N26" i="14"/>
  <c r="M26" i="14"/>
  <c r="K26" i="14"/>
  <c r="J26" i="14"/>
  <c r="AH26" i="14" s="1"/>
  <c r="AL26" i="14" s="1"/>
  <c r="I26" i="14"/>
  <c r="BL25" i="14"/>
  <c r="BL69" i="14" s="1"/>
  <c r="BJ25" i="14"/>
  <c r="BJ69" i="14" s="1"/>
  <c r="BI25" i="14"/>
  <c r="BF25" i="14"/>
  <c r="BF69" i="14" s="1"/>
  <c r="BE25" i="14"/>
  <c r="BC25" i="14"/>
  <c r="BB25" i="14"/>
  <c r="BB69" i="14" s="1"/>
  <c r="BA25" i="14"/>
  <c r="BA69" i="14" s="1"/>
  <c r="AY25" i="14"/>
  <c r="AX25" i="14"/>
  <c r="AX69" i="14" s="1"/>
  <c r="AW25" i="14"/>
  <c r="AT25" i="14"/>
  <c r="AT69" i="14" s="1"/>
  <c r="AS25" i="14"/>
  <c r="AS69" i="14" s="1"/>
  <c r="AP25" i="14"/>
  <c r="AP69" i="14" s="1"/>
  <c r="AO25" i="14"/>
  <c r="AJ25" i="14"/>
  <c r="AF25" i="14"/>
  <c r="AE25" i="14"/>
  <c r="AD25" i="14"/>
  <c r="AD69" i="14" s="1"/>
  <c r="AC25" i="14"/>
  <c r="AA25" i="14"/>
  <c r="Z25" i="14"/>
  <c r="Z69" i="14" s="1"/>
  <c r="Y25" i="14"/>
  <c r="V25" i="14"/>
  <c r="V69" i="14" s="1"/>
  <c r="U25" i="14"/>
  <c r="U69" i="14" s="1"/>
  <c r="R25" i="14"/>
  <c r="R69" i="14" s="1"/>
  <c r="Q25" i="14"/>
  <c r="O25" i="14"/>
  <c r="N25" i="14"/>
  <c r="N69" i="14" s="1"/>
  <c r="M25" i="14"/>
  <c r="M69" i="14" s="1"/>
  <c r="K25" i="14"/>
  <c r="J25" i="14"/>
  <c r="I25" i="14"/>
  <c r="I69" i="14" s="1"/>
  <c r="BB24" i="14"/>
  <c r="BB79" i="14" s="1"/>
  <c r="AT23" i="14"/>
  <c r="AT80" i="14" s="1"/>
  <c r="AD23" i="14"/>
  <c r="AD80" i="14" s="1"/>
  <c r="BH22" i="14"/>
  <c r="BH24" i="14" s="1"/>
  <c r="BH79" i="14" s="1"/>
  <c r="BF22" i="14"/>
  <c r="BF24" i="14" s="1"/>
  <c r="BF79" i="14" s="1"/>
  <c r="BD22" i="14"/>
  <c r="BD24" i="14" s="1"/>
  <c r="BD79" i="14" s="1"/>
  <c r="BB22" i="14"/>
  <c r="AZ22" i="14"/>
  <c r="AZ24" i="14" s="1"/>
  <c r="AZ79" i="14" s="1"/>
  <c r="AX22" i="14"/>
  <c r="AX24" i="14" s="1"/>
  <c r="AX79" i="14" s="1"/>
  <c r="AV22" i="14"/>
  <c r="AV24" i="14" s="1"/>
  <c r="AV79" i="14" s="1"/>
  <c r="AR22" i="14"/>
  <c r="AR24" i="14" s="1"/>
  <c r="AR79" i="14" s="1"/>
  <c r="AP22" i="14"/>
  <c r="AP24" i="14" s="1"/>
  <c r="AP79" i="14" s="1"/>
  <c r="AN22" i="14"/>
  <c r="AN24" i="14" s="1"/>
  <c r="AN79" i="14" s="1"/>
  <c r="AD22" i="14"/>
  <c r="AD24" i="14" s="1"/>
  <c r="AD79" i="14" s="1"/>
  <c r="AB22" i="14"/>
  <c r="AB24" i="14" s="1"/>
  <c r="AB79" i="14" s="1"/>
  <c r="Z22" i="14"/>
  <c r="Z24" i="14" s="1"/>
  <c r="Z79" i="14" s="1"/>
  <c r="X22" i="14"/>
  <c r="X24" i="14" s="1"/>
  <c r="X79" i="14" s="1"/>
  <c r="T22" i="14"/>
  <c r="T24" i="14" s="1"/>
  <c r="T79" i="14" s="1"/>
  <c r="R22" i="14"/>
  <c r="R24" i="14" s="1"/>
  <c r="R79" i="14" s="1"/>
  <c r="P22" i="14"/>
  <c r="P24" i="14" s="1"/>
  <c r="P79" i="14" s="1"/>
  <c r="N22" i="14"/>
  <c r="N24" i="14" s="1"/>
  <c r="N79" i="14" s="1"/>
  <c r="L22" i="14"/>
  <c r="L24" i="14" s="1"/>
  <c r="L79" i="14" s="1"/>
  <c r="J22" i="14"/>
  <c r="J24" i="14" s="1"/>
  <c r="J79" i="14" s="1"/>
  <c r="H22" i="14"/>
  <c r="H24" i="14" s="1"/>
  <c r="H79" i="14" s="1"/>
  <c r="BL21" i="14"/>
  <c r="BP21" i="14" s="1"/>
  <c r="BJ21" i="14"/>
  <c r="BI21" i="14"/>
  <c r="BK21" i="14" s="1"/>
  <c r="BF21" i="14"/>
  <c r="BE21" i="14"/>
  <c r="BG21" i="14" s="1"/>
  <c r="BC21" i="14"/>
  <c r="BB21" i="14"/>
  <c r="BA21" i="14"/>
  <c r="AY21" i="14"/>
  <c r="AX21" i="14"/>
  <c r="AW21" i="14"/>
  <c r="AT21" i="14"/>
  <c r="BN21" i="14" s="1"/>
  <c r="BR21" i="14" s="1"/>
  <c r="AS21" i="14"/>
  <c r="AU21" i="14" s="1"/>
  <c r="AP21" i="14"/>
  <c r="AO21" i="14"/>
  <c r="AF21" i="14"/>
  <c r="AE21" i="14"/>
  <c r="AD21" i="14"/>
  <c r="AC21" i="14"/>
  <c r="AA21" i="14"/>
  <c r="Z21" i="14"/>
  <c r="Y21" i="14"/>
  <c r="V21" i="14"/>
  <c r="U21" i="14"/>
  <c r="W21" i="14" s="1"/>
  <c r="R21" i="14"/>
  <c r="Q21" i="14"/>
  <c r="S21" i="14" s="1"/>
  <c r="O21" i="14"/>
  <c r="N21" i="14"/>
  <c r="M21" i="14"/>
  <c r="K21" i="14"/>
  <c r="J21" i="14"/>
  <c r="AH21" i="14" s="1"/>
  <c r="AL21" i="14" s="1"/>
  <c r="I21" i="14"/>
  <c r="BL20" i="14"/>
  <c r="BP20" i="14" s="1"/>
  <c r="BJ20" i="14"/>
  <c r="BI20" i="14"/>
  <c r="BF20" i="14"/>
  <c r="BE20" i="14"/>
  <c r="BG20" i="14" s="1"/>
  <c r="BC20" i="14"/>
  <c r="BB20" i="14"/>
  <c r="BA20" i="14"/>
  <c r="AY20" i="14"/>
  <c r="AX20" i="14"/>
  <c r="AW20" i="14"/>
  <c r="AT20" i="14"/>
  <c r="BN20" i="14" s="1"/>
  <c r="BR20" i="14" s="1"/>
  <c r="AS20" i="14"/>
  <c r="AP20" i="14"/>
  <c r="AO20" i="14"/>
  <c r="AJ20" i="14"/>
  <c r="AF20" i="14"/>
  <c r="BT20" i="14" s="1"/>
  <c r="BX20" i="14" s="1"/>
  <c r="AE20" i="14"/>
  <c r="AD20" i="14"/>
  <c r="AC20" i="14"/>
  <c r="AA20" i="14"/>
  <c r="Z20" i="14"/>
  <c r="Y20" i="14"/>
  <c r="V20" i="14"/>
  <c r="U20" i="14"/>
  <c r="R20" i="14"/>
  <c r="Q20" i="14"/>
  <c r="S20" i="14" s="1"/>
  <c r="O20" i="14"/>
  <c r="N20" i="14"/>
  <c r="M20" i="14"/>
  <c r="K20" i="14"/>
  <c r="J20" i="14"/>
  <c r="AH20" i="14" s="1"/>
  <c r="I20" i="14"/>
  <c r="BL19" i="14"/>
  <c r="BP19" i="14" s="1"/>
  <c r="BJ19" i="14"/>
  <c r="BI19" i="14"/>
  <c r="BK19" i="14" s="1"/>
  <c r="BF19" i="14"/>
  <c r="BE19" i="14"/>
  <c r="BG19" i="14" s="1"/>
  <c r="BC19" i="14"/>
  <c r="BB19" i="14"/>
  <c r="BA19" i="14"/>
  <c r="AY19" i="14"/>
  <c r="AX19" i="14"/>
  <c r="AW19" i="14"/>
  <c r="AT19" i="14"/>
  <c r="BN19" i="14" s="1"/>
  <c r="BV19" i="14" s="1"/>
  <c r="BZ19" i="14" s="1"/>
  <c r="AS19" i="14"/>
  <c r="AU19" i="14" s="1"/>
  <c r="AP19" i="14"/>
  <c r="AO19" i="14"/>
  <c r="AF19" i="14"/>
  <c r="BT19" i="14" s="1"/>
  <c r="BX19" i="14" s="1"/>
  <c r="AE19" i="14"/>
  <c r="AD19" i="14"/>
  <c r="AC19" i="14"/>
  <c r="AA19" i="14"/>
  <c r="Z19" i="14"/>
  <c r="Y19" i="14"/>
  <c r="V19" i="14"/>
  <c r="U19" i="14"/>
  <c r="W19" i="14" s="1"/>
  <c r="R19" i="14"/>
  <c r="Q19" i="14"/>
  <c r="S19" i="14" s="1"/>
  <c r="O19" i="14"/>
  <c r="N19" i="14"/>
  <c r="M19" i="14"/>
  <c r="K19" i="14"/>
  <c r="J19" i="14"/>
  <c r="AH19" i="14" s="1"/>
  <c r="AL19" i="14" s="1"/>
  <c r="I19" i="14"/>
  <c r="BL18" i="14"/>
  <c r="BP18" i="14" s="1"/>
  <c r="BJ18" i="14"/>
  <c r="BI18" i="14"/>
  <c r="BF18" i="14"/>
  <c r="BE18" i="14"/>
  <c r="BG18" i="14" s="1"/>
  <c r="BC18" i="14"/>
  <c r="BB18" i="14"/>
  <c r="BA18" i="14"/>
  <c r="AY18" i="14"/>
  <c r="AX18" i="14"/>
  <c r="AW18" i="14"/>
  <c r="AT18" i="14"/>
  <c r="AS18" i="14"/>
  <c r="AU18" i="14" s="1"/>
  <c r="AP18" i="14"/>
  <c r="AO18" i="14"/>
  <c r="AF18" i="14"/>
  <c r="BT18" i="14" s="1"/>
  <c r="BX18" i="14" s="1"/>
  <c r="AE18" i="14"/>
  <c r="AD18" i="14"/>
  <c r="AC18" i="14"/>
  <c r="AA18" i="14"/>
  <c r="Z18" i="14"/>
  <c r="Y18" i="14"/>
  <c r="V18" i="14"/>
  <c r="U18" i="14"/>
  <c r="W18" i="14" s="1"/>
  <c r="R18" i="14"/>
  <c r="Q18" i="14"/>
  <c r="S18" i="14" s="1"/>
  <c r="O18" i="14"/>
  <c r="N18" i="14"/>
  <c r="M18" i="14"/>
  <c r="AG18" i="14" s="1"/>
  <c r="K18" i="14"/>
  <c r="J18" i="14"/>
  <c r="AH18" i="14" s="1"/>
  <c r="AL18" i="14" s="1"/>
  <c r="I18" i="14"/>
  <c r="BL17" i="14"/>
  <c r="BP17" i="14" s="1"/>
  <c r="BJ17" i="14"/>
  <c r="BI17" i="14"/>
  <c r="BK17" i="14" s="1"/>
  <c r="BF17" i="14"/>
  <c r="BE17" i="14"/>
  <c r="BG17" i="14" s="1"/>
  <c r="BC17" i="14"/>
  <c r="BB17" i="14"/>
  <c r="BA17" i="14"/>
  <c r="AY17" i="14"/>
  <c r="AX17" i="14"/>
  <c r="AW17" i="14"/>
  <c r="AT17" i="14"/>
  <c r="BN17" i="14" s="1"/>
  <c r="BR17" i="14" s="1"/>
  <c r="AS17" i="14"/>
  <c r="AU17" i="14" s="1"/>
  <c r="AP17" i="14"/>
  <c r="AO17" i="14"/>
  <c r="AF17" i="14"/>
  <c r="AE17" i="14"/>
  <c r="AD17" i="14"/>
  <c r="AC17" i="14"/>
  <c r="AA17" i="14"/>
  <c r="Z17" i="14"/>
  <c r="Y17" i="14"/>
  <c r="V17" i="14"/>
  <c r="U17" i="14"/>
  <c r="W17" i="14" s="1"/>
  <c r="R17" i="14"/>
  <c r="Q17" i="14"/>
  <c r="S17" i="14" s="1"/>
  <c r="O17" i="14"/>
  <c r="N17" i="14"/>
  <c r="M17" i="14"/>
  <c r="K17" i="14"/>
  <c r="J17" i="14"/>
  <c r="AH17" i="14" s="1"/>
  <c r="AL17" i="14" s="1"/>
  <c r="I17" i="14"/>
  <c r="BL16" i="14"/>
  <c r="BP16" i="14" s="1"/>
  <c r="BJ16" i="14"/>
  <c r="BI16" i="14"/>
  <c r="BK16" i="14" s="1"/>
  <c r="BF16" i="14"/>
  <c r="BE16" i="14"/>
  <c r="BG16" i="14" s="1"/>
  <c r="BC16" i="14"/>
  <c r="BB16" i="14"/>
  <c r="BA16" i="14"/>
  <c r="AY16" i="14"/>
  <c r="AX16" i="14"/>
  <c r="AW16" i="14"/>
  <c r="AT16" i="14"/>
  <c r="BN16" i="14" s="1"/>
  <c r="BR16" i="14" s="1"/>
  <c r="AS16" i="14"/>
  <c r="AP16" i="14"/>
  <c r="AO16" i="14"/>
  <c r="AJ16" i="14"/>
  <c r="AF16" i="14"/>
  <c r="BT16" i="14" s="1"/>
  <c r="BX16" i="14" s="1"/>
  <c r="AE16" i="14"/>
  <c r="AD16" i="14"/>
  <c r="AC16" i="14"/>
  <c r="AA16" i="14"/>
  <c r="Z16" i="14"/>
  <c r="Y16" i="14"/>
  <c r="V16" i="14"/>
  <c r="V22" i="14" s="1"/>
  <c r="V24" i="14" s="1"/>
  <c r="V79" i="14" s="1"/>
  <c r="U16" i="14"/>
  <c r="R16" i="14"/>
  <c r="Q16" i="14"/>
  <c r="S16" i="14" s="1"/>
  <c r="O16" i="14"/>
  <c r="N16" i="14"/>
  <c r="M16" i="14"/>
  <c r="K16" i="14"/>
  <c r="J16" i="14"/>
  <c r="AH16" i="14" s="1"/>
  <c r="I16" i="14"/>
  <c r="BL15" i="14"/>
  <c r="BP15" i="14" s="1"/>
  <c r="BJ15" i="14"/>
  <c r="BI15" i="14"/>
  <c r="BK15" i="14" s="1"/>
  <c r="BF15" i="14"/>
  <c r="BE15" i="14"/>
  <c r="BG15" i="14" s="1"/>
  <c r="BC15" i="14"/>
  <c r="BB15" i="14"/>
  <c r="BA15" i="14"/>
  <c r="AY15" i="14"/>
  <c r="AX15" i="14"/>
  <c r="AW15" i="14"/>
  <c r="AT15" i="14"/>
  <c r="BN15" i="14" s="1"/>
  <c r="BV15" i="14" s="1"/>
  <c r="BZ15" i="14" s="1"/>
  <c r="AS15" i="14"/>
  <c r="AU15" i="14" s="1"/>
  <c r="AP15" i="14"/>
  <c r="AO15" i="14"/>
  <c r="AF15" i="14"/>
  <c r="BT15" i="14" s="1"/>
  <c r="BX15" i="14" s="1"/>
  <c r="AE15" i="14"/>
  <c r="AD15" i="14"/>
  <c r="AC15" i="14"/>
  <c r="AA15" i="14"/>
  <c r="Z15" i="14"/>
  <c r="Y15" i="14"/>
  <c r="V15" i="14"/>
  <c r="U15" i="14"/>
  <c r="W15" i="14" s="1"/>
  <c r="R15" i="14"/>
  <c r="Q15" i="14"/>
  <c r="S15" i="14" s="1"/>
  <c r="O15" i="14"/>
  <c r="N15" i="14"/>
  <c r="M15" i="14"/>
  <c r="K15" i="14"/>
  <c r="J15" i="14"/>
  <c r="AH15" i="14" s="1"/>
  <c r="AL15" i="14" s="1"/>
  <c r="I15" i="14"/>
  <c r="BL14" i="14"/>
  <c r="BL22" i="14" s="1"/>
  <c r="BL24" i="14" s="1"/>
  <c r="BL79" i="14" s="1"/>
  <c r="BJ14" i="14"/>
  <c r="BI14" i="14"/>
  <c r="BF14" i="14"/>
  <c r="BE14" i="14"/>
  <c r="BC14" i="14"/>
  <c r="BB14" i="14"/>
  <c r="BA14" i="14"/>
  <c r="BA22" i="14" s="1"/>
  <c r="AY14" i="14"/>
  <c r="AX14" i="14"/>
  <c r="AW14" i="14"/>
  <c r="AW22" i="14" s="1"/>
  <c r="AT14" i="14"/>
  <c r="AS14" i="14"/>
  <c r="AU14" i="14" s="1"/>
  <c r="AP14" i="14"/>
  <c r="AO14" i="14"/>
  <c r="AF14" i="14"/>
  <c r="AE14" i="14"/>
  <c r="AD14" i="14"/>
  <c r="AC14" i="14"/>
  <c r="AC22" i="14" s="1"/>
  <c r="AA14" i="14"/>
  <c r="Z14" i="14"/>
  <c r="Y14" i="14"/>
  <c r="Y22" i="14" s="1"/>
  <c r="V14" i="14"/>
  <c r="U14" i="14"/>
  <c r="W14" i="14" s="1"/>
  <c r="R14" i="14"/>
  <c r="Q14" i="14"/>
  <c r="O14" i="14"/>
  <c r="N14" i="14"/>
  <c r="M14" i="14"/>
  <c r="AG14" i="14" s="1"/>
  <c r="K14" i="14"/>
  <c r="J14" i="14"/>
  <c r="AH14" i="14" s="1"/>
  <c r="AL14" i="14" s="1"/>
  <c r="I14" i="14"/>
  <c r="I22" i="14" s="1"/>
  <c r="BH13" i="14"/>
  <c r="BH23" i="14" s="1"/>
  <c r="BH80" i="14" s="1"/>
  <c r="BD13" i="14"/>
  <c r="BD23" i="14" s="1"/>
  <c r="BD80" i="14" s="1"/>
  <c r="BB13" i="14"/>
  <c r="BB23" i="14" s="1"/>
  <c r="BB80" i="14" s="1"/>
  <c r="AZ13" i="14"/>
  <c r="AZ23" i="14" s="1"/>
  <c r="AZ80" i="14" s="1"/>
  <c r="AW13" i="14"/>
  <c r="AW23" i="14" s="1"/>
  <c r="AV13" i="14"/>
  <c r="AV23" i="14" s="1"/>
  <c r="AV80" i="14" s="1"/>
  <c r="AR13" i="14"/>
  <c r="AR23" i="14" s="1"/>
  <c r="AR80" i="14" s="1"/>
  <c r="AN13" i="14"/>
  <c r="AN23" i="14" s="1"/>
  <c r="AN80" i="14" s="1"/>
  <c r="AD13" i="14"/>
  <c r="AB13" i="14"/>
  <c r="AB23" i="14" s="1"/>
  <c r="AB80" i="14" s="1"/>
  <c r="Y13" i="14"/>
  <c r="Y23" i="14" s="1"/>
  <c r="X13" i="14"/>
  <c r="X23" i="14" s="1"/>
  <c r="X80" i="14" s="1"/>
  <c r="T13" i="14"/>
  <c r="T23" i="14" s="1"/>
  <c r="T80" i="14" s="1"/>
  <c r="P13" i="14"/>
  <c r="P23" i="14" s="1"/>
  <c r="P80" i="14" s="1"/>
  <c r="N13" i="14"/>
  <c r="N23" i="14" s="1"/>
  <c r="N80" i="14" s="1"/>
  <c r="L13" i="14"/>
  <c r="L23" i="14" s="1"/>
  <c r="L80" i="14" s="1"/>
  <c r="I13" i="14"/>
  <c r="I23" i="14" s="1"/>
  <c r="H13" i="14"/>
  <c r="H23" i="14" s="1"/>
  <c r="H80" i="14" s="1"/>
  <c r="BL12" i="14"/>
  <c r="BP12" i="14" s="1"/>
  <c r="BJ12" i="14"/>
  <c r="BI12" i="14"/>
  <c r="BK12" i="14" s="1"/>
  <c r="BF12" i="14"/>
  <c r="BE12" i="14"/>
  <c r="BG12" i="14" s="1"/>
  <c r="BC12" i="14"/>
  <c r="BB12" i="14"/>
  <c r="BA12" i="14"/>
  <c r="AY12" i="14"/>
  <c r="AX12" i="14"/>
  <c r="AW12" i="14"/>
  <c r="AT12" i="14"/>
  <c r="BN12" i="14" s="1"/>
  <c r="BR12" i="14" s="1"/>
  <c r="AS12" i="14"/>
  <c r="AP12" i="14"/>
  <c r="AO12" i="14"/>
  <c r="AF12" i="14"/>
  <c r="BT12" i="14" s="1"/>
  <c r="BX12" i="14" s="1"/>
  <c r="AE12" i="14"/>
  <c r="AD12" i="14"/>
  <c r="AC12" i="14"/>
  <c r="Z12" i="14"/>
  <c r="AA12" i="14" s="1"/>
  <c r="Y12" i="14"/>
  <c r="V12" i="14"/>
  <c r="U12" i="14"/>
  <c r="W12" i="14" s="1"/>
  <c r="R12" i="14"/>
  <c r="Q12" i="14"/>
  <c r="S12" i="14" s="1"/>
  <c r="O12" i="14"/>
  <c r="N12" i="14"/>
  <c r="M12" i="14"/>
  <c r="AG12" i="14" s="1"/>
  <c r="J12" i="14"/>
  <c r="K12" i="14" s="1"/>
  <c r="I12" i="14"/>
  <c r="BL11" i="14"/>
  <c r="BP11" i="14" s="1"/>
  <c r="BJ11" i="14"/>
  <c r="BI11" i="14"/>
  <c r="BK11" i="14" s="1"/>
  <c r="BF11" i="14"/>
  <c r="BE11" i="14"/>
  <c r="BG11" i="14" s="1"/>
  <c r="BC11" i="14"/>
  <c r="BB11" i="14"/>
  <c r="BA11" i="14"/>
  <c r="AY11" i="14"/>
  <c r="AX11" i="14"/>
  <c r="AW11" i="14"/>
  <c r="AT11" i="14"/>
  <c r="BN11" i="14" s="1"/>
  <c r="BR11" i="14" s="1"/>
  <c r="AS11" i="14"/>
  <c r="AP11" i="14"/>
  <c r="AO11" i="14"/>
  <c r="AQ11" i="14" s="1"/>
  <c r="AJ11" i="14"/>
  <c r="AF11" i="14"/>
  <c r="BT11" i="14" s="1"/>
  <c r="BX11" i="14" s="1"/>
  <c r="AE11" i="14"/>
  <c r="AD11" i="14"/>
  <c r="AC11" i="14"/>
  <c r="Z11" i="14"/>
  <c r="AA11" i="14" s="1"/>
  <c r="Y11" i="14"/>
  <c r="V11" i="14"/>
  <c r="U11" i="14"/>
  <c r="W11" i="14" s="1"/>
  <c r="R11" i="14"/>
  <c r="Q11" i="14"/>
  <c r="S11" i="14" s="1"/>
  <c r="O11" i="14"/>
  <c r="N11" i="14"/>
  <c r="M11" i="14"/>
  <c r="K11" i="14"/>
  <c r="J11" i="14"/>
  <c r="I11" i="14"/>
  <c r="BL10" i="14"/>
  <c r="BP10" i="14" s="1"/>
  <c r="BJ10" i="14"/>
  <c r="BJ13" i="14" s="1"/>
  <c r="BJ23" i="14" s="1"/>
  <c r="BJ80" i="14" s="1"/>
  <c r="BI10" i="14"/>
  <c r="BF10" i="14"/>
  <c r="BE10" i="14"/>
  <c r="BG10" i="14" s="1"/>
  <c r="BC10" i="14"/>
  <c r="BB10" i="14"/>
  <c r="BA10" i="14"/>
  <c r="AX10" i="14"/>
  <c r="AY10" i="14" s="1"/>
  <c r="AW10" i="14"/>
  <c r="AT10" i="14"/>
  <c r="BN10" i="14" s="1"/>
  <c r="BR10" i="14" s="1"/>
  <c r="AS10" i="14"/>
  <c r="AU10" i="14" s="1"/>
  <c r="AP10" i="14"/>
  <c r="AO10" i="14"/>
  <c r="AQ10" i="14" s="1"/>
  <c r="AJ10" i="14"/>
  <c r="AF10" i="14"/>
  <c r="BT10" i="14" s="1"/>
  <c r="BX10" i="14" s="1"/>
  <c r="AE10" i="14"/>
  <c r="AD10" i="14"/>
  <c r="AC10" i="14"/>
  <c r="Z10" i="14"/>
  <c r="AA10" i="14" s="1"/>
  <c r="Y10" i="14"/>
  <c r="V10" i="14"/>
  <c r="V13" i="14" s="1"/>
  <c r="V23" i="14" s="1"/>
  <c r="V80" i="14" s="1"/>
  <c r="U10" i="14"/>
  <c r="R10" i="14"/>
  <c r="Q10" i="14"/>
  <c r="S10" i="14" s="1"/>
  <c r="O10" i="14"/>
  <c r="N10" i="14"/>
  <c r="M10" i="14"/>
  <c r="J10" i="14"/>
  <c r="I10" i="14"/>
  <c r="BV9" i="14"/>
  <c r="BZ9" i="14" s="1"/>
  <c r="BN9" i="14"/>
  <c r="BR9" i="14" s="1"/>
  <c r="BL9" i="14"/>
  <c r="BP9" i="14" s="1"/>
  <c r="BJ9" i="14"/>
  <c r="BI9" i="14"/>
  <c r="BK9" i="14" s="1"/>
  <c r="BF9" i="14"/>
  <c r="BE9" i="14"/>
  <c r="BG9" i="14" s="1"/>
  <c r="BC9" i="14"/>
  <c r="BB9" i="14"/>
  <c r="BA9" i="14"/>
  <c r="AX9" i="14"/>
  <c r="AY9" i="14" s="1"/>
  <c r="AW9" i="14"/>
  <c r="AT9" i="14"/>
  <c r="AS9" i="14"/>
  <c r="AU9" i="14" s="1"/>
  <c r="AP9" i="14"/>
  <c r="AO9" i="14"/>
  <c r="AF9" i="14"/>
  <c r="AE9" i="14"/>
  <c r="AD9" i="14"/>
  <c r="AC9" i="14"/>
  <c r="AA9" i="14"/>
  <c r="Z9" i="14"/>
  <c r="Y9" i="14"/>
  <c r="V9" i="14"/>
  <c r="U9" i="14"/>
  <c r="W9" i="14" s="1"/>
  <c r="R9" i="14"/>
  <c r="Q9" i="14"/>
  <c r="S9" i="14" s="1"/>
  <c r="O9" i="14"/>
  <c r="N9" i="14"/>
  <c r="M9" i="14"/>
  <c r="J9" i="14"/>
  <c r="AH9" i="14" s="1"/>
  <c r="AL9" i="14" s="1"/>
  <c r="I9" i="14"/>
  <c r="BL8" i="14"/>
  <c r="BP8" i="14" s="1"/>
  <c r="BJ8" i="14"/>
  <c r="BI8" i="14"/>
  <c r="BK8" i="14" s="1"/>
  <c r="BF8" i="14"/>
  <c r="BE8" i="14"/>
  <c r="BG8" i="14" s="1"/>
  <c r="BC8" i="14"/>
  <c r="BB8" i="14"/>
  <c r="BA8" i="14"/>
  <c r="AX8" i="14"/>
  <c r="AY8" i="14" s="1"/>
  <c r="AW8" i="14"/>
  <c r="AU8" i="14"/>
  <c r="AT8" i="14"/>
  <c r="AS8" i="14"/>
  <c r="AP8" i="14"/>
  <c r="BN8" i="14" s="1"/>
  <c r="BR8" i="14" s="1"/>
  <c r="AO8" i="14"/>
  <c r="AJ8" i="14"/>
  <c r="AF8" i="14"/>
  <c r="BT8" i="14" s="1"/>
  <c r="BX8" i="14" s="1"/>
  <c r="AE8" i="14"/>
  <c r="AD8" i="14"/>
  <c r="AC8" i="14"/>
  <c r="Z8" i="14"/>
  <c r="AA8" i="14" s="1"/>
  <c r="Y8" i="14"/>
  <c r="V8" i="14"/>
  <c r="U8" i="14"/>
  <c r="W8" i="14" s="1"/>
  <c r="R8" i="14"/>
  <c r="Q8" i="14"/>
  <c r="N8" i="14"/>
  <c r="M8" i="14"/>
  <c r="J8" i="14"/>
  <c r="K8" i="14" s="1"/>
  <c r="I8" i="14"/>
  <c r="BL7" i="14"/>
  <c r="BL13" i="14" s="1"/>
  <c r="BL23" i="14" s="1"/>
  <c r="BL80" i="14" s="1"/>
  <c r="BJ7" i="14"/>
  <c r="BI7" i="14"/>
  <c r="BK7" i="14" s="1"/>
  <c r="BF7" i="14"/>
  <c r="BF13" i="14" s="1"/>
  <c r="BF23" i="14" s="1"/>
  <c r="BF80" i="14" s="1"/>
  <c r="BE7" i="14"/>
  <c r="BB7" i="14"/>
  <c r="BA7" i="14"/>
  <c r="AX7" i="14"/>
  <c r="AX13" i="14" s="1"/>
  <c r="AX23" i="14" s="1"/>
  <c r="AX80" i="14" s="1"/>
  <c r="AW7" i="14"/>
  <c r="AU7" i="14"/>
  <c r="AT7" i="14"/>
  <c r="AT13" i="14" s="1"/>
  <c r="AS7" i="14"/>
  <c r="AP7" i="14"/>
  <c r="BN7" i="14" s="1"/>
  <c r="AO7" i="14"/>
  <c r="AJ7" i="14"/>
  <c r="AF7" i="14"/>
  <c r="AE7" i="14"/>
  <c r="AD7" i="14"/>
  <c r="AC7" i="14"/>
  <c r="AC13" i="14" s="1"/>
  <c r="AC23" i="14" s="1"/>
  <c r="Z7" i="14"/>
  <c r="AA7" i="14" s="1"/>
  <c r="Y7" i="14"/>
  <c r="V7" i="14"/>
  <c r="U7" i="14"/>
  <c r="W7" i="14" s="1"/>
  <c r="R7" i="14"/>
  <c r="R13" i="14" s="1"/>
  <c r="R23" i="14" s="1"/>
  <c r="R80" i="14" s="1"/>
  <c r="Q7" i="14"/>
  <c r="N7" i="14"/>
  <c r="M7" i="14"/>
  <c r="K7" i="14"/>
  <c r="J7" i="14"/>
  <c r="I7" i="14"/>
  <c r="BI82" i="13"/>
  <c r="BK82" i="13" s="1"/>
  <c r="BG82" i="13"/>
  <c r="BE82" i="13"/>
  <c r="BA82" i="13"/>
  <c r="BC82" i="13" s="1"/>
  <c r="AY82" i="13"/>
  <c r="AW82" i="13"/>
  <c r="AS82" i="13"/>
  <c r="AU82" i="13" s="1"/>
  <c r="AQ82" i="13"/>
  <c r="AO82" i="13"/>
  <c r="AE82" i="13"/>
  <c r="AC82" i="13"/>
  <c r="AA82" i="13"/>
  <c r="Y82" i="13"/>
  <c r="W82" i="13"/>
  <c r="U82" i="13"/>
  <c r="S82" i="13"/>
  <c r="Q82" i="13"/>
  <c r="O82" i="13"/>
  <c r="M82" i="13"/>
  <c r="K82" i="13"/>
  <c r="I82" i="13"/>
  <c r="AG82" i="13" s="1"/>
  <c r="V81" i="13"/>
  <c r="BS76" i="13"/>
  <c r="BO76" i="13"/>
  <c r="BN76" i="13"/>
  <c r="BR76" i="13" s="1"/>
  <c r="BM76" i="13"/>
  <c r="BQ76" i="13" s="1"/>
  <c r="BL76" i="13"/>
  <c r="BT76" i="13" s="1"/>
  <c r="BX76" i="13" s="1"/>
  <c r="BK76" i="13"/>
  <c r="BG76" i="13"/>
  <c r="BC76" i="13"/>
  <c r="AY76" i="13"/>
  <c r="AU76" i="13"/>
  <c r="AQ76" i="13"/>
  <c r="AK76" i="13"/>
  <c r="AH76" i="13"/>
  <c r="AL76" i="13" s="1"/>
  <c r="AG76" i="13"/>
  <c r="AF76" i="13"/>
  <c r="AJ76" i="13" s="1"/>
  <c r="AE76" i="13"/>
  <c r="AA76" i="13"/>
  <c r="W76" i="13"/>
  <c r="S76" i="13"/>
  <c r="O76" i="13"/>
  <c r="K76" i="13"/>
  <c r="BH75" i="13"/>
  <c r="BH77" i="13" s="1"/>
  <c r="BD75" i="13"/>
  <c r="BD77" i="13" s="1"/>
  <c r="AZ75" i="13"/>
  <c r="AZ77" i="13" s="1"/>
  <c r="AV75" i="13"/>
  <c r="AV77" i="13" s="1"/>
  <c r="AR75" i="13"/>
  <c r="AR77" i="13" s="1"/>
  <c r="AN75" i="13"/>
  <c r="AN77" i="13" s="1"/>
  <c r="AB75" i="13"/>
  <c r="AB77" i="13" s="1"/>
  <c r="X75" i="13"/>
  <c r="X77" i="13" s="1"/>
  <c r="T75" i="13"/>
  <c r="T77" i="13" s="1"/>
  <c r="P75" i="13"/>
  <c r="P77" i="13" s="1"/>
  <c r="L75" i="13"/>
  <c r="L77" i="13" s="1"/>
  <c r="H75" i="13"/>
  <c r="H77" i="13" s="1"/>
  <c r="BH73" i="13"/>
  <c r="BH81" i="13" s="1"/>
  <c r="BD73" i="13"/>
  <c r="BD81" i="13" s="1"/>
  <c r="AZ73" i="13"/>
  <c r="AZ81" i="13" s="1"/>
  <c r="AV73" i="13"/>
  <c r="AV81" i="13" s="1"/>
  <c r="AR73" i="13"/>
  <c r="AR81" i="13" s="1"/>
  <c r="AN73" i="13"/>
  <c r="AN81" i="13" s="1"/>
  <c r="AB73" i="13"/>
  <c r="AB81" i="13" s="1"/>
  <c r="X73" i="13"/>
  <c r="X81" i="13" s="1"/>
  <c r="W73" i="13"/>
  <c r="T73" i="13"/>
  <c r="T81" i="13" s="1"/>
  <c r="P73" i="13"/>
  <c r="P81" i="13" s="1"/>
  <c r="L73" i="13"/>
  <c r="L81" i="13" s="1"/>
  <c r="H73" i="13"/>
  <c r="H81" i="13" s="1"/>
  <c r="BL72" i="13"/>
  <c r="BT72" i="13" s="1"/>
  <c r="BX72" i="13" s="1"/>
  <c r="BK72" i="13"/>
  <c r="BJ72" i="13"/>
  <c r="BI72" i="13"/>
  <c r="BF72" i="13"/>
  <c r="BG72" i="13" s="1"/>
  <c r="BE72" i="13"/>
  <c r="BB72" i="13"/>
  <c r="BA72" i="13"/>
  <c r="BC72" i="13" s="1"/>
  <c r="AX72" i="13"/>
  <c r="AW72" i="13"/>
  <c r="AY72" i="13" s="1"/>
  <c r="AU72" i="13"/>
  <c r="AT72" i="13"/>
  <c r="AS72" i="13"/>
  <c r="AP72" i="13"/>
  <c r="AO72" i="13"/>
  <c r="AF72" i="13"/>
  <c r="AJ72" i="13" s="1"/>
  <c r="AD72" i="13"/>
  <c r="AC72" i="13"/>
  <c r="AE72" i="13" s="1"/>
  <c r="Z72" i="13"/>
  <c r="Y72" i="13"/>
  <c r="AA72" i="13" s="1"/>
  <c r="W72" i="13"/>
  <c r="V72" i="13"/>
  <c r="U72" i="13"/>
  <c r="R72" i="13"/>
  <c r="S72" i="13" s="1"/>
  <c r="Q72" i="13"/>
  <c r="N72" i="13"/>
  <c r="M72" i="13"/>
  <c r="O72" i="13" s="1"/>
  <c r="J72" i="13"/>
  <c r="I72" i="13"/>
  <c r="K72" i="13" s="1"/>
  <c r="BL71" i="13"/>
  <c r="BL73" i="13" s="1"/>
  <c r="BL81" i="13" s="1"/>
  <c r="BK71" i="13"/>
  <c r="BJ71" i="13"/>
  <c r="BJ73" i="13" s="1"/>
  <c r="BJ81" i="13" s="1"/>
  <c r="BI71" i="13"/>
  <c r="BI73" i="13" s="1"/>
  <c r="BI81" i="13" s="1"/>
  <c r="BF71" i="13"/>
  <c r="BE71" i="13"/>
  <c r="BE73" i="13" s="1"/>
  <c r="BE81" i="13" s="1"/>
  <c r="BB71" i="13"/>
  <c r="BB73" i="13" s="1"/>
  <c r="BB81" i="13" s="1"/>
  <c r="BA71" i="13"/>
  <c r="AX71" i="13"/>
  <c r="AX73" i="13" s="1"/>
  <c r="AX81" i="13" s="1"/>
  <c r="AW71" i="13"/>
  <c r="AW73" i="13" s="1"/>
  <c r="AW81" i="13" s="1"/>
  <c r="AY81" i="13" s="1"/>
  <c r="AU71" i="13"/>
  <c r="AT71" i="13"/>
  <c r="AT73" i="13" s="1"/>
  <c r="AT81" i="13" s="1"/>
  <c r="AS71" i="13"/>
  <c r="AS73" i="13" s="1"/>
  <c r="AS81" i="13" s="1"/>
  <c r="AU81" i="13" s="1"/>
  <c r="AP71" i="13"/>
  <c r="AO71" i="13"/>
  <c r="AO73" i="13" s="1"/>
  <c r="AF71" i="13"/>
  <c r="AF73" i="13" s="1"/>
  <c r="AF81" i="13" s="1"/>
  <c r="AD71" i="13"/>
  <c r="AD73" i="13" s="1"/>
  <c r="AD81" i="13" s="1"/>
  <c r="AC71" i="13"/>
  <c r="Z71" i="13"/>
  <c r="Z73" i="13" s="1"/>
  <c r="Z81" i="13" s="1"/>
  <c r="Y71" i="13"/>
  <c r="Y73" i="13" s="1"/>
  <c r="Y81" i="13" s="1"/>
  <c r="AA81" i="13" s="1"/>
  <c r="W71" i="13"/>
  <c r="V71" i="13"/>
  <c r="V73" i="13" s="1"/>
  <c r="U71" i="13"/>
  <c r="U73" i="13" s="1"/>
  <c r="U81" i="13" s="1"/>
  <c r="R71" i="13"/>
  <c r="Q71" i="13"/>
  <c r="Q73" i="13" s="1"/>
  <c r="N71" i="13"/>
  <c r="M71" i="13"/>
  <c r="J71" i="13"/>
  <c r="J73" i="13" s="1"/>
  <c r="J81" i="13" s="1"/>
  <c r="I71" i="13"/>
  <c r="I73" i="13" s="1"/>
  <c r="BH69" i="13"/>
  <c r="BH78" i="13" s="1"/>
  <c r="BD69" i="13"/>
  <c r="BD78" i="13" s="1"/>
  <c r="AZ69" i="13"/>
  <c r="AZ78" i="13" s="1"/>
  <c r="AV69" i="13"/>
  <c r="AV78" i="13" s="1"/>
  <c r="AR69" i="13"/>
  <c r="AR78" i="13" s="1"/>
  <c r="AN69" i="13"/>
  <c r="AN78" i="13" s="1"/>
  <c r="AB69" i="13"/>
  <c r="AB78" i="13" s="1"/>
  <c r="X69" i="13"/>
  <c r="X78" i="13" s="1"/>
  <c r="T69" i="13"/>
  <c r="T78" i="13" s="1"/>
  <c r="P69" i="13"/>
  <c r="P78" i="13" s="1"/>
  <c r="L69" i="13"/>
  <c r="L78" i="13" s="1"/>
  <c r="H69" i="13"/>
  <c r="H78" i="13" s="1"/>
  <c r="BL68" i="13"/>
  <c r="BT68" i="13" s="1"/>
  <c r="BX68" i="13" s="1"/>
  <c r="BK68" i="13"/>
  <c r="BJ68" i="13"/>
  <c r="BI68" i="13"/>
  <c r="BF68" i="13"/>
  <c r="BG68" i="13" s="1"/>
  <c r="BE68" i="13"/>
  <c r="BB68" i="13"/>
  <c r="BA68" i="13"/>
  <c r="BC68" i="13" s="1"/>
  <c r="AX68" i="13"/>
  <c r="AW68" i="13"/>
  <c r="AY68" i="13" s="1"/>
  <c r="AU68" i="13"/>
  <c r="AT68" i="13"/>
  <c r="AS68" i="13"/>
  <c r="AP68" i="13"/>
  <c r="AO68" i="13"/>
  <c r="AF68" i="13"/>
  <c r="AJ68" i="13" s="1"/>
  <c r="AD68" i="13"/>
  <c r="AC68" i="13"/>
  <c r="AE68" i="13" s="1"/>
  <c r="Z68" i="13"/>
  <c r="Y68" i="13"/>
  <c r="AA68" i="13" s="1"/>
  <c r="W68" i="13"/>
  <c r="V68" i="13"/>
  <c r="U68" i="13"/>
  <c r="R68" i="13"/>
  <c r="S68" i="13" s="1"/>
  <c r="Q68" i="13"/>
  <c r="N68" i="13"/>
  <c r="AH68" i="13" s="1"/>
  <c r="M68" i="13"/>
  <c r="O68" i="13" s="1"/>
  <c r="J68" i="13"/>
  <c r="I68" i="13"/>
  <c r="K68" i="13" s="1"/>
  <c r="BL67" i="13"/>
  <c r="BT67" i="13" s="1"/>
  <c r="BX67" i="13" s="1"/>
  <c r="BK67" i="13"/>
  <c r="BJ67" i="13"/>
  <c r="BI67" i="13"/>
  <c r="BF67" i="13"/>
  <c r="BG67" i="13" s="1"/>
  <c r="BE67" i="13"/>
  <c r="BB67" i="13"/>
  <c r="BA67" i="13"/>
  <c r="BC67" i="13" s="1"/>
  <c r="AX67" i="13"/>
  <c r="AW67" i="13"/>
  <c r="AY67" i="13" s="1"/>
  <c r="AU67" i="13"/>
  <c r="AT67" i="13"/>
  <c r="AS67" i="13"/>
  <c r="AP67" i="13"/>
  <c r="AO67" i="13"/>
  <c r="AF67" i="13"/>
  <c r="AJ67" i="13" s="1"/>
  <c r="AD67" i="13"/>
  <c r="AC67" i="13"/>
  <c r="AE67" i="13" s="1"/>
  <c r="Z67" i="13"/>
  <c r="Y67" i="13"/>
  <c r="AA67" i="13" s="1"/>
  <c r="W67" i="13"/>
  <c r="V67" i="13"/>
  <c r="U67" i="13"/>
  <c r="R67" i="13"/>
  <c r="S67" i="13" s="1"/>
  <c r="Q67" i="13"/>
  <c r="N67" i="13"/>
  <c r="AH67" i="13" s="1"/>
  <c r="M67" i="13"/>
  <c r="O67" i="13" s="1"/>
  <c r="J67" i="13"/>
  <c r="I67" i="13"/>
  <c r="K67" i="13" s="1"/>
  <c r="BL66" i="13"/>
  <c r="BT66" i="13" s="1"/>
  <c r="BX66" i="13" s="1"/>
  <c r="BK66" i="13"/>
  <c r="BJ66" i="13"/>
  <c r="BI66" i="13"/>
  <c r="BF66" i="13"/>
  <c r="BG66" i="13" s="1"/>
  <c r="BE66" i="13"/>
  <c r="BB66" i="13"/>
  <c r="BA66" i="13"/>
  <c r="BC66" i="13" s="1"/>
  <c r="AX66" i="13"/>
  <c r="AW66" i="13"/>
  <c r="AY66" i="13" s="1"/>
  <c r="AU66" i="13"/>
  <c r="AT66" i="13"/>
  <c r="AS66" i="13"/>
  <c r="AP66" i="13"/>
  <c r="AO66" i="13"/>
  <c r="AF66" i="13"/>
  <c r="AJ66" i="13" s="1"/>
  <c r="AD66" i="13"/>
  <c r="AC66" i="13"/>
  <c r="AE66" i="13" s="1"/>
  <c r="Z66" i="13"/>
  <c r="Y66" i="13"/>
  <c r="AA66" i="13" s="1"/>
  <c r="W66" i="13"/>
  <c r="V66" i="13"/>
  <c r="U66" i="13"/>
  <c r="R66" i="13"/>
  <c r="S66" i="13" s="1"/>
  <c r="Q66" i="13"/>
  <c r="N66" i="13"/>
  <c r="M66" i="13"/>
  <c r="O66" i="13" s="1"/>
  <c r="J66" i="13"/>
  <c r="I66" i="13"/>
  <c r="K66" i="13" s="1"/>
  <c r="BL65" i="13"/>
  <c r="BT65" i="13" s="1"/>
  <c r="BX65" i="13" s="1"/>
  <c r="BK65" i="13"/>
  <c r="BJ65" i="13"/>
  <c r="BI65" i="13"/>
  <c r="BF65" i="13"/>
  <c r="BG65" i="13" s="1"/>
  <c r="BE65" i="13"/>
  <c r="BB65" i="13"/>
  <c r="BA65" i="13"/>
  <c r="BC65" i="13" s="1"/>
  <c r="AX65" i="13"/>
  <c r="AW65" i="13"/>
  <c r="AY65" i="13" s="1"/>
  <c r="AU65" i="13"/>
  <c r="AT65" i="13"/>
  <c r="AS65" i="13"/>
  <c r="AP65" i="13"/>
  <c r="AQ65" i="13" s="1"/>
  <c r="AO65" i="13"/>
  <c r="BM65" i="13" s="1"/>
  <c r="BQ65" i="13" s="1"/>
  <c r="AF65" i="13"/>
  <c r="AJ65" i="13" s="1"/>
  <c r="AD65" i="13"/>
  <c r="AC65" i="13"/>
  <c r="AE65" i="13" s="1"/>
  <c r="Z65" i="13"/>
  <c r="Y65" i="13"/>
  <c r="AA65" i="13" s="1"/>
  <c r="W65" i="13"/>
  <c r="V65" i="13"/>
  <c r="U65" i="13"/>
  <c r="S65" i="13"/>
  <c r="R65" i="13"/>
  <c r="Q65" i="13"/>
  <c r="N65" i="13"/>
  <c r="AH65" i="13" s="1"/>
  <c r="M65" i="13"/>
  <c r="J65" i="13"/>
  <c r="I65" i="13"/>
  <c r="K65" i="13" s="1"/>
  <c r="BP64" i="13"/>
  <c r="BL64" i="13"/>
  <c r="BT64" i="13" s="1"/>
  <c r="BX64" i="13" s="1"/>
  <c r="BK64" i="13"/>
  <c r="BJ64" i="13"/>
  <c r="BI64" i="13"/>
  <c r="BF64" i="13"/>
  <c r="BG64" i="13" s="1"/>
  <c r="BE64" i="13"/>
  <c r="BB64" i="13"/>
  <c r="BA64" i="13"/>
  <c r="BC64" i="13" s="1"/>
  <c r="AX64" i="13"/>
  <c r="AW64" i="13"/>
  <c r="AY64" i="13" s="1"/>
  <c r="AU64" i="13"/>
  <c r="AT64" i="13"/>
  <c r="AS64" i="13"/>
  <c r="AQ64" i="13"/>
  <c r="AP64" i="13"/>
  <c r="AO64" i="13"/>
  <c r="AF64" i="13"/>
  <c r="AJ64" i="13" s="1"/>
  <c r="AD64" i="13"/>
  <c r="AC64" i="13"/>
  <c r="Z64" i="13"/>
  <c r="Y64" i="13"/>
  <c r="AA64" i="13" s="1"/>
  <c r="W64" i="13"/>
  <c r="V64" i="13"/>
  <c r="U64" i="13"/>
  <c r="R64" i="13"/>
  <c r="S64" i="13" s="1"/>
  <c r="Q64" i="13"/>
  <c r="N64" i="13"/>
  <c r="M64" i="13"/>
  <c r="O64" i="13" s="1"/>
  <c r="J64" i="13"/>
  <c r="I64" i="13"/>
  <c r="K64" i="13" s="1"/>
  <c r="BP63" i="13"/>
  <c r="BL63" i="13"/>
  <c r="BK63" i="13"/>
  <c r="BJ63" i="13"/>
  <c r="BI63" i="13"/>
  <c r="BG63" i="13"/>
  <c r="BF63" i="13"/>
  <c r="BE63" i="13"/>
  <c r="BB63" i="13"/>
  <c r="BA63" i="13"/>
  <c r="AX63" i="13"/>
  <c r="AW63" i="13"/>
  <c r="AY63" i="13" s="1"/>
  <c r="AU63" i="13"/>
  <c r="AT63" i="13"/>
  <c r="AS63" i="13"/>
  <c r="AP63" i="13"/>
  <c r="AO63" i="13"/>
  <c r="AH63" i="13"/>
  <c r="AF63" i="13"/>
  <c r="AJ63" i="13" s="1"/>
  <c r="AD63" i="13"/>
  <c r="AC63" i="13"/>
  <c r="AE63" i="13" s="1"/>
  <c r="Z63" i="13"/>
  <c r="Y63" i="13"/>
  <c r="AA63" i="13" s="1"/>
  <c r="W63" i="13"/>
  <c r="V63" i="13"/>
  <c r="U63" i="13"/>
  <c r="R63" i="13"/>
  <c r="S63" i="13" s="1"/>
  <c r="Q63" i="13"/>
  <c r="N63" i="13"/>
  <c r="M63" i="13"/>
  <c r="O63" i="13" s="1"/>
  <c r="K63" i="13"/>
  <c r="J63" i="13"/>
  <c r="I63" i="13"/>
  <c r="BT62" i="13"/>
  <c r="BX62" i="13" s="1"/>
  <c r="BP62" i="13"/>
  <c r="BL62" i="13"/>
  <c r="BJ62" i="13"/>
  <c r="BK62" i="13" s="1"/>
  <c r="BI62" i="13"/>
  <c r="BF62" i="13"/>
  <c r="BE62" i="13"/>
  <c r="BG62" i="13" s="1"/>
  <c r="BB62" i="13"/>
  <c r="BA62" i="13"/>
  <c r="AY62" i="13"/>
  <c r="AX62" i="13"/>
  <c r="AW62" i="13"/>
  <c r="AT62" i="13"/>
  <c r="AU62" i="13" s="1"/>
  <c r="AS62" i="13"/>
  <c r="AP62" i="13"/>
  <c r="BN62" i="13" s="1"/>
  <c r="BR62" i="13" s="1"/>
  <c r="AO62" i="13"/>
  <c r="AQ62" i="13" s="1"/>
  <c r="AF62" i="13"/>
  <c r="AJ62" i="13" s="1"/>
  <c r="AD62" i="13"/>
  <c r="AC62" i="13"/>
  <c r="AE62" i="13" s="1"/>
  <c r="AA62" i="13"/>
  <c r="Z62" i="13"/>
  <c r="Y62" i="13"/>
  <c r="V62" i="13"/>
  <c r="W62" i="13" s="1"/>
  <c r="U62" i="13"/>
  <c r="R62" i="13"/>
  <c r="Q62" i="13"/>
  <c r="S62" i="13" s="1"/>
  <c r="N62" i="13"/>
  <c r="M62" i="13"/>
  <c r="K62" i="13"/>
  <c r="J62" i="13"/>
  <c r="I62" i="13"/>
  <c r="BN61" i="13"/>
  <c r="BR61" i="13" s="1"/>
  <c r="BL61" i="13"/>
  <c r="BP61" i="13" s="1"/>
  <c r="BJ61" i="13"/>
  <c r="BK61" i="13" s="1"/>
  <c r="BI61" i="13"/>
  <c r="BF61" i="13"/>
  <c r="BE61" i="13"/>
  <c r="BG61" i="13" s="1"/>
  <c r="BB61" i="13"/>
  <c r="BA61" i="13"/>
  <c r="AX61" i="13"/>
  <c r="AW61" i="13"/>
  <c r="AY61" i="13" s="1"/>
  <c r="AU61" i="13"/>
  <c r="AT61" i="13"/>
  <c r="AS61" i="13"/>
  <c r="AQ61" i="13"/>
  <c r="AP61" i="13"/>
  <c r="AO61" i="13"/>
  <c r="AF61" i="13"/>
  <c r="AD61" i="13"/>
  <c r="AC61" i="13"/>
  <c r="AA61" i="13"/>
  <c r="Z61" i="13"/>
  <c r="Y61" i="13"/>
  <c r="V61" i="13"/>
  <c r="W61" i="13" s="1"/>
  <c r="U61" i="13"/>
  <c r="R61" i="13"/>
  <c r="Q61" i="13"/>
  <c r="S61" i="13" s="1"/>
  <c r="N61" i="13"/>
  <c r="AH61" i="13" s="1"/>
  <c r="M61" i="13"/>
  <c r="J61" i="13"/>
  <c r="I61" i="13"/>
  <c r="BL60" i="13"/>
  <c r="BP60" i="13" s="1"/>
  <c r="BK60" i="13"/>
  <c r="BJ60" i="13"/>
  <c r="BI60" i="13"/>
  <c r="BG60" i="13"/>
  <c r="BF60" i="13"/>
  <c r="BE60" i="13"/>
  <c r="BB60" i="13"/>
  <c r="BA60" i="13"/>
  <c r="BC60" i="13" s="1"/>
  <c r="AX60" i="13"/>
  <c r="AW60" i="13"/>
  <c r="AY60" i="13" s="1"/>
  <c r="AU60" i="13"/>
  <c r="AT60" i="13"/>
  <c r="AS60" i="13"/>
  <c r="AP60" i="13"/>
  <c r="AO60" i="13"/>
  <c r="AJ60" i="13"/>
  <c r="AF60" i="13"/>
  <c r="AD60" i="13"/>
  <c r="AC60" i="13"/>
  <c r="Z60" i="13"/>
  <c r="Y60" i="13"/>
  <c r="AA60" i="13" s="1"/>
  <c r="W60" i="13"/>
  <c r="V60" i="13"/>
  <c r="U60" i="13"/>
  <c r="S60" i="13"/>
  <c r="R60" i="13"/>
  <c r="Q60" i="13"/>
  <c r="N60" i="13"/>
  <c r="AH60" i="13" s="1"/>
  <c r="M60" i="13"/>
  <c r="O60" i="13" s="1"/>
  <c r="J60" i="13"/>
  <c r="I60" i="13"/>
  <c r="AG60" i="13" s="1"/>
  <c r="BP59" i="13"/>
  <c r="BL59" i="13"/>
  <c r="BT59" i="13" s="1"/>
  <c r="BX59" i="13" s="1"/>
  <c r="BK59" i="13"/>
  <c r="BJ59" i="13"/>
  <c r="BI59" i="13"/>
  <c r="BF59" i="13"/>
  <c r="BG59" i="13" s="1"/>
  <c r="BE59" i="13"/>
  <c r="BB59" i="13"/>
  <c r="BA59" i="13"/>
  <c r="BC59" i="13" s="1"/>
  <c r="AY59" i="13"/>
  <c r="AX59" i="13"/>
  <c r="AW59" i="13"/>
  <c r="AT59" i="13"/>
  <c r="AU59" i="13" s="1"/>
  <c r="AS59" i="13"/>
  <c r="AP59" i="13"/>
  <c r="BN59" i="13" s="1"/>
  <c r="BR59" i="13" s="1"/>
  <c r="AO59" i="13"/>
  <c r="AJ59" i="13"/>
  <c r="AF59" i="13"/>
  <c r="AD59" i="13"/>
  <c r="AC59" i="13"/>
  <c r="AE59" i="13" s="1"/>
  <c r="Z59" i="13"/>
  <c r="Y59" i="13"/>
  <c r="AA59" i="13" s="1"/>
  <c r="W59" i="13"/>
  <c r="V59" i="13"/>
  <c r="U59" i="13"/>
  <c r="R59" i="13"/>
  <c r="Q59" i="13"/>
  <c r="N59" i="13"/>
  <c r="M59" i="13"/>
  <c r="O59" i="13" s="1"/>
  <c r="K59" i="13"/>
  <c r="J59" i="13"/>
  <c r="I59" i="13"/>
  <c r="BT58" i="13"/>
  <c r="BX58" i="13" s="1"/>
  <c r="BP58" i="13"/>
  <c r="BL58" i="13"/>
  <c r="BJ58" i="13"/>
  <c r="BK58" i="13" s="1"/>
  <c r="BI58" i="13"/>
  <c r="BF58" i="13"/>
  <c r="BE58" i="13"/>
  <c r="BG58" i="13" s="1"/>
  <c r="BB58" i="13"/>
  <c r="BA58" i="13"/>
  <c r="AY58" i="13"/>
  <c r="AX58" i="13"/>
  <c r="AW58" i="13"/>
  <c r="AT58" i="13"/>
  <c r="AU58" i="13" s="1"/>
  <c r="AS58" i="13"/>
  <c r="AP58" i="13"/>
  <c r="AO58" i="13"/>
  <c r="AQ58" i="13" s="1"/>
  <c r="AF58" i="13"/>
  <c r="AJ58" i="13" s="1"/>
  <c r="AD58" i="13"/>
  <c r="AC58" i="13"/>
  <c r="AE58" i="13" s="1"/>
  <c r="AA58" i="13"/>
  <c r="Z58" i="13"/>
  <c r="Y58" i="13"/>
  <c r="V58" i="13"/>
  <c r="W58" i="13" s="1"/>
  <c r="U58" i="13"/>
  <c r="R58" i="13"/>
  <c r="AH58" i="13" s="1"/>
  <c r="AL58" i="13" s="1"/>
  <c r="Q58" i="13"/>
  <c r="N58" i="13"/>
  <c r="M58" i="13"/>
  <c r="K58" i="13"/>
  <c r="J58" i="13"/>
  <c r="I58" i="13"/>
  <c r="BN57" i="13"/>
  <c r="BR57" i="13" s="1"/>
  <c r="BL57" i="13"/>
  <c r="BP57" i="13" s="1"/>
  <c r="BJ57" i="13"/>
  <c r="BK57" i="13" s="1"/>
  <c r="BI57" i="13"/>
  <c r="BF57" i="13"/>
  <c r="BE57" i="13"/>
  <c r="BG57" i="13" s="1"/>
  <c r="BB57" i="13"/>
  <c r="BA57" i="13"/>
  <c r="BC57" i="13" s="1"/>
  <c r="AY57" i="13"/>
  <c r="AX57" i="13"/>
  <c r="AW57" i="13"/>
  <c r="AT57" i="13"/>
  <c r="AU57" i="13" s="1"/>
  <c r="AS57" i="13"/>
  <c r="AP57" i="13"/>
  <c r="AO57" i="13"/>
  <c r="AF57" i="13"/>
  <c r="AD57" i="13"/>
  <c r="AC57" i="13"/>
  <c r="AE57" i="13" s="1"/>
  <c r="AA57" i="13"/>
  <c r="Z57" i="13"/>
  <c r="Y57" i="13"/>
  <c r="V57" i="13"/>
  <c r="W57" i="13" s="1"/>
  <c r="U57" i="13"/>
  <c r="R57" i="13"/>
  <c r="Q57" i="13"/>
  <c r="S57" i="13" s="1"/>
  <c r="N57" i="13"/>
  <c r="M57" i="13"/>
  <c r="AG57" i="13" s="1"/>
  <c r="K57" i="13"/>
  <c r="J57" i="13"/>
  <c r="I57" i="13"/>
  <c r="BL56" i="13"/>
  <c r="BP56" i="13" s="1"/>
  <c r="BJ56" i="13"/>
  <c r="BI56" i="13"/>
  <c r="BF56" i="13"/>
  <c r="BE56" i="13"/>
  <c r="BG56" i="13" s="1"/>
  <c r="BB56" i="13"/>
  <c r="BA56" i="13"/>
  <c r="BC56" i="13" s="1"/>
  <c r="AY56" i="13"/>
  <c r="AX56" i="13"/>
  <c r="AW56" i="13"/>
  <c r="AT56" i="13"/>
  <c r="AU56" i="13" s="1"/>
  <c r="AS56" i="13"/>
  <c r="AP56" i="13"/>
  <c r="AO56" i="13"/>
  <c r="AF56" i="13"/>
  <c r="BT56" i="13" s="1"/>
  <c r="BX56" i="13" s="1"/>
  <c r="AD56" i="13"/>
  <c r="AC56" i="13"/>
  <c r="AE56" i="13" s="1"/>
  <c r="AA56" i="13"/>
  <c r="Z56" i="13"/>
  <c r="Y56" i="13"/>
  <c r="V56" i="13"/>
  <c r="W56" i="13" s="1"/>
  <c r="U56" i="13"/>
  <c r="R56" i="13"/>
  <c r="Q56" i="13"/>
  <c r="S56" i="13" s="1"/>
  <c r="N56" i="13"/>
  <c r="M56" i="13"/>
  <c r="K56" i="13"/>
  <c r="J56" i="13"/>
  <c r="I56" i="13"/>
  <c r="BN55" i="13"/>
  <c r="BR55" i="13" s="1"/>
  <c r="BL55" i="13"/>
  <c r="BP55" i="13" s="1"/>
  <c r="BJ55" i="13"/>
  <c r="BK55" i="13" s="1"/>
  <c r="BI55" i="13"/>
  <c r="BF55" i="13"/>
  <c r="BE55" i="13"/>
  <c r="BG55" i="13" s="1"/>
  <c r="BB55" i="13"/>
  <c r="BA55" i="13"/>
  <c r="BC55" i="13" s="1"/>
  <c r="AY55" i="13"/>
  <c r="AX55" i="13"/>
  <c r="AW55" i="13"/>
  <c r="AT55" i="13"/>
  <c r="AU55" i="13" s="1"/>
  <c r="AS55" i="13"/>
  <c r="AP55" i="13"/>
  <c r="AO55" i="13"/>
  <c r="AF55" i="13"/>
  <c r="AD55" i="13"/>
  <c r="AC55" i="13"/>
  <c r="AE55" i="13" s="1"/>
  <c r="AA55" i="13"/>
  <c r="Z55" i="13"/>
  <c r="Y55" i="13"/>
  <c r="V55" i="13"/>
  <c r="W55" i="13" s="1"/>
  <c r="U55" i="13"/>
  <c r="R55" i="13"/>
  <c r="Q55" i="13"/>
  <c r="S55" i="13" s="1"/>
  <c r="N55" i="13"/>
  <c r="M55" i="13"/>
  <c r="AG55" i="13" s="1"/>
  <c r="K55" i="13"/>
  <c r="J55" i="13"/>
  <c r="I55" i="13"/>
  <c r="BL54" i="13"/>
  <c r="BP54" i="13" s="1"/>
  <c r="BJ54" i="13"/>
  <c r="BI54" i="13"/>
  <c r="BF54" i="13"/>
  <c r="BE54" i="13"/>
  <c r="BG54" i="13" s="1"/>
  <c r="BB54" i="13"/>
  <c r="BA54" i="13"/>
  <c r="BC54" i="13" s="1"/>
  <c r="AY54" i="13"/>
  <c r="AX54" i="13"/>
  <c r="AW54" i="13"/>
  <c r="AT54" i="13"/>
  <c r="AU54" i="13" s="1"/>
  <c r="AS54" i="13"/>
  <c r="AP54" i="13"/>
  <c r="AO54" i="13"/>
  <c r="AF54" i="13"/>
  <c r="BT54" i="13" s="1"/>
  <c r="BX54" i="13" s="1"/>
  <c r="AD54" i="13"/>
  <c r="AC54" i="13"/>
  <c r="AE54" i="13" s="1"/>
  <c r="AA54" i="13"/>
  <c r="Z54" i="13"/>
  <c r="Y54" i="13"/>
  <c r="V54" i="13"/>
  <c r="W54" i="13" s="1"/>
  <c r="U54" i="13"/>
  <c r="R54" i="13"/>
  <c r="Q54" i="13"/>
  <c r="S54" i="13" s="1"/>
  <c r="N54" i="13"/>
  <c r="M54" i="13"/>
  <c r="K54" i="13"/>
  <c r="J54" i="13"/>
  <c r="I54" i="13"/>
  <c r="BN53" i="13"/>
  <c r="BR53" i="13" s="1"/>
  <c r="BL53" i="13"/>
  <c r="BP53" i="13" s="1"/>
  <c r="BJ53" i="13"/>
  <c r="BK53" i="13" s="1"/>
  <c r="BI53" i="13"/>
  <c r="BF53" i="13"/>
  <c r="BE53" i="13"/>
  <c r="BG53" i="13" s="1"/>
  <c r="BB53" i="13"/>
  <c r="BA53" i="13"/>
  <c r="BC53" i="13" s="1"/>
  <c r="AY53" i="13"/>
  <c r="AX53" i="13"/>
  <c r="AW53" i="13"/>
  <c r="AT53" i="13"/>
  <c r="AU53" i="13" s="1"/>
  <c r="AS53" i="13"/>
  <c r="AP53" i="13"/>
  <c r="AO53" i="13"/>
  <c r="AF53" i="13"/>
  <c r="AD53" i="13"/>
  <c r="AC53" i="13"/>
  <c r="AE53" i="13" s="1"/>
  <c r="AA53" i="13"/>
  <c r="Z53" i="13"/>
  <c r="Y53" i="13"/>
  <c r="V53" i="13"/>
  <c r="W53" i="13" s="1"/>
  <c r="U53" i="13"/>
  <c r="R53" i="13"/>
  <c r="Q53" i="13"/>
  <c r="S53" i="13" s="1"/>
  <c r="N53" i="13"/>
  <c r="M53" i="13"/>
  <c r="AG53" i="13" s="1"/>
  <c r="K53" i="13"/>
  <c r="J53" i="13"/>
  <c r="I53" i="13"/>
  <c r="BL52" i="13"/>
  <c r="BP52" i="13" s="1"/>
  <c r="BJ52" i="13"/>
  <c r="BI52" i="13"/>
  <c r="BF52" i="13"/>
  <c r="BE52" i="13"/>
  <c r="BG52" i="13" s="1"/>
  <c r="BB52" i="13"/>
  <c r="BA52" i="13"/>
  <c r="BC52" i="13" s="1"/>
  <c r="AY52" i="13"/>
  <c r="AX52" i="13"/>
  <c r="AW52" i="13"/>
  <c r="AT52" i="13"/>
  <c r="AU52" i="13" s="1"/>
  <c r="AS52" i="13"/>
  <c r="AP52" i="13"/>
  <c r="AO52" i="13"/>
  <c r="AF52" i="13"/>
  <c r="BT52" i="13" s="1"/>
  <c r="BX52" i="13" s="1"/>
  <c r="AD52" i="13"/>
  <c r="AC52" i="13"/>
  <c r="AE52" i="13" s="1"/>
  <c r="AA52" i="13"/>
  <c r="Z52" i="13"/>
  <c r="Y52" i="13"/>
  <c r="V52" i="13"/>
  <c r="W52" i="13" s="1"/>
  <c r="U52" i="13"/>
  <c r="R52" i="13"/>
  <c r="Q52" i="13"/>
  <c r="S52" i="13" s="1"/>
  <c r="N52" i="13"/>
  <c r="M52" i="13"/>
  <c r="K52" i="13"/>
  <c r="J52" i="13"/>
  <c r="I52" i="13"/>
  <c r="BN51" i="13"/>
  <c r="BR51" i="13" s="1"/>
  <c r="BL51" i="13"/>
  <c r="BP51" i="13" s="1"/>
  <c r="BJ51" i="13"/>
  <c r="BK51" i="13" s="1"/>
  <c r="BI51" i="13"/>
  <c r="BF51" i="13"/>
  <c r="BE51" i="13"/>
  <c r="BG51" i="13" s="1"/>
  <c r="BB51" i="13"/>
  <c r="BA51" i="13"/>
  <c r="BC51" i="13" s="1"/>
  <c r="AY51" i="13"/>
  <c r="AX51" i="13"/>
  <c r="AW51" i="13"/>
  <c r="AT51" i="13"/>
  <c r="AU51" i="13" s="1"/>
  <c r="AS51" i="13"/>
  <c r="AP51" i="13"/>
  <c r="AO51" i="13"/>
  <c r="AF51" i="13"/>
  <c r="AD51" i="13"/>
  <c r="AC51" i="13"/>
  <c r="AE51" i="13" s="1"/>
  <c r="AA51" i="13"/>
  <c r="Z51" i="13"/>
  <c r="Y51" i="13"/>
  <c r="V51" i="13"/>
  <c r="W51" i="13" s="1"/>
  <c r="U51" i="13"/>
  <c r="R51" i="13"/>
  <c r="Q51" i="13"/>
  <c r="S51" i="13" s="1"/>
  <c r="N51" i="13"/>
  <c r="M51" i="13"/>
  <c r="AG51" i="13" s="1"/>
  <c r="K51" i="13"/>
  <c r="J51" i="13"/>
  <c r="I51" i="13"/>
  <c r="BL50" i="13"/>
  <c r="BP50" i="13" s="1"/>
  <c r="BJ50" i="13"/>
  <c r="BI50" i="13"/>
  <c r="BF50" i="13"/>
  <c r="BE50" i="13"/>
  <c r="BG50" i="13" s="1"/>
  <c r="BB50" i="13"/>
  <c r="BA50" i="13"/>
  <c r="BC50" i="13" s="1"/>
  <c r="AY50" i="13"/>
  <c r="AX50" i="13"/>
  <c r="AW50" i="13"/>
  <c r="AT50" i="13"/>
  <c r="AU50" i="13" s="1"/>
  <c r="AS50" i="13"/>
  <c r="AP50" i="13"/>
  <c r="AO50" i="13"/>
  <c r="AF50" i="13"/>
  <c r="BT50" i="13" s="1"/>
  <c r="BX50" i="13" s="1"/>
  <c r="AD50" i="13"/>
  <c r="AC50" i="13"/>
  <c r="AE50" i="13" s="1"/>
  <c r="AA50" i="13"/>
  <c r="Z50" i="13"/>
  <c r="Y50" i="13"/>
  <c r="V50" i="13"/>
  <c r="W50" i="13" s="1"/>
  <c r="U50" i="13"/>
  <c r="R50" i="13"/>
  <c r="Q50" i="13"/>
  <c r="S50" i="13" s="1"/>
  <c r="N50" i="13"/>
  <c r="M50" i="13"/>
  <c r="K50" i="13"/>
  <c r="J50" i="13"/>
  <c r="I50" i="13"/>
  <c r="BN49" i="13"/>
  <c r="BR49" i="13" s="1"/>
  <c r="BL49" i="13"/>
  <c r="BP49" i="13" s="1"/>
  <c r="BJ49" i="13"/>
  <c r="BK49" i="13" s="1"/>
  <c r="BI49" i="13"/>
  <c r="BF49" i="13"/>
  <c r="BE49" i="13"/>
  <c r="BG49" i="13" s="1"/>
  <c r="BB49" i="13"/>
  <c r="BA49" i="13"/>
  <c r="BC49" i="13" s="1"/>
  <c r="AY49" i="13"/>
  <c r="AX49" i="13"/>
  <c r="AW49" i="13"/>
  <c r="AT49" i="13"/>
  <c r="AU49" i="13" s="1"/>
  <c r="AS49" i="13"/>
  <c r="AP49" i="13"/>
  <c r="AO49" i="13"/>
  <c r="AF49" i="13"/>
  <c r="AD49" i="13"/>
  <c r="AC49" i="13"/>
  <c r="AE49" i="13" s="1"/>
  <c r="AA49" i="13"/>
  <c r="Z49" i="13"/>
  <c r="Y49" i="13"/>
  <c r="V49" i="13"/>
  <c r="W49" i="13" s="1"/>
  <c r="U49" i="13"/>
  <c r="R49" i="13"/>
  <c r="Q49" i="13"/>
  <c r="S49" i="13" s="1"/>
  <c r="N49" i="13"/>
  <c r="M49" i="13"/>
  <c r="AG49" i="13" s="1"/>
  <c r="K49" i="13"/>
  <c r="J49" i="13"/>
  <c r="I49" i="13"/>
  <c r="BL48" i="13"/>
  <c r="BP48" i="13" s="1"/>
  <c r="BJ48" i="13"/>
  <c r="BI48" i="13"/>
  <c r="BF48" i="13"/>
  <c r="BE48" i="13"/>
  <c r="BG48" i="13" s="1"/>
  <c r="BB48" i="13"/>
  <c r="BA48" i="13"/>
  <c r="BC48" i="13" s="1"/>
  <c r="AY48" i="13"/>
  <c r="AX48" i="13"/>
  <c r="AW48" i="13"/>
  <c r="AT48" i="13"/>
  <c r="AU48" i="13" s="1"/>
  <c r="AS48" i="13"/>
  <c r="AP48" i="13"/>
  <c r="AO48" i="13"/>
  <c r="AF48" i="13"/>
  <c r="BT48" i="13" s="1"/>
  <c r="BX48" i="13" s="1"/>
  <c r="AD48" i="13"/>
  <c r="AC48" i="13"/>
  <c r="AE48" i="13" s="1"/>
  <c r="AA48" i="13"/>
  <c r="Z48" i="13"/>
  <c r="Y48" i="13"/>
  <c r="V48" i="13"/>
  <c r="W48" i="13" s="1"/>
  <c r="U48" i="13"/>
  <c r="R48" i="13"/>
  <c r="Q48" i="13"/>
  <c r="S48" i="13" s="1"/>
  <c r="N48" i="13"/>
  <c r="M48" i="13"/>
  <c r="K48" i="13"/>
  <c r="J48" i="13"/>
  <c r="I48" i="13"/>
  <c r="BN47" i="13"/>
  <c r="BR47" i="13" s="1"/>
  <c r="BL47" i="13"/>
  <c r="BP47" i="13" s="1"/>
  <c r="BJ47" i="13"/>
  <c r="BK47" i="13" s="1"/>
  <c r="BI47" i="13"/>
  <c r="BF47" i="13"/>
  <c r="BE47" i="13"/>
  <c r="BG47" i="13" s="1"/>
  <c r="BB47" i="13"/>
  <c r="BA47" i="13"/>
  <c r="BC47" i="13" s="1"/>
  <c r="AY47" i="13"/>
  <c r="AX47" i="13"/>
  <c r="AW47" i="13"/>
  <c r="AT47" i="13"/>
  <c r="AU47" i="13" s="1"/>
  <c r="AS47" i="13"/>
  <c r="AP47" i="13"/>
  <c r="AO47" i="13"/>
  <c r="AF47" i="13"/>
  <c r="AD47" i="13"/>
  <c r="AC47" i="13"/>
  <c r="AE47" i="13" s="1"/>
  <c r="AA47" i="13"/>
  <c r="Z47" i="13"/>
  <c r="Y47" i="13"/>
  <c r="V47" i="13"/>
  <c r="W47" i="13" s="1"/>
  <c r="U47" i="13"/>
  <c r="R47" i="13"/>
  <c r="Q47" i="13"/>
  <c r="S47" i="13" s="1"/>
  <c r="N47" i="13"/>
  <c r="M47" i="13"/>
  <c r="AG47" i="13" s="1"/>
  <c r="K47" i="13"/>
  <c r="J47" i="13"/>
  <c r="I47" i="13"/>
  <c r="BL46" i="13"/>
  <c r="BP46" i="13" s="1"/>
  <c r="BJ46" i="13"/>
  <c r="BI46" i="13"/>
  <c r="BF46" i="13"/>
  <c r="BE46" i="13"/>
  <c r="BG46" i="13" s="1"/>
  <c r="BB46" i="13"/>
  <c r="BA46" i="13"/>
  <c r="BC46" i="13" s="1"/>
  <c r="AY46" i="13"/>
  <c r="AX46" i="13"/>
  <c r="AW46" i="13"/>
  <c r="AT46" i="13"/>
  <c r="AU46" i="13" s="1"/>
  <c r="AS46" i="13"/>
  <c r="AP46" i="13"/>
  <c r="AO46" i="13"/>
  <c r="AF46" i="13"/>
  <c r="BT46" i="13" s="1"/>
  <c r="BX46" i="13" s="1"/>
  <c r="AD46" i="13"/>
  <c r="AC46" i="13"/>
  <c r="AE46" i="13" s="1"/>
  <c r="AA46" i="13"/>
  <c r="Z46" i="13"/>
  <c r="Y46" i="13"/>
  <c r="V46" i="13"/>
  <c r="W46" i="13" s="1"/>
  <c r="U46" i="13"/>
  <c r="R46" i="13"/>
  <c r="Q46" i="13"/>
  <c r="S46" i="13" s="1"/>
  <c r="N46" i="13"/>
  <c r="M46" i="13"/>
  <c r="K46" i="13"/>
  <c r="J46" i="13"/>
  <c r="I46" i="13"/>
  <c r="BN45" i="13"/>
  <c r="BR45" i="13" s="1"/>
  <c r="BL45" i="13"/>
  <c r="BP45" i="13" s="1"/>
  <c r="BJ45" i="13"/>
  <c r="BK45" i="13" s="1"/>
  <c r="BI45" i="13"/>
  <c r="BF45" i="13"/>
  <c r="BE45" i="13"/>
  <c r="BG45" i="13" s="1"/>
  <c r="BB45" i="13"/>
  <c r="BA45" i="13"/>
  <c r="BC45" i="13" s="1"/>
  <c r="AY45" i="13"/>
  <c r="AX45" i="13"/>
  <c r="AW45" i="13"/>
  <c r="AT45" i="13"/>
  <c r="AU45" i="13" s="1"/>
  <c r="AS45" i="13"/>
  <c r="AP45" i="13"/>
  <c r="AO45" i="13"/>
  <c r="AF45" i="13"/>
  <c r="AD45" i="13"/>
  <c r="AC45" i="13"/>
  <c r="AE45" i="13" s="1"/>
  <c r="AA45" i="13"/>
  <c r="Z45" i="13"/>
  <c r="Y45" i="13"/>
  <c r="V45" i="13"/>
  <c r="W45" i="13" s="1"/>
  <c r="U45" i="13"/>
  <c r="R45" i="13"/>
  <c r="Q45" i="13"/>
  <c r="S45" i="13" s="1"/>
  <c r="N45" i="13"/>
  <c r="M45" i="13"/>
  <c r="AG45" i="13" s="1"/>
  <c r="K45" i="13"/>
  <c r="J45" i="13"/>
  <c r="I45" i="13"/>
  <c r="BL44" i="13"/>
  <c r="BP44" i="13" s="1"/>
  <c r="BJ44" i="13"/>
  <c r="BI44" i="13"/>
  <c r="BF44" i="13"/>
  <c r="BE44" i="13"/>
  <c r="BG44" i="13" s="1"/>
  <c r="BB44" i="13"/>
  <c r="BA44" i="13"/>
  <c r="BC44" i="13" s="1"/>
  <c r="AY44" i="13"/>
  <c r="AX44" i="13"/>
  <c r="AW44" i="13"/>
  <c r="AT44" i="13"/>
  <c r="AU44" i="13" s="1"/>
  <c r="AS44" i="13"/>
  <c r="AP44" i="13"/>
  <c r="AO44" i="13"/>
  <c r="AF44" i="13"/>
  <c r="BT44" i="13" s="1"/>
  <c r="BX44" i="13" s="1"/>
  <c r="AD44" i="13"/>
  <c r="AC44" i="13"/>
  <c r="AE44" i="13" s="1"/>
  <c r="AA44" i="13"/>
  <c r="Z44" i="13"/>
  <c r="Y44" i="13"/>
  <c r="V44" i="13"/>
  <c r="W44" i="13" s="1"/>
  <c r="U44" i="13"/>
  <c r="R44" i="13"/>
  <c r="Q44" i="13"/>
  <c r="S44" i="13" s="1"/>
  <c r="N44" i="13"/>
  <c r="M44" i="13"/>
  <c r="K44" i="13"/>
  <c r="J44" i="13"/>
  <c r="I44" i="13"/>
  <c r="BN43" i="13"/>
  <c r="BR43" i="13" s="1"/>
  <c r="BL43" i="13"/>
  <c r="BP43" i="13" s="1"/>
  <c r="BJ43" i="13"/>
  <c r="BK43" i="13" s="1"/>
  <c r="BI43" i="13"/>
  <c r="BF43" i="13"/>
  <c r="BE43" i="13"/>
  <c r="BG43" i="13" s="1"/>
  <c r="BB43" i="13"/>
  <c r="BA43" i="13"/>
  <c r="BC43" i="13" s="1"/>
  <c r="AY43" i="13"/>
  <c r="AX43" i="13"/>
  <c r="AW43" i="13"/>
  <c r="AT43" i="13"/>
  <c r="AU43" i="13" s="1"/>
  <c r="AS43" i="13"/>
  <c r="AP43" i="13"/>
  <c r="AO43" i="13"/>
  <c r="AF43" i="13"/>
  <c r="AD43" i="13"/>
  <c r="AC43" i="13"/>
  <c r="AE43" i="13" s="1"/>
  <c r="AA43" i="13"/>
  <c r="Z43" i="13"/>
  <c r="Y43" i="13"/>
  <c r="V43" i="13"/>
  <c r="W43" i="13" s="1"/>
  <c r="U43" i="13"/>
  <c r="R43" i="13"/>
  <c r="Q43" i="13"/>
  <c r="S43" i="13" s="1"/>
  <c r="N43" i="13"/>
  <c r="M43" i="13"/>
  <c r="AG43" i="13" s="1"/>
  <c r="K43" i="13"/>
  <c r="J43" i="13"/>
  <c r="I43" i="13"/>
  <c r="BL42" i="13"/>
  <c r="BP42" i="13" s="1"/>
  <c r="BJ42" i="13"/>
  <c r="BI42" i="13"/>
  <c r="BF42" i="13"/>
  <c r="BE42" i="13"/>
  <c r="BG42" i="13" s="1"/>
  <c r="BB42" i="13"/>
  <c r="BA42" i="13"/>
  <c r="BC42" i="13" s="1"/>
  <c r="AY42" i="13"/>
  <c r="AX42" i="13"/>
  <c r="AW42" i="13"/>
  <c r="AT42" i="13"/>
  <c r="AU42" i="13" s="1"/>
  <c r="AS42" i="13"/>
  <c r="AP42" i="13"/>
  <c r="AO42" i="13"/>
  <c r="AF42" i="13"/>
  <c r="BT42" i="13" s="1"/>
  <c r="BX42" i="13" s="1"/>
  <c r="AD42" i="13"/>
  <c r="AC42" i="13"/>
  <c r="AE42" i="13" s="1"/>
  <c r="AA42" i="13"/>
  <c r="Z42" i="13"/>
  <c r="Y42" i="13"/>
  <c r="V42" i="13"/>
  <c r="W42" i="13" s="1"/>
  <c r="U42" i="13"/>
  <c r="R42" i="13"/>
  <c r="Q42" i="13"/>
  <c r="S42" i="13" s="1"/>
  <c r="N42" i="13"/>
  <c r="M42" i="13"/>
  <c r="K42" i="13"/>
  <c r="J42" i="13"/>
  <c r="I42" i="13"/>
  <c r="BN41" i="13"/>
  <c r="BR41" i="13" s="1"/>
  <c r="BL41" i="13"/>
  <c r="BP41" i="13" s="1"/>
  <c r="BJ41" i="13"/>
  <c r="BK41" i="13" s="1"/>
  <c r="BI41" i="13"/>
  <c r="BF41" i="13"/>
  <c r="BE41" i="13"/>
  <c r="BG41" i="13" s="1"/>
  <c r="BB41" i="13"/>
  <c r="BA41" i="13"/>
  <c r="BC41" i="13" s="1"/>
  <c r="AY41" i="13"/>
  <c r="AX41" i="13"/>
  <c r="AW41" i="13"/>
  <c r="AT41" i="13"/>
  <c r="AU41" i="13" s="1"/>
  <c r="AS41" i="13"/>
  <c r="AP41" i="13"/>
  <c r="AO41" i="13"/>
  <c r="AF41" i="13"/>
  <c r="AD41" i="13"/>
  <c r="AC41" i="13"/>
  <c r="AE41" i="13" s="1"/>
  <c r="AA41" i="13"/>
  <c r="Z41" i="13"/>
  <c r="Y41" i="13"/>
  <c r="V41" i="13"/>
  <c r="W41" i="13" s="1"/>
  <c r="U41" i="13"/>
  <c r="R41" i="13"/>
  <c r="Q41" i="13"/>
  <c r="S41" i="13" s="1"/>
  <c r="N41" i="13"/>
  <c r="M41" i="13"/>
  <c r="AG41" i="13" s="1"/>
  <c r="K41" i="13"/>
  <c r="J41" i="13"/>
  <c r="I41" i="13"/>
  <c r="BL40" i="13"/>
  <c r="BP40" i="13" s="1"/>
  <c r="BJ40" i="13"/>
  <c r="BI40" i="13"/>
  <c r="BF40" i="13"/>
  <c r="BE40" i="13"/>
  <c r="BG40" i="13" s="1"/>
  <c r="BB40" i="13"/>
  <c r="BA40" i="13"/>
  <c r="BC40" i="13" s="1"/>
  <c r="AY40" i="13"/>
  <c r="AX40" i="13"/>
  <c r="AW40" i="13"/>
  <c r="AT40" i="13"/>
  <c r="AU40" i="13" s="1"/>
  <c r="AS40" i="13"/>
  <c r="AP40" i="13"/>
  <c r="AO40" i="13"/>
  <c r="AF40" i="13"/>
  <c r="BT40" i="13" s="1"/>
  <c r="BX40" i="13" s="1"/>
  <c r="AD40" i="13"/>
  <c r="AC40" i="13"/>
  <c r="AE40" i="13" s="1"/>
  <c r="AA40" i="13"/>
  <c r="Z40" i="13"/>
  <c r="Y40" i="13"/>
  <c r="V40" i="13"/>
  <c r="W40" i="13" s="1"/>
  <c r="U40" i="13"/>
  <c r="R40" i="13"/>
  <c r="Q40" i="13"/>
  <c r="S40" i="13" s="1"/>
  <c r="N40" i="13"/>
  <c r="M40" i="13"/>
  <c r="K40" i="13"/>
  <c r="J40" i="13"/>
  <c r="I40" i="13"/>
  <c r="BN39" i="13"/>
  <c r="BR39" i="13" s="1"/>
  <c r="BL39" i="13"/>
  <c r="BP39" i="13" s="1"/>
  <c r="BJ39" i="13"/>
  <c r="BK39" i="13" s="1"/>
  <c r="BI39" i="13"/>
  <c r="BF39" i="13"/>
  <c r="BE39" i="13"/>
  <c r="BG39" i="13" s="1"/>
  <c r="BB39" i="13"/>
  <c r="BA39" i="13"/>
  <c r="BC39" i="13" s="1"/>
  <c r="AY39" i="13"/>
  <c r="AX39" i="13"/>
  <c r="AW39" i="13"/>
  <c r="AT39" i="13"/>
  <c r="AU39" i="13" s="1"/>
  <c r="AS39" i="13"/>
  <c r="AP39" i="13"/>
  <c r="AO39" i="13"/>
  <c r="AF39" i="13"/>
  <c r="AD39" i="13"/>
  <c r="AC39" i="13"/>
  <c r="AE39" i="13" s="1"/>
  <c r="AA39" i="13"/>
  <c r="Z39" i="13"/>
  <c r="Y39" i="13"/>
  <c r="V39" i="13"/>
  <c r="W39" i="13" s="1"/>
  <c r="U39" i="13"/>
  <c r="R39" i="13"/>
  <c r="Q39" i="13"/>
  <c r="S39" i="13" s="1"/>
  <c r="N39" i="13"/>
  <c r="M39" i="13"/>
  <c r="AG39" i="13" s="1"/>
  <c r="K39" i="13"/>
  <c r="J39" i="13"/>
  <c r="I39" i="13"/>
  <c r="BL38" i="13"/>
  <c r="BP38" i="13" s="1"/>
  <c r="BJ38" i="13"/>
  <c r="BI38" i="13"/>
  <c r="BF38" i="13"/>
  <c r="BE38" i="13"/>
  <c r="BG38" i="13" s="1"/>
  <c r="BB38" i="13"/>
  <c r="BA38" i="13"/>
  <c r="BC38" i="13" s="1"/>
  <c r="AY38" i="13"/>
  <c r="AX38" i="13"/>
  <c r="AW38" i="13"/>
  <c r="AT38" i="13"/>
  <c r="AU38" i="13" s="1"/>
  <c r="AS38" i="13"/>
  <c r="AP38" i="13"/>
  <c r="AO38" i="13"/>
  <c r="AF38" i="13"/>
  <c r="BT38" i="13" s="1"/>
  <c r="BX38" i="13" s="1"/>
  <c r="AD38" i="13"/>
  <c r="AC38" i="13"/>
  <c r="AE38" i="13" s="1"/>
  <c r="AA38" i="13"/>
  <c r="Z38" i="13"/>
  <c r="Y38" i="13"/>
  <c r="V38" i="13"/>
  <c r="W38" i="13" s="1"/>
  <c r="U38" i="13"/>
  <c r="R38" i="13"/>
  <c r="Q38" i="13"/>
  <c r="S38" i="13" s="1"/>
  <c r="N38" i="13"/>
  <c r="M38" i="13"/>
  <c r="K38" i="13"/>
  <c r="J38" i="13"/>
  <c r="I38" i="13"/>
  <c r="BN37" i="13"/>
  <c r="BR37" i="13" s="1"/>
  <c r="BL37" i="13"/>
  <c r="BP37" i="13" s="1"/>
  <c r="BJ37" i="13"/>
  <c r="BK37" i="13" s="1"/>
  <c r="BI37" i="13"/>
  <c r="BF37" i="13"/>
  <c r="BE37" i="13"/>
  <c r="BG37" i="13" s="1"/>
  <c r="BB37" i="13"/>
  <c r="BA37" i="13"/>
  <c r="BC37" i="13" s="1"/>
  <c r="AY37" i="13"/>
  <c r="AX37" i="13"/>
  <c r="AW37" i="13"/>
  <c r="AT37" i="13"/>
  <c r="AU37" i="13" s="1"/>
  <c r="AS37" i="13"/>
  <c r="AP37" i="13"/>
  <c r="AO37" i="13"/>
  <c r="AF37" i="13"/>
  <c r="AD37" i="13"/>
  <c r="AC37" i="13"/>
  <c r="AE37" i="13" s="1"/>
  <c r="AA37" i="13"/>
  <c r="Z37" i="13"/>
  <c r="Y37" i="13"/>
  <c r="V37" i="13"/>
  <c r="W37" i="13" s="1"/>
  <c r="U37" i="13"/>
  <c r="R37" i="13"/>
  <c r="Q37" i="13"/>
  <c r="S37" i="13" s="1"/>
  <c r="N37" i="13"/>
  <c r="M37" i="13"/>
  <c r="AG37" i="13" s="1"/>
  <c r="K37" i="13"/>
  <c r="J37" i="13"/>
  <c r="AH37" i="13" s="1"/>
  <c r="AL37" i="13" s="1"/>
  <c r="I37" i="13"/>
  <c r="BL36" i="13"/>
  <c r="BP36" i="13" s="1"/>
  <c r="BJ36" i="13"/>
  <c r="BK36" i="13" s="1"/>
  <c r="BI36" i="13"/>
  <c r="BF36" i="13"/>
  <c r="BE36" i="13"/>
  <c r="BG36" i="13" s="1"/>
  <c r="BB36" i="13"/>
  <c r="BA36" i="13"/>
  <c r="BC36" i="13" s="1"/>
  <c r="AY36" i="13"/>
  <c r="AX36" i="13"/>
  <c r="AW36" i="13"/>
  <c r="AT36" i="13"/>
  <c r="AU36" i="13" s="1"/>
  <c r="AS36" i="13"/>
  <c r="AP36" i="13"/>
  <c r="AO36" i="13"/>
  <c r="AJ36" i="13"/>
  <c r="AF36" i="13"/>
  <c r="BT36" i="13" s="1"/>
  <c r="BX36" i="13" s="1"/>
  <c r="AD36" i="13"/>
  <c r="AC36" i="13"/>
  <c r="AE36" i="13" s="1"/>
  <c r="AA36" i="13"/>
  <c r="Z36" i="13"/>
  <c r="Y36" i="13"/>
  <c r="V36" i="13"/>
  <c r="W36" i="13" s="1"/>
  <c r="U36" i="13"/>
  <c r="R36" i="13"/>
  <c r="Q36" i="13"/>
  <c r="S36" i="13" s="1"/>
  <c r="N36" i="13"/>
  <c r="M36" i="13"/>
  <c r="K36" i="13"/>
  <c r="J36" i="13"/>
  <c r="I36" i="13"/>
  <c r="BN35" i="13"/>
  <c r="BR35" i="13" s="1"/>
  <c r="BL35" i="13"/>
  <c r="BP35" i="13" s="1"/>
  <c r="BJ35" i="13"/>
  <c r="BK35" i="13" s="1"/>
  <c r="BI35" i="13"/>
  <c r="BF35" i="13"/>
  <c r="BE35" i="13"/>
  <c r="BG35" i="13" s="1"/>
  <c r="BB35" i="13"/>
  <c r="BA35" i="13"/>
  <c r="BC35" i="13" s="1"/>
  <c r="AY35" i="13"/>
  <c r="AX35" i="13"/>
  <c r="AW35" i="13"/>
  <c r="AT35" i="13"/>
  <c r="AU35" i="13" s="1"/>
  <c r="AS35" i="13"/>
  <c r="AP35" i="13"/>
  <c r="AO35" i="13"/>
  <c r="AF35" i="13"/>
  <c r="AD35" i="13"/>
  <c r="AC35" i="13"/>
  <c r="AE35" i="13" s="1"/>
  <c r="AA35" i="13"/>
  <c r="Z35" i="13"/>
  <c r="Y35" i="13"/>
  <c r="V35" i="13"/>
  <c r="W35" i="13" s="1"/>
  <c r="U35" i="13"/>
  <c r="R35" i="13"/>
  <c r="Q35" i="13"/>
  <c r="S35" i="13" s="1"/>
  <c r="N35" i="13"/>
  <c r="M35" i="13"/>
  <c r="AG35" i="13" s="1"/>
  <c r="K35" i="13"/>
  <c r="J35" i="13"/>
  <c r="AH35" i="13" s="1"/>
  <c r="AL35" i="13" s="1"/>
  <c r="I35" i="13"/>
  <c r="BL34" i="13"/>
  <c r="BP34" i="13" s="1"/>
  <c r="BJ34" i="13"/>
  <c r="BK34" i="13" s="1"/>
  <c r="BI34" i="13"/>
  <c r="BF34" i="13"/>
  <c r="BE34" i="13"/>
  <c r="BG34" i="13" s="1"/>
  <c r="BB34" i="13"/>
  <c r="BA34" i="13"/>
  <c r="BC34" i="13" s="1"/>
  <c r="AY34" i="13"/>
  <c r="AX34" i="13"/>
  <c r="AW34" i="13"/>
  <c r="AT34" i="13"/>
  <c r="AU34" i="13" s="1"/>
  <c r="AS34" i="13"/>
  <c r="AP34" i="13"/>
  <c r="AO34" i="13"/>
  <c r="AJ34" i="13"/>
  <c r="AF34" i="13"/>
  <c r="BT34" i="13" s="1"/>
  <c r="BX34" i="13" s="1"/>
  <c r="AD34" i="13"/>
  <c r="AC34" i="13"/>
  <c r="AE34" i="13" s="1"/>
  <c r="AA34" i="13"/>
  <c r="Z34" i="13"/>
  <c r="Y34" i="13"/>
  <c r="V34" i="13"/>
  <c r="W34" i="13" s="1"/>
  <c r="U34" i="13"/>
  <c r="R34" i="13"/>
  <c r="Q34" i="13"/>
  <c r="S34" i="13" s="1"/>
  <c r="N34" i="13"/>
  <c r="M34" i="13"/>
  <c r="K34" i="13"/>
  <c r="J34" i="13"/>
  <c r="I34" i="13"/>
  <c r="BL33" i="13"/>
  <c r="BP33" i="13" s="1"/>
  <c r="BK33" i="13"/>
  <c r="BJ33" i="13"/>
  <c r="BI33" i="13"/>
  <c r="BF33" i="13"/>
  <c r="BE33" i="13"/>
  <c r="BB33" i="13"/>
  <c r="BA33" i="13"/>
  <c r="BC33" i="13" s="1"/>
  <c r="AY33" i="13"/>
  <c r="AX33" i="13"/>
  <c r="AW33" i="13"/>
  <c r="AT33" i="13"/>
  <c r="AS33" i="13"/>
  <c r="AP33" i="13"/>
  <c r="AO33" i="13"/>
  <c r="AF33" i="13"/>
  <c r="BT33" i="13" s="1"/>
  <c r="BX33" i="13" s="1"/>
  <c r="AD33" i="13"/>
  <c r="AC33" i="13"/>
  <c r="AE33" i="13" s="1"/>
  <c r="AA33" i="13"/>
  <c r="Z33" i="13"/>
  <c r="Y33" i="13"/>
  <c r="W33" i="13"/>
  <c r="V33" i="13"/>
  <c r="U33" i="13"/>
  <c r="R33" i="13"/>
  <c r="Q33" i="13"/>
  <c r="N33" i="13"/>
  <c r="M33" i="13"/>
  <c r="O33" i="13" s="1"/>
  <c r="K33" i="13"/>
  <c r="J33" i="13"/>
  <c r="I33" i="13"/>
  <c r="BR32" i="13"/>
  <c r="BL32" i="13"/>
  <c r="BP32" i="13" s="1"/>
  <c r="BK32" i="13"/>
  <c r="BJ32" i="13"/>
  <c r="BI32" i="13"/>
  <c r="BF32" i="13"/>
  <c r="BE32" i="13"/>
  <c r="BG32" i="13" s="1"/>
  <c r="BB32" i="13"/>
  <c r="BA32" i="13"/>
  <c r="BC32" i="13" s="1"/>
  <c r="AY32" i="13"/>
  <c r="AX32" i="13"/>
  <c r="AW32" i="13"/>
  <c r="AT32" i="13"/>
  <c r="AU32" i="13" s="1"/>
  <c r="AS32" i="13"/>
  <c r="AP32" i="13"/>
  <c r="BN32" i="13" s="1"/>
  <c r="AO32" i="13"/>
  <c r="AJ32" i="13"/>
  <c r="AF32" i="13"/>
  <c r="BT32" i="13" s="1"/>
  <c r="BX32" i="13" s="1"/>
  <c r="AD32" i="13"/>
  <c r="AC32" i="13"/>
  <c r="AE32" i="13" s="1"/>
  <c r="AA32" i="13"/>
  <c r="Z32" i="13"/>
  <c r="Y32" i="13"/>
  <c r="W32" i="13"/>
  <c r="V32" i="13"/>
  <c r="U32" i="13"/>
  <c r="R32" i="13"/>
  <c r="Q32" i="13"/>
  <c r="N32" i="13"/>
  <c r="M32" i="13"/>
  <c r="O32" i="13" s="1"/>
  <c r="K32" i="13"/>
  <c r="J32" i="13"/>
  <c r="AH32" i="13" s="1"/>
  <c r="I32" i="13"/>
  <c r="BL31" i="13"/>
  <c r="BP31" i="13" s="1"/>
  <c r="BJ31" i="13"/>
  <c r="BK31" i="13" s="1"/>
  <c r="BI31" i="13"/>
  <c r="BF31" i="13"/>
  <c r="BE31" i="13"/>
  <c r="BG31" i="13" s="1"/>
  <c r="BB31" i="13"/>
  <c r="BA31" i="13"/>
  <c r="BC31" i="13" s="1"/>
  <c r="AY31" i="13"/>
  <c r="AX31" i="13"/>
  <c r="AW31" i="13"/>
  <c r="AU31" i="13"/>
  <c r="AT31" i="13"/>
  <c r="AS31" i="13"/>
  <c r="AP31" i="13"/>
  <c r="BN31" i="13" s="1"/>
  <c r="BR31" i="13" s="1"/>
  <c r="AO31" i="13"/>
  <c r="AJ31" i="13"/>
  <c r="AG31" i="13"/>
  <c r="AF31" i="13"/>
  <c r="BT31" i="13" s="1"/>
  <c r="BX31" i="13" s="1"/>
  <c r="AD31" i="13"/>
  <c r="AC31" i="13"/>
  <c r="AE31" i="13" s="1"/>
  <c r="AA31" i="13"/>
  <c r="Z31" i="13"/>
  <c r="Y31" i="13"/>
  <c r="V31" i="13"/>
  <c r="W31" i="13" s="1"/>
  <c r="U31" i="13"/>
  <c r="R31" i="13"/>
  <c r="Q31" i="13"/>
  <c r="S31" i="13" s="1"/>
  <c r="N31" i="13"/>
  <c r="M31" i="13"/>
  <c r="O31" i="13" s="1"/>
  <c r="K31" i="13"/>
  <c r="J31" i="13"/>
  <c r="I31" i="13"/>
  <c r="BN30" i="13"/>
  <c r="BR30" i="13" s="1"/>
  <c r="BL30" i="13"/>
  <c r="BP30" i="13" s="1"/>
  <c r="BJ30" i="13"/>
  <c r="BK30" i="13" s="1"/>
  <c r="BI30" i="13"/>
  <c r="BF30" i="13"/>
  <c r="BE30" i="13"/>
  <c r="BB30" i="13"/>
  <c r="BA30" i="13"/>
  <c r="BC30" i="13" s="1"/>
  <c r="AY30" i="13"/>
  <c r="AX30" i="13"/>
  <c r="AW30" i="13"/>
  <c r="AU30" i="13"/>
  <c r="AT30" i="13"/>
  <c r="AS30" i="13"/>
  <c r="AP30" i="13"/>
  <c r="AO30" i="13"/>
  <c r="AF30" i="13"/>
  <c r="AD30" i="13"/>
  <c r="AC30" i="13"/>
  <c r="AE30" i="13" s="1"/>
  <c r="AA30" i="13"/>
  <c r="Z30" i="13"/>
  <c r="Y30" i="13"/>
  <c r="V30" i="13"/>
  <c r="W30" i="13" s="1"/>
  <c r="U30" i="13"/>
  <c r="R30" i="13"/>
  <c r="Q30" i="13"/>
  <c r="N30" i="13"/>
  <c r="M30" i="13"/>
  <c r="K30" i="13"/>
  <c r="J30" i="13"/>
  <c r="I30" i="13"/>
  <c r="BL29" i="13"/>
  <c r="BP29" i="13" s="1"/>
  <c r="BK29" i="13"/>
  <c r="BJ29" i="13"/>
  <c r="BI29" i="13"/>
  <c r="BF29" i="13"/>
  <c r="BE29" i="13"/>
  <c r="BB29" i="13"/>
  <c r="BA29" i="13"/>
  <c r="BC29" i="13" s="1"/>
  <c r="AY29" i="13"/>
  <c r="AX29" i="13"/>
  <c r="AW29" i="13"/>
  <c r="AT29" i="13"/>
  <c r="AS29" i="13"/>
  <c r="AP29" i="13"/>
  <c r="AO29" i="13"/>
  <c r="AF29" i="13"/>
  <c r="BT29" i="13" s="1"/>
  <c r="BX29" i="13" s="1"/>
  <c r="AD29" i="13"/>
  <c r="AC29" i="13"/>
  <c r="AE29" i="13" s="1"/>
  <c r="Z29" i="13"/>
  <c r="AA29" i="13" s="1"/>
  <c r="Y29" i="13"/>
  <c r="V29" i="13"/>
  <c r="U29" i="13"/>
  <c r="W29" i="13" s="1"/>
  <c r="R29" i="13"/>
  <c r="Q29" i="13"/>
  <c r="N29" i="13"/>
  <c r="M29" i="13"/>
  <c r="K29" i="13"/>
  <c r="J29" i="13"/>
  <c r="I29" i="13"/>
  <c r="BL28" i="13"/>
  <c r="BP28" i="13" s="1"/>
  <c r="BJ28" i="13"/>
  <c r="BI28" i="13"/>
  <c r="BK28" i="13" s="1"/>
  <c r="BF28" i="13"/>
  <c r="BE28" i="13"/>
  <c r="BB28" i="13"/>
  <c r="BA28" i="13"/>
  <c r="BC28" i="13" s="1"/>
  <c r="AY28" i="13"/>
  <c r="AX28" i="13"/>
  <c r="AW28" i="13"/>
  <c r="AU28" i="13"/>
  <c r="AT28" i="13"/>
  <c r="AS28" i="13"/>
  <c r="AP28" i="13"/>
  <c r="AO28" i="13"/>
  <c r="AJ28" i="13"/>
  <c r="AF28" i="13"/>
  <c r="BT28" i="13" s="1"/>
  <c r="BX28" i="13" s="1"/>
  <c r="AE28" i="13"/>
  <c r="AD28" i="13"/>
  <c r="AC28" i="13"/>
  <c r="Z28" i="13"/>
  <c r="AA28" i="13" s="1"/>
  <c r="Y28" i="13"/>
  <c r="V28" i="13"/>
  <c r="U28" i="13"/>
  <c r="W28" i="13" s="1"/>
  <c r="R28" i="13"/>
  <c r="Q28" i="13"/>
  <c r="N28" i="13"/>
  <c r="M28" i="13"/>
  <c r="K28" i="13"/>
  <c r="J28" i="13"/>
  <c r="I28" i="13"/>
  <c r="BL27" i="13"/>
  <c r="BL75" i="13" s="1"/>
  <c r="BL77" i="13" s="1"/>
  <c r="BJ27" i="13"/>
  <c r="BJ75" i="13" s="1"/>
  <c r="BJ77" i="13" s="1"/>
  <c r="BI27" i="13"/>
  <c r="BI75" i="13" s="1"/>
  <c r="BF27" i="13"/>
  <c r="BF75" i="13" s="1"/>
  <c r="BF77" i="13" s="1"/>
  <c r="BE27" i="13"/>
  <c r="BB27" i="13"/>
  <c r="BB75" i="13" s="1"/>
  <c r="BB77" i="13" s="1"/>
  <c r="BA27" i="13"/>
  <c r="AY27" i="13"/>
  <c r="AX27" i="13"/>
  <c r="AX75" i="13" s="1"/>
  <c r="AX77" i="13" s="1"/>
  <c r="AW27" i="13"/>
  <c r="AW75" i="13" s="1"/>
  <c r="AW77" i="13" s="1"/>
  <c r="AY77" i="13" s="1"/>
  <c r="AU27" i="13"/>
  <c r="AT27" i="13"/>
  <c r="AT75" i="13" s="1"/>
  <c r="AT77" i="13" s="1"/>
  <c r="AS27" i="13"/>
  <c r="AS75" i="13" s="1"/>
  <c r="AP27" i="13"/>
  <c r="AP75" i="13" s="1"/>
  <c r="AP77" i="13" s="1"/>
  <c r="AO27" i="13"/>
  <c r="AJ27" i="13"/>
  <c r="AJ75" i="13" s="1"/>
  <c r="AJ77" i="13" s="1"/>
  <c r="AF27" i="13"/>
  <c r="AE27" i="13"/>
  <c r="AD27" i="13"/>
  <c r="AD75" i="13" s="1"/>
  <c r="AD77" i="13" s="1"/>
  <c r="AC27" i="13"/>
  <c r="AC75" i="13" s="1"/>
  <c r="Z27" i="13"/>
  <c r="Z75" i="13" s="1"/>
  <c r="Z77" i="13" s="1"/>
  <c r="Y27" i="13"/>
  <c r="Y75" i="13" s="1"/>
  <c r="Y77" i="13" s="1"/>
  <c r="AA77" i="13" s="1"/>
  <c r="V27" i="13"/>
  <c r="V75" i="13" s="1"/>
  <c r="V77" i="13" s="1"/>
  <c r="U27" i="13"/>
  <c r="U75" i="13" s="1"/>
  <c r="R27" i="13"/>
  <c r="R75" i="13" s="1"/>
  <c r="R77" i="13" s="1"/>
  <c r="Q27" i="13"/>
  <c r="N27" i="13"/>
  <c r="N75" i="13" s="1"/>
  <c r="N77" i="13" s="1"/>
  <c r="M27" i="13"/>
  <c r="K27" i="13"/>
  <c r="J27" i="13"/>
  <c r="I27" i="13"/>
  <c r="I75" i="13" s="1"/>
  <c r="I77" i="13" s="1"/>
  <c r="BL26" i="13"/>
  <c r="BP26" i="13" s="1"/>
  <c r="BJ26" i="13"/>
  <c r="BI26" i="13"/>
  <c r="BK26" i="13" s="1"/>
  <c r="BF26" i="13"/>
  <c r="BE26" i="13"/>
  <c r="BB26" i="13"/>
  <c r="BA26" i="13"/>
  <c r="BC26" i="13" s="1"/>
  <c r="AY26" i="13"/>
  <c r="AX26" i="13"/>
  <c r="AW26" i="13"/>
  <c r="AU26" i="13"/>
  <c r="AT26" i="13"/>
  <c r="AS26" i="13"/>
  <c r="AP26" i="13"/>
  <c r="BN26" i="13" s="1"/>
  <c r="BR26" i="13" s="1"/>
  <c r="AO26" i="13"/>
  <c r="AJ26" i="13"/>
  <c r="AF26" i="13"/>
  <c r="BT26" i="13" s="1"/>
  <c r="BX26" i="13" s="1"/>
  <c r="AE26" i="13"/>
  <c r="AD26" i="13"/>
  <c r="AC26" i="13"/>
  <c r="Z26" i="13"/>
  <c r="AA26" i="13" s="1"/>
  <c r="Y26" i="13"/>
  <c r="V26" i="13"/>
  <c r="U26" i="13"/>
  <c r="W26" i="13" s="1"/>
  <c r="R26" i="13"/>
  <c r="Q26" i="13"/>
  <c r="N26" i="13"/>
  <c r="M26" i="13"/>
  <c r="K26" i="13"/>
  <c r="J26" i="13"/>
  <c r="I26" i="13"/>
  <c r="BL25" i="13"/>
  <c r="BL69" i="13" s="1"/>
  <c r="BJ25" i="13"/>
  <c r="BI25" i="13"/>
  <c r="BI69" i="13" s="1"/>
  <c r="BF25" i="13"/>
  <c r="BE25" i="13"/>
  <c r="BB25" i="13"/>
  <c r="BB69" i="13" s="1"/>
  <c r="BA25" i="13"/>
  <c r="AY25" i="13"/>
  <c r="AX25" i="13"/>
  <c r="AX69" i="13" s="1"/>
  <c r="AW25" i="13"/>
  <c r="AW69" i="13" s="1"/>
  <c r="AY69" i="13" s="1"/>
  <c r="AU25" i="13"/>
  <c r="AT25" i="13"/>
  <c r="AS25" i="13"/>
  <c r="AS69" i="13" s="1"/>
  <c r="AP25" i="13"/>
  <c r="AP69" i="13" s="1"/>
  <c r="AO25" i="13"/>
  <c r="AJ25" i="13"/>
  <c r="AF25" i="13"/>
  <c r="AE25" i="13"/>
  <c r="AD25" i="13"/>
  <c r="AD69" i="13" s="1"/>
  <c r="AC25" i="13"/>
  <c r="AC69" i="13" s="1"/>
  <c r="Z25" i="13"/>
  <c r="Z69" i="13" s="1"/>
  <c r="Y25" i="13"/>
  <c r="Y69" i="13" s="1"/>
  <c r="AA69" i="13" s="1"/>
  <c r="V25" i="13"/>
  <c r="V69" i="13" s="1"/>
  <c r="U25" i="13"/>
  <c r="U69" i="13" s="1"/>
  <c r="R25" i="13"/>
  <c r="R69" i="13" s="1"/>
  <c r="Q25" i="13"/>
  <c r="N25" i="13"/>
  <c r="N69" i="13" s="1"/>
  <c r="M25" i="13"/>
  <c r="K25" i="13"/>
  <c r="J25" i="13"/>
  <c r="I25" i="13"/>
  <c r="I69" i="13" s="1"/>
  <c r="BA24" i="13"/>
  <c r="BH22" i="13"/>
  <c r="BH24" i="13" s="1"/>
  <c r="BH79" i="13" s="1"/>
  <c r="BD22" i="13"/>
  <c r="BD24" i="13" s="1"/>
  <c r="BD79" i="13" s="1"/>
  <c r="BC22" i="13"/>
  <c r="AZ22" i="13"/>
  <c r="AZ24" i="13" s="1"/>
  <c r="AZ79" i="13" s="1"/>
  <c r="AV22" i="13"/>
  <c r="AV24" i="13" s="1"/>
  <c r="AV79" i="13" s="1"/>
  <c r="AR22" i="13"/>
  <c r="AR24" i="13" s="1"/>
  <c r="AR79" i="13" s="1"/>
  <c r="AN22" i="13"/>
  <c r="AN24" i="13" s="1"/>
  <c r="AN79" i="13" s="1"/>
  <c r="AC22" i="13"/>
  <c r="AB22" i="13"/>
  <c r="AB24" i="13" s="1"/>
  <c r="AB79" i="13" s="1"/>
  <c r="Y22" i="13"/>
  <c r="X22" i="13"/>
  <c r="X24" i="13" s="1"/>
  <c r="X79" i="13" s="1"/>
  <c r="U22" i="13"/>
  <c r="T22" i="13"/>
  <c r="T24" i="13" s="1"/>
  <c r="T79" i="13" s="1"/>
  <c r="P22" i="13"/>
  <c r="P24" i="13" s="1"/>
  <c r="P79" i="13" s="1"/>
  <c r="M22" i="13"/>
  <c r="L22" i="13"/>
  <c r="L24" i="13" s="1"/>
  <c r="L79" i="13" s="1"/>
  <c r="I22" i="13"/>
  <c r="H22" i="13"/>
  <c r="H24" i="13" s="1"/>
  <c r="H79" i="13" s="1"/>
  <c r="BN21" i="13"/>
  <c r="BR21" i="13" s="1"/>
  <c r="BL21" i="13"/>
  <c r="BP21" i="13" s="1"/>
  <c r="BJ21" i="13"/>
  <c r="BK21" i="13" s="1"/>
  <c r="BI21" i="13"/>
  <c r="BF21" i="13"/>
  <c r="BE21" i="13"/>
  <c r="BG21" i="13" s="1"/>
  <c r="BC21" i="13"/>
  <c r="BB21" i="13"/>
  <c r="BA21" i="13"/>
  <c r="AX21" i="13"/>
  <c r="AY21" i="13" s="1"/>
  <c r="AW21" i="13"/>
  <c r="AT21" i="13"/>
  <c r="AS21" i="13"/>
  <c r="AP21" i="13"/>
  <c r="AO21" i="13"/>
  <c r="AF21" i="13"/>
  <c r="AD21" i="13"/>
  <c r="AC21" i="13"/>
  <c r="AE21" i="13" s="1"/>
  <c r="AA21" i="13"/>
  <c r="Z21" i="13"/>
  <c r="Y21" i="13"/>
  <c r="V21" i="13"/>
  <c r="W21" i="13" s="1"/>
  <c r="U21" i="13"/>
  <c r="R21" i="13"/>
  <c r="Q21" i="13"/>
  <c r="S21" i="13" s="1"/>
  <c r="O21" i="13"/>
  <c r="N21" i="13"/>
  <c r="M21" i="13"/>
  <c r="J21" i="13"/>
  <c r="I21" i="13"/>
  <c r="BL20" i="13"/>
  <c r="BP20" i="13" s="1"/>
  <c r="BJ20" i="13"/>
  <c r="BK20" i="13" s="1"/>
  <c r="BI20" i="13"/>
  <c r="BF20" i="13"/>
  <c r="BE20" i="13"/>
  <c r="BG20" i="13" s="1"/>
  <c r="BC20" i="13"/>
  <c r="BB20" i="13"/>
  <c r="BA20" i="13"/>
  <c r="AX20" i="13"/>
  <c r="AY20" i="13" s="1"/>
  <c r="AW20" i="13"/>
  <c r="AT20" i="13"/>
  <c r="AS20" i="13"/>
  <c r="AP20" i="13"/>
  <c r="AO20" i="13"/>
  <c r="AF20" i="13"/>
  <c r="AD20" i="13"/>
  <c r="AC20" i="13"/>
  <c r="AE20" i="13" s="1"/>
  <c r="AA20" i="13"/>
  <c r="Z20" i="13"/>
  <c r="Y20" i="13"/>
  <c r="V20" i="13"/>
  <c r="W20" i="13" s="1"/>
  <c r="U20" i="13"/>
  <c r="R20" i="13"/>
  <c r="Q20" i="13"/>
  <c r="S20" i="13" s="1"/>
  <c r="O20" i="13"/>
  <c r="N20" i="13"/>
  <c r="M20" i="13"/>
  <c r="J20" i="13"/>
  <c r="I20" i="13"/>
  <c r="BL19" i="13"/>
  <c r="BP19" i="13" s="1"/>
  <c r="BJ19" i="13"/>
  <c r="BK19" i="13" s="1"/>
  <c r="BI19" i="13"/>
  <c r="BF19" i="13"/>
  <c r="BE19" i="13"/>
  <c r="BG19" i="13" s="1"/>
  <c r="BC19" i="13"/>
  <c r="BB19" i="13"/>
  <c r="BA19" i="13"/>
  <c r="AX19" i="13"/>
  <c r="AW19" i="13"/>
  <c r="AT19" i="13"/>
  <c r="AS19" i="13"/>
  <c r="AP19" i="13"/>
  <c r="AO19" i="13"/>
  <c r="AF19" i="13"/>
  <c r="AD19" i="13"/>
  <c r="AC19" i="13"/>
  <c r="AE19" i="13" s="1"/>
  <c r="AA19" i="13"/>
  <c r="Z19" i="13"/>
  <c r="Y19" i="13"/>
  <c r="V19" i="13"/>
  <c r="W19" i="13" s="1"/>
  <c r="U19" i="13"/>
  <c r="R19" i="13"/>
  <c r="Q19" i="13"/>
  <c r="S19" i="13" s="1"/>
  <c r="O19" i="13"/>
  <c r="N19" i="13"/>
  <c r="M19" i="13"/>
  <c r="J19" i="13"/>
  <c r="I19" i="13"/>
  <c r="BN18" i="13"/>
  <c r="BR18" i="13" s="1"/>
  <c r="BL18" i="13"/>
  <c r="BP18" i="13" s="1"/>
  <c r="BJ18" i="13"/>
  <c r="BK18" i="13" s="1"/>
  <c r="BI18" i="13"/>
  <c r="BF18" i="13"/>
  <c r="BE18" i="13"/>
  <c r="BG18" i="13" s="1"/>
  <c r="BC18" i="13"/>
  <c r="BB18" i="13"/>
  <c r="BA18" i="13"/>
  <c r="AX18" i="13"/>
  <c r="AY18" i="13" s="1"/>
  <c r="AW18" i="13"/>
  <c r="AT18" i="13"/>
  <c r="AS18" i="13"/>
  <c r="AP18" i="13"/>
  <c r="AO18" i="13"/>
  <c r="AF18" i="13"/>
  <c r="AD18" i="13"/>
  <c r="AC18" i="13"/>
  <c r="AE18" i="13" s="1"/>
  <c r="AA18" i="13"/>
  <c r="Z18" i="13"/>
  <c r="Y18" i="13"/>
  <c r="V18" i="13"/>
  <c r="W18" i="13" s="1"/>
  <c r="U18" i="13"/>
  <c r="R18" i="13"/>
  <c r="Q18" i="13"/>
  <c r="S18" i="13" s="1"/>
  <c r="O18" i="13"/>
  <c r="N18" i="13"/>
  <c r="M18" i="13"/>
  <c r="J18" i="13"/>
  <c r="I18" i="13"/>
  <c r="BL17" i="13"/>
  <c r="BP17" i="13" s="1"/>
  <c r="BJ17" i="13"/>
  <c r="BK17" i="13" s="1"/>
  <c r="BI17" i="13"/>
  <c r="BF17" i="13"/>
  <c r="BE17" i="13"/>
  <c r="BG17" i="13" s="1"/>
  <c r="BB17" i="13"/>
  <c r="BA17" i="13"/>
  <c r="BC17" i="13" s="1"/>
  <c r="AY17" i="13"/>
  <c r="AX17" i="13"/>
  <c r="AW17" i="13"/>
  <c r="AT17" i="13"/>
  <c r="AU17" i="13" s="1"/>
  <c r="AS17" i="13"/>
  <c r="AP17" i="13"/>
  <c r="AO17" i="13"/>
  <c r="AJ17" i="13"/>
  <c r="AF17" i="13"/>
  <c r="BT17" i="13" s="1"/>
  <c r="BX17" i="13" s="1"/>
  <c r="AD17" i="13"/>
  <c r="AC17" i="13"/>
  <c r="AE17" i="13" s="1"/>
  <c r="AA17" i="13"/>
  <c r="Z17" i="13"/>
  <c r="Y17" i="13"/>
  <c r="V17" i="13"/>
  <c r="W17" i="13" s="1"/>
  <c r="U17" i="13"/>
  <c r="R17" i="13"/>
  <c r="Q17" i="13"/>
  <c r="S17" i="13" s="1"/>
  <c r="N17" i="13"/>
  <c r="M17" i="13"/>
  <c r="AG17" i="13" s="1"/>
  <c r="K17" i="13"/>
  <c r="J17" i="13"/>
  <c r="I17" i="13"/>
  <c r="BL16" i="13"/>
  <c r="BP16" i="13" s="1"/>
  <c r="BJ16" i="13"/>
  <c r="BK16" i="13" s="1"/>
  <c r="BI16" i="13"/>
  <c r="BF16" i="13"/>
  <c r="BE16" i="13"/>
  <c r="BG16" i="13" s="1"/>
  <c r="BB16" i="13"/>
  <c r="BA16" i="13"/>
  <c r="BC16" i="13" s="1"/>
  <c r="AY16" i="13"/>
  <c r="AX16" i="13"/>
  <c r="AW16" i="13"/>
  <c r="AT16" i="13"/>
  <c r="AU16" i="13" s="1"/>
  <c r="AS16" i="13"/>
  <c r="AP16" i="13"/>
  <c r="AO16" i="13"/>
  <c r="AF16" i="13"/>
  <c r="AD16" i="13"/>
  <c r="AC16" i="13"/>
  <c r="AE16" i="13" s="1"/>
  <c r="AA16" i="13"/>
  <c r="Z16" i="13"/>
  <c r="Y16" i="13"/>
  <c r="V16" i="13"/>
  <c r="W16" i="13" s="1"/>
  <c r="U16" i="13"/>
  <c r="R16" i="13"/>
  <c r="Q16" i="13"/>
  <c r="S16" i="13" s="1"/>
  <c r="N16" i="13"/>
  <c r="M16" i="13"/>
  <c r="K16" i="13"/>
  <c r="J16" i="13"/>
  <c r="I16" i="13"/>
  <c r="BL15" i="13"/>
  <c r="BP15" i="13" s="1"/>
  <c r="BJ15" i="13"/>
  <c r="BK15" i="13" s="1"/>
  <c r="BI15" i="13"/>
  <c r="BF15" i="13"/>
  <c r="BE15" i="13"/>
  <c r="BG15" i="13" s="1"/>
  <c r="BB15" i="13"/>
  <c r="BA15" i="13"/>
  <c r="BC15" i="13" s="1"/>
  <c r="AY15" i="13"/>
  <c r="AX15" i="13"/>
  <c r="AW15" i="13"/>
  <c r="AT15" i="13"/>
  <c r="AU15" i="13" s="1"/>
  <c r="AS15" i="13"/>
  <c r="AP15" i="13"/>
  <c r="AO15" i="13"/>
  <c r="AJ15" i="13"/>
  <c r="AF15" i="13"/>
  <c r="BT15" i="13" s="1"/>
  <c r="BX15" i="13" s="1"/>
  <c r="AD15" i="13"/>
  <c r="AC15" i="13"/>
  <c r="AE15" i="13" s="1"/>
  <c r="AA15" i="13"/>
  <c r="Z15" i="13"/>
  <c r="Y15" i="13"/>
  <c r="V15" i="13"/>
  <c r="W15" i="13" s="1"/>
  <c r="U15" i="13"/>
  <c r="R15" i="13"/>
  <c r="Q15" i="13"/>
  <c r="S15" i="13" s="1"/>
  <c r="N15" i="13"/>
  <c r="M15" i="13"/>
  <c r="AG15" i="13" s="1"/>
  <c r="K15" i="13"/>
  <c r="J15" i="13"/>
  <c r="I15" i="13"/>
  <c r="BL14" i="13"/>
  <c r="BL22" i="13" s="1"/>
  <c r="BL24" i="13" s="1"/>
  <c r="BL79" i="13" s="1"/>
  <c r="BJ14" i="13"/>
  <c r="BI14" i="13"/>
  <c r="BI22" i="13" s="1"/>
  <c r="BI24" i="13" s="1"/>
  <c r="BI79" i="13" s="1"/>
  <c r="BF14" i="13"/>
  <c r="BF22" i="13" s="1"/>
  <c r="BF24" i="13" s="1"/>
  <c r="BF79" i="13" s="1"/>
  <c r="BE14" i="13"/>
  <c r="BB14" i="13"/>
  <c r="BB22" i="13" s="1"/>
  <c r="BB24" i="13" s="1"/>
  <c r="BB79" i="13" s="1"/>
  <c r="BA14" i="13"/>
  <c r="BA22" i="13" s="1"/>
  <c r="AY14" i="13"/>
  <c r="AX14" i="13"/>
  <c r="AX22" i="13" s="1"/>
  <c r="AX24" i="13" s="1"/>
  <c r="AX79" i="13" s="1"/>
  <c r="AW14" i="13"/>
  <c r="AW22" i="13" s="1"/>
  <c r="AT14" i="13"/>
  <c r="AS14" i="13"/>
  <c r="AP14" i="13"/>
  <c r="AP22" i="13" s="1"/>
  <c r="AP24" i="13" s="1"/>
  <c r="AP79" i="13" s="1"/>
  <c r="AO14" i="13"/>
  <c r="AF14" i="13"/>
  <c r="AD14" i="13"/>
  <c r="AD22" i="13" s="1"/>
  <c r="AD24" i="13" s="1"/>
  <c r="AD79" i="13" s="1"/>
  <c r="AC14" i="13"/>
  <c r="AE14" i="13" s="1"/>
  <c r="AA14" i="13"/>
  <c r="Z14" i="13"/>
  <c r="Z22" i="13" s="1"/>
  <c r="Z24" i="13" s="1"/>
  <c r="Z79" i="13" s="1"/>
  <c r="Y14" i="13"/>
  <c r="V14" i="13"/>
  <c r="U14" i="13"/>
  <c r="R14" i="13"/>
  <c r="R22" i="13" s="1"/>
  <c r="R24" i="13" s="1"/>
  <c r="R79" i="13" s="1"/>
  <c r="Q14" i="13"/>
  <c r="S14" i="13" s="1"/>
  <c r="N14" i="13"/>
  <c r="N22" i="13" s="1"/>
  <c r="N24" i="13" s="1"/>
  <c r="N79" i="13" s="1"/>
  <c r="M14" i="13"/>
  <c r="K14" i="13"/>
  <c r="J14" i="13"/>
  <c r="I14" i="13"/>
  <c r="BH13" i="13"/>
  <c r="BH23" i="13" s="1"/>
  <c r="BH80" i="13" s="1"/>
  <c r="BF13" i="13"/>
  <c r="BF23" i="13" s="1"/>
  <c r="BF80" i="13" s="1"/>
  <c r="BD13" i="13"/>
  <c r="BD23" i="13" s="1"/>
  <c r="BD80" i="13" s="1"/>
  <c r="BB13" i="13"/>
  <c r="BB23" i="13" s="1"/>
  <c r="BB80" i="13" s="1"/>
  <c r="AZ13" i="13"/>
  <c r="AZ23" i="13" s="1"/>
  <c r="AZ80" i="13" s="1"/>
  <c r="AX13" i="13"/>
  <c r="AX23" i="13" s="1"/>
  <c r="AX80" i="13" s="1"/>
  <c r="AW13" i="13"/>
  <c r="AW23" i="13" s="1"/>
  <c r="AV13" i="13"/>
  <c r="AV23" i="13" s="1"/>
  <c r="AV80" i="13" s="1"/>
  <c r="AR13" i="13"/>
  <c r="AR23" i="13" s="1"/>
  <c r="AR80" i="13" s="1"/>
  <c r="AP13" i="13"/>
  <c r="AP23" i="13" s="1"/>
  <c r="AP80" i="13" s="1"/>
  <c r="AN13" i="13"/>
  <c r="AN23" i="13" s="1"/>
  <c r="AN80" i="13" s="1"/>
  <c r="AD13" i="13"/>
  <c r="AD23" i="13" s="1"/>
  <c r="AD80" i="13" s="1"/>
  <c r="AB13" i="13"/>
  <c r="AB23" i="13" s="1"/>
  <c r="AB80" i="13" s="1"/>
  <c r="Z13" i="13"/>
  <c r="Z23" i="13" s="1"/>
  <c r="Z80" i="13" s="1"/>
  <c r="Y13" i="13"/>
  <c r="Y23" i="13" s="1"/>
  <c r="X13" i="13"/>
  <c r="X23" i="13" s="1"/>
  <c r="X80" i="13" s="1"/>
  <c r="T13" i="13"/>
  <c r="T23" i="13" s="1"/>
  <c r="T80" i="13" s="1"/>
  <c r="R13" i="13"/>
  <c r="R23" i="13" s="1"/>
  <c r="R80" i="13" s="1"/>
  <c r="P13" i="13"/>
  <c r="P23" i="13" s="1"/>
  <c r="P80" i="13" s="1"/>
  <c r="N13" i="13"/>
  <c r="N23" i="13" s="1"/>
  <c r="N80" i="13" s="1"/>
  <c r="L13" i="13"/>
  <c r="L23" i="13" s="1"/>
  <c r="L80" i="13" s="1"/>
  <c r="J13" i="13"/>
  <c r="J23" i="13" s="1"/>
  <c r="J80" i="13" s="1"/>
  <c r="I13" i="13"/>
  <c r="I23" i="13" s="1"/>
  <c r="H13" i="13"/>
  <c r="H23" i="13" s="1"/>
  <c r="H80" i="13" s="1"/>
  <c r="BL12" i="13"/>
  <c r="BP12" i="13" s="1"/>
  <c r="BJ12" i="13"/>
  <c r="BK12" i="13" s="1"/>
  <c r="BI12" i="13"/>
  <c r="BF12" i="13"/>
  <c r="BE12" i="13"/>
  <c r="BG12" i="13" s="1"/>
  <c r="BB12" i="13"/>
  <c r="BA12" i="13"/>
  <c r="BC12" i="13" s="1"/>
  <c r="AY12" i="13"/>
  <c r="AX12" i="13"/>
  <c r="AW12" i="13"/>
  <c r="AT12" i="13"/>
  <c r="AS12" i="13"/>
  <c r="AP12" i="13"/>
  <c r="AO12" i="13"/>
  <c r="AJ12" i="13"/>
  <c r="AF12" i="13"/>
  <c r="BT12" i="13" s="1"/>
  <c r="BX12" i="13" s="1"/>
  <c r="AD12" i="13"/>
  <c r="AC12" i="13"/>
  <c r="AE12" i="13" s="1"/>
  <c r="AA12" i="13"/>
  <c r="Z12" i="13"/>
  <c r="Y12" i="13"/>
  <c r="V12" i="13"/>
  <c r="W12" i="13" s="1"/>
  <c r="U12" i="13"/>
  <c r="R12" i="13"/>
  <c r="Q12" i="13"/>
  <c r="S12" i="13" s="1"/>
  <c r="N12" i="13"/>
  <c r="M12" i="13"/>
  <c r="AG12" i="13" s="1"/>
  <c r="K12" i="13"/>
  <c r="J12" i="13"/>
  <c r="I12" i="13"/>
  <c r="BL11" i="13"/>
  <c r="BP11" i="13" s="1"/>
  <c r="BJ11" i="13"/>
  <c r="BK11" i="13" s="1"/>
  <c r="BI11" i="13"/>
  <c r="BF11" i="13"/>
  <c r="BE11" i="13"/>
  <c r="BG11" i="13" s="1"/>
  <c r="BB11" i="13"/>
  <c r="BA11" i="13"/>
  <c r="BC11" i="13" s="1"/>
  <c r="AY11" i="13"/>
  <c r="AX11" i="13"/>
  <c r="AW11" i="13"/>
  <c r="AT11" i="13"/>
  <c r="AU11" i="13" s="1"/>
  <c r="AS11" i="13"/>
  <c r="AP11" i="13"/>
  <c r="AO11" i="13"/>
  <c r="AJ11" i="13"/>
  <c r="AF11" i="13"/>
  <c r="BT11" i="13" s="1"/>
  <c r="BX11" i="13" s="1"/>
  <c r="AD11" i="13"/>
  <c r="AC11" i="13"/>
  <c r="AE11" i="13" s="1"/>
  <c r="AA11" i="13"/>
  <c r="Z11" i="13"/>
  <c r="Y11" i="13"/>
  <c r="V11" i="13"/>
  <c r="W11" i="13" s="1"/>
  <c r="U11" i="13"/>
  <c r="R11" i="13"/>
  <c r="Q11" i="13"/>
  <c r="S11" i="13" s="1"/>
  <c r="N11" i="13"/>
  <c r="M11" i="13"/>
  <c r="K11" i="13"/>
  <c r="J11" i="13"/>
  <c r="AH11" i="13" s="1"/>
  <c r="I11" i="13"/>
  <c r="BL10" i="13"/>
  <c r="BP10" i="13" s="1"/>
  <c r="BJ10" i="13"/>
  <c r="BK10" i="13" s="1"/>
  <c r="BI10" i="13"/>
  <c r="BF10" i="13"/>
  <c r="BE10" i="13"/>
  <c r="BG10" i="13" s="1"/>
  <c r="BB10" i="13"/>
  <c r="BA10" i="13"/>
  <c r="BC10" i="13" s="1"/>
  <c r="AY10" i="13"/>
  <c r="AX10" i="13"/>
  <c r="AW10" i="13"/>
  <c r="AT10" i="13"/>
  <c r="AS10" i="13"/>
  <c r="AP10" i="13"/>
  <c r="AO10" i="13"/>
  <c r="AJ10" i="13"/>
  <c r="AF10" i="13"/>
  <c r="BT10" i="13" s="1"/>
  <c r="BX10" i="13" s="1"/>
  <c r="AD10" i="13"/>
  <c r="AC10" i="13"/>
  <c r="AE10" i="13" s="1"/>
  <c r="AA10" i="13"/>
  <c r="Z10" i="13"/>
  <c r="Y10" i="13"/>
  <c r="V10" i="13"/>
  <c r="W10" i="13" s="1"/>
  <c r="U10" i="13"/>
  <c r="R10" i="13"/>
  <c r="Q10" i="13"/>
  <c r="S10" i="13" s="1"/>
  <c r="N10" i="13"/>
  <c r="M10" i="13"/>
  <c r="K10" i="13"/>
  <c r="J10" i="13"/>
  <c r="AH10" i="13" s="1"/>
  <c r="AL10" i="13" s="1"/>
  <c r="I10" i="13"/>
  <c r="BN9" i="13"/>
  <c r="BR9" i="13" s="1"/>
  <c r="BL9" i="13"/>
  <c r="BP9" i="13" s="1"/>
  <c r="BJ9" i="13"/>
  <c r="BK9" i="13" s="1"/>
  <c r="BI9" i="13"/>
  <c r="BF9" i="13"/>
  <c r="BE9" i="13"/>
  <c r="BG9" i="13" s="1"/>
  <c r="BB9" i="13"/>
  <c r="BA9" i="13"/>
  <c r="BC9" i="13" s="1"/>
  <c r="AY9" i="13"/>
  <c r="AX9" i="13"/>
  <c r="AW9" i="13"/>
  <c r="AT9" i="13"/>
  <c r="AU9" i="13" s="1"/>
  <c r="AS9" i="13"/>
  <c r="AP9" i="13"/>
  <c r="AO9" i="13"/>
  <c r="AF9" i="13"/>
  <c r="BT9" i="13" s="1"/>
  <c r="BX9" i="13" s="1"/>
  <c r="AD9" i="13"/>
  <c r="AC9" i="13"/>
  <c r="AE9" i="13" s="1"/>
  <c r="AA9" i="13"/>
  <c r="Z9" i="13"/>
  <c r="Y9" i="13"/>
  <c r="V9" i="13"/>
  <c r="W9" i="13" s="1"/>
  <c r="U9" i="13"/>
  <c r="R9" i="13"/>
  <c r="Q9" i="13"/>
  <c r="S9" i="13" s="1"/>
  <c r="N9" i="13"/>
  <c r="M9" i="13"/>
  <c r="K9" i="13"/>
  <c r="J9" i="13"/>
  <c r="AH9" i="13" s="1"/>
  <c r="I9" i="13"/>
  <c r="BL8" i="13"/>
  <c r="BP8" i="13" s="1"/>
  <c r="BJ8" i="13"/>
  <c r="BK8" i="13" s="1"/>
  <c r="BI8" i="13"/>
  <c r="BF8" i="13"/>
  <c r="BE8" i="13"/>
  <c r="BG8" i="13" s="1"/>
  <c r="BB8" i="13"/>
  <c r="BA8" i="13"/>
  <c r="BC8" i="13" s="1"/>
  <c r="AY8" i="13"/>
  <c r="AX8" i="13"/>
  <c r="AW8" i="13"/>
  <c r="AT8" i="13"/>
  <c r="AS8" i="13"/>
  <c r="AP8" i="13"/>
  <c r="AO8" i="13"/>
  <c r="AJ8" i="13"/>
  <c r="AF8" i="13"/>
  <c r="BT8" i="13" s="1"/>
  <c r="BX8" i="13" s="1"/>
  <c r="AD8" i="13"/>
  <c r="AC8" i="13"/>
  <c r="AE8" i="13" s="1"/>
  <c r="AA8" i="13"/>
  <c r="Z8" i="13"/>
  <c r="Y8" i="13"/>
  <c r="V8" i="13"/>
  <c r="W8" i="13" s="1"/>
  <c r="U8" i="13"/>
  <c r="R8" i="13"/>
  <c r="Q8" i="13"/>
  <c r="S8" i="13" s="1"/>
  <c r="N8" i="13"/>
  <c r="M8" i="13"/>
  <c r="AG8" i="13" s="1"/>
  <c r="K8" i="13"/>
  <c r="J8" i="13"/>
  <c r="I8" i="13"/>
  <c r="BL7" i="13"/>
  <c r="BL13" i="13" s="1"/>
  <c r="BL23" i="13" s="1"/>
  <c r="BL80" i="13" s="1"/>
  <c r="BJ7" i="13"/>
  <c r="BK7" i="13" s="1"/>
  <c r="BI7" i="13"/>
  <c r="BI13" i="13" s="1"/>
  <c r="BI23" i="13" s="1"/>
  <c r="BF7" i="13"/>
  <c r="BE7" i="13"/>
  <c r="BB7" i="13"/>
  <c r="BA7" i="13"/>
  <c r="BA13" i="13" s="1"/>
  <c r="BA23" i="13" s="1"/>
  <c r="BA80" i="13" s="1"/>
  <c r="BC80" i="13" s="1"/>
  <c r="AY7" i="13"/>
  <c r="AX7" i="13"/>
  <c r="AW7" i="13"/>
  <c r="AT7" i="13"/>
  <c r="AU7" i="13" s="1"/>
  <c r="AS7" i="13"/>
  <c r="AS13" i="13" s="1"/>
  <c r="AS23" i="13" s="1"/>
  <c r="AP7" i="13"/>
  <c r="AO7" i="13"/>
  <c r="AJ7" i="13"/>
  <c r="AF7" i="13"/>
  <c r="AD7" i="13"/>
  <c r="AC7" i="13"/>
  <c r="AC13" i="13" s="1"/>
  <c r="AC23" i="13" s="1"/>
  <c r="AA7" i="13"/>
  <c r="Z7" i="13"/>
  <c r="Y7" i="13"/>
  <c r="V7" i="13"/>
  <c r="W7" i="13" s="1"/>
  <c r="U7" i="13"/>
  <c r="U13" i="13" s="1"/>
  <c r="U23" i="13" s="1"/>
  <c r="R7" i="13"/>
  <c r="Q7" i="13"/>
  <c r="N7" i="13"/>
  <c r="M7" i="13"/>
  <c r="AG7" i="13" s="1"/>
  <c r="K7" i="13"/>
  <c r="J7" i="13"/>
  <c r="AH7" i="13" s="1"/>
  <c r="I7" i="13"/>
  <c r="BI82" i="12"/>
  <c r="BK82" i="12" s="1"/>
  <c r="BE82" i="12"/>
  <c r="BG82" i="12" s="1"/>
  <c r="BA82" i="12"/>
  <c r="BC82" i="12" s="1"/>
  <c r="AW82" i="12"/>
  <c r="AY82" i="12" s="1"/>
  <c r="AS82" i="12"/>
  <c r="AU82" i="12" s="1"/>
  <c r="AQ82" i="12"/>
  <c r="AO82" i="12"/>
  <c r="AC82" i="12"/>
  <c r="AE82" i="12" s="1"/>
  <c r="AA82" i="12"/>
  <c r="Y82" i="12"/>
  <c r="U82" i="12"/>
  <c r="W82" i="12" s="1"/>
  <c r="Q82" i="12"/>
  <c r="S82" i="12" s="1"/>
  <c r="M82" i="12"/>
  <c r="O82" i="12" s="1"/>
  <c r="I82" i="12"/>
  <c r="K82" i="12" s="1"/>
  <c r="BN76" i="12"/>
  <c r="BO76" i="12" s="1"/>
  <c r="BM76" i="12"/>
  <c r="BQ76" i="12" s="1"/>
  <c r="BL76" i="12"/>
  <c r="BP76" i="12" s="1"/>
  <c r="BK76" i="12"/>
  <c r="BG76" i="12"/>
  <c r="BC76" i="12"/>
  <c r="AY76" i="12"/>
  <c r="AU76" i="12"/>
  <c r="AQ76" i="12"/>
  <c r="AH76" i="12"/>
  <c r="AL76" i="12" s="1"/>
  <c r="AG76" i="12"/>
  <c r="AK76" i="12" s="1"/>
  <c r="AF76" i="12"/>
  <c r="BT76" i="12" s="1"/>
  <c r="BX76" i="12" s="1"/>
  <c r="AE76" i="12"/>
  <c r="AA76" i="12"/>
  <c r="W76" i="12"/>
  <c r="S76" i="12"/>
  <c r="O76" i="12"/>
  <c r="K76" i="12"/>
  <c r="BH75" i="12"/>
  <c r="BH77" i="12" s="1"/>
  <c r="BD75" i="12"/>
  <c r="BD77" i="12" s="1"/>
  <c r="AZ75" i="12"/>
  <c r="AZ77" i="12" s="1"/>
  <c r="AV75" i="12"/>
  <c r="AV77" i="12" s="1"/>
  <c r="AR75" i="12"/>
  <c r="AR77" i="12" s="1"/>
  <c r="AN75" i="12"/>
  <c r="AN77" i="12" s="1"/>
  <c r="AB75" i="12"/>
  <c r="AB77" i="12" s="1"/>
  <c r="X75" i="12"/>
  <c r="X77" i="12" s="1"/>
  <c r="T75" i="12"/>
  <c r="T77" i="12" s="1"/>
  <c r="P75" i="12"/>
  <c r="P77" i="12" s="1"/>
  <c r="L75" i="12"/>
  <c r="L77" i="12" s="1"/>
  <c r="H75" i="12"/>
  <c r="H77" i="12" s="1"/>
  <c r="BH73" i="12"/>
  <c r="BH81" i="12" s="1"/>
  <c r="BF73" i="12"/>
  <c r="BF81" i="12" s="1"/>
  <c r="BD73" i="12"/>
  <c r="BD81" i="12" s="1"/>
  <c r="BB73" i="12"/>
  <c r="BB81" i="12" s="1"/>
  <c r="AZ73" i="12"/>
  <c r="AZ81" i="12" s="1"/>
  <c r="AX73" i="12"/>
  <c r="AV73" i="12"/>
  <c r="AV81" i="12" s="1"/>
  <c r="AR73" i="12"/>
  <c r="AR81" i="12" s="1"/>
  <c r="AN73" i="12"/>
  <c r="AN81" i="12" s="1"/>
  <c r="AD73" i="12"/>
  <c r="AD81" i="12" s="1"/>
  <c r="AB73" i="12"/>
  <c r="AB81" i="12" s="1"/>
  <c r="Z73" i="12"/>
  <c r="X73" i="12"/>
  <c r="X81" i="12" s="1"/>
  <c r="T73" i="12"/>
  <c r="T81" i="12" s="1"/>
  <c r="R73" i="12"/>
  <c r="R81" i="12" s="1"/>
  <c r="P73" i="12"/>
  <c r="P81" i="12" s="1"/>
  <c r="N73" i="12"/>
  <c r="N81" i="12" s="1"/>
  <c r="L73" i="12"/>
  <c r="L81" i="12" s="1"/>
  <c r="J73" i="12"/>
  <c r="K73" i="12" s="1"/>
  <c r="H73" i="12"/>
  <c r="H81" i="12" s="1"/>
  <c r="BL72" i="12"/>
  <c r="BP72" i="12" s="1"/>
  <c r="BJ72" i="12"/>
  <c r="BK72" i="12" s="1"/>
  <c r="BI72" i="12"/>
  <c r="BF72" i="12"/>
  <c r="BE72" i="12"/>
  <c r="BB72" i="12"/>
  <c r="BA72" i="12"/>
  <c r="AX72" i="12"/>
  <c r="AW72" i="12"/>
  <c r="AY72" i="12" s="1"/>
  <c r="AT72" i="12"/>
  <c r="AS72" i="12"/>
  <c r="AP72" i="12"/>
  <c r="AO72" i="12"/>
  <c r="AF72" i="12"/>
  <c r="AD72" i="12"/>
  <c r="AC72" i="12"/>
  <c r="AA72" i="12"/>
  <c r="Z72" i="12"/>
  <c r="Y72" i="12"/>
  <c r="V72" i="12"/>
  <c r="U72" i="12"/>
  <c r="R72" i="12"/>
  <c r="Q72" i="12"/>
  <c r="S72" i="12" s="1"/>
  <c r="N72" i="12"/>
  <c r="M72" i="12"/>
  <c r="J72" i="12"/>
  <c r="AH72" i="12" s="1"/>
  <c r="AL72" i="12" s="1"/>
  <c r="I72" i="12"/>
  <c r="BL71" i="12"/>
  <c r="BL73" i="12" s="1"/>
  <c r="BL81" i="12" s="1"/>
  <c r="BJ71" i="12"/>
  <c r="BI71" i="12"/>
  <c r="BI73" i="12" s="1"/>
  <c r="BF71" i="12"/>
  <c r="BE71" i="12"/>
  <c r="BB71" i="12"/>
  <c r="BA71" i="12"/>
  <c r="BA73" i="12" s="1"/>
  <c r="AX71" i="12"/>
  <c r="AY71" i="12" s="1"/>
  <c r="AW71" i="12"/>
  <c r="AT71" i="12"/>
  <c r="AU71" i="12" s="1"/>
  <c r="AS71" i="12"/>
  <c r="AP71" i="12"/>
  <c r="AP73" i="12" s="1"/>
  <c r="AP81" i="12" s="1"/>
  <c r="AO71" i="12"/>
  <c r="AJ71" i="12"/>
  <c r="AF71" i="12"/>
  <c r="AD71" i="12"/>
  <c r="AC71" i="12"/>
  <c r="AA71" i="12"/>
  <c r="Z71" i="12"/>
  <c r="Y71" i="12"/>
  <c r="Y73" i="12" s="1"/>
  <c r="Y81" i="12" s="1"/>
  <c r="V71" i="12"/>
  <c r="U71" i="12"/>
  <c r="U73" i="12" s="1"/>
  <c r="R71" i="12"/>
  <c r="Q71" i="12"/>
  <c r="N71" i="12"/>
  <c r="M71" i="12"/>
  <c r="AG71" i="12" s="1"/>
  <c r="J71" i="12"/>
  <c r="K71" i="12" s="1"/>
  <c r="I71" i="12"/>
  <c r="I73" i="12" s="1"/>
  <c r="I81" i="12" s="1"/>
  <c r="BH69" i="12"/>
  <c r="BH78" i="12" s="1"/>
  <c r="BD69" i="12"/>
  <c r="BD78" i="12" s="1"/>
  <c r="AZ69" i="12"/>
  <c r="AZ78" i="12" s="1"/>
  <c r="AV69" i="12"/>
  <c r="AV78" i="12" s="1"/>
  <c r="AR69" i="12"/>
  <c r="AR78" i="12" s="1"/>
  <c r="AN69" i="12"/>
  <c r="AN78" i="12" s="1"/>
  <c r="AB69" i="12"/>
  <c r="AB78" i="12" s="1"/>
  <c r="X69" i="12"/>
  <c r="X78" i="12" s="1"/>
  <c r="T69" i="12"/>
  <c r="T78" i="12" s="1"/>
  <c r="P69" i="12"/>
  <c r="P78" i="12" s="1"/>
  <c r="L69" i="12"/>
  <c r="L78" i="12" s="1"/>
  <c r="H69" i="12"/>
  <c r="H78" i="12" s="1"/>
  <c r="BL68" i="12"/>
  <c r="BP68" i="12" s="1"/>
  <c r="BJ68" i="12"/>
  <c r="BI68" i="12"/>
  <c r="BF68" i="12"/>
  <c r="BE68" i="12"/>
  <c r="BG68" i="12" s="1"/>
  <c r="BB68" i="12"/>
  <c r="BA68" i="12"/>
  <c r="BC68" i="12" s="1"/>
  <c r="AX68" i="12"/>
  <c r="AW68" i="12"/>
  <c r="AY68" i="12" s="1"/>
  <c r="AT68" i="12"/>
  <c r="AU68" i="12" s="1"/>
  <c r="AS68" i="12"/>
  <c r="AP68" i="12"/>
  <c r="AO68" i="12"/>
  <c r="AF68" i="12"/>
  <c r="AD68" i="12"/>
  <c r="AC68" i="12"/>
  <c r="AE68" i="12" s="1"/>
  <c r="Z68" i="12"/>
  <c r="AA68" i="12" s="1"/>
  <c r="Y68" i="12"/>
  <c r="V68" i="12"/>
  <c r="W68" i="12" s="1"/>
  <c r="U68" i="12"/>
  <c r="R68" i="12"/>
  <c r="Q68" i="12"/>
  <c r="N68" i="12"/>
  <c r="M68" i="12"/>
  <c r="K68" i="12"/>
  <c r="J68" i="12"/>
  <c r="I68" i="12"/>
  <c r="BL67" i="12"/>
  <c r="BP67" i="12" s="1"/>
  <c r="BJ67" i="12"/>
  <c r="BK67" i="12" s="1"/>
  <c r="BI67" i="12"/>
  <c r="BF67" i="12"/>
  <c r="BE67" i="12"/>
  <c r="BB67" i="12"/>
  <c r="BA67" i="12"/>
  <c r="AX67" i="12"/>
  <c r="AW67" i="12"/>
  <c r="AY67" i="12" s="1"/>
  <c r="AT67" i="12"/>
  <c r="AS67" i="12"/>
  <c r="AP67" i="12"/>
  <c r="AO67" i="12"/>
  <c r="AF67" i="12"/>
  <c r="AD67" i="12"/>
  <c r="AC67" i="12"/>
  <c r="AE67" i="12" s="1"/>
  <c r="Z67" i="12"/>
  <c r="Y67" i="12"/>
  <c r="AA67" i="12" s="1"/>
  <c r="V67" i="12"/>
  <c r="W67" i="12" s="1"/>
  <c r="U67" i="12"/>
  <c r="R67" i="12"/>
  <c r="Q67" i="12"/>
  <c r="N67" i="12"/>
  <c r="M67" i="12"/>
  <c r="K67" i="12"/>
  <c r="J67" i="12"/>
  <c r="I67" i="12"/>
  <c r="BL66" i="12"/>
  <c r="BP66" i="12" s="1"/>
  <c r="BJ66" i="12"/>
  <c r="BK66" i="12" s="1"/>
  <c r="BI66" i="12"/>
  <c r="BF66" i="12"/>
  <c r="BE66" i="12"/>
  <c r="BB66" i="12"/>
  <c r="BA66" i="12"/>
  <c r="AX66" i="12"/>
  <c r="AW66" i="12"/>
  <c r="AY66" i="12" s="1"/>
  <c r="AT66" i="12"/>
  <c r="AS66" i="12"/>
  <c r="AP66" i="12"/>
  <c r="AO66" i="12"/>
  <c r="AF66" i="12"/>
  <c r="BT66" i="12" s="1"/>
  <c r="BX66" i="12" s="1"/>
  <c r="AD66" i="12"/>
  <c r="AC66" i="12"/>
  <c r="AA66" i="12"/>
  <c r="Z66" i="12"/>
  <c r="Y66" i="12"/>
  <c r="V66" i="12"/>
  <c r="U66" i="12"/>
  <c r="R66" i="12"/>
  <c r="Q66" i="12"/>
  <c r="S66" i="12" s="1"/>
  <c r="N66" i="12"/>
  <c r="M66" i="12"/>
  <c r="J66" i="12"/>
  <c r="I66" i="12"/>
  <c r="BL65" i="12"/>
  <c r="BP65" i="12" s="1"/>
  <c r="BJ65" i="12"/>
  <c r="BI65" i="12"/>
  <c r="BF65" i="12"/>
  <c r="BE65" i="12"/>
  <c r="BG65" i="12" s="1"/>
  <c r="BB65" i="12"/>
  <c r="BA65" i="12"/>
  <c r="BC65" i="12" s="1"/>
  <c r="AX65" i="12"/>
  <c r="AW65" i="12"/>
  <c r="AY65" i="12" s="1"/>
  <c r="AT65" i="12"/>
  <c r="AU65" i="12" s="1"/>
  <c r="AS65" i="12"/>
  <c r="AP65" i="12"/>
  <c r="AO65" i="12"/>
  <c r="AJ65" i="12"/>
  <c r="AF65" i="12"/>
  <c r="AD65" i="12"/>
  <c r="AC65" i="12"/>
  <c r="AA65" i="12"/>
  <c r="Z65" i="12"/>
  <c r="Y65" i="12"/>
  <c r="V65" i="12"/>
  <c r="U65" i="12"/>
  <c r="R65" i="12"/>
  <c r="Q65" i="12"/>
  <c r="S65" i="12" s="1"/>
  <c r="N65" i="12"/>
  <c r="M65" i="12"/>
  <c r="AG65" i="12" s="1"/>
  <c r="J65" i="12"/>
  <c r="I65" i="12"/>
  <c r="BL64" i="12"/>
  <c r="BP64" i="12" s="1"/>
  <c r="BJ64" i="12"/>
  <c r="BK64" i="12" s="1"/>
  <c r="BI64" i="12"/>
  <c r="BF64" i="12"/>
  <c r="BE64" i="12"/>
  <c r="BB64" i="12"/>
  <c r="BN64" i="12" s="1"/>
  <c r="BR64" i="12" s="1"/>
  <c r="BA64" i="12"/>
  <c r="AX64" i="12"/>
  <c r="AW64" i="12"/>
  <c r="AY64" i="12" s="1"/>
  <c r="AT64" i="12"/>
  <c r="AS64" i="12"/>
  <c r="AP64" i="12"/>
  <c r="AO64" i="12"/>
  <c r="AF64" i="12"/>
  <c r="BT64" i="12" s="1"/>
  <c r="BX64" i="12" s="1"/>
  <c r="AD64" i="12"/>
  <c r="AC64" i="12"/>
  <c r="AA64" i="12"/>
  <c r="Z64" i="12"/>
  <c r="Y64" i="12"/>
  <c r="V64" i="12"/>
  <c r="U64" i="12"/>
  <c r="R64" i="12"/>
  <c r="Q64" i="12"/>
  <c r="S64" i="12" s="1"/>
  <c r="N64" i="12"/>
  <c r="M64" i="12"/>
  <c r="J64" i="12"/>
  <c r="I64" i="12"/>
  <c r="K64" i="12" s="1"/>
  <c r="BL63" i="12"/>
  <c r="BP63" i="12" s="1"/>
  <c r="BJ63" i="12"/>
  <c r="BI63" i="12"/>
  <c r="BF63" i="12"/>
  <c r="BE63" i="12"/>
  <c r="BG63" i="12" s="1"/>
  <c r="BB63" i="12"/>
  <c r="BA63" i="12"/>
  <c r="BC63" i="12" s="1"/>
  <c r="AX63" i="12"/>
  <c r="AW63" i="12"/>
  <c r="AY63" i="12" s="1"/>
  <c r="AT63" i="12"/>
  <c r="AU63" i="12" s="1"/>
  <c r="AS63" i="12"/>
  <c r="AP63" i="12"/>
  <c r="AO63" i="12"/>
  <c r="AJ63" i="12"/>
  <c r="AF63" i="12"/>
  <c r="AD63" i="12"/>
  <c r="AC63" i="12"/>
  <c r="AA63" i="12"/>
  <c r="Z63" i="12"/>
  <c r="Y63" i="12"/>
  <c r="V63" i="12"/>
  <c r="U63" i="12"/>
  <c r="R63" i="12"/>
  <c r="Q63" i="12"/>
  <c r="S63" i="12" s="1"/>
  <c r="N63" i="12"/>
  <c r="M63" i="12"/>
  <c r="AG63" i="12" s="1"/>
  <c r="J63" i="12"/>
  <c r="I63" i="12"/>
  <c r="K63" i="12" s="1"/>
  <c r="BL62" i="12"/>
  <c r="BP62" i="12" s="1"/>
  <c r="BJ62" i="12"/>
  <c r="BK62" i="12" s="1"/>
  <c r="BI62" i="12"/>
  <c r="BF62" i="12"/>
  <c r="BN62" i="12" s="1"/>
  <c r="BR62" i="12" s="1"/>
  <c r="BE62" i="12"/>
  <c r="BB62" i="12"/>
  <c r="BA62" i="12"/>
  <c r="AY62" i="12"/>
  <c r="AX62" i="12"/>
  <c r="AW62" i="12"/>
  <c r="AT62" i="12"/>
  <c r="AS62" i="12"/>
  <c r="AP62" i="12"/>
  <c r="AO62" i="12"/>
  <c r="AF62" i="12"/>
  <c r="BT62" i="12" s="1"/>
  <c r="BX62" i="12" s="1"/>
  <c r="AD62" i="12"/>
  <c r="AC62" i="12"/>
  <c r="Z62" i="12"/>
  <c r="Y62" i="12"/>
  <c r="AA62" i="12" s="1"/>
  <c r="V62" i="12"/>
  <c r="U62" i="12"/>
  <c r="R62" i="12"/>
  <c r="Q62" i="12"/>
  <c r="S62" i="12" s="1"/>
  <c r="N62" i="12"/>
  <c r="M62" i="12"/>
  <c r="J62" i="12"/>
  <c r="I62" i="12"/>
  <c r="K62" i="12" s="1"/>
  <c r="BL61" i="12"/>
  <c r="BP61" i="12" s="1"/>
  <c r="BJ61" i="12"/>
  <c r="BI61" i="12"/>
  <c r="BF61" i="12"/>
  <c r="BE61" i="12"/>
  <c r="BG61" i="12" s="1"/>
  <c r="BB61" i="12"/>
  <c r="BA61" i="12"/>
  <c r="BC61" i="12" s="1"/>
  <c r="AX61" i="12"/>
  <c r="AY61" i="12" s="1"/>
  <c r="AW61" i="12"/>
  <c r="AT61" i="12"/>
  <c r="AU61" i="12" s="1"/>
  <c r="AS61" i="12"/>
  <c r="AP61" i="12"/>
  <c r="AO61" i="12"/>
  <c r="AJ61" i="12"/>
  <c r="AF61" i="12"/>
  <c r="AD61" i="12"/>
  <c r="AC61" i="12"/>
  <c r="Z61" i="12"/>
  <c r="Y61" i="12"/>
  <c r="AA61" i="12" s="1"/>
  <c r="V61" i="12"/>
  <c r="U61" i="12"/>
  <c r="R61" i="12"/>
  <c r="Q61" i="12"/>
  <c r="S61" i="12" s="1"/>
  <c r="N61" i="12"/>
  <c r="M61" i="12"/>
  <c r="J61" i="12"/>
  <c r="I61" i="12"/>
  <c r="K61" i="12" s="1"/>
  <c r="BL60" i="12"/>
  <c r="BP60" i="12" s="1"/>
  <c r="BJ60" i="12"/>
  <c r="BI60" i="12"/>
  <c r="BF60" i="12"/>
  <c r="BE60" i="12"/>
  <c r="BG60" i="12" s="1"/>
  <c r="BB60" i="12"/>
  <c r="BA60" i="12"/>
  <c r="BC60" i="12" s="1"/>
  <c r="AX60" i="12"/>
  <c r="AW60" i="12"/>
  <c r="AY60" i="12" s="1"/>
  <c r="AT60" i="12"/>
  <c r="AU60" i="12" s="1"/>
  <c r="AS60" i="12"/>
  <c r="AP60" i="12"/>
  <c r="AO60" i="12"/>
  <c r="AF60" i="12"/>
  <c r="AD60" i="12"/>
  <c r="AC60" i="12"/>
  <c r="AE60" i="12" s="1"/>
  <c r="Z60" i="12"/>
  <c r="Y60" i="12"/>
  <c r="V60" i="12"/>
  <c r="W60" i="12" s="1"/>
  <c r="U60" i="12"/>
  <c r="R60" i="12"/>
  <c r="Q60" i="12"/>
  <c r="N60" i="12"/>
  <c r="M60" i="12"/>
  <c r="K60" i="12"/>
  <c r="J60" i="12"/>
  <c r="I60" i="12"/>
  <c r="BL59" i="12"/>
  <c r="BP59" i="12" s="1"/>
  <c r="BJ59" i="12"/>
  <c r="BK59" i="12" s="1"/>
  <c r="BI59" i="12"/>
  <c r="BF59" i="12"/>
  <c r="BE59" i="12"/>
  <c r="BB59" i="12"/>
  <c r="BA59" i="12"/>
  <c r="AX59" i="12"/>
  <c r="AW59" i="12"/>
  <c r="AY59" i="12" s="1"/>
  <c r="AT59" i="12"/>
  <c r="AS59" i="12"/>
  <c r="AP59" i="12"/>
  <c r="AO59" i="12"/>
  <c r="AF59" i="12"/>
  <c r="AD59" i="12"/>
  <c r="AC59" i="12"/>
  <c r="AE59" i="12" s="1"/>
  <c r="Z59" i="12"/>
  <c r="Y59" i="12"/>
  <c r="V59" i="12"/>
  <c r="W59" i="12" s="1"/>
  <c r="U59" i="12"/>
  <c r="R59" i="12"/>
  <c r="Q59" i="12"/>
  <c r="N59" i="12"/>
  <c r="M59" i="12"/>
  <c r="K59" i="12"/>
  <c r="J59" i="12"/>
  <c r="I59" i="12"/>
  <c r="BL58" i="12"/>
  <c r="BP58" i="12" s="1"/>
  <c r="BJ58" i="12"/>
  <c r="BK58" i="12" s="1"/>
  <c r="BI58" i="12"/>
  <c r="BF58" i="12"/>
  <c r="BE58" i="12"/>
  <c r="BB58" i="12"/>
  <c r="BA58" i="12"/>
  <c r="AX58" i="12"/>
  <c r="AW58" i="12"/>
  <c r="AY58" i="12" s="1"/>
  <c r="AT58" i="12"/>
  <c r="AS58" i="12"/>
  <c r="AP58" i="12"/>
  <c r="AO58" i="12"/>
  <c r="AF58" i="12"/>
  <c r="BT58" i="12" s="1"/>
  <c r="BX58" i="12" s="1"/>
  <c r="AD58" i="12"/>
  <c r="AC58" i="12"/>
  <c r="AA58" i="12"/>
  <c r="Z58" i="12"/>
  <c r="Y58" i="12"/>
  <c r="V58" i="12"/>
  <c r="U58" i="12"/>
  <c r="R58" i="12"/>
  <c r="Q58" i="12"/>
  <c r="S58" i="12" s="1"/>
  <c r="N58" i="12"/>
  <c r="M58" i="12"/>
  <c r="J58" i="12"/>
  <c r="I58" i="12"/>
  <c r="K58" i="12" s="1"/>
  <c r="BL57" i="12"/>
  <c r="BP57" i="12" s="1"/>
  <c r="BJ57" i="12"/>
  <c r="BI57" i="12"/>
  <c r="BF57" i="12"/>
  <c r="BE57" i="12"/>
  <c r="BG57" i="12" s="1"/>
  <c r="BB57" i="12"/>
  <c r="BA57" i="12"/>
  <c r="BC57" i="12" s="1"/>
  <c r="AX57" i="12"/>
  <c r="AW57" i="12"/>
  <c r="AY57" i="12" s="1"/>
  <c r="AT57" i="12"/>
  <c r="AU57" i="12" s="1"/>
  <c r="AS57" i="12"/>
  <c r="AP57" i="12"/>
  <c r="AO57" i="12"/>
  <c r="AJ57" i="12"/>
  <c r="AF57" i="12"/>
  <c r="AD57" i="12"/>
  <c r="AC57" i="12"/>
  <c r="AA57" i="12"/>
  <c r="Z57" i="12"/>
  <c r="Y57" i="12"/>
  <c r="V57" i="12"/>
  <c r="U57" i="12"/>
  <c r="R57" i="12"/>
  <c r="Q57" i="12"/>
  <c r="S57" i="12" s="1"/>
  <c r="N57" i="12"/>
  <c r="M57" i="12"/>
  <c r="AG57" i="12" s="1"/>
  <c r="J57" i="12"/>
  <c r="I57" i="12"/>
  <c r="K57" i="12" s="1"/>
  <c r="BL56" i="12"/>
  <c r="BP56" i="12" s="1"/>
  <c r="BJ56" i="12"/>
  <c r="BK56" i="12" s="1"/>
  <c r="BI56" i="12"/>
  <c r="BF56" i="12"/>
  <c r="BN56" i="12" s="1"/>
  <c r="BR56" i="12" s="1"/>
  <c r="BE56" i="12"/>
  <c r="BB56" i="12"/>
  <c r="BA56" i="12"/>
  <c r="AY56" i="12"/>
  <c r="AX56" i="12"/>
  <c r="AW56" i="12"/>
  <c r="AT56" i="12"/>
  <c r="AS56" i="12"/>
  <c r="AP56" i="12"/>
  <c r="AO56" i="12"/>
  <c r="AF56" i="12"/>
  <c r="BT56" i="12" s="1"/>
  <c r="BX56" i="12" s="1"/>
  <c r="AD56" i="12"/>
  <c r="AC56" i="12"/>
  <c r="Z56" i="12"/>
  <c r="Y56" i="12"/>
  <c r="AA56" i="12" s="1"/>
  <c r="V56" i="12"/>
  <c r="U56" i="12"/>
  <c r="R56" i="12"/>
  <c r="Q56" i="12"/>
  <c r="S56" i="12" s="1"/>
  <c r="N56" i="12"/>
  <c r="M56" i="12"/>
  <c r="J56" i="12"/>
  <c r="I56" i="12"/>
  <c r="BL55" i="12"/>
  <c r="BP55" i="12" s="1"/>
  <c r="BJ55" i="12"/>
  <c r="BI55" i="12"/>
  <c r="BF55" i="12"/>
  <c r="BE55" i="12"/>
  <c r="BG55" i="12" s="1"/>
  <c r="BB55" i="12"/>
  <c r="BA55" i="12"/>
  <c r="BC55" i="12" s="1"/>
  <c r="AX55" i="12"/>
  <c r="AW55" i="12"/>
  <c r="AY55" i="12" s="1"/>
  <c r="AT55" i="12"/>
  <c r="AU55" i="12" s="1"/>
  <c r="AS55" i="12"/>
  <c r="AP55" i="12"/>
  <c r="AO55" i="12"/>
  <c r="AJ55" i="12"/>
  <c r="AF55" i="12"/>
  <c r="AD55" i="12"/>
  <c r="AC55" i="12"/>
  <c r="Z55" i="12"/>
  <c r="Y55" i="12"/>
  <c r="AA55" i="12" s="1"/>
  <c r="V55" i="12"/>
  <c r="U55" i="12"/>
  <c r="R55" i="12"/>
  <c r="Q55" i="12"/>
  <c r="S55" i="12" s="1"/>
  <c r="N55" i="12"/>
  <c r="M55" i="12"/>
  <c r="J55" i="12"/>
  <c r="I55" i="12"/>
  <c r="K55" i="12" s="1"/>
  <c r="BL54" i="12"/>
  <c r="BP54" i="12" s="1"/>
  <c r="BJ54" i="12"/>
  <c r="BK54" i="12" s="1"/>
  <c r="BI54" i="12"/>
  <c r="BF54" i="12"/>
  <c r="BN54" i="12" s="1"/>
  <c r="BR54" i="12" s="1"/>
  <c r="BE54" i="12"/>
  <c r="BB54" i="12"/>
  <c r="BA54" i="12"/>
  <c r="AY54" i="12"/>
  <c r="AX54" i="12"/>
  <c r="AW54" i="12"/>
  <c r="AT54" i="12"/>
  <c r="AS54" i="12"/>
  <c r="AP54" i="12"/>
  <c r="AO54" i="12"/>
  <c r="AF54" i="12"/>
  <c r="BT54" i="12" s="1"/>
  <c r="BX54" i="12" s="1"/>
  <c r="AD54" i="12"/>
  <c r="AC54" i="12"/>
  <c r="Z54" i="12"/>
  <c r="Y54" i="12"/>
  <c r="AA54" i="12" s="1"/>
  <c r="V54" i="12"/>
  <c r="U54" i="12"/>
  <c r="R54" i="12"/>
  <c r="Q54" i="12"/>
  <c r="S54" i="12" s="1"/>
  <c r="N54" i="12"/>
  <c r="M54" i="12"/>
  <c r="J54" i="12"/>
  <c r="I54" i="12"/>
  <c r="K54" i="12" s="1"/>
  <c r="BL53" i="12"/>
  <c r="BP53" i="12" s="1"/>
  <c r="BJ53" i="12"/>
  <c r="BI53" i="12"/>
  <c r="BF53" i="12"/>
  <c r="BE53" i="12"/>
  <c r="BG53" i="12" s="1"/>
  <c r="BB53" i="12"/>
  <c r="BA53" i="12"/>
  <c r="BC53" i="12" s="1"/>
  <c r="AX53" i="12"/>
  <c r="AW53" i="12"/>
  <c r="AT53" i="12"/>
  <c r="AS53" i="12"/>
  <c r="AU53" i="12" s="1"/>
  <c r="AP53" i="12"/>
  <c r="AO53" i="12"/>
  <c r="AF53" i="12"/>
  <c r="BT53" i="12" s="1"/>
  <c r="BX53" i="12" s="1"/>
  <c r="AD53" i="12"/>
  <c r="AC53" i="12"/>
  <c r="AE53" i="12" s="1"/>
  <c r="Z53" i="12"/>
  <c r="Y53" i="12"/>
  <c r="AA53" i="12" s="1"/>
  <c r="V53" i="12"/>
  <c r="W53" i="12" s="1"/>
  <c r="U53" i="12"/>
  <c r="R53" i="12"/>
  <c r="Q53" i="12"/>
  <c r="N53" i="12"/>
  <c r="M53" i="12"/>
  <c r="J53" i="12"/>
  <c r="I53" i="12"/>
  <c r="BL52" i="12"/>
  <c r="BP52" i="12" s="1"/>
  <c r="BJ52" i="12"/>
  <c r="BI52" i="12"/>
  <c r="BF52" i="12"/>
  <c r="BE52" i="12"/>
  <c r="BB52" i="12"/>
  <c r="BA52" i="12"/>
  <c r="BC52" i="12" s="1"/>
  <c r="AX52" i="12"/>
  <c r="AW52" i="12"/>
  <c r="AT52" i="12"/>
  <c r="AS52" i="12"/>
  <c r="AU52" i="12" s="1"/>
  <c r="AP52" i="12"/>
  <c r="AO52" i="12"/>
  <c r="AF52" i="12"/>
  <c r="AD52" i="12"/>
  <c r="AC52" i="12"/>
  <c r="AE52" i="12" s="1"/>
  <c r="Z52" i="12"/>
  <c r="Y52" i="12"/>
  <c r="V52" i="12"/>
  <c r="W52" i="12" s="1"/>
  <c r="U52" i="12"/>
  <c r="R52" i="12"/>
  <c r="Q52" i="12"/>
  <c r="N52" i="12"/>
  <c r="M52" i="12"/>
  <c r="J52" i="12"/>
  <c r="I52" i="12"/>
  <c r="K52" i="12" s="1"/>
  <c r="BL51" i="12"/>
  <c r="BP51" i="12" s="1"/>
  <c r="BJ51" i="12"/>
  <c r="BI51" i="12"/>
  <c r="BK51" i="12" s="1"/>
  <c r="BF51" i="12"/>
  <c r="BE51" i="12"/>
  <c r="BB51" i="12"/>
  <c r="BA51" i="12"/>
  <c r="BC51" i="12" s="1"/>
  <c r="AX51" i="12"/>
  <c r="AW51" i="12"/>
  <c r="AY51" i="12" s="1"/>
  <c r="AU51" i="12"/>
  <c r="AT51" i="12"/>
  <c r="AS51" i="12"/>
  <c r="AP51" i="12"/>
  <c r="AO51" i="12"/>
  <c r="AQ51" i="12" s="1"/>
  <c r="AF51" i="12"/>
  <c r="AD51" i="12"/>
  <c r="AC51" i="12"/>
  <c r="AE51" i="12" s="1"/>
  <c r="Z51" i="12"/>
  <c r="Y51" i="12"/>
  <c r="V51" i="12"/>
  <c r="U51" i="12"/>
  <c r="W51" i="12" s="1"/>
  <c r="R51" i="12"/>
  <c r="Q51" i="12"/>
  <c r="N51" i="12"/>
  <c r="M51" i="12"/>
  <c r="K51" i="12"/>
  <c r="J51" i="12"/>
  <c r="I51" i="12"/>
  <c r="BL50" i="12"/>
  <c r="BP50" i="12" s="1"/>
  <c r="BK50" i="12"/>
  <c r="BJ50" i="12"/>
  <c r="BI50" i="12"/>
  <c r="BF50" i="12"/>
  <c r="BE50" i="12"/>
  <c r="BB50" i="12"/>
  <c r="BA50" i="12"/>
  <c r="BC50" i="12" s="1"/>
  <c r="AX50" i="12"/>
  <c r="AW50" i="12"/>
  <c r="AY50" i="12" s="1"/>
  <c r="AU50" i="12"/>
  <c r="AT50" i="12"/>
  <c r="AS50" i="12"/>
  <c r="AP50" i="12"/>
  <c r="AO50" i="12"/>
  <c r="AQ50" i="12" s="1"/>
  <c r="AF50" i="12"/>
  <c r="AD50" i="12"/>
  <c r="AC50" i="12"/>
  <c r="AE50" i="12" s="1"/>
  <c r="Z50" i="12"/>
  <c r="Y50" i="12"/>
  <c r="V50" i="12"/>
  <c r="U50" i="12"/>
  <c r="W50" i="12" s="1"/>
  <c r="R50" i="12"/>
  <c r="Q50" i="12"/>
  <c r="N50" i="12"/>
  <c r="M50" i="12"/>
  <c r="K50" i="12"/>
  <c r="J50" i="12"/>
  <c r="I50" i="12"/>
  <c r="BL49" i="12"/>
  <c r="BP49" i="12" s="1"/>
  <c r="BK49" i="12"/>
  <c r="BJ49" i="12"/>
  <c r="BI49" i="12"/>
  <c r="BF49" i="12"/>
  <c r="BE49" i="12"/>
  <c r="BB49" i="12"/>
  <c r="BA49" i="12"/>
  <c r="BC49" i="12" s="1"/>
  <c r="AX49" i="12"/>
  <c r="AY49" i="12" s="1"/>
  <c r="AW49" i="12"/>
  <c r="AT49" i="12"/>
  <c r="AS49" i="12"/>
  <c r="AU49" i="12" s="1"/>
  <c r="AP49" i="12"/>
  <c r="AO49" i="12"/>
  <c r="AQ49" i="12" s="1"/>
  <c r="AF49" i="12"/>
  <c r="AD49" i="12"/>
  <c r="AC49" i="12"/>
  <c r="AE49" i="12" s="1"/>
  <c r="Z49" i="12"/>
  <c r="Y49" i="12"/>
  <c r="V49" i="12"/>
  <c r="U49" i="12"/>
  <c r="W49" i="12" s="1"/>
  <c r="R49" i="12"/>
  <c r="Q49" i="12"/>
  <c r="N49" i="12"/>
  <c r="M49" i="12"/>
  <c r="J49" i="12"/>
  <c r="I49" i="12"/>
  <c r="K49" i="12" s="1"/>
  <c r="BL48" i="12"/>
  <c r="BP48" i="12" s="1"/>
  <c r="BJ48" i="12"/>
  <c r="BI48" i="12"/>
  <c r="BK48" i="12" s="1"/>
  <c r="BF48" i="12"/>
  <c r="BE48" i="12"/>
  <c r="BB48" i="12"/>
  <c r="BA48" i="12"/>
  <c r="BC48" i="12" s="1"/>
  <c r="AX48" i="12"/>
  <c r="AY48" i="12" s="1"/>
  <c r="AW48" i="12"/>
  <c r="AT48" i="12"/>
  <c r="AS48" i="12"/>
  <c r="AU48" i="12" s="1"/>
  <c r="AP48" i="12"/>
  <c r="AO48" i="12"/>
  <c r="AQ48" i="12" s="1"/>
  <c r="AF48" i="12"/>
  <c r="AD48" i="12"/>
  <c r="AC48" i="12"/>
  <c r="AE48" i="12" s="1"/>
  <c r="Z48" i="12"/>
  <c r="Y48" i="12"/>
  <c r="V48" i="12"/>
  <c r="U48" i="12"/>
  <c r="R48" i="12"/>
  <c r="Q48" i="12"/>
  <c r="N48" i="12"/>
  <c r="M48" i="12"/>
  <c r="J48" i="12"/>
  <c r="I48" i="12"/>
  <c r="K48" i="12" s="1"/>
  <c r="BL47" i="12"/>
  <c r="BP47" i="12" s="1"/>
  <c r="BJ47" i="12"/>
  <c r="BI47" i="12"/>
  <c r="BK47" i="12" s="1"/>
  <c r="BF47" i="12"/>
  <c r="BE47" i="12"/>
  <c r="BB47" i="12"/>
  <c r="BA47" i="12"/>
  <c r="BC47" i="12" s="1"/>
  <c r="AX47" i="12"/>
  <c r="AY47" i="12" s="1"/>
  <c r="AW47" i="12"/>
  <c r="AU47" i="12"/>
  <c r="AT47" i="12"/>
  <c r="AS47" i="12"/>
  <c r="AP47" i="12"/>
  <c r="AO47" i="12"/>
  <c r="AQ47" i="12" s="1"/>
  <c r="AF47" i="12"/>
  <c r="AD47" i="12"/>
  <c r="AC47" i="12"/>
  <c r="AE47" i="12" s="1"/>
  <c r="Z47" i="12"/>
  <c r="Y47" i="12"/>
  <c r="V47" i="12"/>
  <c r="U47" i="12"/>
  <c r="W47" i="12" s="1"/>
  <c r="R47" i="12"/>
  <c r="Q47" i="12"/>
  <c r="N47" i="12"/>
  <c r="M47" i="12"/>
  <c r="K47" i="12"/>
  <c r="J47" i="12"/>
  <c r="I47" i="12"/>
  <c r="BL46" i="12"/>
  <c r="BP46" i="12" s="1"/>
  <c r="BK46" i="12"/>
  <c r="BJ46" i="12"/>
  <c r="BI46" i="12"/>
  <c r="BF46" i="12"/>
  <c r="BE46" i="12"/>
  <c r="BB46" i="12"/>
  <c r="BA46" i="12"/>
  <c r="AX46" i="12"/>
  <c r="AW46" i="12"/>
  <c r="AY46" i="12" s="1"/>
  <c r="AT46" i="12"/>
  <c r="AS46" i="12"/>
  <c r="AU46" i="12" s="1"/>
  <c r="AP46" i="12"/>
  <c r="AO46" i="12"/>
  <c r="AF46" i="12"/>
  <c r="AD46" i="12"/>
  <c r="AC46" i="12"/>
  <c r="Z46" i="12"/>
  <c r="Y46" i="12"/>
  <c r="W46" i="12"/>
  <c r="V46" i="12"/>
  <c r="U46" i="12"/>
  <c r="R46" i="12"/>
  <c r="Q46" i="12"/>
  <c r="N46" i="12"/>
  <c r="M46" i="12"/>
  <c r="O46" i="12" s="1"/>
  <c r="J46" i="12"/>
  <c r="K46" i="12" s="1"/>
  <c r="I46" i="12"/>
  <c r="BL45" i="12"/>
  <c r="BP45" i="12" s="1"/>
  <c r="BJ45" i="12"/>
  <c r="BK45" i="12" s="1"/>
  <c r="BI45" i="12"/>
  <c r="BF45" i="12"/>
  <c r="BE45" i="12"/>
  <c r="BB45" i="12"/>
  <c r="BA45" i="12"/>
  <c r="AX45" i="12"/>
  <c r="AW45" i="12"/>
  <c r="AY45" i="12" s="1"/>
  <c r="AT45" i="12"/>
  <c r="AS45" i="12"/>
  <c r="AU45" i="12" s="1"/>
  <c r="AP45" i="12"/>
  <c r="AO45" i="12"/>
  <c r="AF45" i="12"/>
  <c r="AD45" i="12"/>
  <c r="AC45" i="12"/>
  <c r="Z45" i="12"/>
  <c r="Y45" i="12"/>
  <c r="W45" i="12"/>
  <c r="V45" i="12"/>
  <c r="U45" i="12"/>
  <c r="R45" i="12"/>
  <c r="Q45" i="12"/>
  <c r="N45" i="12"/>
  <c r="M45" i="12"/>
  <c r="O45" i="12" s="1"/>
  <c r="K45" i="12"/>
  <c r="J45" i="12"/>
  <c r="I45" i="12"/>
  <c r="BL44" i="12"/>
  <c r="BP44" i="12" s="1"/>
  <c r="BK44" i="12"/>
  <c r="BJ44" i="12"/>
  <c r="BI44" i="12"/>
  <c r="BF44" i="12"/>
  <c r="BE44" i="12"/>
  <c r="BB44" i="12"/>
  <c r="BA44" i="12"/>
  <c r="AX44" i="12"/>
  <c r="AW44" i="12"/>
  <c r="AY44" i="12" s="1"/>
  <c r="AT44" i="12"/>
  <c r="AS44" i="12"/>
  <c r="AU44" i="12" s="1"/>
  <c r="AP44" i="12"/>
  <c r="BN44" i="12" s="1"/>
  <c r="BR44" i="12" s="1"/>
  <c r="AO44" i="12"/>
  <c r="AF44" i="12"/>
  <c r="AD44" i="12"/>
  <c r="AC44" i="12"/>
  <c r="Z44" i="12"/>
  <c r="Y44" i="12"/>
  <c r="W44" i="12"/>
  <c r="V44" i="12"/>
  <c r="U44" i="12"/>
  <c r="R44" i="12"/>
  <c r="Q44" i="12"/>
  <c r="N44" i="12"/>
  <c r="M44" i="12"/>
  <c r="O44" i="12" s="1"/>
  <c r="J44" i="12"/>
  <c r="K44" i="12" s="1"/>
  <c r="I44" i="12"/>
  <c r="BL43" i="12"/>
  <c r="BP43" i="12" s="1"/>
  <c r="BJ43" i="12"/>
  <c r="BK43" i="12" s="1"/>
  <c r="BI43" i="12"/>
  <c r="BF43" i="12"/>
  <c r="BE43" i="12"/>
  <c r="BB43" i="12"/>
  <c r="BA43" i="12"/>
  <c r="AX43" i="12"/>
  <c r="AW43" i="12"/>
  <c r="AT43" i="12"/>
  <c r="AS43" i="12"/>
  <c r="AU43" i="12" s="1"/>
  <c r="AP43" i="12"/>
  <c r="BN43" i="12" s="1"/>
  <c r="BR43" i="12" s="1"/>
  <c r="AO43" i="12"/>
  <c r="AF43" i="12"/>
  <c r="AD43" i="12"/>
  <c r="AC43" i="12"/>
  <c r="Z43" i="12"/>
  <c r="Y43" i="12"/>
  <c r="W43" i="12"/>
  <c r="V43" i="12"/>
  <c r="U43" i="12"/>
  <c r="R43" i="12"/>
  <c r="Q43" i="12"/>
  <c r="N43" i="12"/>
  <c r="M43" i="12"/>
  <c r="O43" i="12" s="1"/>
  <c r="J43" i="12"/>
  <c r="K43" i="12" s="1"/>
  <c r="I43" i="12"/>
  <c r="BL42" i="12"/>
  <c r="BP42" i="12" s="1"/>
  <c r="BJ42" i="12"/>
  <c r="BK42" i="12" s="1"/>
  <c r="BI42" i="12"/>
  <c r="BF42" i="12"/>
  <c r="BE42" i="12"/>
  <c r="BB42" i="12"/>
  <c r="BA42" i="12"/>
  <c r="AX42" i="12"/>
  <c r="AW42" i="12"/>
  <c r="AY42" i="12" s="1"/>
  <c r="AT42" i="12"/>
  <c r="AS42" i="12"/>
  <c r="AU42" i="12" s="1"/>
  <c r="AP42" i="12"/>
  <c r="AO42" i="12"/>
  <c r="AF42" i="12"/>
  <c r="AD42" i="12"/>
  <c r="AC42" i="12"/>
  <c r="Z42" i="12"/>
  <c r="Y42" i="12"/>
  <c r="AA42" i="12" s="1"/>
  <c r="W42" i="12"/>
  <c r="V42" i="12"/>
  <c r="U42" i="12"/>
  <c r="R42" i="12"/>
  <c r="S42" i="12" s="1"/>
  <c r="Q42" i="12"/>
  <c r="N42" i="12"/>
  <c r="M42" i="12"/>
  <c r="O42" i="12" s="1"/>
  <c r="J42" i="12"/>
  <c r="I42" i="12"/>
  <c r="BL41" i="12"/>
  <c r="BJ41" i="12"/>
  <c r="BK41" i="12" s="1"/>
  <c r="BI41" i="12"/>
  <c r="BF41" i="12"/>
  <c r="BE41" i="12"/>
  <c r="BG41" i="12" s="1"/>
  <c r="BB41" i="12"/>
  <c r="BA41" i="12"/>
  <c r="BC41" i="12" s="1"/>
  <c r="AX41" i="12"/>
  <c r="AW41" i="12"/>
  <c r="AY41" i="12" s="1"/>
  <c r="AT41" i="12"/>
  <c r="AS41" i="12"/>
  <c r="AQ41" i="12"/>
  <c r="AP41" i="12"/>
  <c r="AO41" i="12"/>
  <c r="AF41" i="12"/>
  <c r="AJ41" i="12" s="1"/>
  <c r="AD41" i="12"/>
  <c r="AC41" i="12"/>
  <c r="Z41" i="12"/>
  <c r="Y41" i="12"/>
  <c r="AA41" i="12" s="1"/>
  <c r="W41" i="12"/>
  <c r="V41" i="12"/>
  <c r="U41" i="12"/>
  <c r="R41" i="12"/>
  <c r="S41" i="12" s="1"/>
  <c r="Q41" i="12"/>
  <c r="N41" i="12"/>
  <c r="M41" i="12"/>
  <c r="O41" i="12" s="1"/>
  <c r="J41" i="12"/>
  <c r="I41" i="12"/>
  <c r="BL40" i="12"/>
  <c r="BP40" i="12" s="1"/>
  <c r="BJ40" i="12"/>
  <c r="BK40" i="12" s="1"/>
  <c r="BI40" i="12"/>
  <c r="BF40" i="12"/>
  <c r="BE40" i="12"/>
  <c r="BB40" i="12"/>
  <c r="BA40" i="12"/>
  <c r="BC40" i="12" s="1"/>
  <c r="AX40" i="12"/>
  <c r="AW40" i="12"/>
  <c r="AT40" i="12"/>
  <c r="AS40" i="12"/>
  <c r="AQ40" i="12"/>
  <c r="AP40" i="12"/>
  <c r="AO40" i="12"/>
  <c r="AF40" i="12"/>
  <c r="AJ40" i="12" s="1"/>
  <c r="AD40" i="12"/>
  <c r="AC40" i="12"/>
  <c r="Z40" i="12"/>
  <c r="Y40" i="12"/>
  <c r="AA40" i="12" s="1"/>
  <c r="W40" i="12"/>
  <c r="V40" i="12"/>
  <c r="U40" i="12"/>
  <c r="R40" i="12"/>
  <c r="S40" i="12" s="1"/>
  <c r="Q40" i="12"/>
  <c r="N40" i="12"/>
  <c r="M40" i="12"/>
  <c r="O40" i="12" s="1"/>
  <c r="J40" i="12"/>
  <c r="I40" i="12"/>
  <c r="BL39" i="12"/>
  <c r="BP39" i="12" s="1"/>
  <c r="BJ39" i="12"/>
  <c r="BK39" i="12" s="1"/>
  <c r="BI39" i="12"/>
  <c r="BF39" i="12"/>
  <c r="BE39" i="12"/>
  <c r="BG39" i="12" s="1"/>
  <c r="BB39" i="12"/>
  <c r="BA39" i="12"/>
  <c r="BC39" i="12" s="1"/>
  <c r="AX39" i="12"/>
  <c r="AW39" i="12"/>
  <c r="AY39" i="12" s="1"/>
  <c r="AT39" i="12"/>
  <c r="AS39" i="12"/>
  <c r="AQ39" i="12"/>
  <c r="AP39" i="12"/>
  <c r="AO39" i="12"/>
  <c r="AF39" i="12"/>
  <c r="AJ39" i="12" s="1"/>
  <c r="AD39" i="12"/>
  <c r="AC39" i="12"/>
  <c r="Z39" i="12"/>
  <c r="Y39" i="12"/>
  <c r="AA39" i="12" s="1"/>
  <c r="W39" i="12"/>
  <c r="V39" i="12"/>
  <c r="U39" i="12"/>
  <c r="R39" i="12"/>
  <c r="S39" i="12" s="1"/>
  <c r="Q39" i="12"/>
  <c r="N39" i="12"/>
  <c r="M39" i="12"/>
  <c r="O39" i="12" s="1"/>
  <c r="J39" i="12"/>
  <c r="I39" i="12"/>
  <c r="BL38" i="12"/>
  <c r="BJ38" i="12"/>
  <c r="BK38" i="12" s="1"/>
  <c r="BI38" i="12"/>
  <c r="BF38" i="12"/>
  <c r="BE38" i="12"/>
  <c r="BB38" i="12"/>
  <c r="BA38" i="12"/>
  <c r="BC38" i="12" s="1"/>
  <c r="AX38" i="12"/>
  <c r="AW38" i="12"/>
  <c r="AT38" i="12"/>
  <c r="AS38" i="12"/>
  <c r="AQ38" i="12"/>
  <c r="AP38" i="12"/>
  <c r="AO38" i="12"/>
  <c r="AF38" i="12"/>
  <c r="AJ38" i="12" s="1"/>
  <c r="AD38" i="12"/>
  <c r="AC38" i="12"/>
  <c r="Z38" i="12"/>
  <c r="Y38" i="12"/>
  <c r="AA38" i="12" s="1"/>
  <c r="W38" i="12"/>
  <c r="V38" i="12"/>
  <c r="U38" i="12"/>
  <c r="R38" i="12"/>
  <c r="S38" i="12" s="1"/>
  <c r="Q38" i="12"/>
  <c r="N38" i="12"/>
  <c r="M38" i="12"/>
  <c r="O38" i="12" s="1"/>
  <c r="J38" i="12"/>
  <c r="I38" i="12"/>
  <c r="BL37" i="12"/>
  <c r="BP37" i="12" s="1"/>
  <c r="BJ37" i="12"/>
  <c r="BK37" i="12" s="1"/>
  <c r="BI37" i="12"/>
  <c r="BF37" i="12"/>
  <c r="BE37" i="12"/>
  <c r="BG37" i="12" s="1"/>
  <c r="BB37" i="12"/>
  <c r="BA37" i="12"/>
  <c r="BC37" i="12" s="1"/>
  <c r="AX37" i="12"/>
  <c r="AW37" i="12"/>
  <c r="AY37" i="12" s="1"/>
  <c r="AT37" i="12"/>
  <c r="AS37" i="12"/>
  <c r="AQ37" i="12"/>
  <c r="AP37" i="12"/>
  <c r="AO37" i="12"/>
  <c r="AF37" i="12"/>
  <c r="AJ37" i="12" s="1"/>
  <c r="AD37" i="12"/>
  <c r="AC37" i="12"/>
  <c r="Z37" i="12"/>
  <c r="Y37" i="12"/>
  <c r="AA37" i="12" s="1"/>
  <c r="W37" i="12"/>
  <c r="V37" i="12"/>
  <c r="U37" i="12"/>
  <c r="R37" i="12"/>
  <c r="S37" i="12" s="1"/>
  <c r="Q37" i="12"/>
  <c r="N37" i="12"/>
  <c r="M37" i="12"/>
  <c r="O37" i="12" s="1"/>
  <c r="J37" i="12"/>
  <c r="I37" i="12"/>
  <c r="BL36" i="12"/>
  <c r="BJ36" i="12"/>
  <c r="BK36" i="12" s="1"/>
  <c r="BI36" i="12"/>
  <c r="BF36" i="12"/>
  <c r="BE36" i="12"/>
  <c r="BB36" i="12"/>
  <c r="BA36" i="12"/>
  <c r="BC36" i="12" s="1"/>
  <c r="AX36" i="12"/>
  <c r="AW36" i="12"/>
  <c r="AT36" i="12"/>
  <c r="AS36" i="12"/>
  <c r="AQ36" i="12"/>
  <c r="AP36" i="12"/>
  <c r="AO36" i="12"/>
  <c r="AF36" i="12"/>
  <c r="AJ36" i="12" s="1"/>
  <c r="AD36" i="12"/>
  <c r="AC36" i="12"/>
  <c r="Z36" i="12"/>
  <c r="Y36" i="12"/>
  <c r="AA36" i="12" s="1"/>
  <c r="W36" i="12"/>
  <c r="V36" i="12"/>
  <c r="U36" i="12"/>
  <c r="R36" i="12"/>
  <c r="S36" i="12" s="1"/>
  <c r="Q36" i="12"/>
  <c r="N36" i="12"/>
  <c r="M36" i="12"/>
  <c r="O36" i="12" s="1"/>
  <c r="J36" i="12"/>
  <c r="I36" i="12"/>
  <c r="BL35" i="12"/>
  <c r="BJ35" i="12"/>
  <c r="BK35" i="12" s="1"/>
  <c r="BI35" i="12"/>
  <c r="BF35" i="12"/>
  <c r="BE35" i="12"/>
  <c r="BG35" i="12" s="1"/>
  <c r="BB35" i="12"/>
  <c r="BA35" i="12"/>
  <c r="BC35" i="12" s="1"/>
  <c r="AX35" i="12"/>
  <c r="AW35" i="12"/>
  <c r="AY35" i="12" s="1"/>
  <c r="AT35" i="12"/>
  <c r="AS35" i="12"/>
  <c r="AQ35" i="12"/>
  <c r="AP35" i="12"/>
  <c r="AO35" i="12"/>
  <c r="AF35" i="12"/>
  <c r="AJ35" i="12" s="1"/>
  <c r="AD35" i="12"/>
  <c r="AC35" i="12"/>
  <c r="Z35" i="12"/>
  <c r="Y35" i="12"/>
  <c r="AA35" i="12" s="1"/>
  <c r="W35" i="12"/>
  <c r="V35" i="12"/>
  <c r="U35" i="12"/>
  <c r="R35" i="12"/>
  <c r="S35" i="12" s="1"/>
  <c r="Q35" i="12"/>
  <c r="N35" i="12"/>
  <c r="M35" i="12"/>
  <c r="O35" i="12" s="1"/>
  <c r="J35" i="12"/>
  <c r="I35" i="12"/>
  <c r="BL34" i="12"/>
  <c r="BJ34" i="12"/>
  <c r="BK34" i="12" s="1"/>
  <c r="BI34" i="12"/>
  <c r="BF34" i="12"/>
  <c r="BE34" i="12"/>
  <c r="BB34" i="12"/>
  <c r="BA34" i="12"/>
  <c r="BC34" i="12" s="1"/>
  <c r="AX34" i="12"/>
  <c r="AW34" i="12"/>
  <c r="AT34" i="12"/>
  <c r="AS34" i="12"/>
  <c r="AQ34" i="12"/>
  <c r="AP34" i="12"/>
  <c r="AO34" i="12"/>
  <c r="AF34" i="12"/>
  <c r="AJ34" i="12" s="1"/>
  <c r="AD34" i="12"/>
  <c r="AC34" i="12"/>
  <c r="Z34" i="12"/>
  <c r="Y34" i="12"/>
  <c r="AA34" i="12" s="1"/>
  <c r="W34" i="12"/>
  <c r="V34" i="12"/>
  <c r="U34" i="12"/>
  <c r="R34" i="12"/>
  <c r="S34" i="12" s="1"/>
  <c r="Q34" i="12"/>
  <c r="N34" i="12"/>
  <c r="M34" i="12"/>
  <c r="O34" i="12" s="1"/>
  <c r="J34" i="12"/>
  <c r="I34" i="12"/>
  <c r="BL33" i="12"/>
  <c r="BP33" i="12" s="1"/>
  <c r="BJ33" i="12"/>
  <c r="BK33" i="12" s="1"/>
  <c r="BI33" i="12"/>
  <c r="BF33" i="12"/>
  <c r="BE33" i="12"/>
  <c r="BG33" i="12" s="1"/>
  <c r="BB33" i="12"/>
  <c r="BA33" i="12"/>
  <c r="BC33" i="12" s="1"/>
  <c r="AX33" i="12"/>
  <c r="AW33" i="12"/>
  <c r="AY33" i="12" s="1"/>
  <c r="AT33" i="12"/>
  <c r="AS33" i="12"/>
  <c r="AQ33" i="12"/>
  <c r="AP33" i="12"/>
  <c r="AO33" i="12"/>
  <c r="AF33" i="12"/>
  <c r="AJ33" i="12" s="1"/>
  <c r="AD33" i="12"/>
  <c r="AC33" i="12"/>
  <c r="Z33" i="12"/>
  <c r="Y33" i="12"/>
  <c r="AA33" i="12" s="1"/>
  <c r="W33" i="12"/>
  <c r="V33" i="12"/>
  <c r="U33" i="12"/>
  <c r="R33" i="12"/>
  <c r="S33" i="12" s="1"/>
  <c r="Q33" i="12"/>
  <c r="N33" i="12"/>
  <c r="M33" i="12"/>
  <c r="O33" i="12" s="1"/>
  <c r="J33" i="12"/>
  <c r="I33" i="12"/>
  <c r="BL32" i="12"/>
  <c r="BP32" i="12" s="1"/>
  <c r="BJ32" i="12"/>
  <c r="BK32" i="12" s="1"/>
  <c r="BI32" i="12"/>
  <c r="BF32" i="12"/>
  <c r="BE32" i="12"/>
  <c r="BB32" i="12"/>
  <c r="BA32" i="12"/>
  <c r="BC32" i="12" s="1"/>
  <c r="AX32" i="12"/>
  <c r="AW32" i="12"/>
  <c r="AT32" i="12"/>
  <c r="AS32" i="12"/>
  <c r="AQ32" i="12"/>
  <c r="AP32" i="12"/>
  <c r="AO32" i="12"/>
  <c r="AF32" i="12"/>
  <c r="AJ32" i="12" s="1"/>
  <c r="AD32" i="12"/>
  <c r="AC32" i="12"/>
  <c r="Z32" i="12"/>
  <c r="Y32" i="12"/>
  <c r="AA32" i="12" s="1"/>
  <c r="W32" i="12"/>
  <c r="V32" i="12"/>
  <c r="U32" i="12"/>
  <c r="R32" i="12"/>
  <c r="S32" i="12" s="1"/>
  <c r="Q32" i="12"/>
  <c r="N32" i="12"/>
  <c r="M32" i="12"/>
  <c r="O32" i="12" s="1"/>
  <c r="J32" i="12"/>
  <c r="I32" i="12"/>
  <c r="BL31" i="12"/>
  <c r="BP31" i="12" s="1"/>
  <c r="BJ31" i="12"/>
  <c r="BK31" i="12" s="1"/>
  <c r="BI31" i="12"/>
  <c r="BF31" i="12"/>
  <c r="BE31" i="12"/>
  <c r="BG31" i="12" s="1"/>
  <c r="BB31" i="12"/>
  <c r="BA31" i="12"/>
  <c r="BC31" i="12" s="1"/>
  <c r="AX31" i="12"/>
  <c r="AW31" i="12"/>
  <c r="AY31" i="12" s="1"/>
  <c r="AT31" i="12"/>
  <c r="AS31" i="12"/>
  <c r="AQ31" i="12"/>
  <c r="AP31" i="12"/>
  <c r="AO31" i="12"/>
  <c r="AF31" i="12"/>
  <c r="AJ31" i="12" s="1"/>
  <c r="AD31" i="12"/>
  <c r="AC31" i="12"/>
  <c r="Z31" i="12"/>
  <c r="Y31" i="12"/>
  <c r="AA31" i="12" s="1"/>
  <c r="W31" i="12"/>
  <c r="V31" i="12"/>
  <c r="U31" i="12"/>
  <c r="R31" i="12"/>
  <c r="S31" i="12" s="1"/>
  <c r="Q31" i="12"/>
  <c r="N31" i="12"/>
  <c r="M31" i="12"/>
  <c r="O31" i="12" s="1"/>
  <c r="J31" i="12"/>
  <c r="I31" i="12"/>
  <c r="BL30" i="12"/>
  <c r="BJ30" i="12"/>
  <c r="BK30" i="12" s="1"/>
  <c r="BI30" i="12"/>
  <c r="BF30" i="12"/>
  <c r="BE30" i="12"/>
  <c r="BB30" i="12"/>
  <c r="BA30" i="12"/>
  <c r="BC30" i="12" s="1"/>
  <c r="AX30" i="12"/>
  <c r="AW30" i="12"/>
  <c r="AT30" i="12"/>
  <c r="AS30" i="12"/>
  <c r="AQ30" i="12"/>
  <c r="AP30" i="12"/>
  <c r="AO30" i="12"/>
  <c r="AF30" i="12"/>
  <c r="AJ30" i="12" s="1"/>
  <c r="AD30" i="12"/>
  <c r="AC30" i="12"/>
  <c r="Z30" i="12"/>
  <c r="Y30" i="12"/>
  <c r="AA30" i="12" s="1"/>
  <c r="W30" i="12"/>
  <c r="V30" i="12"/>
  <c r="U30" i="12"/>
  <c r="R30" i="12"/>
  <c r="S30" i="12" s="1"/>
  <c r="Q30" i="12"/>
  <c r="N30" i="12"/>
  <c r="M30" i="12"/>
  <c r="O30" i="12" s="1"/>
  <c r="J30" i="12"/>
  <c r="I30" i="12"/>
  <c r="BL29" i="12"/>
  <c r="BP29" i="12" s="1"/>
  <c r="BJ29" i="12"/>
  <c r="BK29" i="12" s="1"/>
  <c r="BI29" i="12"/>
  <c r="BF29" i="12"/>
  <c r="BE29" i="12"/>
  <c r="BG29" i="12" s="1"/>
  <c r="BB29" i="12"/>
  <c r="BA29" i="12"/>
  <c r="BC29" i="12" s="1"/>
  <c r="AX29" i="12"/>
  <c r="AW29" i="12"/>
  <c r="AY29" i="12" s="1"/>
  <c r="AT29" i="12"/>
  <c r="AS29" i="12"/>
  <c r="AQ29" i="12"/>
  <c r="AP29" i="12"/>
  <c r="AO29" i="12"/>
  <c r="AF29" i="12"/>
  <c r="AJ29" i="12" s="1"/>
  <c r="AD29" i="12"/>
  <c r="AC29" i="12"/>
  <c r="Z29" i="12"/>
  <c r="Y29" i="12"/>
  <c r="AA29" i="12" s="1"/>
  <c r="W29" i="12"/>
  <c r="V29" i="12"/>
  <c r="U29" i="12"/>
  <c r="R29" i="12"/>
  <c r="S29" i="12" s="1"/>
  <c r="Q29" i="12"/>
  <c r="N29" i="12"/>
  <c r="M29" i="12"/>
  <c r="O29" i="12" s="1"/>
  <c r="J29" i="12"/>
  <c r="I29" i="12"/>
  <c r="BL28" i="12"/>
  <c r="BJ28" i="12"/>
  <c r="BK28" i="12" s="1"/>
  <c r="BI28" i="12"/>
  <c r="BF28" i="12"/>
  <c r="BE28" i="12"/>
  <c r="BB28" i="12"/>
  <c r="BA28" i="12"/>
  <c r="BC28" i="12" s="1"/>
  <c r="AX28" i="12"/>
  <c r="AW28" i="12"/>
  <c r="AT28" i="12"/>
  <c r="AS28" i="12"/>
  <c r="AQ28" i="12"/>
  <c r="AP28" i="12"/>
  <c r="AO28" i="12"/>
  <c r="AF28" i="12"/>
  <c r="AJ28" i="12" s="1"/>
  <c r="AD28" i="12"/>
  <c r="AC28" i="12"/>
  <c r="Z28" i="12"/>
  <c r="Y28" i="12"/>
  <c r="AA28" i="12" s="1"/>
  <c r="W28" i="12"/>
  <c r="V28" i="12"/>
  <c r="U28" i="12"/>
  <c r="R28" i="12"/>
  <c r="S28" i="12" s="1"/>
  <c r="Q28" i="12"/>
  <c r="N28" i="12"/>
  <c r="M28" i="12"/>
  <c r="O28" i="12" s="1"/>
  <c r="J28" i="12"/>
  <c r="I28" i="12"/>
  <c r="BL27" i="12"/>
  <c r="BL75" i="12" s="1"/>
  <c r="BL77" i="12" s="1"/>
  <c r="BJ27" i="12"/>
  <c r="BJ75" i="12" s="1"/>
  <c r="BJ77" i="12" s="1"/>
  <c r="BI27" i="12"/>
  <c r="BI75" i="12" s="1"/>
  <c r="BF27" i="12"/>
  <c r="BF75" i="12" s="1"/>
  <c r="BF77" i="12" s="1"/>
  <c r="BE27" i="12"/>
  <c r="BB27" i="12"/>
  <c r="BB75" i="12" s="1"/>
  <c r="BB77" i="12" s="1"/>
  <c r="BA27" i="12"/>
  <c r="BA75" i="12" s="1"/>
  <c r="AX27" i="12"/>
  <c r="AX75" i="12" s="1"/>
  <c r="AX77" i="12" s="1"/>
  <c r="AW27" i="12"/>
  <c r="AW75" i="12" s="1"/>
  <c r="AT27" i="12"/>
  <c r="AT75" i="12" s="1"/>
  <c r="AT77" i="12" s="1"/>
  <c r="AS27" i="12"/>
  <c r="AQ27" i="12"/>
  <c r="AP27" i="12"/>
  <c r="AO27" i="12"/>
  <c r="AO75" i="12" s="1"/>
  <c r="AF27" i="12"/>
  <c r="AF75" i="12" s="1"/>
  <c r="AD27" i="12"/>
  <c r="AD75" i="12" s="1"/>
  <c r="AD77" i="12" s="1"/>
  <c r="AC27" i="12"/>
  <c r="AC75" i="12" s="1"/>
  <c r="Z27" i="12"/>
  <c r="Z75" i="12" s="1"/>
  <c r="Z77" i="12" s="1"/>
  <c r="Y27" i="12"/>
  <c r="Y75" i="12" s="1"/>
  <c r="V27" i="12"/>
  <c r="V75" i="12" s="1"/>
  <c r="V77" i="12" s="1"/>
  <c r="U27" i="12"/>
  <c r="U75" i="12" s="1"/>
  <c r="R27" i="12"/>
  <c r="R75" i="12" s="1"/>
  <c r="R77" i="12" s="1"/>
  <c r="Q27" i="12"/>
  <c r="Q75" i="12" s="1"/>
  <c r="N27" i="12"/>
  <c r="M27" i="12"/>
  <c r="M75" i="12" s="1"/>
  <c r="J27" i="12"/>
  <c r="J75" i="12" s="1"/>
  <c r="J77" i="12" s="1"/>
  <c r="I27" i="12"/>
  <c r="I75" i="12" s="1"/>
  <c r="BL26" i="12"/>
  <c r="BP26" i="12" s="1"/>
  <c r="BJ26" i="12"/>
  <c r="BI26" i="12"/>
  <c r="BK26" i="12" s="1"/>
  <c r="BF26" i="12"/>
  <c r="BE26" i="12"/>
  <c r="BB26" i="12"/>
  <c r="BA26" i="12"/>
  <c r="AX26" i="12"/>
  <c r="AW26" i="12"/>
  <c r="AT26" i="12"/>
  <c r="AS26" i="12"/>
  <c r="BM26" i="12" s="1"/>
  <c r="AP26" i="12"/>
  <c r="AQ26" i="12" s="1"/>
  <c r="AO26" i="12"/>
  <c r="AF26" i="12"/>
  <c r="AJ26" i="12" s="1"/>
  <c r="AD26" i="12"/>
  <c r="AC26" i="12"/>
  <c r="AE26" i="12" s="1"/>
  <c r="Z26" i="12"/>
  <c r="Y26" i="12"/>
  <c r="AA26" i="12" s="1"/>
  <c r="V26" i="12"/>
  <c r="W26" i="12" s="1"/>
  <c r="U26" i="12"/>
  <c r="S26" i="12"/>
  <c r="R26" i="12"/>
  <c r="Q26" i="12"/>
  <c r="N26" i="12"/>
  <c r="M26" i="12"/>
  <c r="O26" i="12" s="1"/>
  <c r="J26" i="12"/>
  <c r="I26" i="12"/>
  <c r="K26" i="12" s="1"/>
  <c r="BL25" i="12"/>
  <c r="BK25" i="12"/>
  <c r="BJ25" i="12"/>
  <c r="BI25" i="12"/>
  <c r="BF25" i="12"/>
  <c r="BE25" i="12"/>
  <c r="BG25" i="12" s="1"/>
  <c r="BB25" i="12"/>
  <c r="BA25" i="12"/>
  <c r="BA69" i="12" s="1"/>
  <c r="AX25" i="12"/>
  <c r="AW25" i="12"/>
  <c r="AW69" i="12" s="1"/>
  <c r="AT25" i="12"/>
  <c r="AS25" i="12"/>
  <c r="AQ25" i="12"/>
  <c r="AP25" i="12"/>
  <c r="AO25" i="12"/>
  <c r="AF25" i="12"/>
  <c r="AD25" i="12"/>
  <c r="AD69" i="12" s="1"/>
  <c r="AC25" i="12"/>
  <c r="Z25" i="12"/>
  <c r="Y25" i="12"/>
  <c r="W25" i="12"/>
  <c r="V25" i="12"/>
  <c r="U25" i="12"/>
  <c r="R25" i="12"/>
  <c r="R69" i="12" s="1"/>
  <c r="Q25" i="12"/>
  <c r="N25" i="12"/>
  <c r="N69" i="12" s="1"/>
  <c r="M25" i="12"/>
  <c r="J25" i="12"/>
  <c r="J69" i="12" s="1"/>
  <c r="I25" i="12"/>
  <c r="BH22" i="12"/>
  <c r="BH24" i="12" s="1"/>
  <c r="BH79" i="12" s="1"/>
  <c r="BD22" i="12"/>
  <c r="BD24" i="12" s="1"/>
  <c r="BD79" i="12" s="1"/>
  <c r="AZ22" i="12"/>
  <c r="AZ24" i="12" s="1"/>
  <c r="AZ79" i="12" s="1"/>
  <c r="AV22" i="12"/>
  <c r="AV24" i="12" s="1"/>
  <c r="AV79" i="12" s="1"/>
  <c r="AR22" i="12"/>
  <c r="AR24" i="12" s="1"/>
  <c r="AR79" i="12" s="1"/>
  <c r="AO22" i="12"/>
  <c r="AO24" i="12" s="1"/>
  <c r="AN22" i="12"/>
  <c r="AN24" i="12" s="1"/>
  <c r="AN79" i="12" s="1"/>
  <c r="AB22" i="12"/>
  <c r="AB24" i="12" s="1"/>
  <c r="AB79" i="12" s="1"/>
  <c r="X22" i="12"/>
  <c r="X24" i="12" s="1"/>
  <c r="X79" i="12" s="1"/>
  <c r="T22" i="12"/>
  <c r="T24" i="12" s="1"/>
  <c r="T79" i="12" s="1"/>
  <c r="P22" i="12"/>
  <c r="P24" i="12" s="1"/>
  <c r="P79" i="12" s="1"/>
  <c r="L22" i="12"/>
  <c r="L24" i="12" s="1"/>
  <c r="L79" i="12" s="1"/>
  <c r="H22" i="12"/>
  <c r="H24" i="12" s="1"/>
  <c r="H79" i="12" s="1"/>
  <c r="BL21" i="12"/>
  <c r="BP21" i="12" s="1"/>
  <c r="BJ21" i="12"/>
  <c r="BI21" i="12"/>
  <c r="BK21" i="12" s="1"/>
  <c r="BF21" i="12"/>
  <c r="BE21" i="12"/>
  <c r="BB21" i="12"/>
  <c r="BA21" i="12"/>
  <c r="AX21" i="12"/>
  <c r="AW21" i="12"/>
  <c r="AT21" i="12"/>
  <c r="AS21" i="12"/>
  <c r="BM21" i="12" s="1"/>
  <c r="AP21" i="12"/>
  <c r="AQ21" i="12" s="1"/>
  <c r="AO21" i="12"/>
  <c r="AF21" i="12"/>
  <c r="AJ21" i="12" s="1"/>
  <c r="AD21" i="12"/>
  <c r="AC21" i="12"/>
  <c r="AE21" i="12" s="1"/>
  <c r="Z21" i="12"/>
  <c r="Y21" i="12"/>
  <c r="AA21" i="12" s="1"/>
  <c r="V21" i="12"/>
  <c r="W21" i="12" s="1"/>
  <c r="U21" i="12"/>
  <c r="S21" i="12"/>
  <c r="R21" i="12"/>
  <c r="Q21" i="12"/>
  <c r="N21" i="12"/>
  <c r="M21" i="12"/>
  <c r="O21" i="12" s="1"/>
  <c r="J21" i="12"/>
  <c r="I21" i="12"/>
  <c r="K21" i="12" s="1"/>
  <c r="BL20" i="12"/>
  <c r="BK20" i="12"/>
  <c r="BJ20" i="12"/>
  <c r="BI20" i="12"/>
  <c r="BF20" i="12"/>
  <c r="BE20" i="12"/>
  <c r="BG20" i="12" s="1"/>
  <c r="BB20" i="12"/>
  <c r="BA20" i="12"/>
  <c r="AX20" i="12"/>
  <c r="AW20" i="12"/>
  <c r="AY20" i="12" s="1"/>
  <c r="AT20" i="12"/>
  <c r="AS20" i="12"/>
  <c r="AU20" i="12" s="1"/>
  <c r="AQ20" i="12"/>
  <c r="AP20" i="12"/>
  <c r="AO20" i="12"/>
  <c r="AF20" i="12"/>
  <c r="AJ20" i="12" s="1"/>
  <c r="AD20" i="12"/>
  <c r="AC20" i="12"/>
  <c r="Z20" i="12"/>
  <c r="Y20" i="12"/>
  <c r="AA20" i="12" s="1"/>
  <c r="W20" i="12"/>
  <c r="V20" i="12"/>
  <c r="U20" i="12"/>
  <c r="R20" i="12"/>
  <c r="S20" i="12" s="1"/>
  <c r="Q20" i="12"/>
  <c r="N20" i="12"/>
  <c r="M20" i="12"/>
  <c r="O20" i="12" s="1"/>
  <c r="J20" i="12"/>
  <c r="I20" i="12"/>
  <c r="BL19" i="12"/>
  <c r="BP19" i="12" s="1"/>
  <c r="BJ19" i="12"/>
  <c r="BK19" i="12" s="1"/>
  <c r="BI19" i="12"/>
  <c r="BF19" i="12"/>
  <c r="BE19" i="12"/>
  <c r="BG19" i="12" s="1"/>
  <c r="BB19" i="12"/>
  <c r="BA19" i="12"/>
  <c r="BC19" i="12" s="1"/>
  <c r="AX19" i="12"/>
  <c r="AW19" i="12"/>
  <c r="AY19" i="12" s="1"/>
  <c r="AT19" i="12"/>
  <c r="AS19" i="12"/>
  <c r="AU19" i="12" s="1"/>
  <c r="AQ19" i="12"/>
  <c r="AP19" i="12"/>
  <c r="AO19" i="12"/>
  <c r="AF19" i="12"/>
  <c r="AJ19" i="12" s="1"/>
  <c r="AD19" i="12"/>
  <c r="AC19" i="12"/>
  <c r="Z19" i="12"/>
  <c r="Y19" i="12"/>
  <c r="AA19" i="12" s="1"/>
  <c r="W19" i="12"/>
  <c r="V19" i="12"/>
  <c r="U19" i="12"/>
  <c r="R19" i="12"/>
  <c r="S19" i="12" s="1"/>
  <c r="Q19" i="12"/>
  <c r="N19" i="12"/>
  <c r="M19" i="12"/>
  <c r="O19" i="12" s="1"/>
  <c r="J19" i="12"/>
  <c r="I19" i="12"/>
  <c r="BL18" i="12"/>
  <c r="BP18" i="12" s="1"/>
  <c r="BJ18" i="12"/>
  <c r="BK18" i="12" s="1"/>
  <c r="BI18" i="12"/>
  <c r="BF18" i="12"/>
  <c r="BE18" i="12"/>
  <c r="BG18" i="12" s="1"/>
  <c r="BB18" i="12"/>
  <c r="BA18" i="12"/>
  <c r="BC18" i="12" s="1"/>
  <c r="AX18" i="12"/>
  <c r="AW18" i="12"/>
  <c r="AY18" i="12" s="1"/>
  <c r="AT18" i="12"/>
  <c r="AS18" i="12"/>
  <c r="AU18" i="12" s="1"/>
  <c r="AQ18" i="12"/>
  <c r="AP18" i="12"/>
  <c r="AO18" i="12"/>
  <c r="AF18" i="12"/>
  <c r="AJ18" i="12" s="1"/>
  <c r="AD18" i="12"/>
  <c r="AC18" i="12"/>
  <c r="Z18" i="12"/>
  <c r="Y18" i="12"/>
  <c r="AA18" i="12" s="1"/>
  <c r="W18" i="12"/>
  <c r="V18" i="12"/>
  <c r="U18" i="12"/>
  <c r="R18" i="12"/>
  <c r="S18" i="12" s="1"/>
  <c r="Q18" i="12"/>
  <c r="N18" i="12"/>
  <c r="M18" i="12"/>
  <c r="O18" i="12" s="1"/>
  <c r="J18" i="12"/>
  <c r="I18" i="12"/>
  <c r="BL17" i="12"/>
  <c r="BJ17" i="12"/>
  <c r="BK17" i="12" s="1"/>
  <c r="BI17" i="12"/>
  <c r="BF17" i="12"/>
  <c r="BE17" i="12"/>
  <c r="BG17" i="12" s="1"/>
  <c r="BB17" i="12"/>
  <c r="BA17" i="12"/>
  <c r="BC17" i="12" s="1"/>
  <c r="AX17" i="12"/>
  <c r="AW17" i="12"/>
  <c r="AY17" i="12" s="1"/>
  <c r="AT17" i="12"/>
  <c r="AS17" i="12"/>
  <c r="AQ17" i="12"/>
  <c r="AP17" i="12"/>
  <c r="AO17" i="12"/>
  <c r="AF17" i="12"/>
  <c r="AJ17" i="12" s="1"/>
  <c r="AD17" i="12"/>
  <c r="AC17" i="12"/>
  <c r="Z17" i="12"/>
  <c r="Y17" i="12"/>
  <c r="AA17" i="12" s="1"/>
  <c r="W17" i="12"/>
  <c r="V17" i="12"/>
  <c r="U17" i="12"/>
  <c r="R17" i="12"/>
  <c r="S17" i="12" s="1"/>
  <c r="Q17" i="12"/>
  <c r="N17" i="12"/>
  <c r="M17" i="12"/>
  <c r="O17" i="12" s="1"/>
  <c r="J17" i="12"/>
  <c r="I17" i="12"/>
  <c r="BL16" i="12"/>
  <c r="BJ16" i="12"/>
  <c r="BK16" i="12" s="1"/>
  <c r="BI16" i="12"/>
  <c r="BF16" i="12"/>
  <c r="BE16" i="12"/>
  <c r="BG16" i="12" s="1"/>
  <c r="BB16" i="12"/>
  <c r="BA16" i="12"/>
  <c r="BC16" i="12" s="1"/>
  <c r="AX16" i="12"/>
  <c r="AW16" i="12"/>
  <c r="AY16" i="12" s="1"/>
  <c r="AT16" i="12"/>
  <c r="AS16" i="12"/>
  <c r="AQ16" i="12"/>
  <c r="AP16" i="12"/>
  <c r="AO16" i="12"/>
  <c r="AF16" i="12"/>
  <c r="AJ16" i="12" s="1"/>
  <c r="AD16" i="12"/>
  <c r="AC16" i="12"/>
  <c r="Z16" i="12"/>
  <c r="Y16" i="12"/>
  <c r="AA16" i="12" s="1"/>
  <c r="W16" i="12"/>
  <c r="V16" i="12"/>
  <c r="U16" i="12"/>
  <c r="R16" i="12"/>
  <c r="S16" i="12" s="1"/>
  <c r="Q16" i="12"/>
  <c r="N16" i="12"/>
  <c r="M16" i="12"/>
  <c r="O16" i="12" s="1"/>
  <c r="J16" i="12"/>
  <c r="I16" i="12"/>
  <c r="BL15" i="12"/>
  <c r="BJ15" i="12"/>
  <c r="BK15" i="12" s="1"/>
  <c r="BI15" i="12"/>
  <c r="BF15" i="12"/>
  <c r="BE15" i="12"/>
  <c r="BG15" i="12" s="1"/>
  <c r="BB15" i="12"/>
  <c r="BA15" i="12"/>
  <c r="BC15" i="12" s="1"/>
  <c r="AX15" i="12"/>
  <c r="AW15" i="12"/>
  <c r="AY15" i="12" s="1"/>
  <c r="AT15" i="12"/>
  <c r="AS15" i="12"/>
  <c r="AU15" i="12" s="1"/>
  <c r="AQ15" i="12"/>
  <c r="AP15" i="12"/>
  <c r="AO15" i="12"/>
  <c r="AF15" i="12"/>
  <c r="AJ15" i="12" s="1"/>
  <c r="AD15" i="12"/>
  <c r="AC15" i="12"/>
  <c r="Z15" i="12"/>
  <c r="Y15" i="12"/>
  <c r="AA15" i="12" s="1"/>
  <c r="W15" i="12"/>
  <c r="V15" i="12"/>
  <c r="U15" i="12"/>
  <c r="R15" i="12"/>
  <c r="S15" i="12" s="1"/>
  <c r="Q15" i="12"/>
  <c r="N15" i="12"/>
  <c r="M15" i="12"/>
  <c r="O15" i="12" s="1"/>
  <c r="J15" i="12"/>
  <c r="I15" i="12"/>
  <c r="BL14" i="12"/>
  <c r="BP14" i="12" s="1"/>
  <c r="BJ14" i="12"/>
  <c r="BJ22" i="12" s="1"/>
  <c r="BJ24" i="12" s="1"/>
  <c r="BJ79" i="12" s="1"/>
  <c r="BI14" i="12"/>
  <c r="BF14" i="12"/>
  <c r="BE14" i="12"/>
  <c r="BG14" i="12" s="1"/>
  <c r="BB14" i="12"/>
  <c r="BB22" i="12" s="1"/>
  <c r="BB24" i="12" s="1"/>
  <c r="BB79" i="12" s="1"/>
  <c r="BA14" i="12"/>
  <c r="BA22" i="12" s="1"/>
  <c r="AX14" i="12"/>
  <c r="AW14" i="12"/>
  <c r="AY14" i="12" s="1"/>
  <c r="AT14" i="12"/>
  <c r="AT22" i="12" s="1"/>
  <c r="AT24" i="12" s="1"/>
  <c r="AT79" i="12" s="1"/>
  <c r="AS14" i="12"/>
  <c r="AU14" i="12" s="1"/>
  <c r="AQ14" i="12"/>
  <c r="AP14" i="12"/>
  <c r="AP22" i="12" s="1"/>
  <c r="AO14" i="12"/>
  <c r="AF14" i="12"/>
  <c r="AD14" i="12"/>
  <c r="AD22" i="12" s="1"/>
  <c r="AD24" i="12" s="1"/>
  <c r="AD79" i="12" s="1"/>
  <c r="AC14" i="12"/>
  <c r="AC22" i="12" s="1"/>
  <c r="Z14" i="12"/>
  <c r="Z22" i="12" s="1"/>
  <c r="Z24" i="12" s="1"/>
  <c r="Z79" i="12" s="1"/>
  <c r="Y14" i="12"/>
  <c r="AA14" i="12" s="1"/>
  <c r="W14" i="12"/>
  <c r="V14" i="12"/>
  <c r="V22" i="12" s="1"/>
  <c r="V24" i="12" s="1"/>
  <c r="V79" i="12" s="1"/>
  <c r="U14" i="12"/>
  <c r="U22" i="12" s="1"/>
  <c r="R14" i="12"/>
  <c r="R22" i="12" s="1"/>
  <c r="Q14" i="12"/>
  <c r="Q22" i="12" s="1"/>
  <c r="Q24" i="12" s="1"/>
  <c r="N14" i="12"/>
  <c r="N22" i="12" s="1"/>
  <c r="N24" i="12" s="1"/>
  <c r="N79" i="12" s="1"/>
  <c r="M14" i="12"/>
  <c r="J14" i="12"/>
  <c r="J22" i="12" s="1"/>
  <c r="J24" i="12" s="1"/>
  <c r="J79" i="12" s="1"/>
  <c r="I14" i="12"/>
  <c r="BH13" i="12"/>
  <c r="BH23" i="12" s="1"/>
  <c r="BH80" i="12" s="1"/>
  <c r="BD13" i="12"/>
  <c r="BD23" i="12" s="1"/>
  <c r="BD80" i="12" s="1"/>
  <c r="AZ13" i="12"/>
  <c r="AZ23" i="12" s="1"/>
  <c r="AZ80" i="12" s="1"/>
  <c r="AV13" i="12"/>
  <c r="AV23" i="12" s="1"/>
  <c r="AV80" i="12" s="1"/>
  <c r="AR13" i="12"/>
  <c r="AR23" i="12" s="1"/>
  <c r="AR80" i="12" s="1"/>
  <c r="AN13" i="12"/>
  <c r="AN23" i="12" s="1"/>
  <c r="AN80" i="12" s="1"/>
  <c r="AB13" i="12"/>
  <c r="AB23" i="12" s="1"/>
  <c r="AB80" i="12" s="1"/>
  <c r="X13" i="12"/>
  <c r="X23" i="12" s="1"/>
  <c r="X80" i="12" s="1"/>
  <c r="T13" i="12"/>
  <c r="T23" i="12" s="1"/>
  <c r="T80" i="12" s="1"/>
  <c r="P13" i="12"/>
  <c r="P23" i="12" s="1"/>
  <c r="P80" i="12" s="1"/>
  <c r="L13" i="12"/>
  <c r="L23" i="12" s="1"/>
  <c r="L80" i="12" s="1"/>
  <c r="H13" i="12"/>
  <c r="H23" i="12" s="1"/>
  <c r="H80" i="12" s="1"/>
  <c r="BL12" i="12"/>
  <c r="BP12" i="12" s="1"/>
  <c r="BJ12" i="12"/>
  <c r="BK12" i="12" s="1"/>
  <c r="BI12" i="12"/>
  <c r="BF12" i="12"/>
  <c r="BE12" i="12"/>
  <c r="BG12" i="12" s="1"/>
  <c r="BB12" i="12"/>
  <c r="BA12" i="12"/>
  <c r="BC12" i="12" s="1"/>
  <c r="AX12" i="12"/>
  <c r="AW12" i="12"/>
  <c r="AY12" i="12" s="1"/>
  <c r="AT12" i="12"/>
  <c r="AS12" i="12"/>
  <c r="AQ12" i="12"/>
  <c r="AP12" i="12"/>
  <c r="AO12" i="12"/>
  <c r="AF12" i="12"/>
  <c r="AJ12" i="12" s="1"/>
  <c r="AD12" i="12"/>
  <c r="AC12" i="12"/>
  <c r="Z12" i="12"/>
  <c r="Y12" i="12"/>
  <c r="AA12" i="12" s="1"/>
  <c r="W12" i="12"/>
  <c r="V12" i="12"/>
  <c r="U12" i="12"/>
  <c r="R12" i="12"/>
  <c r="S12" i="12" s="1"/>
  <c r="Q12" i="12"/>
  <c r="N12" i="12"/>
  <c r="M12" i="12"/>
  <c r="O12" i="12" s="1"/>
  <c r="J12" i="12"/>
  <c r="I12" i="12"/>
  <c r="BL11" i="12"/>
  <c r="BJ11" i="12"/>
  <c r="BK11" i="12" s="1"/>
  <c r="BI11" i="12"/>
  <c r="BF11" i="12"/>
  <c r="BE11" i="12"/>
  <c r="BG11" i="12" s="1"/>
  <c r="BB11" i="12"/>
  <c r="BA11" i="12"/>
  <c r="BC11" i="12" s="1"/>
  <c r="AX11" i="12"/>
  <c r="AW11" i="12"/>
  <c r="AY11" i="12" s="1"/>
  <c r="AT11" i="12"/>
  <c r="AS11" i="12"/>
  <c r="AQ11" i="12"/>
  <c r="AP11" i="12"/>
  <c r="AO11" i="12"/>
  <c r="AF11" i="12"/>
  <c r="AJ11" i="12" s="1"/>
  <c r="AD11" i="12"/>
  <c r="AC11" i="12"/>
  <c r="Z11" i="12"/>
  <c r="Y11" i="12"/>
  <c r="AA11" i="12" s="1"/>
  <c r="W11" i="12"/>
  <c r="V11" i="12"/>
  <c r="U11" i="12"/>
  <c r="R11" i="12"/>
  <c r="S11" i="12" s="1"/>
  <c r="Q11" i="12"/>
  <c r="N11" i="12"/>
  <c r="M11" i="12"/>
  <c r="O11" i="12" s="1"/>
  <c r="J11" i="12"/>
  <c r="I11" i="12"/>
  <c r="BL10" i="12"/>
  <c r="BP10" i="12" s="1"/>
  <c r="BJ10" i="12"/>
  <c r="BK10" i="12" s="1"/>
  <c r="BI10" i="12"/>
  <c r="BF10" i="12"/>
  <c r="BE10" i="12"/>
  <c r="BG10" i="12" s="1"/>
  <c r="BB10" i="12"/>
  <c r="BA10" i="12"/>
  <c r="BC10" i="12" s="1"/>
  <c r="AX10" i="12"/>
  <c r="AW10" i="12"/>
  <c r="AY10" i="12" s="1"/>
  <c r="AT10" i="12"/>
  <c r="AS10" i="12"/>
  <c r="AQ10" i="12"/>
  <c r="AP10" i="12"/>
  <c r="AO10" i="12"/>
  <c r="AF10" i="12"/>
  <c r="AJ10" i="12" s="1"/>
  <c r="AD10" i="12"/>
  <c r="AC10" i="12"/>
  <c r="Z10" i="12"/>
  <c r="Y10" i="12"/>
  <c r="AA10" i="12" s="1"/>
  <c r="W10" i="12"/>
  <c r="V10" i="12"/>
  <c r="U10" i="12"/>
  <c r="R10" i="12"/>
  <c r="S10" i="12" s="1"/>
  <c r="Q10" i="12"/>
  <c r="N10" i="12"/>
  <c r="M10" i="12"/>
  <c r="O10" i="12" s="1"/>
  <c r="J10" i="12"/>
  <c r="I10" i="12"/>
  <c r="BL9" i="12"/>
  <c r="BJ9" i="12"/>
  <c r="BK9" i="12" s="1"/>
  <c r="BI9" i="12"/>
  <c r="BF9" i="12"/>
  <c r="BE9" i="12"/>
  <c r="BG9" i="12" s="1"/>
  <c r="BB9" i="12"/>
  <c r="BA9" i="12"/>
  <c r="BC9" i="12" s="1"/>
  <c r="AX9" i="12"/>
  <c r="AW9" i="12"/>
  <c r="AY9" i="12" s="1"/>
  <c r="AT9" i="12"/>
  <c r="AS9" i="12"/>
  <c r="AU9" i="12" s="1"/>
  <c r="AQ9" i="12"/>
  <c r="AP9" i="12"/>
  <c r="AO9" i="12"/>
  <c r="AF9" i="12"/>
  <c r="AJ9" i="12" s="1"/>
  <c r="AD9" i="12"/>
  <c r="AC9" i="12"/>
  <c r="Z9" i="12"/>
  <c r="Y9" i="12"/>
  <c r="AA9" i="12" s="1"/>
  <c r="W9" i="12"/>
  <c r="V9" i="12"/>
  <c r="U9" i="12"/>
  <c r="R9" i="12"/>
  <c r="S9" i="12" s="1"/>
  <c r="Q9" i="12"/>
  <c r="N9" i="12"/>
  <c r="M9" i="12"/>
  <c r="O9" i="12" s="1"/>
  <c r="J9" i="12"/>
  <c r="I9" i="12"/>
  <c r="BL8" i="12"/>
  <c r="BJ8" i="12"/>
  <c r="BK8" i="12" s="1"/>
  <c r="BI8" i="12"/>
  <c r="BF8" i="12"/>
  <c r="BE8" i="12"/>
  <c r="BG8" i="12" s="1"/>
  <c r="BB8" i="12"/>
  <c r="BA8" i="12"/>
  <c r="BC8" i="12" s="1"/>
  <c r="AX8" i="12"/>
  <c r="AW8" i="12"/>
  <c r="AY8" i="12" s="1"/>
  <c r="AT8" i="12"/>
  <c r="AS8" i="12"/>
  <c r="AQ8" i="12"/>
  <c r="AP8" i="12"/>
  <c r="AO8" i="12"/>
  <c r="AF8" i="12"/>
  <c r="AJ8" i="12" s="1"/>
  <c r="AD8" i="12"/>
  <c r="AC8" i="12"/>
  <c r="Z8" i="12"/>
  <c r="Y8" i="12"/>
  <c r="AA8" i="12" s="1"/>
  <c r="W8" i="12"/>
  <c r="V8" i="12"/>
  <c r="U8" i="12"/>
  <c r="R8" i="12"/>
  <c r="S8" i="12" s="1"/>
  <c r="Q8" i="12"/>
  <c r="N8" i="12"/>
  <c r="M8" i="12"/>
  <c r="O8" i="12" s="1"/>
  <c r="J8" i="12"/>
  <c r="I8" i="12"/>
  <c r="BL7" i="12"/>
  <c r="BL13" i="12" s="1"/>
  <c r="BL23" i="12" s="1"/>
  <c r="BL80" i="12" s="1"/>
  <c r="BJ7" i="12"/>
  <c r="BJ13" i="12" s="1"/>
  <c r="BJ23" i="12" s="1"/>
  <c r="BJ80" i="12" s="1"/>
  <c r="BI7" i="12"/>
  <c r="BI13" i="12" s="1"/>
  <c r="BI23" i="12" s="1"/>
  <c r="BF7" i="12"/>
  <c r="BF13" i="12" s="1"/>
  <c r="BF23" i="12" s="1"/>
  <c r="BF80" i="12" s="1"/>
  <c r="BE7" i="12"/>
  <c r="BB7" i="12"/>
  <c r="BB13" i="12" s="1"/>
  <c r="BB23" i="12" s="1"/>
  <c r="BB80" i="12" s="1"/>
  <c r="BA7" i="12"/>
  <c r="BA13" i="12" s="1"/>
  <c r="BA23" i="12" s="1"/>
  <c r="AX7" i="12"/>
  <c r="AX13" i="12" s="1"/>
  <c r="AX23" i="12" s="1"/>
  <c r="AX80" i="12" s="1"/>
  <c r="AW7" i="12"/>
  <c r="AY7" i="12" s="1"/>
  <c r="AY13" i="12" s="1"/>
  <c r="AT7" i="12"/>
  <c r="AT13" i="12" s="1"/>
  <c r="AT23" i="12" s="1"/>
  <c r="AT80" i="12" s="1"/>
  <c r="AS7" i="12"/>
  <c r="AS13" i="12" s="1"/>
  <c r="AS23" i="12" s="1"/>
  <c r="AP7" i="12"/>
  <c r="AP13" i="12" s="1"/>
  <c r="AP23" i="12" s="1"/>
  <c r="AP80" i="12" s="1"/>
  <c r="AO7" i="12"/>
  <c r="AO13" i="12" s="1"/>
  <c r="AO23" i="12" s="1"/>
  <c r="AF7" i="12"/>
  <c r="AJ7" i="12" s="1"/>
  <c r="AJ13" i="12" s="1"/>
  <c r="AJ23" i="12" s="1"/>
  <c r="AJ80" i="12" s="1"/>
  <c r="AD7" i="12"/>
  <c r="AD13" i="12" s="1"/>
  <c r="AD23" i="12" s="1"/>
  <c r="AD80" i="12" s="1"/>
  <c r="AC7" i="12"/>
  <c r="AC13" i="12" s="1"/>
  <c r="AC23" i="12" s="1"/>
  <c r="Z7" i="12"/>
  <c r="Z13" i="12" s="1"/>
  <c r="Z23" i="12" s="1"/>
  <c r="Z80" i="12" s="1"/>
  <c r="Y7" i="12"/>
  <c r="AA7" i="12" s="1"/>
  <c r="AA13" i="12" s="1"/>
  <c r="V7" i="12"/>
  <c r="V13" i="12" s="1"/>
  <c r="V23" i="12" s="1"/>
  <c r="V80" i="12" s="1"/>
  <c r="U7" i="12"/>
  <c r="U13" i="12" s="1"/>
  <c r="U23" i="12" s="1"/>
  <c r="R7" i="12"/>
  <c r="R13" i="12" s="1"/>
  <c r="R23" i="12" s="1"/>
  <c r="R80" i="12" s="1"/>
  <c r="Q7" i="12"/>
  <c r="Q13" i="12" s="1"/>
  <c r="Q23" i="12" s="1"/>
  <c r="N7" i="12"/>
  <c r="N13" i="12" s="1"/>
  <c r="N23" i="12" s="1"/>
  <c r="N80" i="12" s="1"/>
  <c r="M7" i="12"/>
  <c r="M13" i="12" s="1"/>
  <c r="M23" i="12" s="1"/>
  <c r="J7" i="12"/>
  <c r="J13" i="12" s="1"/>
  <c r="J23" i="12" s="1"/>
  <c r="J80" i="12" s="1"/>
  <c r="I7" i="12"/>
  <c r="BG7" i="12" l="1"/>
  <c r="BG13" i="12" s="1"/>
  <c r="W7" i="12"/>
  <c r="W13" i="12" s="1"/>
  <c r="AQ7" i="12"/>
  <c r="AQ13" i="12" s="1"/>
  <c r="S7" i="12"/>
  <c r="S13" i="12" s="1"/>
  <c r="BK7" i="12"/>
  <c r="BK13" i="12" s="1"/>
  <c r="BM8" i="12"/>
  <c r="BO8" i="12" s="1"/>
  <c r="BM10" i="12"/>
  <c r="BO10" i="12" s="1"/>
  <c r="BM11" i="12"/>
  <c r="BM12" i="12"/>
  <c r="M22" i="12"/>
  <c r="O22" i="12" s="1"/>
  <c r="S14" i="12"/>
  <c r="AJ14" i="12"/>
  <c r="AJ22" i="12" s="1"/>
  <c r="AJ24" i="12" s="1"/>
  <c r="AJ79" i="12" s="1"/>
  <c r="AF22" i="12"/>
  <c r="AF24" i="12" s="1"/>
  <c r="AF79" i="12" s="1"/>
  <c r="AX22" i="12"/>
  <c r="AX24" i="12" s="1"/>
  <c r="AX79" i="12" s="1"/>
  <c r="BM16" i="12"/>
  <c r="BO16" i="12" s="1"/>
  <c r="BM17" i="12"/>
  <c r="BE22" i="12"/>
  <c r="BE24" i="12" s="1"/>
  <c r="Y69" i="12"/>
  <c r="Y78" i="12" s="1"/>
  <c r="AA78" i="12" s="1"/>
  <c r="AS69" i="12"/>
  <c r="AU69" i="12" s="1"/>
  <c r="BF69" i="12"/>
  <c r="BF78" i="12" s="1"/>
  <c r="BE75" i="12"/>
  <c r="BG27" i="12"/>
  <c r="BM28" i="12"/>
  <c r="BQ28" i="12" s="1"/>
  <c r="BS28" i="12" s="1"/>
  <c r="AU28" i="12"/>
  <c r="BM32" i="12"/>
  <c r="AU32" i="12"/>
  <c r="BT47" i="12"/>
  <c r="BX47" i="12" s="1"/>
  <c r="AJ47" i="12"/>
  <c r="BT8" i="12"/>
  <c r="BX8" i="12" s="1"/>
  <c r="BT9" i="12"/>
  <c r="BX9" i="12" s="1"/>
  <c r="K7" i="12"/>
  <c r="K13" i="12" s="1"/>
  <c r="AU7" i="12"/>
  <c r="K8" i="12"/>
  <c r="AE8" i="12"/>
  <c r="BN8" i="12"/>
  <c r="BR8" i="12" s="1"/>
  <c r="AU8" i="12"/>
  <c r="K9" i="12"/>
  <c r="AE9" i="12"/>
  <c r="BN9" i="12"/>
  <c r="BR9" i="12" s="1"/>
  <c r="K10" i="12"/>
  <c r="AE10" i="12"/>
  <c r="BN10" i="12"/>
  <c r="BR10" i="12" s="1"/>
  <c r="AU10" i="12"/>
  <c r="K11" i="12"/>
  <c r="AE11" i="12"/>
  <c r="BN11" i="12"/>
  <c r="BR11" i="12" s="1"/>
  <c r="AU11" i="12"/>
  <c r="K12" i="12"/>
  <c r="AE12" i="12"/>
  <c r="BN12" i="12"/>
  <c r="BR12" i="12" s="1"/>
  <c r="AU12" i="12"/>
  <c r="K14" i="12"/>
  <c r="BI22" i="12"/>
  <c r="K15" i="12"/>
  <c r="AE15" i="12"/>
  <c r="BN15" i="12"/>
  <c r="BR15" i="12" s="1"/>
  <c r="K16" i="12"/>
  <c r="AE16" i="12"/>
  <c r="BN16" i="12"/>
  <c r="BR16" i="12" s="1"/>
  <c r="AU16" i="12"/>
  <c r="K17" i="12"/>
  <c r="AE17" i="12"/>
  <c r="BN17" i="12"/>
  <c r="BR17" i="12" s="1"/>
  <c r="AU17" i="12"/>
  <c r="K18" i="12"/>
  <c r="AE18" i="12"/>
  <c r="BN18" i="12"/>
  <c r="BR18" i="12" s="1"/>
  <c r="K19" i="12"/>
  <c r="AE19" i="12"/>
  <c r="BN19" i="12"/>
  <c r="BR19" i="12" s="1"/>
  <c r="K20" i="12"/>
  <c r="AE20" i="12"/>
  <c r="BN20" i="12"/>
  <c r="BR20" i="12" s="1"/>
  <c r="AY21" i="12"/>
  <c r="BG21" i="12"/>
  <c r="I69" i="12"/>
  <c r="V69" i="12"/>
  <c r="V70" i="12" s="1"/>
  <c r="AC69" i="12"/>
  <c r="AE69" i="12" s="1"/>
  <c r="BN25" i="12"/>
  <c r="AP69" i="12"/>
  <c r="AP78" i="12" s="1"/>
  <c r="AU25" i="12"/>
  <c r="BB69" i="12"/>
  <c r="BB78" i="12" s="1"/>
  <c r="BJ69" i="12"/>
  <c r="BJ70" i="12" s="1"/>
  <c r="BJ74" i="12" s="1"/>
  <c r="AY26" i="12"/>
  <c r="BG26" i="12"/>
  <c r="S27" i="12"/>
  <c r="AS75" i="12"/>
  <c r="AU75" i="12" s="1"/>
  <c r="AU27" i="12"/>
  <c r="AY28" i="12"/>
  <c r="BG28" i="12"/>
  <c r="BM29" i="12"/>
  <c r="BQ29" i="12" s="1"/>
  <c r="BS29" i="12" s="1"/>
  <c r="AU29" i="12"/>
  <c r="AY30" i="12"/>
  <c r="BG30" i="12"/>
  <c r="BM31" i="12"/>
  <c r="BQ31" i="12" s="1"/>
  <c r="BS31" i="12" s="1"/>
  <c r="AU31" i="12"/>
  <c r="AY32" i="12"/>
  <c r="BG32" i="12"/>
  <c r="BM33" i="12"/>
  <c r="BQ33" i="12" s="1"/>
  <c r="BS33" i="12" s="1"/>
  <c r="AU33" i="12"/>
  <c r="AY34" i="12"/>
  <c r="BG34" i="12"/>
  <c r="BM35" i="12"/>
  <c r="BQ35" i="12" s="1"/>
  <c r="BS35" i="12" s="1"/>
  <c r="AU35" i="12"/>
  <c r="AY36" i="12"/>
  <c r="BG36" i="12"/>
  <c r="BM37" i="12"/>
  <c r="BQ37" i="12" s="1"/>
  <c r="BS37" i="12" s="1"/>
  <c r="AU37" i="12"/>
  <c r="AY38" i="12"/>
  <c r="BG38" i="12"/>
  <c r="BM39" i="12"/>
  <c r="BQ39" i="12" s="1"/>
  <c r="BS39" i="12" s="1"/>
  <c r="AU39" i="12"/>
  <c r="AY40" i="12"/>
  <c r="BG40" i="12"/>
  <c r="BM41" i="12"/>
  <c r="BQ41" i="12" s="1"/>
  <c r="BS41" i="12" s="1"/>
  <c r="AU41" i="12"/>
  <c r="BN42" i="12"/>
  <c r="BR42" i="12" s="1"/>
  <c r="AY43" i="12"/>
  <c r="BT44" i="12"/>
  <c r="BX44" i="12" s="1"/>
  <c r="AJ44" i="12"/>
  <c r="BN46" i="12"/>
  <c r="BR46" i="12" s="1"/>
  <c r="BT51" i="12"/>
  <c r="BX51" i="12" s="1"/>
  <c r="AJ51" i="12"/>
  <c r="AH54" i="12"/>
  <c r="AL54" i="12" s="1"/>
  <c r="BT68" i="12"/>
  <c r="BX68" i="12" s="1"/>
  <c r="BT45" i="12"/>
  <c r="BX45" i="12" s="1"/>
  <c r="AJ45" i="12"/>
  <c r="BT67" i="12"/>
  <c r="BX67" i="12" s="1"/>
  <c r="AJ67" i="12"/>
  <c r="BT48" i="12"/>
  <c r="BX48" i="12" s="1"/>
  <c r="AJ48" i="12"/>
  <c r="AG53" i="12"/>
  <c r="K53" i="12"/>
  <c r="BM9" i="12"/>
  <c r="BQ9" i="12" s="1"/>
  <c r="BS9" i="12" s="1"/>
  <c r="BE13" i="12"/>
  <c r="BE23" i="12" s="1"/>
  <c r="BG23" i="12" s="1"/>
  <c r="AS22" i="12"/>
  <c r="BF22" i="12"/>
  <c r="BK14" i="12"/>
  <c r="BM15" i="12"/>
  <c r="BQ15" i="12" s="1"/>
  <c r="BS15" i="12" s="1"/>
  <c r="BM18" i="12"/>
  <c r="BM19" i="12"/>
  <c r="BM20" i="12"/>
  <c r="BO20" i="12" s="1"/>
  <c r="M69" i="12"/>
  <c r="M70" i="12" s="1"/>
  <c r="S25" i="12"/>
  <c r="AF69" i="12"/>
  <c r="AX69" i="12"/>
  <c r="AX78" i="12" s="1"/>
  <c r="BK27" i="12"/>
  <c r="BM30" i="12"/>
  <c r="AU30" i="12"/>
  <c r="BM34" i="12"/>
  <c r="AU34" i="12"/>
  <c r="BM36" i="12"/>
  <c r="AU36" i="12"/>
  <c r="BM38" i="12"/>
  <c r="AU38" i="12"/>
  <c r="BM40" i="12"/>
  <c r="AU40" i="12"/>
  <c r="BT42" i="12"/>
  <c r="BX42" i="12" s="1"/>
  <c r="AJ42" i="12"/>
  <c r="BT46" i="12"/>
  <c r="BX46" i="12" s="1"/>
  <c r="AJ46" i="12"/>
  <c r="AH66" i="12"/>
  <c r="AL66" i="12" s="1"/>
  <c r="K66" i="12"/>
  <c r="AH8" i="12"/>
  <c r="AH9" i="12"/>
  <c r="AH10" i="12"/>
  <c r="AH11" i="12"/>
  <c r="BV11" i="12" s="1"/>
  <c r="BZ11" i="12" s="1"/>
  <c r="BT11" i="12"/>
  <c r="BX11" i="12" s="1"/>
  <c r="AH12" i="12"/>
  <c r="AF13" i="12"/>
  <c r="AF23" i="12" s="1"/>
  <c r="AF80" i="12" s="1"/>
  <c r="AH15" i="12"/>
  <c r="BV15" i="12" s="1"/>
  <c r="BZ15" i="12" s="1"/>
  <c r="BT15" i="12"/>
  <c r="BX15" i="12" s="1"/>
  <c r="AH16" i="12"/>
  <c r="BT16" i="12"/>
  <c r="BX16" i="12" s="1"/>
  <c r="AH17" i="12"/>
  <c r="BV17" i="12" s="1"/>
  <c r="BZ17" i="12" s="1"/>
  <c r="BT17" i="12"/>
  <c r="BX17" i="12" s="1"/>
  <c r="AH18" i="12"/>
  <c r="AH19" i="12"/>
  <c r="AH20" i="12"/>
  <c r="BV20" i="12" s="1"/>
  <c r="BZ20" i="12" s="1"/>
  <c r="BN21" i="12"/>
  <c r="BR21" i="12" s="1"/>
  <c r="AU21" i="12"/>
  <c r="BI69" i="12"/>
  <c r="BK69" i="12" s="1"/>
  <c r="BN26" i="12"/>
  <c r="BR26" i="12" s="1"/>
  <c r="AU26" i="12"/>
  <c r="W27" i="12"/>
  <c r="BT43" i="12"/>
  <c r="BX43" i="12" s="1"/>
  <c r="AJ43" i="12"/>
  <c r="BN45" i="12"/>
  <c r="BR45" i="12" s="1"/>
  <c r="BT52" i="12"/>
  <c r="BX52" i="12" s="1"/>
  <c r="AJ52" i="12"/>
  <c r="BN27" i="12"/>
  <c r="BN75" i="12" s="1"/>
  <c r="BN77" i="12" s="1"/>
  <c r="K28" i="12"/>
  <c r="AE28" i="12"/>
  <c r="BN28" i="12"/>
  <c r="BR28" i="12" s="1"/>
  <c r="K29" i="12"/>
  <c r="AE29" i="12"/>
  <c r="BN29" i="12"/>
  <c r="BR29" i="12" s="1"/>
  <c r="K30" i="12"/>
  <c r="AE30" i="12"/>
  <c r="BN30" i="12"/>
  <c r="BR30" i="12" s="1"/>
  <c r="K31" i="12"/>
  <c r="AE31" i="12"/>
  <c r="BN31" i="12"/>
  <c r="BR31" i="12" s="1"/>
  <c r="K32" i="12"/>
  <c r="AE32" i="12"/>
  <c r="BN32" i="12"/>
  <c r="BR32" i="12" s="1"/>
  <c r="K33" i="12"/>
  <c r="AE33" i="12"/>
  <c r="BN33" i="12"/>
  <c r="BR33" i="12" s="1"/>
  <c r="K34" i="12"/>
  <c r="AE34" i="12"/>
  <c r="BN34" i="12"/>
  <c r="BR34" i="12" s="1"/>
  <c r="K35" i="12"/>
  <c r="AE35" i="12"/>
  <c r="BN35" i="12"/>
  <c r="BR35" i="12" s="1"/>
  <c r="K36" i="12"/>
  <c r="AE36" i="12"/>
  <c r="BN36" i="12"/>
  <c r="BR36" i="12" s="1"/>
  <c r="K37" i="12"/>
  <c r="AE37" i="12"/>
  <c r="BN37" i="12"/>
  <c r="BR37" i="12" s="1"/>
  <c r="K38" i="12"/>
  <c r="AE38" i="12"/>
  <c r="BN38" i="12"/>
  <c r="BR38" i="12" s="1"/>
  <c r="K39" i="12"/>
  <c r="AE39" i="12"/>
  <c r="BN39" i="12"/>
  <c r="BR39" i="12" s="1"/>
  <c r="K40" i="12"/>
  <c r="AE40" i="12"/>
  <c r="BN40" i="12"/>
  <c r="BR40" i="12" s="1"/>
  <c r="K41" i="12"/>
  <c r="AE41" i="12"/>
  <c r="BN41" i="12"/>
  <c r="BR41" i="12" s="1"/>
  <c r="K42" i="12"/>
  <c r="AE42" i="12"/>
  <c r="AQ42" i="12"/>
  <c r="BC42" i="12"/>
  <c r="AE43" i="12"/>
  <c r="AQ43" i="12"/>
  <c r="BC43" i="12"/>
  <c r="AE44" i="12"/>
  <c r="AQ44" i="12"/>
  <c r="BC44" i="12"/>
  <c r="AE45" i="12"/>
  <c r="AQ45" i="12"/>
  <c r="BC45" i="12"/>
  <c r="AE46" i="12"/>
  <c r="AQ46" i="12"/>
  <c r="BC46" i="12"/>
  <c r="W48" i="12"/>
  <c r="BT50" i="12"/>
  <c r="BX50" i="12" s="1"/>
  <c r="AJ50" i="12"/>
  <c r="BN52" i="12"/>
  <c r="BR52" i="12" s="1"/>
  <c r="AY52" i="12"/>
  <c r="AY53" i="12"/>
  <c r="AG55" i="12"/>
  <c r="AH58" i="12"/>
  <c r="AL58" i="12" s="1"/>
  <c r="AA59" i="12"/>
  <c r="BT59" i="12"/>
  <c r="BX59" i="12" s="1"/>
  <c r="AJ59" i="12"/>
  <c r="AA60" i="12"/>
  <c r="BT60" i="12"/>
  <c r="BX60" i="12" s="1"/>
  <c r="AG61" i="12"/>
  <c r="AK61" i="12" s="1"/>
  <c r="AH64" i="12"/>
  <c r="AL64" i="12" s="1"/>
  <c r="K65" i="12"/>
  <c r="K72" i="12"/>
  <c r="AA73" i="12"/>
  <c r="BC20" i="12"/>
  <c r="BT20" i="12"/>
  <c r="BX20" i="12" s="1"/>
  <c r="AH21" i="12"/>
  <c r="BC21" i="12"/>
  <c r="U69" i="12"/>
  <c r="Z69" i="12"/>
  <c r="AO69" i="12"/>
  <c r="AQ69" i="12" s="1"/>
  <c r="AT69" i="12"/>
  <c r="AT78" i="12" s="1"/>
  <c r="BL69" i="12"/>
  <c r="AH26" i="12"/>
  <c r="BC26" i="12"/>
  <c r="AH27" i="12"/>
  <c r="BV27" i="12" s="1"/>
  <c r="AH28" i="12"/>
  <c r="AL28" i="12" s="1"/>
  <c r="BT28" i="12"/>
  <c r="BX28" i="12" s="1"/>
  <c r="AH29" i="12"/>
  <c r="AH30" i="12"/>
  <c r="BV30" i="12" s="1"/>
  <c r="BZ30" i="12" s="1"/>
  <c r="BT30" i="12"/>
  <c r="BX30" i="12" s="1"/>
  <c r="AH31" i="12"/>
  <c r="AH32" i="12"/>
  <c r="BV32" i="12" s="1"/>
  <c r="BZ32" i="12" s="1"/>
  <c r="AH33" i="12"/>
  <c r="BV33" i="12" s="1"/>
  <c r="BZ33" i="12" s="1"/>
  <c r="AH34" i="12"/>
  <c r="AL34" i="12" s="1"/>
  <c r="BT34" i="12"/>
  <c r="BX34" i="12" s="1"/>
  <c r="AH35" i="12"/>
  <c r="BT35" i="12"/>
  <c r="BX35" i="12" s="1"/>
  <c r="AH36" i="12"/>
  <c r="AL36" i="12" s="1"/>
  <c r="BT36" i="12"/>
  <c r="BX36" i="12" s="1"/>
  <c r="AH37" i="12"/>
  <c r="AH38" i="12"/>
  <c r="BV38" i="12" s="1"/>
  <c r="BZ38" i="12" s="1"/>
  <c r="BT38" i="12"/>
  <c r="BX38" i="12" s="1"/>
  <c r="AH39" i="12"/>
  <c r="AH40" i="12"/>
  <c r="BV40" i="12" s="1"/>
  <c r="BZ40" i="12" s="1"/>
  <c r="AH41" i="12"/>
  <c r="BV41" i="12" s="1"/>
  <c r="BZ41" i="12" s="1"/>
  <c r="BT41" i="12"/>
  <c r="BX41" i="12" s="1"/>
  <c r="AA43" i="12"/>
  <c r="AA44" i="12"/>
  <c r="AA45" i="12"/>
  <c r="AA46" i="12"/>
  <c r="BT49" i="12"/>
  <c r="BX49" i="12" s="1"/>
  <c r="AJ49" i="12"/>
  <c r="AH56" i="12"/>
  <c r="AL56" i="12" s="1"/>
  <c r="K56" i="12"/>
  <c r="AH62" i="12"/>
  <c r="AL62" i="12" s="1"/>
  <c r="AW73" i="12"/>
  <c r="AW81" i="12" s="1"/>
  <c r="AY81" i="12" s="1"/>
  <c r="AY73" i="12"/>
  <c r="O47" i="12"/>
  <c r="AA47" i="12"/>
  <c r="O48" i="12"/>
  <c r="AA48" i="12"/>
  <c r="O49" i="12"/>
  <c r="AA49" i="12"/>
  <c r="O50" i="12"/>
  <c r="AA50" i="12"/>
  <c r="O51" i="12"/>
  <c r="AA51" i="12"/>
  <c r="O52" i="12"/>
  <c r="AA52" i="12"/>
  <c r="O53" i="12"/>
  <c r="W54" i="12"/>
  <c r="AE54" i="12"/>
  <c r="BG54" i="12"/>
  <c r="BT55" i="12"/>
  <c r="BX55" i="12" s="1"/>
  <c r="W56" i="12"/>
  <c r="AE56" i="12"/>
  <c r="BG56" i="12"/>
  <c r="BT57" i="12"/>
  <c r="BX57" i="12" s="1"/>
  <c r="W58" i="12"/>
  <c r="AE58" i="12"/>
  <c r="BG58" i="12"/>
  <c r="AG59" i="12"/>
  <c r="AU59" i="12"/>
  <c r="BC59" i="12"/>
  <c r="AH60" i="12"/>
  <c r="AL60" i="12" s="1"/>
  <c r="S60" i="12"/>
  <c r="W61" i="12"/>
  <c r="AE61" i="12"/>
  <c r="BK61" i="12"/>
  <c r="AU62" i="12"/>
  <c r="BC62" i="12"/>
  <c r="W63" i="12"/>
  <c r="AE63" i="12"/>
  <c r="BK63" i="12"/>
  <c r="AU64" i="12"/>
  <c r="BC64" i="12"/>
  <c r="W65" i="12"/>
  <c r="AE65" i="12"/>
  <c r="BK65" i="12"/>
  <c r="AU66" i="12"/>
  <c r="BC66" i="12"/>
  <c r="S67" i="12"/>
  <c r="BG67" i="12"/>
  <c r="BK68" i="12"/>
  <c r="AS73" i="12"/>
  <c r="AS81" i="12" s="1"/>
  <c r="W72" i="12"/>
  <c r="AE72" i="12"/>
  <c r="BG72" i="12"/>
  <c r="AM76" i="12"/>
  <c r="BN47" i="12"/>
  <c r="BR47" i="12" s="1"/>
  <c r="BN48" i="12"/>
  <c r="BR48" i="12" s="1"/>
  <c r="BN49" i="12"/>
  <c r="BR49" i="12" s="1"/>
  <c r="BN50" i="12"/>
  <c r="BR50" i="12" s="1"/>
  <c r="BN51" i="12"/>
  <c r="BR51" i="12" s="1"/>
  <c r="BK52" i="12"/>
  <c r="S53" i="12"/>
  <c r="BN53" i="12"/>
  <c r="BR53" i="12" s="1"/>
  <c r="BK53" i="12"/>
  <c r="AU54" i="12"/>
  <c r="BC54" i="12"/>
  <c r="W55" i="12"/>
  <c r="AE55" i="12"/>
  <c r="BK55" i="12"/>
  <c r="AU56" i="12"/>
  <c r="BC56" i="12"/>
  <c r="W57" i="12"/>
  <c r="AE57" i="12"/>
  <c r="BK57" i="12"/>
  <c r="AU58" i="12"/>
  <c r="BC58" i="12"/>
  <c r="S59" i="12"/>
  <c r="BG59" i="12"/>
  <c r="BK60" i="12"/>
  <c r="BT61" i="12"/>
  <c r="BX61" i="12" s="1"/>
  <c r="W62" i="12"/>
  <c r="AE62" i="12"/>
  <c r="BG62" i="12"/>
  <c r="BT63" i="12"/>
  <c r="BX63" i="12" s="1"/>
  <c r="W64" i="12"/>
  <c r="AE64" i="12"/>
  <c r="BG64" i="12"/>
  <c r="BT65" i="12"/>
  <c r="BX65" i="12" s="1"/>
  <c r="W66" i="12"/>
  <c r="AE66" i="12"/>
  <c r="BG66" i="12"/>
  <c r="AG67" i="12"/>
  <c r="AU67" i="12"/>
  <c r="BC67" i="12"/>
  <c r="AH68" i="12"/>
  <c r="AL68" i="12" s="1"/>
  <c r="S68" i="12"/>
  <c r="W71" i="12"/>
  <c r="AC73" i="12"/>
  <c r="BK71" i="12"/>
  <c r="BT72" i="12"/>
  <c r="BX72" i="12" s="1"/>
  <c r="AU72" i="12"/>
  <c r="BC72" i="12"/>
  <c r="AC80" i="12"/>
  <c r="AE80" i="12" s="1"/>
  <c r="AE23" i="12"/>
  <c r="BI80" i="12"/>
  <c r="BK80" i="12" s="1"/>
  <c r="BK23" i="12"/>
  <c r="BR25" i="12"/>
  <c r="U80" i="12"/>
  <c r="W80" i="12" s="1"/>
  <c r="W23" i="12"/>
  <c r="BA80" i="12"/>
  <c r="BC80" i="12" s="1"/>
  <c r="BC23" i="12"/>
  <c r="AL8" i="12"/>
  <c r="AL9" i="12"/>
  <c r="BV10" i="12"/>
  <c r="BZ10" i="12" s="1"/>
  <c r="AL10" i="12"/>
  <c r="BV12" i="12"/>
  <c r="BZ12" i="12" s="1"/>
  <c r="AL12" i="12"/>
  <c r="Q80" i="12"/>
  <c r="S80" i="12" s="1"/>
  <c r="S23" i="12"/>
  <c r="U24" i="12"/>
  <c r="W22" i="12"/>
  <c r="BA24" i="12"/>
  <c r="BC22" i="12"/>
  <c r="AL15" i="12"/>
  <c r="AL16" i="12"/>
  <c r="AL17" i="12"/>
  <c r="AL18" i="12"/>
  <c r="BV19" i="12"/>
  <c r="BZ19" i="12" s="1"/>
  <c r="AL19" i="12"/>
  <c r="BV21" i="12"/>
  <c r="BZ21" i="12" s="1"/>
  <c r="AL21" i="12"/>
  <c r="Q79" i="12"/>
  <c r="N78" i="12"/>
  <c r="N70" i="12"/>
  <c r="Z78" i="12"/>
  <c r="Z70" i="12"/>
  <c r="Z74" i="12" s="1"/>
  <c r="BV26" i="12"/>
  <c r="BZ26" i="12" s="1"/>
  <c r="AL26" i="12"/>
  <c r="AH75" i="12"/>
  <c r="AH77" i="12" s="1"/>
  <c r="BV29" i="12"/>
  <c r="BZ29" i="12" s="1"/>
  <c r="AL29" i="12"/>
  <c r="AL31" i="12"/>
  <c r="AL33" i="12"/>
  <c r="BV34" i="12"/>
  <c r="BZ34" i="12" s="1"/>
  <c r="AL35" i="12"/>
  <c r="BV37" i="12"/>
  <c r="BZ37" i="12" s="1"/>
  <c r="AL37" i="12"/>
  <c r="AL39" i="12"/>
  <c r="AL41" i="12"/>
  <c r="BI80" i="13"/>
  <c r="AP24" i="12"/>
  <c r="AP79" i="12" s="1"/>
  <c r="AQ22" i="12"/>
  <c r="BB70" i="12"/>
  <c r="BB74" i="12" s="1"/>
  <c r="AO80" i="12"/>
  <c r="AQ80" i="12" s="1"/>
  <c r="AQ23" i="12"/>
  <c r="R24" i="12"/>
  <c r="R79" i="12" s="1"/>
  <c r="S22" i="12"/>
  <c r="AO79" i="12"/>
  <c r="AQ79" i="12" s="1"/>
  <c r="J78" i="12"/>
  <c r="J70" i="12"/>
  <c r="J74" i="12" s="1"/>
  <c r="R70" i="12"/>
  <c r="R74" i="12" s="1"/>
  <c r="R78" i="12"/>
  <c r="AD70" i="12"/>
  <c r="AD74" i="12" s="1"/>
  <c r="AD78" i="12"/>
  <c r="V74" i="12"/>
  <c r="AC24" i="12"/>
  <c r="AE22" i="12"/>
  <c r="BI24" i="12"/>
  <c r="BK22" i="12"/>
  <c r="M80" i="12"/>
  <c r="O80" i="12" s="1"/>
  <c r="O23" i="12"/>
  <c r="AS80" i="12"/>
  <c r="AU80" i="12" s="1"/>
  <c r="AU23" i="12"/>
  <c r="BQ8" i="12"/>
  <c r="BS8" i="12" s="1"/>
  <c r="BQ10" i="12"/>
  <c r="BS10" i="12" s="1"/>
  <c r="BQ11" i="12"/>
  <c r="BO11" i="12"/>
  <c r="BQ12" i="12"/>
  <c r="BS12" i="12" s="1"/>
  <c r="M24" i="12"/>
  <c r="AS24" i="12"/>
  <c r="AU22" i="12"/>
  <c r="BF24" i="12"/>
  <c r="BF79" i="12" s="1"/>
  <c r="BG22" i="12"/>
  <c r="BQ16" i="12"/>
  <c r="BS16" i="12" s="1"/>
  <c r="BQ17" i="12"/>
  <c r="BQ18" i="12"/>
  <c r="BS18" i="12" s="1"/>
  <c r="BQ19" i="12"/>
  <c r="BO19" i="12"/>
  <c r="BQ20" i="12"/>
  <c r="BS20" i="12" s="1"/>
  <c r="BQ21" i="12"/>
  <c r="BS21" i="12" s="1"/>
  <c r="BO21" i="12"/>
  <c r="BE79" i="12"/>
  <c r="BG79" i="12" s="1"/>
  <c r="BQ26" i="12"/>
  <c r="BO28" i="12"/>
  <c r="BQ30" i="12"/>
  <c r="BS30" i="12" s="1"/>
  <c r="BO30" i="12"/>
  <c r="BQ32" i="12"/>
  <c r="BS32" i="12" s="1"/>
  <c r="BO32" i="12"/>
  <c r="BQ34" i="12"/>
  <c r="BS34" i="12" s="1"/>
  <c r="BO34" i="12"/>
  <c r="BQ36" i="12"/>
  <c r="BS36" i="12" s="1"/>
  <c r="BO36" i="12"/>
  <c r="BQ38" i="12"/>
  <c r="BS38" i="12" s="1"/>
  <c r="BO38" i="12"/>
  <c r="BQ40" i="12"/>
  <c r="BS40" i="12" s="1"/>
  <c r="BO40" i="12"/>
  <c r="BP8" i="12"/>
  <c r="BP9" i="12"/>
  <c r="BT10" i="12"/>
  <c r="BX10" i="12" s="1"/>
  <c r="BP11" i="12"/>
  <c r="BT14" i="12"/>
  <c r="BP16" i="12"/>
  <c r="BT18" i="12"/>
  <c r="BX18" i="12" s="1"/>
  <c r="BP20" i="12"/>
  <c r="BT21" i="12"/>
  <c r="BX21" i="12" s="1"/>
  <c r="AA69" i="12"/>
  <c r="AH25" i="12"/>
  <c r="AA75" i="12"/>
  <c r="Y77" i="12"/>
  <c r="AA77" i="12" s="1"/>
  <c r="AY75" i="12"/>
  <c r="AW77" i="12"/>
  <c r="AY77" i="12" s="1"/>
  <c r="BP28" i="12"/>
  <c r="BT29" i="12"/>
  <c r="BX29" i="12" s="1"/>
  <c r="BP30" i="12"/>
  <c r="BT32" i="12"/>
  <c r="BX32" i="12" s="1"/>
  <c r="BP34" i="12"/>
  <c r="BT37" i="12"/>
  <c r="BX37" i="12" s="1"/>
  <c r="BT39" i="12"/>
  <c r="BX39" i="12" s="1"/>
  <c r="BP41" i="12"/>
  <c r="AQ52" i="12"/>
  <c r="BM52" i="12"/>
  <c r="AK55" i="12"/>
  <c r="AK57" i="12"/>
  <c r="AG7" i="12"/>
  <c r="AG8" i="12"/>
  <c r="AG9" i="12"/>
  <c r="AG10" i="12"/>
  <c r="AG11" i="12"/>
  <c r="AG12" i="12"/>
  <c r="AG14" i="12"/>
  <c r="AG15" i="12"/>
  <c r="AG16" i="12"/>
  <c r="AG17" i="12"/>
  <c r="AG18" i="12"/>
  <c r="AG19" i="12"/>
  <c r="AG20" i="12"/>
  <c r="AG21" i="12"/>
  <c r="M78" i="12"/>
  <c r="O78" i="12" s="1"/>
  <c r="AC78" i="12"/>
  <c r="AC70" i="12"/>
  <c r="AG25" i="12"/>
  <c r="BA78" i="12"/>
  <c r="BA70" i="12"/>
  <c r="AG26" i="12"/>
  <c r="M77" i="12"/>
  <c r="AE75" i="12"/>
  <c r="AC77" i="12"/>
  <c r="AE77" i="12" s="1"/>
  <c r="AG27" i="12"/>
  <c r="BC75" i="12"/>
  <c r="BA77" i="12"/>
  <c r="BC77" i="12" s="1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BG42" i="12"/>
  <c r="S43" i="12"/>
  <c r="AG43" i="12"/>
  <c r="BG43" i="12"/>
  <c r="S44" i="12"/>
  <c r="AG44" i="12"/>
  <c r="BG44" i="12"/>
  <c r="S45" i="12"/>
  <c r="AG45" i="12"/>
  <c r="BG45" i="12"/>
  <c r="S46" i="12"/>
  <c r="AG46" i="12"/>
  <c r="BG46" i="12"/>
  <c r="S47" i="12"/>
  <c r="AG47" i="12"/>
  <c r="BG47" i="12"/>
  <c r="S48" i="12"/>
  <c r="AG48" i="12"/>
  <c r="BG48" i="12"/>
  <c r="S49" i="12"/>
  <c r="AG49" i="12"/>
  <c r="BG49" i="12"/>
  <c r="S50" i="12"/>
  <c r="AG50" i="12"/>
  <c r="BG50" i="12"/>
  <c r="S51" i="12"/>
  <c r="AG51" i="12"/>
  <c r="BG51" i="12"/>
  <c r="S52" i="12"/>
  <c r="AG52" i="12"/>
  <c r="AQ53" i="12"/>
  <c r="BM53" i="12"/>
  <c r="AQ54" i="12"/>
  <c r="BM54" i="12"/>
  <c r="BV54" i="12"/>
  <c r="BZ54" i="12" s="1"/>
  <c r="BN55" i="12"/>
  <c r="BR55" i="12" s="1"/>
  <c r="AQ56" i="12"/>
  <c r="BM56" i="12"/>
  <c r="BN57" i="12"/>
  <c r="BR57" i="12" s="1"/>
  <c r="AQ58" i="12"/>
  <c r="BM58" i="12"/>
  <c r="BN59" i="12"/>
  <c r="BR59" i="12" s="1"/>
  <c r="AQ60" i="12"/>
  <c r="BM60" i="12"/>
  <c r="BV60" i="12"/>
  <c r="BZ60" i="12" s="1"/>
  <c r="BN61" i="12"/>
  <c r="BR61" i="12" s="1"/>
  <c r="AQ62" i="12"/>
  <c r="BM62" i="12"/>
  <c r="BV62" i="12"/>
  <c r="BZ62" i="12" s="1"/>
  <c r="BN63" i="12"/>
  <c r="BR63" i="12" s="1"/>
  <c r="AQ64" i="12"/>
  <c r="BM64" i="12"/>
  <c r="BV64" i="12"/>
  <c r="BZ64" i="12" s="1"/>
  <c r="BN65" i="12"/>
  <c r="BR65" i="12" s="1"/>
  <c r="AQ66" i="12"/>
  <c r="BM66" i="12"/>
  <c r="BV66" i="12"/>
  <c r="BZ66" i="12" s="1"/>
  <c r="BN67" i="12"/>
  <c r="BR67" i="12" s="1"/>
  <c r="AQ68" i="12"/>
  <c r="BM68" i="12"/>
  <c r="BV68" i="12"/>
  <c r="BZ68" i="12" s="1"/>
  <c r="AP70" i="12"/>
  <c r="BF70" i="12"/>
  <c r="BF74" i="12" s="1"/>
  <c r="AF73" i="12"/>
  <c r="AF81" i="12" s="1"/>
  <c r="BT71" i="12"/>
  <c r="BN71" i="12"/>
  <c r="AQ72" i="12"/>
  <c r="BM72" i="12"/>
  <c r="N75" i="12"/>
  <c r="N77" i="12" s="1"/>
  <c r="AP75" i="12"/>
  <c r="AP77" i="12" s="1"/>
  <c r="AJ76" i="12"/>
  <c r="J81" i="12"/>
  <c r="K81" i="12" s="1"/>
  <c r="AX81" i="12"/>
  <c r="AK7" i="13"/>
  <c r="AI7" i="13"/>
  <c r="U80" i="13"/>
  <c r="AA13" i="13"/>
  <c r="AL9" i="13"/>
  <c r="BV9" i="13"/>
  <c r="BZ9" i="13" s="1"/>
  <c r="AQ10" i="13"/>
  <c r="BM10" i="13"/>
  <c r="AG11" i="13"/>
  <c r="I80" i="13"/>
  <c r="K80" i="13" s="1"/>
  <c r="K23" i="13"/>
  <c r="Y80" i="13"/>
  <c r="AA80" i="13" s="1"/>
  <c r="AA23" i="13"/>
  <c r="AO22" i="13"/>
  <c r="AQ14" i="13"/>
  <c r="BM14" i="13"/>
  <c r="AW24" i="13"/>
  <c r="AY22" i="13"/>
  <c r="BK14" i="13"/>
  <c r="BJ22" i="13"/>
  <c r="AK15" i="13"/>
  <c r="BT16" i="13"/>
  <c r="BX16" i="13" s="1"/>
  <c r="AJ16" i="13"/>
  <c r="BN17" i="13"/>
  <c r="BR17" i="13" s="1"/>
  <c r="AH18" i="13"/>
  <c r="K18" i="13"/>
  <c r="AU18" i="13"/>
  <c r="BM18" i="13"/>
  <c r="I24" i="13"/>
  <c r="Q22" i="13"/>
  <c r="AA22" i="13"/>
  <c r="Y24" i="13"/>
  <c r="AO69" i="13"/>
  <c r="AQ25" i="13"/>
  <c r="BM25" i="13"/>
  <c r="BA69" i="13"/>
  <c r="BC25" i="13"/>
  <c r="O26" i="13"/>
  <c r="AG26" i="13"/>
  <c r="BT7" i="12"/>
  <c r="BT12" i="12"/>
  <c r="BX12" i="12" s="1"/>
  <c r="BP15" i="12"/>
  <c r="BP17" i="12"/>
  <c r="BT19" i="12"/>
  <c r="BX19" i="12" s="1"/>
  <c r="BL22" i="12"/>
  <c r="BL24" i="12" s="1"/>
  <c r="BL79" i="12" s="1"/>
  <c r="K69" i="12"/>
  <c r="I78" i="12"/>
  <c r="K78" i="12" s="1"/>
  <c r="I70" i="12"/>
  <c r="AW78" i="12"/>
  <c r="AY78" i="12" s="1"/>
  <c r="AW70" i="12"/>
  <c r="BP25" i="12"/>
  <c r="BP69" i="12" s="1"/>
  <c r="BT26" i="12"/>
  <c r="BX26" i="12" s="1"/>
  <c r="BT31" i="12"/>
  <c r="BX31" i="12" s="1"/>
  <c r="BT33" i="12"/>
  <c r="BX33" i="12" s="1"/>
  <c r="BP35" i="12"/>
  <c r="BP36" i="12"/>
  <c r="BT40" i="12"/>
  <c r="BX40" i="12" s="1"/>
  <c r="AK59" i="12"/>
  <c r="AK63" i="12"/>
  <c r="AI63" i="12"/>
  <c r="BI81" i="12"/>
  <c r="AC80" i="13"/>
  <c r="AE80" i="13" s="1"/>
  <c r="AE23" i="13"/>
  <c r="AU8" i="13"/>
  <c r="AU13" i="13" s="1"/>
  <c r="BN8" i="13"/>
  <c r="BR8" i="13" s="1"/>
  <c r="AK12" i="13"/>
  <c r="AU12" i="13"/>
  <c r="BN12" i="13"/>
  <c r="BR12" i="13" s="1"/>
  <c r="BE22" i="13"/>
  <c r="BG14" i="13"/>
  <c r="AQ15" i="13"/>
  <c r="BM15" i="13"/>
  <c r="AU21" i="13"/>
  <c r="BM21" i="13"/>
  <c r="BA79" i="13"/>
  <c r="BC79" i="13" s="1"/>
  <c r="BC24" i="13"/>
  <c r="O7" i="12"/>
  <c r="O13" i="12" s="1"/>
  <c r="Y13" i="12"/>
  <c r="Y23" i="12" s="1"/>
  <c r="AW13" i="12"/>
  <c r="AW23" i="12" s="1"/>
  <c r="O25" i="12"/>
  <c r="BC25" i="12"/>
  <c r="BI70" i="12"/>
  <c r="BM25" i="12"/>
  <c r="O27" i="12"/>
  <c r="W75" i="12"/>
  <c r="U77" i="12"/>
  <c r="W77" i="12" s="1"/>
  <c r="AE27" i="12"/>
  <c r="BC27" i="12"/>
  <c r="BK75" i="12"/>
  <c r="BI77" i="12"/>
  <c r="BK77" i="12" s="1"/>
  <c r="BM27" i="12"/>
  <c r="AH42" i="12"/>
  <c r="BM42" i="12"/>
  <c r="BM43" i="12"/>
  <c r="BM44" i="12"/>
  <c r="BM45" i="12"/>
  <c r="BM46" i="12"/>
  <c r="BM47" i="12"/>
  <c r="BM48" i="12"/>
  <c r="BM49" i="12"/>
  <c r="BM50" i="12"/>
  <c r="BM51" i="12"/>
  <c r="AH53" i="12"/>
  <c r="AI53" i="12" s="1"/>
  <c r="AJ53" i="12"/>
  <c r="AQ55" i="12"/>
  <c r="BM55" i="12"/>
  <c r="AQ57" i="12"/>
  <c r="BM57" i="12"/>
  <c r="BU57" i="12" s="1"/>
  <c r="BN58" i="12"/>
  <c r="BR58" i="12" s="1"/>
  <c r="AQ59" i="12"/>
  <c r="BM59" i="12"/>
  <c r="BU59" i="12" s="1"/>
  <c r="BN60" i="12"/>
  <c r="BR60" i="12" s="1"/>
  <c r="AQ61" i="12"/>
  <c r="BM61" i="12"/>
  <c r="AQ63" i="12"/>
  <c r="BM63" i="12"/>
  <c r="AQ65" i="12"/>
  <c r="BM65" i="12"/>
  <c r="BN66" i="12"/>
  <c r="BR66" i="12" s="1"/>
  <c r="AQ67" i="12"/>
  <c r="BM67" i="12"/>
  <c r="BU67" i="12" s="1"/>
  <c r="BN68" i="12"/>
  <c r="BR68" i="12" s="1"/>
  <c r="AE73" i="12"/>
  <c r="AC81" i="12"/>
  <c r="AE81" i="12" s="1"/>
  <c r="AQ71" i="12"/>
  <c r="AO73" i="12"/>
  <c r="BM71" i="12"/>
  <c r="BN72" i="12"/>
  <c r="BR72" i="12" s="1"/>
  <c r="V73" i="12"/>
  <c r="V81" i="12" s="1"/>
  <c r="BJ73" i="12"/>
  <c r="BJ81" i="12" s="1"/>
  <c r="BR76" i="12"/>
  <c r="BS76" i="12" s="1"/>
  <c r="V78" i="12"/>
  <c r="AG82" i="12"/>
  <c r="AL7" i="13"/>
  <c r="S7" i="13"/>
  <c r="S13" i="13" s="1"/>
  <c r="Q13" i="13"/>
  <c r="Q23" i="13" s="1"/>
  <c r="BG7" i="13"/>
  <c r="BG13" i="13" s="1"/>
  <c r="BE13" i="13"/>
  <c r="BE23" i="13" s="1"/>
  <c r="AQ8" i="13"/>
  <c r="BM8" i="13"/>
  <c r="AG9" i="13"/>
  <c r="AG13" i="13" s="1"/>
  <c r="AG23" i="13" s="1"/>
  <c r="AJ9" i="13"/>
  <c r="AJ13" i="13" s="1"/>
  <c r="AJ23" i="13" s="1"/>
  <c r="AJ80" i="13" s="1"/>
  <c r="AL11" i="13"/>
  <c r="AQ12" i="13"/>
  <c r="BM12" i="13"/>
  <c r="BU12" i="13" s="1"/>
  <c r="AH14" i="13"/>
  <c r="AS22" i="13"/>
  <c r="BN14" i="13"/>
  <c r="AQ17" i="13"/>
  <c r="BM17" i="13"/>
  <c r="AH19" i="13"/>
  <c r="K19" i="13"/>
  <c r="BC23" i="13"/>
  <c r="R78" i="13"/>
  <c r="R70" i="13"/>
  <c r="R74" i="13" s="1"/>
  <c r="AH7" i="12"/>
  <c r="BP7" i="12"/>
  <c r="AH14" i="12"/>
  <c r="BL78" i="12"/>
  <c r="BL70" i="12"/>
  <c r="BL74" i="12" s="1"/>
  <c r="BL83" i="12" s="1"/>
  <c r="BT25" i="12"/>
  <c r="K75" i="12"/>
  <c r="I77" i="12"/>
  <c r="K77" i="12" s="1"/>
  <c r="BP27" i="12"/>
  <c r="BP75" i="12" s="1"/>
  <c r="BP77" i="12" s="1"/>
  <c r="BT27" i="12"/>
  <c r="BP38" i="12"/>
  <c r="AK65" i="12"/>
  <c r="BU65" i="12"/>
  <c r="AK67" i="12"/>
  <c r="AK71" i="12"/>
  <c r="BU71" i="12"/>
  <c r="W73" i="12"/>
  <c r="U81" i="12"/>
  <c r="W81" i="12" s="1"/>
  <c r="BC73" i="12"/>
  <c r="BA81" i="12"/>
  <c r="BC81" i="12" s="1"/>
  <c r="AT73" i="12"/>
  <c r="AT81" i="12" s="1"/>
  <c r="AK8" i="13"/>
  <c r="BU8" i="13"/>
  <c r="AT13" i="13"/>
  <c r="AT23" i="13" s="1"/>
  <c r="AT80" i="13" s="1"/>
  <c r="V22" i="13"/>
  <c r="V24" i="13" s="1"/>
  <c r="V79" i="13" s="1"/>
  <c r="W14" i="13"/>
  <c r="AQ16" i="13"/>
  <c r="BM16" i="13"/>
  <c r="BU17" i="13"/>
  <c r="AK17" i="13"/>
  <c r="BT18" i="13"/>
  <c r="BX18" i="13" s="1"/>
  <c r="AJ18" i="13"/>
  <c r="AY19" i="13"/>
  <c r="BN19" i="13"/>
  <c r="BR19" i="13" s="1"/>
  <c r="BT21" i="13"/>
  <c r="BX21" i="13" s="1"/>
  <c r="AJ21" i="13"/>
  <c r="M75" i="13"/>
  <c r="O27" i="13"/>
  <c r="AG27" i="13"/>
  <c r="AE7" i="12"/>
  <c r="AE13" i="12" s="1"/>
  <c r="BC7" i="12"/>
  <c r="BC13" i="12" s="1"/>
  <c r="BM7" i="12"/>
  <c r="I13" i="12"/>
  <c r="I23" i="12" s="1"/>
  <c r="O14" i="12"/>
  <c r="AE14" i="12"/>
  <c r="BC14" i="12"/>
  <c r="BM14" i="12"/>
  <c r="I22" i="12"/>
  <c r="Y22" i="12"/>
  <c r="AW22" i="12"/>
  <c r="W69" i="12"/>
  <c r="U78" i="12"/>
  <c r="U70" i="12"/>
  <c r="AE25" i="12"/>
  <c r="BN7" i="12"/>
  <c r="BN14" i="12"/>
  <c r="K25" i="12"/>
  <c r="Q69" i="12"/>
  <c r="AA25" i="12"/>
  <c r="AF78" i="12"/>
  <c r="AF70" i="12"/>
  <c r="AF74" i="12" s="1"/>
  <c r="AJ25" i="12"/>
  <c r="AJ69" i="12" s="1"/>
  <c r="AO78" i="12"/>
  <c r="AQ78" i="12" s="1"/>
  <c r="AO70" i="12"/>
  <c r="AY25" i="12"/>
  <c r="BE69" i="12"/>
  <c r="K27" i="12"/>
  <c r="S75" i="12"/>
  <c r="Q77" i="12"/>
  <c r="S77" i="12" s="1"/>
  <c r="AA27" i="12"/>
  <c r="AF77" i="12"/>
  <c r="AJ27" i="12"/>
  <c r="AJ75" i="12" s="1"/>
  <c r="AJ77" i="12" s="1"/>
  <c r="AQ75" i="12"/>
  <c r="AO77" i="12"/>
  <c r="AQ77" i="12" s="1"/>
  <c r="AY27" i="12"/>
  <c r="BG75" i="12"/>
  <c r="BE77" i="12"/>
  <c r="BG77" i="12" s="1"/>
  <c r="AH43" i="12"/>
  <c r="AH44" i="12"/>
  <c r="AH45" i="12"/>
  <c r="AH46" i="12"/>
  <c r="AH47" i="12"/>
  <c r="AH48" i="12"/>
  <c r="AH49" i="12"/>
  <c r="AH50" i="12"/>
  <c r="AH51" i="12"/>
  <c r="AH52" i="12"/>
  <c r="BG52" i="12"/>
  <c r="AK53" i="12"/>
  <c r="AG54" i="12"/>
  <c r="O54" i="12"/>
  <c r="AJ54" i="12"/>
  <c r="AH55" i="12"/>
  <c r="AI55" i="12" s="1"/>
  <c r="AG56" i="12"/>
  <c r="AJ56" i="12"/>
  <c r="AH57" i="12"/>
  <c r="AG58" i="12"/>
  <c r="AJ58" i="12"/>
  <c r="AH59" i="12"/>
  <c r="AG60" i="12"/>
  <c r="AJ60" i="12"/>
  <c r="AH61" i="12"/>
  <c r="AG62" i="12"/>
  <c r="AJ62" i="12"/>
  <c r="AH63" i="12"/>
  <c r="AG64" i="12"/>
  <c r="AJ64" i="12"/>
  <c r="AH65" i="12"/>
  <c r="AG66" i="12"/>
  <c r="AJ66" i="12"/>
  <c r="AH67" i="12"/>
  <c r="AG68" i="12"/>
  <c r="AJ68" i="12"/>
  <c r="AH71" i="12"/>
  <c r="S71" i="12"/>
  <c r="Q73" i="12"/>
  <c r="BG71" i="12"/>
  <c r="BE73" i="12"/>
  <c r="AG72" i="12"/>
  <c r="AG73" i="12" s="1"/>
  <c r="AJ72" i="12"/>
  <c r="AJ73" i="12" s="1"/>
  <c r="AJ81" i="12" s="1"/>
  <c r="BV76" i="12"/>
  <c r="BZ76" i="12" s="1"/>
  <c r="Z81" i="12"/>
  <c r="AA81" i="12" s="1"/>
  <c r="BM82" i="12"/>
  <c r="K13" i="13"/>
  <c r="AF13" i="13"/>
  <c r="AF23" i="13" s="1"/>
  <c r="AF80" i="13" s="1"/>
  <c r="BT7" i="13"/>
  <c r="AS80" i="13"/>
  <c r="AU80" i="13" s="1"/>
  <c r="AU23" i="13"/>
  <c r="AY13" i="13"/>
  <c r="BN7" i="13"/>
  <c r="AH8" i="13"/>
  <c r="AH13" i="13" s="1"/>
  <c r="AH23" i="13" s="1"/>
  <c r="AH80" i="13" s="1"/>
  <c r="AG10" i="13"/>
  <c r="AU10" i="13"/>
  <c r="BN10" i="13"/>
  <c r="BR10" i="13" s="1"/>
  <c r="BV10" i="13"/>
  <c r="BZ10" i="13" s="1"/>
  <c r="BN11" i="13"/>
  <c r="BR11" i="13" s="1"/>
  <c r="AH12" i="13"/>
  <c r="AW80" i="13"/>
  <c r="AY80" i="13" s="1"/>
  <c r="AY23" i="13"/>
  <c r="AF22" i="13"/>
  <c r="AF24" i="13" s="1"/>
  <c r="AF79" i="13" s="1"/>
  <c r="BT14" i="13"/>
  <c r="AJ14" i="13"/>
  <c r="BN15" i="13"/>
  <c r="BR15" i="13" s="1"/>
  <c r="AH16" i="13"/>
  <c r="BN16" i="13"/>
  <c r="BR16" i="13" s="1"/>
  <c r="AQ34" i="13"/>
  <c r="BM34" i="13"/>
  <c r="AL16" i="14"/>
  <c r="AL22" i="14" s="1"/>
  <c r="AL24" i="14" s="1"/>
  <c r="AL79" i="14" s="1"/>
  <c r="BV16" i="14"/>
  <c r="BZ16" i="14" s="1"/>
  <c r="BT19" i="13"/>
  <c r="BX19" i="13" s="1"/>
  <c r="AJ19" i="13"/>
  <c r="AU19" i="13"/>
  <c r="BM19" i="13"/>
  <c r="AH20" i="13"/>
  <c r="K20" i="13"/>
  <c r="M24" i="13"/>
  <c r="O22" i="13"/>
  <c r="AC24" i="13"/>
  <c r="AE22" i="13"/>
  <c r="M69" i="13"/>
  <c r="O25" i="13"/>
  <c r="AG25" i="13"/>
  <c r="AO75" i="13"/>
  <c r="AQ27" i="13"/>
  <c r="BM27" i="13"/>
  <c r="BA75" i="13"/>
  <c r="BC27" i="13"/>
  <c r="BN28" i="13"/>
  <c r="BR28" i="13" s="1"/>
  <c r="AG29" i="13"/>
  <c r="O29" i="13"/>
  <c r="O30" i="13"/>
  <c r="AG30" i="13"/>
  <c r="AQ30" i="13"/>
  <c r="BM30" i="13"/>
  <c r="BU31" i="13"/>
  <c r="AK31" i="13"/>
  <c r="AL32" i="13"/>
  <c r="BV32" i="13"/>
  <c r="BZ32" i="13" s="1"/>
  <c r="S32" i="13"/>
  <c r="AG32" i="13"/>
  <c r="BT37" i="13"/>
  <c r="BX37" i="13" s="1"/>
  <c r="AJ37" i="13"/>
  <c r="BT39" i="13"/>
  <c r="BX39" i="13" s="1"/>
  <c r="AJ39" i="13"/>
  <c r="BT41" i="13"/>
  <c r="BX41" i="13" s="1"/>
  <c r="AJ41" i="13"/>
  <c r="BT43" i="13"/>
  <c r="BX43" i="13" s="1"/>
  <c r="AJ43" i="13"/>
  <c r="BT45" i="13"/>
  <c r="BX45" i="13" s="1"/>
  <c r="AJ45" i="13"/>
  <c r="BT47" i="13"/>
  <c r="BX47" i="13" s="1"/>
  <c r="AJ47" i="13"/>
  <c r="BT49" i="13"/>
  <c r="BX49" i="13" s="1"/>
  <c r="AJ49" i="13"/>
  <c r="BT51" i="13"/>
  <c r="BX51" i="13" s="1"/>
  <c r="AJ51" i="13"/>
  <c r="BT53" i="13"/>
  <c r="BX53" i="13" s="1"/>
  <c r="AJ53" i="13"/>
  <c r="BT55" i="13"/>
  <c r="BX55" i="13" s="1"/>
  <c r="AJ55" i="13"/>
  <c r="BT57" i="13"/>
  <c r="BX57" i="13" s="1"/>
  <c r="AJ57" i="13"/>
  <c r="AJ69" i="13" s="1"/>
  <c r="W13" i="13"/>
  <c r="AQ7" i="13"/>
  <c r="AO13" i="13"/>
  <c r="AO23" i="13" s="1"/>
  <c r="BM7" i="13"/>
  <c r="BK13" i="13"/>
  <c r="AQ9" i="13"/>
  <c r="BM9" i="13"/>
  <c r="AQ11" i="13"/>
  <c r="BM11" i="13"/>
  <c r="V13" i="13"/>
  <c r="V23" i="13" s="1"/>
  <c r="V80" i="13" s="1"/>
  <c r="BJ13" i="13"/>
  <c r="BJ23" i="13" s="1"/>
  <c r="BJ80" i="13" s="1"/>
  <c r="AG14" i="13"/>
  <c r="AU14" i="13"/>
  <c r="AT22" i="13"/>
  <c r="AT24" i="13" s="1"/>
  <c r="AT79" i="13" s="1"/>
  <c r="AH15" i="13"/>
  <c r="AI15" i="13" s="1"/>
  <c r="AG16" i="13"/>
  <c r="AH17" i="13"/>
  <c r="BT20" i="13"/>
  <c r="BX20" i="13" s="1"/>
  <c r="AJ20" i="13"/>
  <c r="AU20" i="13"/>
  <c r="BM20" i="13"/>
  <c r="BN20" i="13"/>
  <c r="BR20" i="13" s="1"/>
  <c r="AH21" i="13"/>
  <c r="K21" i="13"/>
  <c r="U24" i="13"/>
  <c r="BF69" i="13"/>
  <c r="AQ26" i="13"/>
  <c r="BM26" i="13"/>
  <c r="O28" i="13"/>
  <c r="AG28" i="13"/>
  <c r="BN33" i="13"/>
  <c r="BR33" i="13" s="1"/>
  <c r="AU33" i="13"/>
  <c r="S58" i="13"/>
  <c r="AG58" i="13"/>
  <c r="S59" i="13"/>
  <c r="AH59" i="13"/>
  <c r="BT61" i="13"/>
  <c r="BX61" i="13" s="1"/>
  <c r="AJ61" i="13"/>
  <c r="V78" i="14"/>
  <c r="V70" i="14"/>
  <c r="V74" i="14" s="1"/>
  <c r="V83" i="14" s="1"/>
  <c r="V85" i="14" s="1"/>
  <c r="AT78" i="14"/>
  <c r="AT70" i="14"/>
  <c r="AT74" i="14" s="1"/>
  <c r="BN25" i="14"/>
  <c r="BV47" i="14"/>
  <c r="BZ47" i="14" s="1"/>
  <c r="AL47" i="14"/>
  <c r="BV48" i="14"/>
  <c r="BZ48" i="14" s="1"/>
  <c r="AL48" i="14"/>
  <c r="AQ28" i="13"/>
  <c r="BM28" i="13"/>
  <c r="BN29" i="13"/>
  <c r="BR29" i="13" s="1"/>
  <c r="AU29" i="13"/>
  <c r="BT30" i="13"/>
  <c r="BX30" i="13" s="1"/>
  <c r="AJ30" i="13"/>
  <c r="BT35" i="13"/>
  <c r="BX35" i="13" s="1"/>
  <c r="AJ35" i="13"/>
  <c r="AQ36" i="13"/>
  <c r="BM36" i="13"/>
  <c r="AQ38" i="13"/>
  <c r="BM38" i="13"/>
  <c r="BK38" i="13"/>
  <c r="BN38" i="13"/>
  <c r="BR38" i="13" s="1"/>
  <c r="AQ40" i="13"/>
  <c r="BM40" i="13"/>
  <c r="BK40" i="13"/>
  <c r="BN40" i="13"/>
  <c r="BR40" i="13" s="1"/>
  <c r="AQ42" i="13"/>
  <c r="BM42" i="13"/>
  <c r="BK42" i="13"/>
  <c r="BN42" i="13"/>
  <c r="BR42" i="13" s="1"/>
  <c r="AQ44" i="13"/>
  <c r="BM44" i="13"/>
  <c r="BK44" i="13"/>
  <c r="BN44" i="13"/>
  <c r="BR44" i="13" s="1"/>
  <c r="AQ46" i="13"/>
  <c r="BM46" i="13"/>
  <c r="BK46" i="13"/>
  <c r="BN46" i="13"/>
  <c r="BR46" i="13" s="1"/>
  <c r="AQ48" i="13"/>
  <c r="BM48" i="13"/>
  <c r="BK48" i="13"/>
  <c r="BN48" i="13"/>
  <c r="BR48" i="13" s="1"/>
  <c r="AQ50" i="13"/>
  <c r="BM50" i="13"/>
  <c r="BK50" i="13"/>
  <c r="BN50" i="13"/>
  <c r="BR50" i="13" s="1"/>
  <c r="AQ52" i="13"/>
  <c r="BM52" i="13"/>
  <c r="BK52" i="13"/>
  <c r="BN52" i="13"/>
  <c r="BR52" i="13" s="1"/>
  <c r="AQ54" i="13"/>
  <c r="BM54" i="13"/>
  <c r="BK54" i="13"/>
  <c r="BN54" i="13"/>
  <c r="BR54" i="13" s="1"/>
  <c r="AQ56" i="13"/>
  <c r="BM56" i="13"/>
  <c r="BK56" i="13"/>
  <c r="BN56" i="13"/>
  <c r="BR56" i="13" s="1"/>
  <c r="AL60" i="13"/>
  <c r="BN63" i="13"/>
  <c r="BR63" i="13" s="1"/>
  <c r="AQ63" i="13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71" i="12"/>
  <c r="AE71" i="12"/>
  <c r="BC71" i="12"/>
  <c r="O72" i="12"/>
  <c r="M73" i="12"/>
  <c r="AI76" i="12"/>
  <c r="BU76" i="12"/>
  <c r="O7" i="13"/>
  <c r="AE7" i="13"/>
  <c r="AE13" i="13" s="1"/>
  <c r="BC7" i="13"/>
  <c r="BC13" i="13" s="1"/>
  <c r="O8" i="13"/>
  <c r="O9" i="13"/>
  <c r="O10" i="13"/>
  <c r="O11" i="13"/>
  <c r="O12" i="13"/>
  <c r="M13" i="13"/>
  <c r="M23" i="13" s="1"/>
  <c r="O14" i="13"/>
  <c r="BC14" i="13"/>
  <c r="O15" i="13"/>
  <c r="O16" i="13"/>
  <c r="O17" i="13"/>
  <c r="Q69" i="13"/>
  <c r="S25" i="13"/>
  <c r="W25" i="13"/>
  <c r="AC78" i="13"/>
  <c r="AC70" i="13"/>
  <c r="AE69" i="13"/>
  <c r="AT69" i="13"/>
  <c r="BE69" i="13"/>
  <c r="BG25" i="13"/>
  <c r="BK25" i="13"/>
  <c r="S26" i="13"/>
  <c r="BG26" i="13"/>
  <c r="Q75" i="13"/>
  <c r="S27" i="13"/>
  <c r="W27" i="13"/>
  <c r="AC77" i="13"/>
  <c r="AE77" i="13" s="1"/>
  <c r="AE75" i="13"/>
  <c r="BE75" i="13"/>
  <c r="BG27" i="13"/>
  <c r="BK27" i="13"/>
  <c r="S28" i="13"/>
  <c r="BG28" i="13"/>
  <c r="S29" i="13"/>
  <c r="AJ29" i="13"/>
  <c r="BG29" i="13"/>
  <c r="AQ31" i="13"/>
  <c r="BM31" i="13"/>
  <c r="AH33" i="13"/>
  <c r="S33" i="13"/>
  <c r="AJ33" i="13"/>
  <c r="BG33" i="13"/>
  <c r="AG34" i="13"/>
  <c r="AG36" i="13"/>
  <c r="AG38" i="13"/>
  <c r="AJ38" i="13"/>
  <c r="AH39" i="13"/>
  <c r="AG40" i="13"/>
  <c r="AJ40" i="13"/>
  <c r="AH41" i="13"/>
  <c r="AG42" i="13"/>
  <c r="AJ42" i="13"/>
  <c r="AH43" i="13"/>
  <c r="AG44" i="13"/>
  <c r="AJ44" i="13"/>
  <c r="AH45" i="13"/>
  <c r="AG46" i="13"/>
  <c r="AJ46" i="13"/>
  <c r="AH47" i="13"/>
  <c r="AG48" i="13"/>
  <c r="AJ48" i="13"/>
  <c r="AH49" i="13"/>
  <c r="AG50" i="13"/>
  <c r="AJ50" i="13"/>
  <c r="AH51" i="13"/>
  <c r="AG52" i="13"/>
  <c r="AJ52" i="13"/>
  <c r="AH53" i="13"/>
  <c r="AI53" i="13" s="1"/>
  <c r="AG54" i="13"/>
  <c r="AJ54" i="13"/>
  <c r="AH55" i="13"/>
  <c r="AG56" i="13"/>
  <c r="AJ56" i="13"/>
  <c r="AH57" i="13"/>
  <c r="BM59" i="13"/>
  <c r="AQ59" i="13"/>
  <c r="BT60" i="13"/>
  <c r="BX60" i="13" s="1"/>
  <c r="K61" i="13"/>
  <c r="AG61" i="13"/>
  <c r="AG62" i="13"/>
  <c r="AG67" i="13"/>
  <c r="AL68" i="13"/>
  <c r="AO81" i="13"/>
  <c r="AA13" i="14"/>
  <c r="AG18" i="13"/>
  <c r="AG19" i="13"/>
  <c r="AG20" i="13"/>
  <c r="AG21" i="13"/>
  <c r="J22" i="13"/>
  <c r="J24" i="13" s="1"/>
  <c r="J79" i="13" s="1"/>
  <c r="K69" i="13"/>
  <c r="U78" i="13"/>
  <c r="U70" i="13"/>
  <c r="W69" i="13"/>
  <c r="Z78" i="13"/>
  <c r="Z70" i="13"/>
  <c r="Z74" i="13" s="1"/>
  <c r="AP78" i="13"/>
  <c r="AP70" i="13"/>
  <c r="AP74" i="13" s="1"/>
  <c r="BI78" i="13"/>
  <c r="BI70" i="13"/>
  <c r="K77" i="13"/>
  <c r="U77" i="13"/>
  <c r="W77" i="13" s="1"/>
  <c r="W75" i="13"/>
  <c r="BI77" i="13"/>
  <c r="BK77" i="13" s="1"/>
  <c r="BK75" i="13"/>
  <c r="AQ29" i="13"/>
  <c r="BM29" i="13"/>
  <c r="AH31" i="13"/>
  <c r="AI31" i="13" s="1"/>
  <c r="AQ33" i="13"/>
  <c r="BM33" i="13"/>
  <c r="AH34" i="13"/>
  <c r="AK35" i="13"/>
  <c r="AM35" i="13" s="1"/>
  <c r="BU35" i="13"/>
  <c r="AI35" i="13"/>
  <c r="AH36" i="13"/>
  <c r="AK37" i="13"/>
  <c r="AM37" i="13" s="1"/>
  <c r="BU37" i="13"/>
  <c r="AI37" i="13"/>
  <c r="AH38" i="13"/>
  <c r="AK39" i="13"/>
  <c r="BU39" i="13"/>
  <c r="AI39" i="13"/>
  <c r="AH40" i="13"/>
  <c r="AK41" i="13"/>
  <c r="AI41" i="13"/>
  <c r="AH42" i="13"/>
  <c r="AK43" i="13"/>
  <c r="BU43" i="13"/>
  <c r="AI43" i="13"/>
  <c r="AH44" i="13"/>
  <c r="AK45" i="13"/>
  <c r="AH46" i="13"/>
  <c r="AK47" i="13"/>
  <c r="BU47" i="13"/>
  <c r="AI47" i="13"/>
  <c r="AH48" i="13"/>
  <c r="AK49" i="13"/>
  <c r="AI49" i="13"/>
  <c r="AH50" i="13"/>
  <c r="AK51" i="13"/>
  <c r="BU51" i="13"/>
  <c r="AI51" i="13"/>
  <c r="AH52" i="13"/>
  <c r="AK53" i="13"/>
  <c r="AH54" i="13"/>
  <c r="AK55" i="13"/>
  <c r="BU55" i="13"/>
  <c r="AI55" i="13"/>
  <c r="AH56" i="13"/>
  <c r="AK57" i="13"/>
  <c r="AI57" i="13"/>
  <c r="AI60" i="13"/>
  <c r="AK60" i="13"/>
  <c r="AM60" i="13" s="1"/>
  <c r="AH64" i="13"/>
  <c r="O65" i="13"/>
  <c r="AG65" i="13"/>
  <c r="I81" i="13"/>
  <c r="K81" i="13" s="1"/>
  <c r="K73" i="13"/>
  <c r="Q81" i="13"/>
  <c r="S73" i="13"/>
  <c r="BT9" i="14"/>
  <c r="BX9" i="14" s="1"/>
  <c r="AJ9" i="14"/>
  <c r="H70" i="12"/>
  <c r="H74" i="12" s="1"/>
  <c r="H83" i="12" s="1"/>
  <c r="L70" i="12"/>
  <c r="L74" i="12" s="1"/>
  <c r="L83" i="12" s="1"/>
  <c r="P70" i="12"/>
  <c r="P74" i="12" s="1"/>
  <c r="P83" i="12" s="1"/>
  <c r="T70" i="12"/>
  <c r="T74" i="12" s="1"/>
  <c r="T83" i="12" s="1"/>
  <c r="X70" i="12"/>
  <c r="X74" i="12" s="1"/>
  <c r="X83" i="12" s="1"/>
  <c r="AB70" i="12"/>
  <c r="AB74" i="12" s="1"/>
  <c r="AB83" i="12" s="1"/>
  <c r="AN70" i="12"/>
  <c r="AN74" i="12" s="1"/>
  <c r="AN83" i="12" s="1"/>
  <c r="AR70" i="12"/>
  <c r="AR74" i="12" s="1"/>
  <c r="AR83" i="12" s="1"/>
  <c r="AV70" i="12"/>
  <c r="AV74" i="12" s="1"/>
  <c r="AV83" i="12" s="1"/>
  <c r="AZ70" i="12"/>
  <c r="AZ74" i="12" s="1"/>
  <c r="AZ83" i="12" s="1"/>
  <c r="BD70" i="12"/>
  <c r="BD74" i="12" s="1"/>
  <c r="BD83" i="12" s="1"/>
  <c r="BH70" i="12"/>
  <c r="BH74" i="12" s="1"/>
  <c r="BH83" i="12" s="1"/>
  <c r="BP71" i="12"/>
  <c r="BP73" i="12" s="1"/>
  <c r="BP81" i="12" s="1"/>
  <c r="BP7" i="13"/>
  <c r="BP13" i="13" s="1"/>
  <c r="BP23" i="13" s="1"/>
  <c r="BP80" i="13" s="1"/>
  <c r="BP14" i="13"/>
  <c r="BP22" i="13" s="1"/>
  <c r="BP24" i="13" s="1"/>
  <c r="BP79" i="13" s="1"/>
  <c r="AQ18" i="13"/>
  <c r="AQ19" i="13"/>
  <c r="AQ20" i="13"/>
  <c r="AQ21" i="13"/>
  <c r="J69" i="13"/>
  <c r="AH25" i="13"/>
  <c r="V78" i="13"/>
  <c r="V70" i="13"/>
  <c r="V74" i="13" s="1"/>
  <c r="AA25" i="13"/>
  <c r="AF69" i="13"/>
  <c r="BT25" i="13"/>
  <c r="AS78" i="13"/>
  <c r="AS70" i="13"/>
  <c r="AU69" i="13"/>
  <c r="AX78" i="13"/>
  <c r="AX70" i="13"/>
  <c r="AX74" i="13" s="1"/>
  <c r="BJ69" i="13"/>
  <c r="BK69" i="13" s="1"/>
  <c r="BN25" i="13"/>
  <c r="AH26" i="13"/>
  <c r="J75" i="13"/>
  <c r="J77" i="13" s="1"/>
  <c r="AH27" i="13"/>
  <c r="AA27" i="13"/>
  <c r="AF75" i="13"/>
  <c r="AF77" i="13" s="1"/>
  <c r="BT27" i="13"/>
  <c r="AS77" i="13"/>
  <c r="AU77" i="13" s="1"/>
  <c r="AU75" i="13"/>
  <c r="BN27" i="13"/>
  <c r="AH28" i="13"/>
  <c r="AH29" i="13"/>
  <c r="AH30" i="13"/>
  <c r="S30" i="13"/>
  <c r="BG30" i="13"/>
  <c r="AQ32" i="13"/>
  <c r="BM32" i="13"/>
  <c r="AG33" i="13"/>
  <c r="BN34" i="13"/>
  <c r="BR34" i="13" s="1"/>
  <c r="AQ35" i="13"/>
  <c r="BM35" i="13"/>
  <c r="BV35" i="13"/>
  <c r="BZ35" i="13" s="1"/>
  <c r="BN36" i="13"/>
  <c r="BR36" i="13" s="1"/>
  <c r="AQ37" i="13"/>
  <c r="BM37" i="13"/>
  <c r="BV37" i="13"/>
  <c r="BZ37" i="13" s="1"/>
  <c r="AQ39" i="13"/>
  <c r="BM39" i="13"/>
  <c r="AQ41" i="13"/>
  <c r="BM41" i="13"/>
  <c r="AQ43" i="13"/>
  <c r="BM43" i="13"/>
  <c r="AQ45" i="13"/>
  <c r="BM45" i="13"/>
  <c r="BU45" i="13" s="1"/>
  <c r="AQ47" i="13"/>
  <c r="BM47" i="13"/>
  <c r="AQ49" i="13"/>
  <c r="BM49" i="13"/>
  <c r="BU49" i="13" s="1"/>
  <c r="AQ51" i="13"/>
  <c r="BM51" i="13"/>
  <c r="AQ53" i="13"/>
  <c r="BM53" i="13"/>
  <c r="AQ55" i="13"/>
  <c r="BM55" i="13"/>
  <c r="AQ57" i="13"/>
  <c r="BM57" i="13"/>
  <c r="BU57" i="13" s="1"/>
  <c r="BN60" i="13"/>
  <c r="BR60" i="13" s="1"/>
  <c r="AQ60" i="13"/>
  <c r="BV61" i="13"/>
  <c r="BZ61" i="13" s="1"/>
  <c r="AL61" i="13"/>
  <c r="AH62" i="13"/>
  <c r="BV63" i="13"/>
  <c r="BZ63" i="13" s="1"/>
  <c r="AL63" i="13"/>
  <c r="AL65" i="13"/>
  <c r="AQ66" i="13"/>
  <c r="BN66" i="13"/>
  <c r="BR66" i="13" s="1"/>
  <c r="AQ72" i="13"/>
  <c r="BN72" i="13"/>
  <c r="BR72" i="13" s="1"/>
  <c r="BN13" i="14"/>
  <c r="BN23" i="14" s="1"/>
  <c r="BN80" i="14" s="1"/>
  <c r="BR7" i="14"/>
  <c r="BR13" i="14" s="1"/>
  <c r="BR23" i="14" s="1"/>
  <c r="BR80" i="14" s="1"/>
  <c r="AQ8" i="14"/>
  <c r="BM8" i="14"/>
  <c r="AK14" i="14"/>
  <c r="BU14" i="14"/>
  <c r="AI14" i="14"/>
  <c r="AQ19" i="14"/>
  <c r="BM19" i="14"/>
  <c r="BV43" i="14"/>
  <c r="BZ43" i="14" s="1"/>
  <c r="AL43" i="14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BN58" i="13"/>
  <c r="BR58" i="13" s="1"/>
  <c r="AG59" i="13"/>
  <c r="K60" i="13"/>
  <c r="AE60" i="13"/>
  <c r="BM60" i="13"/>
  <c r="BU60" i="13" s="1"/>
  <c r="O61" i="13"/>
  <c r="BC61" i="13"/>
  <c r="AG63" i="13"/>
  <c r="BM63" i="13"/>
  <c r="BC63" i="13"/>
  <c r="BT63" i="13"/>
  <c r="BX63" i="13" s="1"/>
  <c r="AE64" i="13"/>
  <c r="BN64" i="13"/>
  <c r="BR64" i="13" s="1"/>
  <c r="BP65" i="13"/>
  <c r="BM66" i="13"/>
  <c r="AQ67" i="13"/>
  <c r="BN67" i="13"/>
  <c r="BR67" i="13" s="1"/>
  <c r="AG68" i="13"/>
  <c r="AH71" i="13"/>
  <c r="AC73" i="13"/>
  <c r="AE71" i="13"/>
  <c r="BA73" i="13"/>
  <c r="BC71" i="13"/>
  <c r="BK81" i="13"/>
  <c r="BM72" i="13"/>
  <c r="AA73" i="13"/>
  <c r="AU73" i="13"/>
  <c r="BK73" i="13"/>
  <c r="AA75" i="13"/>
  <c r="BU76" i="13"/>
  <c r="AI76" i="13"/>
  <c r="AK82" i="13"/>
  <c r="AM82" i="13" s="1"/>
  <c r="AI82" i="13"/>
  <c r="AQ7" i="14"/>
  <c r="AO13" i="14"/>
  <c r="AO23" i="14" s="1"/>
  <c r="BM7" i="14"/>
  <c r="AU13" i="14"/>
  <c r="BJ22" i="14"/>
  <c r="BJ24" i="14" s="1"/>
  <c r="BJ79" i="14" s="1"/>
  <c r="AQ15" i="14"/>
  <c r="BM15" i="14"/>
  <c r="BR19" i="14"/>
  <c r="BV29" i="14"/>
  <c r="BZ29" i="14" s="1"/>
  <c r="AL29" i="14"/>
  <c r="BV30" i="14"/>
  <c r="BZ30" i="14" s="1"/>
  <c r="AL30" i="14"/>
  <c r="BV31" i="14"/>
  <c r="BZ31" i="14" s="1"/>
  <c r="AL31" i="14"/>
  <c r="BV36" i="14"/>
  <c r="BZ36" i="14" s="1"/>
  <c r="AL36" i="14"/>
  <c r="BV39" i="14"/>
  <c r="BZ39" i="14" s="1"/>
  <c r="AL39" i="14"/>
  <c r="BM58" i="13"/>
  <c r="BM62" i="13"/>
  <c r="AG66" i="13"/>
  <c r="AL67" i="13"/>
  <c r="BV67" i="13"/>
  <c r="BZ67" i="13" s="1"/>
  <c r="BM68" i="13"/>
  <c r="S71" i="13"/>
  <c r="R73" i="13"/>
  <c r="R81" i="13" s="1"/>
  <c r="AQ71" i="13"/>
  <c r="AP73" i="13"/>
  <c r="AP81" i="13" s="1"/>
  <c r="BN71" i="13"/>
  <c r="AG72" i="13"/>
  <c r="AY73" i="13"/>
  <c r="BG73" i="13"/>
  <c r="AY75" i="13"/>
  <c r="AM76" i="13"/>
  <c r="M13" i="14"/>
  <c r="M23" i="14" s="1"/>
  <c r="O7" i="14"/>
  <c r="AG7" i="14"/>
  <c r="AQ9" i="14"/>
  <c r="BM9" i="14"/>
  <c r="AU11" i="14"/>
  <c r="BM11" i="14"/>
  <c r="AT22" i="14"/>
  <c r="AT24" i="14" s="1"/>
  <c r="AT79" i="14" s="1"/>
  <c r="BT17" i="14"/>
  <c r="BX17" i="14" s="1"/>
  <c r="AJ17" i="14"/>
  <c r="AK18" i="14"/>
  <c r="AM18" i="14" s="1"/>
  <c r="AI18" i="14"/>
  <c r="AL20" i="14"/>
  <c r="BV20" i="14"/>
  <c r="BZ20" i="14" s="1"/>
  <c r="BT26" i="14"/>
  <c r="BX26" i="14" s="1"/>
  <c r="AJ26" i="14"/>
  <c r="AJ69" i="14" s="1"/>
  <c r="BO28" i="14"/>
  <c r="BQ28" i="14"/>
  <c r="BS28" i="14" s="1"/>
  <c r="BO29" i="14"/>
  <c r="BQ29" i="14"/>
  <c r="BS29" i="14" s="1"/>
  <c r="BO30" i="14"/>
  <c r="BQ30" i="14"/>
  <c r="BS30" i="14" s="1"/>
  <c r="BV35" i="14"/>
  <c r="BZ35" i="14" s="1"/>
  <c r="AL35" i="14"/>
  <c r="BV41" i="14"/>
  <c r="BZ41" i="14" s="1"/>
  <c r="AL41" i="14"/>
  <c r="BQ41" i="14"/>
  <c r="BS41" i="14" s="1"/>
  <c r="BO41" i="14"/>
  <c r="BT41" i="14"/>
  <c r="BX41" i="14" s="1"/>
  <c r="BP41" i="14"/>
  <c r="AL42" i="14"/>
  <c r="I78" i="13"/>
  <c r="I70" i="13"/>
  <c r="N78" i="13"/>
  <c r="N70" i="13"/>
  <c r="N74" i="13" s="1"/>
  <c r="N83" i="13" s="1"/>
  <c r="N85" i="13" s="1"/>
  <c r="Y78" i="13"/>
  <c r="AA78" i="13" s="1"/>
  <c r="Y70" i="13"/>
  <c r="AD78" i="13"/>
  <c r="AD70" i="13"/>
  <c r="AD74" i="13" s="1"/>
  <c r="AD83" i="13" s="1"/>
  <c r="AD85" i="13" s="1"/>
  <c r="AW78" i="13"/>
  <c r="AY78" i="13" s="1"/>
  <c r="AW70" i="13"/>
  <c r="BB78" i="13"/>
  <c r="BB70" i="13"/>
  <c r="BB74" i="13" s="1"/>
  <c r="BB83" i="13" s="1"/>
  <c r="BB85" i="13" s="1"/>
  <c r="BL78" i="13"/>
  <c r="BL70" i="13"/>
  <c r="BL74" i="13" s="1"/>
  <c r="BP25" i="13"/>
  <c r="BP69" i="13" s="1"/>
  <c r="BP27" i="13"/>
  <c r="BP75" i="13" s="1"/>
  <c r="BP77" i="13" s="1"/>
  <c r="O58" i="13"/>
  <c r="BC58" i="13"/>
  <c r="AE61" i="13"/>
  <c r="BM61" i="13"/>
  <c r="O62" i="13"/>
  <c r="BC62" i="13"/>
  <c r="AG64" i="13"/>
  <c r="BM64" i="13"/>
  <c r="BN65" i="13"/>
  <c r="BR65" i="13" s="1"/>
  <c r="BS65" i="13" s="1"/>
  <c r="AH66" i="13"/>
  <c r="BM67" i="13"/>
  <c r="AQ68" i="13"/>
  <c r="BN68" i="13"/>
  <c r="BR68" i="13" s="1"/>
  <c r="M73" i="13"/>
  <c r="O71" i="13"/>
  <c r="W81" i="13"/>
  <c r="AG71" i="13"/>
  <c r="BG71" i="13"/>
  <c r="BF73" i="13"/>
  <c r="BF81" i="13" s="1"/>
  <c r="BG81" i="13" s="1"/>
  <c r="AH72" i="13"/>
  <c r="BA13" i="14"/>
  <c r="BA23" i="14" s="1"/>
  <c r="BC7" i="14"/>
  <c r="BC13" i="14" s="1"/>
  <c r="O8" i="14"/>
  <c r="AG8" i="14"/>
  <c r="AH10" i="14"/>
  <c r="K10" i="14"/>
  <c r="AK12" i="14"/>
  <c r="BR15" i="14"/>
  <c r="BN18" i="14"/>
  <c r="BT21" i="14"/>
  <c r="BX21" i="14" s="1"/>
  <c r="AJ21" i="14"/>
  <c r="S28" i="14"/>
  <c r="AG28" i="14"/>
  <c r="K71" i="13"/>
  <c r="AA71" i="13"/>
  <c r="AJ71" i="13"/>
  <c r="AJ73" i="13" s="1"/>
  <c r="AJ81" i="13" s="1"/>
  <c r="AY71" i="13"/>
  <c r="N73" i="13"/>
  <c r="N81" i="13" s="1"/>
  <c r="BV76" i="13"/>
  <c r="BZ76" i="13" s="1"/>
  <c r="BM82" i="13"/>
  <c r="S7" i="14"/>
  <c r="Q13" i="14"/>
  <c r="Q23" i="14" s="1"/>
  <c r="AC80" i="14"/>
  <c r="AE80" i="14" s="1"/>
  <c r="AE23" i="14"/>
  <c r="AY7" i="14"/>
  <c r="AY13" i="14" s="1"/>
  <c r="BG7" i="14"/>
  <c r="BG13" i="14" s="1"/>
  <c r="BE13" i="14"/>
  <c r="BE23" i="14" s="1"/>
  <c r="S8" i="14"/>
  <c r="AG9" i="14"/>
  <c r="W10" i="14"/>
  <c r="W13" i="14" s="1"/>
  <c r="BK10" i="14"/>
  <c r="BK13" i="14" s="1"/>
  <c r="AH11" i="14"/>
  <c r="AJ12" i="14"/>
  <c r="AU12" i="14"/>
  <c r="Z13" i="14"/>
  <c r="Z23" i="14" s="1"/>
  <c r="Z80" i="14" s="1"/>
  <c r="S14" i="14"/>
  <c r="Q22" i="14"/>
  <c r="AA22" i="14"/>
  <c r="Y24" i="14"/>
  <c r="AQ14" i="14"/>
  <c r="AO22" i="14"/>
  <c r="BM14" i="14"/>
  <c r="AY22" i="14"/>
  <c r="AW24" i="14"/>
  <c r="BK14" i="14"/>
  <c r="AJ15" i="14"/>
  <c r="W16" i="14"/>
  <c r="AU16" i="14"/>
  <c r="AG17" i="14"/>
  <c r="BV17" i="14"/>
  <c r="BZ17" i="14" s="1"/>
  <c r="AQ18" i="14"/>
  <c r="BM18" i="14"/>
  <c r="BK18" i="14"/>
  <c r="AJ19" i="14"/>
  <c r="W20" i="14"/>
  <c r="AU20" i="14"/>
  <c r="AG21" i="14"/>
  <c r="BV21" i="14"/>
  <c r="BZ21" i="14" s="1"/>
  <c r="AF69" i="14"/>
  <c r="BT25" i="14"/>
  <c r="BE69" i="14"/>
  <c r="BG25" i="14"/>
  <c r="AG26" i="14"/>
  <c r="BV26" i="14"/>
  <c r="BZ26" i="14" s="1"/>
  <c r="Q75" i="14"/>
  <c r="S27" i="14"/>
  <c r="AO75" i="14"/>
  <c r="AQ27" i="14"/>
  <c r="BM27" i="14"/>
  <c r="BQ32" i="14"/>
  <c r="BO32" i="14"/>
  <c r="BV40" i="14"/>
  <c r="BZ40" i="14" s="1"/>
  <c r="AL40" i="14"/>
  <c r="BV45" i="14"/>
  <c r="BZ45" i="14" s="1"/>
  <c r="AL45" i="14"/>
  <c r="AK65" i="14"/>
  <c r="BP66" i="13"/>
  <c r="BP67" i="13"/>
  <c r="BP68" i="13"/>
  <c r="H70" i="13"/>
  <c r="H74" i="13" s="1"/>
  <c r="H83" i="13" s="1"/>
  <c r="L70" i="13"/>
  <c r="L74" i="13" s="1"/>
  <c r="L83" i="13" s="1"/>
  <c r="P70" i="13"/>
  <c r="P74" i="13" s="1"/>
  <c r="P83" i="13" s="1"/>
  <c r="T70" i="13"/>
  <c r="T74" i="13" s="1"/>
  <c r="T83" i="13" s="1"/>
  <c r="X70" i="13"/>
  <c r="X74" i="13" s="1"/>
  <c r="X83" i="13" s="1"/>
  <c r="AB70" i="13"/>
  <c r="AB74" i="13" s="1"/>
  <c r="AB83" i="13" s="1"/>
  <c r="AN70" i="13"/>
  <c r="AN74" i="13" s="1"/>
  <c r="AN83" i="13" s="1"/>
  <c r="AR70" i="13"/>
  <c r="AR74" i="13" s="1"/>
  <c r="AR83" i="13" s="1"/>
  <c r="AV70" i="13"/>
  <c r="AV74" i="13" s="1"/>
  <c r="AV83" i="13" s="1"/>
  <c r="AZ70" i="13"/>
  <c r="AZ74" i="13" s="1"/>
  <c r="AZ83" i="13" s="1"/>
  <c r="BD70" i="13"/>
  <c r="BD74" i="13" s="1"/>
  <c r="BD83" i="13" s="1"/>
  <c r="BH70" i="13"/>
  <c r="BH74" i="13" s="1"/>
  <c r="BH83" i="13" s="1"/>
  <c r="BP71" i="13"/>
  <c r="BP73" i="13" s="1"/>
  <c r="BP81" i="13" s="1"/>
  <c r="BT71" i="13"/>
  <c r="BP72" i="13"/>
  <c r="BP76" i="13"/>
  <c r="U13" i="14"/>
  <c r="U23" i="14" s="1"/>
  <c r="AE13" i="14"/>
  <c r="AJ13" i="14"/>
  <c r="AJ23" i="14" s="1"/>
  <c r="AJ80" i="14" s="1"/>
  <c r="BI13" i="14"/>
  <c r="BI23" i="14" s="1"/>
  <c r="AG11" i="14"/>
  <c r="AQ12" i="14"/>
  <c r="BM12" i="14"/>
  <c r="I80" i="14"/>
  <c r="AP13" i="14"/>
  <c r="AP23" i="14" s="1"/>
  <c r="AP80" i="14" s="1"/>
  <c r="AW80" i="14"/>
  <c r="AY80" i="14" s="1"/>
  <c r="AY23" i="14"/>
  <c r="K22" i="14"/>
  <c r="I24" i="14"/>
  <c r="AF22" i="14"/>
  <c r="AF24" i="14" s="1"/>
  <c r="AF79" i="14" s="1"/>
  <c r="BT14" i="14"/>
  <c r="BG14" i="14"/>
  <c r="BE22" i="14"/>
  <c r="AG15" i="14"/>
  <c r="AQ16" i="14"/>
  <c r="BM16" i="14"/>
  <c r="AG19" i="14"/>
  <c r="AQ20" i="14"/>
  <c r="BM20" i="14"/>
  <c r="BK20" i="14"/>
  <c r="AH22" i="14"/>
  <c r="AH24" i="14" s="1"/>
  <c r="AH79" i="14" s="1"/>
  <c r="Q69" i="14"/>
  <c r="S25" i="14"/>
  <c r="AO69" i="14"/>
  <c r="AQ25" i="14"/>
  <c r="BM25" i="14"/>
  <c r="AF75" i="14"/>
  <c r="AF77" i="14" s="1"/>
  <c r="BT27" i="14"/>
  <c r="BE75" i="14"/>
  <c r="BG27" i="14"/>
  <c r="AG29" i="14"/>
  <c r="AG30" i="14"/>
  <c r="BM31" i="14"/>
  <c r="BU31" i="14" s="1"/>
  <c r="BV33" i="14"/>
  <c r="BZ33" i="14" s="1"/>
  <c r="AL33" i="14"/>
  <c r="BT33" i="14"/>
  <c r="BX33" i="14" s="1"/>
  <c r="BP33" i="14"/>
  <c r="AL34" i="14"/>
  <c r="BQ34" i="14"/>
  <c r="BS34" i="14" s="1"/>
  <c r="BO34" i="14"/>
  <c r="BV37" i="14"/>
  <c r="BZ37" i="14" s="1"/>
  <c r="AL37" i="14"/>
  <c r="BT37" i="14"/>
  <c r="BX37" i="14" s="1"/>
  <c r="BP37" i="14"/>
  <c r="AL38" i="14"/>
  <c r="BQ38" i="14"/>
  <c r="BS38" i="14" s="1"/>
  <c r="BO38" i="14"/>
  <c r="K42" i="14"/>
  <c r="AG42" i="14"/>
  <c r="BM71" i="13"/>
  <c r="AH7" i="14"/>
  <c r="AF13" i="14"/>
  <c r="AF23" i="14" s="1"/>
  <c r="AF80" i="14" s="1"/>
  <c r="BT7" i="14"/>
  <c r="AS13" i="14"/>
  <c r="AS23" i="14" s="1"/>
  <c r="AH8" i="14"/>
  <c r="K9" i="14"/>
  <c r="K13" i="14" s="1"/>
  <c r="AG10" i="14"/>
  <c r="BM10" i="14"/>
  <c r="AH12" i="14"/>
  <c r="J13" i="14"/>
  <c r="J23" i="14" s="1"/>
  <c r="J80" i="14" s="1"/>
  <c r="Y80" i="14"/>
  <c r="AE22" i="14"/>
  <c r="AC24" i="14"/>
  <c r="AJ14" i="14"/>
  <c r="BC22" i="14"/>
  <c r="BA24" i="14"/>
  <c r="BN14" i="14"/>
  <c r="AG16" i="14"/>
  <c r="AQ17" i="14"/>
  <c r="BM17" i="14"/>
  <c r="AJ18" i="14"/>
  <c r="AG20" i="14"/>
  <c r="AQ21" i="14"/>
  <c r="BM21" i="14"/>
  <c r="BJ78" i="14"/>
  <c r="BJ70" i="14"/>
  <c r="BJ74" i="14" s="1"/>
  <c r="AQ26" i="14"/>
  <c r="BM26" i="14"/>
  <c r="BN27" i="14"/>
  <c r="AI31" i="14"/>
  <c r="AK31" i="14"/>
  <c r="AM31" i="14" s="1"/>
  <c r="K34" i="14"/>
  <c r="AG34" i="14"/>
  <c r="K38" i="14"/>
  <c r="AG38" i="14"/>
  <c r="BV44" i="14"/>
  <c r="BZ44" i="14" s="1"/>
  <c r="AL44" i="14"/>
  <c r="BV55" i="14"/>
  <c r="BZ55" i="14" s="1"/>
  <c r="AL55" i="14"/>
  <c r="BV56" i="14"/>
  <c r="BZ56" i="14" s="1"/>
  <c r="AL56" i="14"/>
  <c r="M22" i="14"/>
  <c r="U22" i="14"/>
  <c r="AS22" i="14"/>
  <c r="BI22" i="14"/>
  <c r="J69" i="14"/>
  <c r="U78" i="14"/>
  <c r="W78" i="14" s="1"/>
  <c r="W69" i="14"/>
  <c r="U70" i="14"/>
  <c r="Z78" i="14"/>
  <c r="Z70" i="14"/>
  <c r="Z74" i="14" s="1"/>
  <c r="AS78" i="14"/>
  <c r="AU78" i="14" s="1"/>
  <c r="AU69" i="14"/>
  <c r="AS70" i="14"/>
  <c r="AX78" i="14"/>
  <c r="AX70" i="14"/>
  <c r="AX74" i="14" s="1"/>
  <c r="AX83" i="14" s="1"/>
  <c r="AX85" i="14" s="1"/>
  <c r="BI69" i="14"/>
  <c r="W75" i="14"/>
  <c r="U77" i="14"/>
  <c r="W77" i="14" s="1"/>
  <c r="AU75" i="14"/>
  <c r="AS77" i="14"/>
  <c r="AU77" i="14" s="1"/>
  <c r="BI77" i="14"/>
  <c r="BK77" i="14" s="1"/>
  <c r="BK75" i="14"/>
  <c r="K29" i="14"/>
  <c r="K30" i="14"/>
  <c r="K31" i="14"/>
  <c r="K33" i="14"/>
  <c r="AG33" i="14"/>
  <c r="AE33" i="14"/>
  <c r="BQ33" i="14"/>
  <c r="BS33" i="14" s="1"/>
  <c r="BO33" i="14"/>
  <c r="O35" i="14"/>
  <c r="BC36" i="14"/>
  <c r="K37" i="14"/>
  <c r="AG37" i="14"/>
  <c r="AE37" i="14"/>
  <c r="BQ37" i="14"/>
  <c r="BS37" i="14" s="1"/>
  <c r="BO37" i="14"/>
  <c r="O39" i="14"/>
  <c r="BQ40" i="14"/>
  <c r="BS40" i="14" s="1"/>
  <c r="BO40" i="14"/>
  <c r="BC40" i="14"/>
  <c r="K41" i="14"/>
  <c r="AG41" i="14"/>
  <c r="AE41" i="14"/>
  <c r="O43" i="14"/>
  <c r="BQ44" i="14"/>
  <c r="BS44" i="14" s="1"/>
  <c r="BO44" i="14"/>
  <c r="BC44" i="14"/>
  <c r="K45" i="14"/>
  <c r="AG45" i="14"/>
  <c r="BM45" i="14"/>
  <c r="O46" i="14"/>
  <c r="AA46" i="14"/>
  <c r="AG46" i="14"/>
  <c r="BQ48" i="14"/>
  <c r="BS48" i="14" s="1"/>
  <c r="BO48" i="14"/>
  <c r="BV49" i="14"/>
  <c r="BZ49" i="14" s="1"/>
  <c r="AL49" i="14"/>
  <c r="BV57" i="14"/>
  <c r="BZ57" i="14" s="1"/>
  <c r="AL57" i="14"/>
  <c r="AL60" i="14"/>
  <c r="I81" i="14"/>
  <c r="K81" i="14" s="1"/>
  <c r="K73" i="14"/>
  <c r="M78" i="14"/>
  <c r="O69" i="14"/>
  <c r="M70" i="14"/>
  <c r="R78" i="14"/>
  <c r="R70" i="14"/>
  <c r="R74" i="14" s="1"/>
  <c r="W25" i="14"/>
  <c r="AC69" i="14"/>
  <c r="AG25" i="14"/>
  <c r="AP78" i="14"/>
  <c r="AP70" i="14"/>
  <c r="AP74" i="14" s="1"/>
  <c r="AU25" i="14"/>
  <c r="BA78" i="14"/>
  <c r="BC78" i="14" s="1"/>
  <c r="BC69" i="14"/>
  <c r="BA70" i="14"/>
  <c r="BF78" i="14"/>
  <c r="BF70" i="14"/>
  <c r="BF74" i="14" s="1"/>
  <c r="BK25" i="14"/>
  <c r="O75" i="14"/>
  <c r="M77" i="14"/>
  <c r="O77" i="14" s="1"/>
  <c r="W27" i="14"/>
  <c r="AE75" i="14"/>
  <c r="AC77" i="14"/>
  <c r="AE77" i="14" s="1"/>
  <c r="AG27" i="14"/>
  <c r="AU27" i="14"/>
  <c r="BA77" i="14"/>
  <c r="BC77" i="14" s="1"/>
  <c r="BC75" i="14"/>
  <c r="BK27" i="14"/>
  <c r="BT28" i="14"/>
  <c r="BX28" i="14" s="1"/>
  <c r="BT29" i="14"/>
  <c r="BX29" i="14" s="1"/>
  <c r="BT30" i="14"/>
  <c r="BX30" i="14" s="1"/>
  <c r="BT31" i="14"/>
  <c r="BX31" i="14" s="1"/>
  <c r="AG32" i="14"/>
  <c r="BC32" i="14"/>
  <c r="O33" i="14"/>
  <c r="BC34" i="14"/>
  <c r="K35" i="14"/>
  <c r="AG35" i="14"/>
  <c r="AE35" i="14"/>
  <c r="BM35" i="14"/>
  <c r="O37" i="14"/>
  <c r="BC38" i="14"/>
  <c r="K39" i="14"/>
  <c r="AG39" i="14"/>
  <c r="AE39" i="14"/>
  <c r="O41" i="14"/>
  <c r="BM42" i="14"/>
  <c r="BC42" i="14"/>
  <c r="K43" i="14"/>
  <c r="AG43" i="14"/>
  <c r="AE43" i="14"/>
  <c r="O45" i="14"/>
  <c r="AL52" i="14"/>
  <c r="BV53" i="14"/>
  <c r="BZ53" i="14" s="1"/>
  <c r="AL53" i="14"/>
  <c r="AK63" i="14"/>
  <c r="BU63" i="14"/>
  <c r="AR83" i="14"/>
  <c r="AH72" i="14"/>
  <c r="K72" i="14"/>
  <c r="J73" i="14"/>
  <c r="J81" i="14" s="1"/>
  <c r="BP7" i="14"/>
  <c r="BP13" i="14" s="1"/>
  <c r="BP23" i="14" s="1"/>
  <c r="BP80" i="14" s="1"/>
  <c r="BP14" i="14"/>
  <c r="BP22" i="14" s="1"/>
  <c r="BP24" i="14" s="1"/>
  <c r="BP79" i="14" s="1"/>
  <c r="I78" i="14"/>
  <c r="K69" i="14"/>
  <c r="I70" i="14"/>
  <c r="N78" i="14"/>
  <c r="N70" i="14"/>
  <c r="N74" i="14" s="1"/>
  <c r="Y69" i="14"/>
  <c r="AD78" i="14"/>
  <c r="AD70" i="14"/>
  <c r="AD74" i="14" s="1"/>
  <c r="AD83" i="14" s="1"/>
  <c r="AD85" i="14" s="1"/>
  <c r="AH25" i="14"/>
  <c r="AW69" i="14"/>
  <c r="BB78" i="14"/>
  <c r="BB70" i="14"/>
  <c r="BB74" i="14" s="1"/>
  <c r="BB83" i="14" s="1"/>
  <c r="BB85" i="14" s="1"/>
  <c r="BL78" i="14"/>
  <c r="BL70" i="14"/>
  <c r="BL74" i="14" s="1"/>
  <c r="BP25" i="14"/>
  <c r="BP69" i="14" s="1"/>
  <c r="I77" i="14"/>
  <c r="K77" i="14" s="1"/>
  <c r="K75" i="14"/>
  <c r="Y77" i="14"/>
  <c r="AA77" i="14" s="1"/>
  <c r="AA75" i="14"/>
  <c r="AH27" i="14"/>
  <c r="AW77" i="14"/>
  <c r="AY77" i="14" s="1"/>
  <c r="AY75" i="14"/>
  <c r="BP27" i="14"/>
  <c r="BP75" i="14" s="1"/>
  <c r="BP77" i="14" s="1"/>
  <c r="AA28" i="14"/>
  <c r="AA29" i="14"/>
  <c r="AA30" i="14"/>
  <c r="AA31" i="14"/>
  <c r="AE32" i="14"/>
  <c r="BN32" i="14"/>
  <c r="BR32" i="14" s="1"/>
  <c r="O34" i="14"/>
  <c r="BC35" i="14"/>
  <c r="K36" i="14"/>
  <c r="AG36" i="14"/>
  <c r="AE36" i="14"/>
  <c r="BQ36" i="14"/>
  <c r="BS36" i="14" s="1"/>
  <c r="BO36" i="14"/>
  <c r="O38" i="14"/>
  <c r="BM39" i="14"/>
  <c r="K40" i="14"/>
  <c r="AG40" i="14"/>
  <c r="BM43" i="14"/>
  <c r="K44" i="14"/>
  <c r="AG44" i="14"/>
  <c r="AH46" i="14"/>
  <c r="BV51" i="14"/>
  <c r="BZ51" i="14" s="1"/>
  <c r="AL51" i="14"/>
  <c r="BV59" i="14"/>
  <c r="BZ59" i="14" s="1"/>
  <c r="AL59" i="14"/>
  <c r="BV66" i="14"/>
  <c r="BZ66" i="14" s="1"/>
  <c r="AL66" i="14"/>
  <c r="BT45" i="14"/>
  <c r="BX45" i="14" s="1"/>
  <c r="K47" i="14"/>
  <c r="AG47" i="14"/>
  <c r="O48" i="14"/>
  <c r="K49" i="14"/>
  <c r="AG49" i="14"/>
  <c r="O50" i="14"/>
  <c r="K51" i="14"/>
  <c r="AG51" i="14"/>
  <c r="BM51" i="14"/>
  <c r="O52" i="14"/>
  <c r="K53" i="14"/>
  <c r="AG53" i="14"/>
  <c r="BM53" i="14"/>
  <c r="O54" i="14"/>
  <c r="K55" i="14"/>
  <c r="AG55" i="14"/>
  <c r="BM55" i="14"/>
  <c r="O56" i="14"/>
  <c r="K57" i="14"/>
  <c r="AG57" i="14"/>
  <c r="BM57" i="14"/>
  <c r="O58" i="14"/>
  <c r="K59" i="14"/>
  <c r="AG59" i="14"/>
  <c r="BM59" i="14"/>
  <c r="BN60" i="14"/>
  <c r="BR60" i="14" s="1"/>
  <c r="BO62" i="14"/>
  <c r="BQ62" i="14"/>
  <c r="BS62" i="14" s="1"/>
  <c r="AM64" i="14"/>
  <c r="BQ64" i="14"/>
  <c r="BS64" i="14" s="1"/>
  <c r="AK67" i="14"/>
  <c r="AI67" i="14"/>
  <c r="AB83" i="14"/>
  <c r="BI73" i="14"/>
  <c r="BK71" i="14"/>
  <c r="K46" i="14"/>
  <c r="BN46" i="14"/>
  <c r="BR46" i="14" s="1"/>
  <c r="O47" i="14"/>
  <c r="K48" i="14"/>
  <c r="AG48" i="14"/>
  <c r="O49" i="14"/>
  <c r="K50" i="14"/>
  <c r="AG50" i="14"/>
  <c r="BM50" i="14"/>
  <c r="O51" i="14"/>
  <c r="K52" i="14"/>
  <c r="AG52" i="14"/>
  <c r="BM52" i="14"/>
  <c r="O53" i="14"/>
  <c r="K54" i="14"/>
  <c r="AG54" i="14"/>
  <c r="BM54" i="14"/>
  <c r="O55" i="14"/>
  <c r="K56" i="14"/>
  <c r="AG56" i="14"/>
  <c r="BM56" i="14"/>
  <c r="O57" i="14"/>
  <c r="K58" i="14"/>
  <c r="AG58" i="14"/>
  <c r="BM58" i="14"/>
  <c r="O59" i="14"/>
  <c r="BS61" i="14"/>
  <c r="BM68" i="14"/>
  <c r="L83" i="14"/>
  <c r="BM46" i="14"/>
  <c r="BM47" i="14"/>
  <c r="BM49" i="14"/>
  <c r="AE53" i="14"/>
  <c r="AU60" i="14"/>
  <c r="BM60" i="14"/>
  <c r="BH83" i="14"/>
  <c r="AU47" i="14"/>
  <c r="AU48" i="14"/>
  <c r="AU49" i="14"/>
  <c r="W60" i="14"/>
  <c r="BK60" i="14"/>
  <c r="AY61" i="14"/>
  <c r="BV62" i="14"/>
  <c r="BZ62" i="14" s="1"/>
  <c r="AL62" i="14"/>
  <c r="AM62" i="14" s="1"/>
  <c r="AY63" i="14"/>
  <c r="AL64" i="14"/>
  <c r="BM65" i="14"/>
  <c r="K66" i="14"/>
  <c r="AH67" i="14"/>
  <c r="AA67" i="14"/>
  <c r="AY67" i="14"/>
  <c r="AG68" i="14"/>
  <c r="AE73" i="14"/>
  <c r="AC81" i="14"/>
  <c r="AE81" i="14" s="1"/>
  <c r="AS73" i="14"/>
  <c r="AU71" i="14"/>
  <c r="BM71" i="14"/>
  <c r="BO72" i="14"/>
  <c r="BQ72" i="14"/>
  <c r="BS72" i="14" s="1"/>
  <c r="BT72" i="14"/>
  <c r="BX72" i="14" s="1"/>
  <c r="AU59" i="14"/>
  <c r="AG61" i="14"/>
  <c r="AY62" i="14"/>
  <c r="AH63" i="14"/>
  <c r="BN64" i="14"/>
  <c r="BR64" i="14" s="1"/>
  <c r="AY64" i="14"/>
  <c r="AH65" i="14"/>
  <c r="AI65" i="14" s="1"/>
  <c r="AA65" i="14"/>
  <c r="AY65" i="14"/>
  <c r="AG66" i="14"/>
  <c r="BM67" i="14"/>
  <c r="K68" i="14"/>
  <c r="K71" i="14"/>
  <c r="AH71" i="14"/>
  <c r="Q81" i="14"/>
  <c r="S81" i="14" s="1"/>
  <c r="S73" i="14"/>
  <c r="Y81" i="14"/>
  <c r="AA81" i="14" s="1"/>
  <c r="AA73" i="14"/>
  <c r="AG60" i="14"/>
  <c r="BN61" i="14"/>
  <c r="BR61" i="14" s="1"/>
  <c r="AI62" i="14"/>
  <c r="BU62" i="14"/>
  <c r="BN63" i="14"/>
  <c r="BR63" i="14" s="1"/>
  <c r="BS63" i="14" s="1"/>
  <c r="AI64" i="14"/>
  <c r="BU64" i="14"/>
  <c r="BM66" i="14"/>
  <c r="BV68" i="14"/>
  <c r="BZ68" i="14" s="1"/>
  <c r="AL68" i="14"/>
  <c r="M81" i="14"/>
  <c r="O81" i="14" s="1"/>
  <c r="O73" i="14"/>
  <c r="BR71" i="14"/>
  <c r="BR73" i="14" s="1"/>
  <c r="BR81" i="14" s="1"/>
  <c r="BN73" i="14"/>
  <c r="BN81" i="14" s="1"/>
  <c r="AY71" i="14"/>
  <c r="AX73" i="14"/>
  <c r="AX81" i="14" s="1"/>
  <c r="U73" i="14"/>
  <c r="BT61" i="14"/>
  <c r="BX61" i="14" s="1"/>
  <c r="BT62" i="14"/>
  <c r="BX62" i="14" s="1"/>
  <c r="BT63" i="14"/>
  <c r="BX63" i="14" s="1"/>
  <c r="BT64" i="14"/>
  <c r="BX64" i="14" s="1"/>
  <c r="AQ65" i="14"/>
  <c r="BT65" i="14"/>
  <c r="BX65" i="14" s="1"/>
  <c r="AQ66" i="14"/>
  <c r="BT66" i="14"/>
  <c r="BX66" i="14" s="1"/>
  <c r="AQ67" i="14"/>
  <c r="BT67" i="14"/>
  <c r="BX67" i="14" s="1"/>
  <c r="AQ68" i="14"/>
  <c r="BP68" i="14"/>
  <c r="H70" i="14"/>
  <c r="H74" i="14" s="1"/>
  <c r="H83" i="14" s="1"/>
  <c r="P70" i="14"/>
  <c r="P74" i="14" s="1"/>
  <c r="P83" i="14" s="1"/>
  <c r="T70" i="14"/>
  <c r="T74" i="14" s="1"/>
  <c r="T83" i="14" s="1"/>
  <c r="X70" i="14"/>
  <c r="X74" i="14" s="1"/>
  <c r="X83" i="14" s="1"/>
  <c r="AN70" i="14"/>
  <c r="AN74" i="14" s="1"/>
  <c r="AN83" i="14" s="1"/>
  <c r="AV70" i="14"/>
  <c r="AV74" i="14" s="1"/>
  <c r="AV83" i="14" s="1"/>
  <c r="AZ70" i="14"/>
  <c r="AZ74" i="14" s="1"/>
  <c r="AZ83" i="14" s="1"/>
  <c r="BD70" i="14"/>
  <c r="BD74" i="14" s="1"/>
  <c r="BD83" i="14" s="1"/>
  <c r="S71" i="14"/>
  <c r="AW81" i="14"/>
  <c r="AY81" i="14" s="1"/>
  <c r="AY73" i="14"/>
  <c r="BG71" i="14"/>
  <c r="BT71" i="14"/>
  <c r="AG72" i="14"/>
  <c r="AP73" i="14"/>
  <c r="AP81" i="14" s="1"/>
  <c r="AM76" i="14"/>
  <c r="BY76" i="14"/>
  <c r="CA76" i="14" s="1"/>
  <c r="K62" i="14"/>
  <c r="K63" i="14"/>
  <c r="K64" i="14"/>
  <c r="K65" i="14"/>
  <c r="AO73" i="14"/>
  <c r="BE81" i="14"/>
  <c r="BG81" i="14" s="1"/>
  <c r="BG73" i="14"/>
  <c r="AU72" i="14"/>
  <c r="BP72" i="14"/>
  <c r="BP73" i="14" s="1"/>
  <c r="BP81" i="14" s="1"/>
  <c r="BT76" i="14"/>
  <c r="BX76" i="14" s="1"/>
  <c r="AG71" i="14"/>
  <c r="BA81" i="14"/>
  <c r="BC81" i="14" s="1"/>
  <c r="BC73" i="14"/>
  <c r="BO76" i="14"/>
  <c r="AK82" i="14"/>
  <c r="AM82" i="14" s="1"/>
  <c r="BU82" i="14"/>
  <c r="BO82" i="14"/>
  <c r="BJ83" i="12" l="1"/>
  <c r="BJ85" i="12" s="1"/>
  <c r="BB83" i="12"/>
  <c r="BB85" i="12" s="1"/>
  <c r="W78" i="12"/>
  <c r="AS70" i="12"/>
  <c r="AU70" i="12" s="1"/>
  <c r="BP22" i="12"/>
  <c r="BP24" i="12" s="1"/>
  <c r="BP79" i="12" s="1"/>
  <c r="AE78" i="12"/>
  <c r="BO15" i="12"/>
  <c r="BO9" i="12"/>
  <c r="BV35" i="12"/>
  <c r="BZ35" i="12" s="1"/>
  <c r="BV31" i="12"/>
  <c r="BZ31" i="12" s="1"/>
  <c r="AL27" i="12"/>
  <c r="AL75" i="12" s="1"/>
  <c r="AL77" i="12" s="1"/>
  <c r="BV8" i="12"/>
  <c r="BZ8" i="12" s="1"/>
  <c r="AI61" i="12"/>
  <c r="AX70" i="12"/>
  <c r="AX74" i="12" s="1"/>
  <c r="AX83" i="12" s="1"/>
  <c r="AX85" i="12" s="1"/>
  <c r="AS77" i="12"/>
  <c r="AU77" i="12" s="1"/>
  <c r="BI78" i="12"/>
  <c r="BK78" i="12" s="1"/>
  <c r="AS78" i="12"/>
  <c r="BU61" i="12"/>
  <c r="AY69" i="12"/>
  <c r="BC69" i="12"/>
  <c r="Y70" i="12"/>
  <c r="BO41" i="12"/>
  <c r="BO39" i="12"/>
  <c r="BO37" i="12"/>
  <c r="BO35" i="12"/>
  <c r="BO33" i="12"/>
  <c r="BO31" i="12"/>
  <c r="BO29" i="12"/>
  <c r="BO26" i="12"/>
  <c r="BS19" i="12"/>
  <c r="BS17" i="12"/>
  <c r="BE80" i="12"/>
  <c r="BG80" i="12" s="1"/>
  <c r="BS11" i="12"/>
  <c r="BJ78" i="12"/>
  <c r="AL40" i="12"/>
  <c r="AL38" i="12"/>
  <c r="AL32" i="12"/>
  <c r="AL30" i="12"/>
  <c r="AT70" i="12"/>
  <c r="AT74" i="12" s="1"/>
  <c r="AT83" i="12" s="1"/>
  <c r="AT85" i="12" s="1"/>
  <c r="AL20" i="12"/>
  <c r="AL11" i="12"/>
  <c r="BR27" i="12"/>
  <c r="BR75" i="12" s="1"/>
  <c r="BC78" i="12"/>
  <c r="O69" i="12"/>
  <c r="BO17" i="12"/>
  <c r="AD83" i="12"/>
  <c r="AD85" i="12" s="1"/>
  <c r="BV39" i="12"/>
  <c r="BZ39" i="12" s="1"/>
  <c r="BV56" i="12"/>
  <c r="BZ56" i="12" s="1"/>
  <c r="BS26" i="12"/>
  <c r="BO18" i="12"/>
  <c r="BO12" i="12"/>
  <c r="R83" i="12"/>
  <c r="R85" i="12" s="1"/>
  <c r="BV36" i="12"/>
  <c r="BZ36" i="12" s="1"/>
  <c r="BV28" i="12"/>
  <c r="BZ28" i="12" s="1"/>
  <c r="BV18" i="12"/>
  <c r="BZ18" i="12" s="1"/>
  <c r="BV16" i="12"/>
  <c r="BZ16" i="12" s="1"/>
  <c r="BV9" i="12"/>
  <c r="BZ9" i="12" s="1"/>
  <c r="AU13" i="12"/>
  <c r="AJ78" i="14"/>
  <c r="AJ70" i="14"/>
  <c r="AJ74" i="14" s="1"/>
  <c r="BY31" i="14"/>
  <c r="CA31" i="14" s="1"/>
  <c r="BW31" i="14"/>
  <c r="AJ78" i="13"/>
  <c r="AJ70" i="13"/>
  <c r="AJ74" i="13" s="1"/>
  <c r="AG81" i="12"/>
  <c r="BY57" i="12"/>
  <c r="BY60" i="13"/>
  <c r="BY57" i="13"/>
  <c r="BY49" i="13"/>
  <c r="BY45" i="13"/>
  <c r="BY59" i="12"/>
  <c r="CA59" i="12" s="1"/>
  <c r="BY12" i="13"/>
  <c r="AG80" i="13"/>
  <c r="AI80" i="13" s="1"/>
  <c r="AI23" i="13"/>
  <c r="BY67" i="12"/>
  <c r="AK72" i="14"/>
  <c r="AI72" i="14"/>
  <c r="BU72" i="14"/>
  <c r="AK60" i="14"/>
  <c r="AM60" i="14" s="1"/>
  <c r="AI60" i="14"/>
  <c r="BU60" i="14"/>
  <c r="BK73" i="14"/>
  <c r="BI81" i="14"/>
  <c r="BK81" i="14" s="1"/>
  <c r="BQ57" i="14"/>
  <c r="BS57" i="14" s="1"/>
  <c r="BO57" i="14"/>
  <c r="BU49" i="14"/>
  <c r="AI49" i="14"/>
  <c r="AK49" i="14"/>
  <c r="AM49" i="14" s="1"/>
  <c r="BU40" i="14"/>
  <c r="AI40" i="14"/>
  <c r="AK40" i="14"/>
  <c r="AM40" i="14" s="1"/>
  <c r="AG75" i="14"/>
  <c r="AK27" i="14"/>
  <c r="BU27" i="14"/>
  <c r="AI27" i="14"/>
  <c r="BU41" i="14"/>
  <c r="AI41" i="14"/>
  <c r="AK41" i="14"/>
  <c r="AM41" i="14" s="1"/>
  <c r="AC79" i="14"/>
  <c r="AE79" i="14" s="1"/>
  <c r="AE24" i="14"/>
  <c r="I79" i="14"/>
  <c r="K79" i="14" s="1"/>
  <c r="K24" i="14"/>
  <c r="AF78" i="14"/>
  <c r="AF70" i="14"/>
  <c r="AF74" i="14" s="1"/>
  <c r="Y79" i="14"/>
  <c r="AA79" i="14" s="1"/>
  <c r="AA24" i="14"/>
  <c r="BO9" i="14"/>
  <c r="BQ9" i="14"/>
  <c r="BS9" i="14" s="1"/>
  <c r="BQ66" i="13"/>
  <c r="BS66" i="13" s="1"/>
  <c r="BO66" i="13"/>
  <c r="BO53" i="13"/>
  <c r="BQ53" i="13"/>
  <c r="BS53" i="13" s="1"/>
  <c r="BO41" i="13"/>
  <c r="BQ41" i="13"/>
  <c r="BS41" i="13" s="1"/>
  <c r="BU33" i="13"/>
  <c r="AI33" i="13"/>
  <c r="AK33" i="13"/>
  <c r="AM33" i="13" s="1"/>
  <c r="BU53" i="13"/>
  <c r="BY43" i="13"/>
  <c r="BW39" i="13"/>
  <c r="BY39" i="13"/>
  <c r="BW35" i="13"/>
  <c r="BY35" i="13"/>
  <c r="CA35" i="13" s="1"/>
  <c r="AQ81" i="13"/>
  <c r="AK56" i="13"/>
  <c r="BU56" i="13"/>
  <c r="AI56" i="13"/>
  <c r="AL45" i="13"/>
  <c r="AM45" i="13" s="1"/>
  <c r="BV45" i="13"/>
  <c r="BZ45" i="13" s="1"/>
  <c r="AK36" i="13"/>
  <c r="BU36" i="13"/>
  <c r="AI36" i="13"/>
  <c r="Q77" i="13"/>
  <c r="S77" i="13" s="1"/>
  <c r="S75" i="13"/>
  <c r="AK28" i="13"/>
  <c r="BU28" i="13"/>
  <c r="AI28" i="13"/>
  <c r="AL67" i="12"/>
  <c r="BV67" i="12"/>
  <c r="BZ67" i="12" s="1"/>
  <c r="AL44" i="12"/>
  <c r="BV44" i="12"/>
  <c r="BZ44" i="12" s="1"/>
  <c r="BN22" i="12"/>
  <c r="BN24" i="12" s="1"/>
  <c r="BN79" i="12" s="1"/>
  <c r="BR14" i="12"/>
  <c r="BR22" i="12" s="1"/>
  <c r="BR24" i="12" s="1"/>
  <c r="BR79" i="12" s="1"/>
  <c r="BY17" i="13"/>
  <c r="BQ50" i="12"/>
  <c r="BS50" i="12" s="1"/>
  <c r="BO50" i="12"/>
  <c r="BO15" i="13"/>
  <c r="BQ15" i="13"/>
  <c r="BS15" i="13" s="1"/>
  <c r="AY70" i="12"/>
  <c r="AW74" i="12"/>
  <c r="BO66" i="14"/>
  <c r="BQ66" i="14"/>
  <c r="BS66" i="14" s="1"/>
  <c r="BV63" i="14"/>
  <c r="BZ63" i="14" s="1"/>
  <c r="AL63" i="14"/>
  <c r="AK68" i="14"/>
  <c r="AM68" i="14" s="1"/>
  <c r="BU68" i="14"/>
  <c r="AI68" i="14"/>
  <c r="BQ46" i="14"/>
  <c r="BS46" i="14" s="1"/>
  <c r="BO46" i="14"/>
  <c r="BU58" i="14"/>
  <c r="AI58" i="14"/>
  <c r="AK58" i="14"/>
  <c r="AM58" i="14" s="1"/>
  <c r="BU56" i="14"/>
  <c r="AI56" i="14"/>
  <c r="AK56" i="14"/>
  <c r="AM56" i="14" s="1"/>
  <c r="BU54" i="14"/>
  <c r="AI54" i="14"/>
  <c r="AK54" i="14"/>
  <c r="AM54" i="14" s="1"/>
  <c r="BU52" i="14"/>
  <c r="AI52" i="14"/>
  <c r="AK52" i="14"/>
  <c r="AM52" i="14" s="1"/>
  <c r="BU50" i="14"/>
  <c r="AI50" i="14"/>
  <c r="AK50" i="14"/>
  <c r="AM50" i="14" s="1"/>
  <c r="BU47" i="14"/>
  <c r="AI47" i="14"/>
  <c r="AK47" i="14"/>
  <c r="AM47" i="14" s="1"/>
  <c r="BQ43" i="14"/>
  <c r="BS43" i="14" s="1"/>
  <c r="BO43" i="14"/>
  <c r="BU36" i="14"/>
  <c r="AI36" i="14"/>
  <c r="AK36" i="14"/>
  <c r="AM36" i="14" s="1"/>
  <c r="AH69" i="14"/>
  <c r="AL25" i="14"/>
  <c r="AL69" i="14" s="1"/>
  <c r="BV25" i="14"/>
  <c r="N83" i="14"/>
  <c r="N85" i="14" s="1"/>
  <c r="BW63" i="14"/>
  <c r="BY63" i="14"/>
  <c r="CA63" i="14" s="1"/>
  <c r="BU32" i="14"/>
  <c r="AI32" i="14"/>
  <c r="AK32" i="14"/>
  <c r="AM32" i="14" s="1"/>
  <c r="BF83" i="14"/>
  <c r="BF85" i="14" s="1"/>
  <c r="AK25" i="14"/>
  <c r="AG69" i="14"/>
  <c r="BU25" i="14"/>
  <c r="AI25" i="14"/>
  <c r="BI78" i="14"/>
  <c r="BK78" i="14" s="1"/>
  <c r="BK69" i="14"/>
  <c r="BI70" i="14"/>
  <c r="U74" i="14"/>
  <c r="W70" i="14"/>
  <c r="BK22" i="14"/>
  <c r="BI24" i="14"/>
  <c r="BU34" i="14"/>
  <c r="AI34" i="14"/>
  <c r="AK34" i="14"/>
  <c r="AM34" i="14" s="1"/>
  <c r="BJ83" i="14"/>
  <c r="BJ85" i="14" s="1"/>
  <c r="AK20" i="14"/>
  <c r="AM20" i="14" s="1"/>
  <c r="BU20" i="14"/>
  <c r="AI20" i="14"/>
  <c r="AK16" i="14"/>
  <c r="AM16" i="14" s="1"/>
  <c r="BU16" i="14"/>
  <c r="AI16" i="14"/>
  <c r="AJ22" i="14"/>
  <c r="AJ24" i="14" s="1"/>
  <c r="AJ79" i="14" s="1"/>
  <c r="AA80" i="14"/>
  <c r="AK10" i="14"/>
  <c r="BU10" i="14"/>
  <c r="AI10" i="14"/>
  <c r="BT13" i="14"/>
  <c r="BT23" i="14" s="1"/>
  <c r="BT80" i="14" s="1"/>
  <c r="BX7" i="14"/>
  <c r="BX13" i="14" s="1"/>
  <c r="BX23" i="14" s="1"/>
  <c r="BX80" i="14" s="1"/>
  <c r="BU42" i="14"/>
  <c r="AI42" i="14"/>
  <c r="AK42" i="14"/>
  <c r="AM42" i="14" s="1"/>
  <c r="BV32" i="14"/>
  <c r="BZ32" i="14" s="1"/>
  <c r="BM69" i="14"/>
  <c r="BO25" i="14"/>
  <c r="BQ25" i="14"/>
  <c r="Q78" i="14"/>
  <c r="S78" i="14" s="1"/>
  <c r="S69" i="14"/>
  <c r="Q70" i="14"/>
  <c r="AK15" i="14"/>
  <c r="AM15" i="14" s="1"/>
  <c r="BU15" i="14"/>
  <c r="AI15" i="14"/>
  <c r="BO12" i="14"/>
  <c r="BQ12" i="14"/>
  <c r="BS12" i="14" s="1"/>
  <c r="BT69" i="14"/>
  <c r="BX25" i="14"/>
  <c r="BX69" i="14" s="1"/>
  <c r="BO18" i="14"/>
  <c r="BQ18" i="14"/>
  <c r="AW79" i="14"/>
  <c r="AY79" i="14" s="1"/>
  <c r="AY24" i="14"/>
  <c r="AL11" i="14"/>
  <c r="BV11" i="14"/>
  <c r="BZ11" i="14" s="1"/>
  <c r="BU28" i="14"/>
  <c r="AI28" i="14"/>
  <c r="AK28" i="14"/>
  <c r="AM28" i="14" s="1"/>
  <c r="BR18" i="14"/>
  <c r="BV18" i="14"/>
  <c r="BZ18" i="14" s="1"/>
  <c r="BU12" i="14"/>
  <c r="AK8" i="14"/>
  <c r="AI8" i="14"/>
  <c r="BU8" i="14"/>
  <c r="BA80" i="14"/>
  <c r="BC80" i="14" s="1"/>
  <c r="BC23" i="14"/>
  <c r="AG73" i="13"/>
  <c r="BU71" i="13"/>
  <c r="AI71" i="13"/>
  <c r="AK71" i="13"/>
  <c r="BO65" i="13"/>
  <c r="BL83" i="13"/>
  <c r="AW74" i="13"/>
  <c r="AY70" i="13"/>
  <c r="Y74" i="13"/>
  <c r="AA70" i="13"/>
  <c r="I74" i="13"/>
  <c r="AG13" i="14"/>
  <c r="AG23" i="14" s="1"/>
  <c r="AK7" i="14"/>
  <c r="BU7" i="14"/>
  <c r="AI7" i="14"/>
  <c r="BN73" i="13"/>
  <c r="BN81" i="13" s="1"/>
  <c r="BR71" i="13"/>
  <c r="BR73" i="13" s="1"/>
  <c r="BR81" i="13" s="1"/>
  <c r="BU66" i="13"/>
  <c r="AI66" i="13"/>
  <c r="AK66" i="13"/>
  <c r="AQ13" i="14"/>
  <c r="AC81" i="13"/>
  <c r="AE81" i="13" s="1"/>
  <c r="AE73" i="13"/>
  <c r="BU63" i="13"/>
  <c r="AI63" i="13"/>
  <c r="AK63" i="13"/>
  <c r="AM63" i="13" s="1"/>
  <c r="BO8" i="14"/>
  <c r="BQ8" i="14"/>
  <c r="BS8" i="14" s="1"/>
  <c r="BV62" i="13"/>
  <c r="BZ62" i="13" s="1"/>
  <c r="AL62" i="13"/>
  <c r="AL28" i="13"/>
  <c r="BV28" i="13"/>
  <c r="BZ28" i="13" s="1"/>
  <c r="BT75" i="13"/>
  <c r="BT77" i="13" s="1"/>
  <c r="BX27" i="13"/>
  <c r="BX75" i="13" s="1"/>
  <c r="BX77" i="13" s="1"/>
  <c r="AX83" i="13"/>
  <c r="AX85" i="13" s="1"/>
  <c r="V83" i="13"/>
  <c r="V85" i="13" s="1"/>
  <c r="AI45" i="13"/>
  <c r="BQ33" i="13"/>
  <c r="BS33" i="13" s="1"/>
  <c r="BO33" i="13"/>
  <c r="Z83" i="13"/>
  <c r="Z85" i="13" s="1"/>
  <c r="W78" i="13"/>
  <c r="AI20" i="13"/>
  <c r="BU20" i="13"/>
  <c r="AK20" i="13"/>
  <c r="AM20" i="13" s="1"/>
  <c r="AQ73" i="13"/>
  <c r="BU67" i="13"/>
  <c r="AI67" i="13"/>
  <c r="AK67" i="13"/>
  <c r="AM67" i="13" s="1"/>
  <c r="AK54" i="13"/>
  <c r="BU54" i="13"/>
  <c r="AI54" i="13"/>
  <c r="AL51" i="13"/>
  <c r="BV51" i="13"/>
  <c r="BZ51" i="13" s="1"/>
  <c r="AK46" i="13"/>
  <c r="BU46" i="13"/>
  <c r="AI46" i="13"/>
  <c r="AL43" i="13"/>
  <c r="BV43" i="13"/>
  <c r="BZ43" i="13" s="1"/>
  <c r="AK38" i="13"/>
  <c r="BU38" i="13"/>
  <c r="AI38" i="13"/>
  <c r="BE77" i="13"/>
  <c r="BG77" i="13" s="1"/>
  <c r="BG75" i="13"/>
  <c r="BW76" i="12"/>
  <c r="BY76" i="12"/>
  <c r="CA76" i="12" s="1"/>
  <c r="AT83" i="14"/>
  <c r="AT85" i="14" s="1"/>
  <c r="AK16" i="13"/>
  <c r="BU16" i="13"/>
  <c r="AI16" i="13"/>
  <c r="BO11" i="13"/>
  <c r="BQ11" i="13"/>
  <c r="BS11" i="13" s="1"/>
  <c r="BU30" i="13"/>
  <c r="AI30" i="13"/>
  <c r="AK30" i="13"/>
  <c r="M78" i="13"/>
  <c r="O78" i="13" s="1"/>
  <c r="M70" i="13"/>
  <c r="O69" i="13"/>
  <c r="BQ19" i="13"/>
  <c r="BS19" i="13" s="1"/>
  <c r="BO19" i="13"/>
  <c r="AJ22" i="13"/>
  <c r="AJ24" i="13" s="1"/>
  <c r="AJ79" i="13" s="1"/>
  <c r="BN13" i="13"/>
  <c r="BN23" i="13" s="1"/>
  <c r="BN80" i="13" s="1"/>
  <c r="BR7" i="13"/>
  <c r="BR13" i="13" s="1"/>
  <c r="BR23" i="13" s="1"/>
  <c r="BR80" i="13" s="1"/>
  <c r="BT13" i="13"/>
  <c r="BT23" i="13" s="1"/>
  <c r="BT80" i="13" s="1"/>
  <c r="BX7" i="13"/>
  <c r="BX13" i="13" s="1"/>
  <c r="BX23" i="13" s="1"/>
  <c r="BX80" i="13" s="1"/>
  <c r="S73" i="12"/>
  <c r="Q81" i="12"/>
  <c r="S81" i="12" s="1"/>
  <c r="AK68" i="12"/>
  <c r="AM68" i="12" s="1"/>
  <c r="BU68" i="12"/>
  <c r="AI68" i="12"/>
  <c r="AL65" i="12"/>
  <c r="AM65" i="12" s="1"/>
  <c r="BV65" i="12"/>
  <c r="BZ65" i="12" s="1"/>
  <c r="AK60" i="12"/>
  <c r="AM60" i="12" s="1"/>
  <c r="BU60" i="12"/>
  <c r="AI60" i="12"/>
  <c r="AL57" i="12"/>
  <c r="BV57" i="12"/>
  <c r="BZ57" i="12" s="1"/>
  <c r="AL49" i="12"/>
  <c r="BV49" i="12"/>
  <c r="BZ49" i="12" s="1"/>
  <c r="AL45" i="12"/>
  <c r="BV45" i="12"/>
  <c r="BZ45" i="12" s="1"/>
  <c r="AQ70" i="12"/>
  <c r="AO74" i="12"/>
  <c r="AF83" i="12"/>
  <c r="W70" i="12"/>
  <c r="U74" i="12"/>
  <c r="Y24" i="12"/>
  <c r="AA22" i="12"/>
  <c r="M77" i="13"/>
  <c r="O77" i="13" s="1"/>
  <c r="O75" i="13"/>
  <c r="BY8" i="13"/>
  <c r="BY71" i="12"/>
  <c r="R83" i="13"/>
  <c r="R85" i="13" s="1"/>
  <c r="AL19" i="13"/>
  <c r="BV19" i="13"/>
  <c r="BZ19" i="13" s="1"/>
  <c r="AS24" i="13"/>
  <c r="AU22" i="13"/>
  <c r="BV11" i="13"/>
  <c r="BZ11" i="13" s="1"/>
  <c r="BO8" i="13"/>
  <c r="BQ8" i="13"/>
  <c r="BS8" i="13" s="1"/>
  <c r="Q80" i="13"/>
  <c r="S80" i="13" s="1"/>
  <c r="S23" i="13"/>
  <c r="BU82" i="12"/>
  <c r="AI82" i="12"/>
  <c r="AK82" i="12"/>
  <c r="AM82" i="12" s="1"/>
  <c r="BO65" i="12"/>
  <c r="BQ65" i="12"/>
  <c r="BS65" i="12" s="1"/>
  <c r="BO61" i="12"/>
  <c r="BQ61" i="12"/>
  <c r="BS61" i="12" s="1"/>
  <c r="BO55" i="12"/>
  <c r="BQ55" i="12"/>
  <c r="BS55" i="12" s="1"/>
  <c r="BO51" i="12"/>
  <c r="BQ51" i="12"/>
  <c r="BS51" i="12" s="1"/>
  <c r="BQ47" i="12"/>
  <c r="BS47" i="12" s="1"/>
  <c r="BO47" i="12"/>
  <c r="BQ43" i="12"/>
  <c r="BS43" i="12" s="1"/>
  <c r="BO43" i="12"/>
  <c r="BE24" i="13"/>
  <c r="BG22" i="13"/>
  <c r="BP78" i="12"/>
  <c r="BP70" i="12"/>
  <c r="BP74" i="12" s="1"/>
  <c r="K70" i="12"/>
  <c r="I74" i="12"/>
  <c r="BT13" i="12"/>
  <c r="BT23" i="12" s="1"/>
  <c r="BT80" i="12" s="1"/>
  <c r="BX7" i="12"/>
  <c r="BX13" i="12" s="1"/>
  <c r="BX23" i="12" s="1"/>
  <c r="BX80" i="12" s="1"/>
  <c r="BA78" i="13"/>
  <c r="BC78" i="13" s="1"/>
  <c r="BA70" i="13"/>
  <c r="BC69" i="13"/>
  <c r="Y79" i="13"/>
  <c r="AA79" i="13" s="1"/>
  <c r="AA24" i="13"/>
  <c r="K22" i="13"/>
  <c r="AL18" i="13"/>
  <c r="BV18" i="13"/>
  <c r="BZ18" i="13" s="1"/>
  <c r="BO72" i="12"/>
  <c r="BQ72" i="12"/>
  <c r="BS72" i="12" s="1"/>
  <c r="AU73" i="12"/>
  <c r="AP74" i="12"/>
  <c r="AP83" i="12" s="1"/>
  <c r="AP85" i="12" s="1"/>
  <c r="BQ53" i="12"/>
  <c r="BS53" i="12" s="1"/>
  <c r="BO53" i="12"/>
  <c r="AK50" i="12"/>
  <c r="AI50" i="12"/>
  <c r="BU50" i="12"/>
  <c r="AK46" i="12"/>
  <c r="AI46" i="12"/>
  <c r="BU46" i="12"/>
  <c r="AK42" i="12"/>
  <c r="BU42" i="12"/>
  <c r="AI42" i="12"/>
  <c r="BU38" i="12"/>
  <c r="AI38" i="12"/>
  <c r="AK38" i="12"/>
  <c r="BU34" i="12"/>
  <c r="AI34" i="12"/>
  <c r="AK34" i="12"/>
  <c r="AM34" i="12" s="1"/>
  <c r="BU30" i="12"/>
  <c r="AI30" i="12"/>
  <c r="AK30" i="12"/>
  <c r="AM30" i="12" s="1"/>
  <c r="O77" i="12"/>
  <c r="BU18" i="12"/>
  <c r="AI18" i="12"/>
  <c r="AK18" i="12"/>
  <c r="AM18" i="12" s="1"/>
  <c r="AG22" i="12"/>
  <c r="BU14" i="12"/>
  <c r="AI14" i="12"/>
  <c r="AK14" i="12"/>
  <c r="BU9" i="12"/>
  <c r="AI9" i="12"/>
  <c r="AK9" i="12"/>
  <c r="AM9" i="12" s="1"/>
  <c r="BG24" i="12"/>
  <c r="AQ24" i="12"/>
  <c r="S79" i="12"/>
  <c r="BR77" i="12"/>
  <c r="BW62" i="14"/>
  <c r="BY62" i="14"/>
  <c r="CA62" i="14" s="1"/>
  <c r="BO67" i="14"/>
  <c r="BQ67" i="14"/>
  <c r="BS67" i="14" s="1"/>
  <c r="BQ53" i="14"/>
  <c r="BS53" i="14" s="1"/>
  <c r="BO53" i="14"/>
  <c r="BV46" i="14"/>
  <c r="BZ46" i="14" s="1"/>
  <c r="AL46" i="14"/>
  <c r="BV72" i="14"/>
  <c r="BZ72" i="14" s="1"/>
  <c r="AL72" i="14"/>
  <c r="BQ35" i="14"/>
  <c r="BS35" i="14" s="1"/>
  <c r="BO35" i="14"/>
  <c r="M74" i="14"/>
  <c r="O70" i="14"/>
  <c r="AU22" i="14"/>
  <c r="AS24" i="14"/>
  <c r="BN22" i="14"/>
  <c r="BN24" i="14" s="1"/>
  <c r="BN79" i="14" s="1"/>
  <c r="BR14" i="14"/>
  <c r="BR22" i="14" s="1"/>
  <c r="BR24" i="14" s="1"/>
  <c r="BR79" i="14" s="1"/>
  <c r="BV14" i="14"/>
  <c r="AK19" i="14"/>
  <c r="AM19" i="14" s="1"/>
  <c r="BU19" i="14"/>
  <c r="AI19" i="14"/>
  <c r="AO77" i="14"/>
  <c r="AQ77" i="14" s="1"/>
  <c r="AQ75" i="14"/>
  <c r="BO82" i="13"/>
  <c r="BQ82" i="13"/>
  <c r="BS82" i="13" s="1"/>
  <c r="BQ68" i="13"/>
  <c r="BS68" i="13" s="1"/>
  <c r="BO68" i="13"/>
  <c r="BY76" i="13"/>
  <c r="CA76" i="13" s="1"/>
  <c r="BW76" i="13"/>
  <c r="AL71" i="13"/>
  <c r="AH73" i="13"/>
  <c r="AH81" i="13" s="1"/>
  <c r="BV71" i="13"/>
  <c r="BW14" i="14"/>
  <c r="BY14" i="14"/>
  <c r="BV65" i="13"/>
  <c r="BZ65" i="13" s="1"/>
  <c r="BO49" i="13"/>
  <c r="BQ49" i="13"/>
  <c r="BS49" i="13" s="1"/>
  <c r="AL26" i="13"/>
  <c r="BV26" i="13"/>
  <c r="BZ26" i="13" s="1"/>
  <c r="BU65" i="13"/>
  <c r="AI65" i="13"/>
  <c r="AK65" i="13"/>
  <c r="AM65" i="13" s="1"/>
  <c r="BY55" i="13"/>
  <c r="CA55" i="13" s="1"/>
  <c r="BW51" i="13"/>
  <c r="BY51" i="13"/>
  <c r="CA51" i="13" s="1"/>
  <c r="BU41" i="13"/>
  <c r="BW37" i="13"/>
  <c r="BY37" i="13"/>
  <c r="CA37" i="13" s="1"/>
  <c r="AI19" i="13"/>
  <c r="BU19" i="13"/>
  <c r="AK19" i="13"/>
  <c r="AM19" i="13" s="1"/>
  <c r="AL53" i="13"/>
  <c r="AM53" i="13" s="1"/>
  <c r="BV53" i="13"/>
  <c r="BZ53" i="13" s="1"/>
  <c r="Q78" i="13"/>
  <c r="S78" i="13" s="1"/>
  <c r="Q70" i="13"/>
  <c r="S69" i="13"/>
  <c r="BF78" i="13"/>
  <c r="BF70" i="13"/>
  <c r="BF74" i="13" s="1"/>
  <c r="AK14" i="13"/>
  <c r="AG22" i="13"/>
  <c r="BU14" i="13"/>
  <c r="AI14" i="13"/>
  <c r="BY31" i="13"/>
  <c r="BT22" i="13"/>
  <c r="BT24" i="13" s="1"/>
  <c r="BT79" i="13" s="1"/>
  <c r="BX14" i="13"/>
  <c r="BX22" i="13" s="1"/>
  <c r="BX24" i="13" s="1"/>
  <c r="BX79" i="13" s="1"/>
  <c r="AL59" i="12"/>
  <c r="AM59" i="12" s="1"/>
  <c r="BV59" i="12"/>
  <c r="BZ59" i="12" s="1"/>
  <c r="AL48" i="12"/>
  <c r="BV48" i="12"/>
  <c r="BZ48" i="12" s="1"/>
  <c r="I24" i="12"/>
  <c r="K22" i="12"/>
  <c r="BQ17" i="13"/>
  <c r="BS17" i="13" s="1"/>
  <c r="BO17" i="13"/>
  <c r="BO67" i="12"/>
  <c r="BQ67" i="12"/>
  <c r="BS67" i="12" s="1"/>
  <c r="BQ46" i="12"/>
  <c r="BS46" i="12" s="1"/>
  <c r="BO46" i="12"/>
  <c r="AK26" i="13"/>
  <c r="BU26" i="13"/>
  <c r="AI26" i="13"/>
  <c r="BU15" i="13"/>
  <c r="AO24" i="13"/>
  <c r="AQ22" i="13"/>
  <c r="AK47" i="12"/>
  <c r="BU47" i="12"/>
  <c r="AI47" i="12"/>
  <c r="BU41" i="12"/>
  <c r="AI41" i="12"/>
  <c r="AK41" i="12"/>
  <c r="AM41" i="12" s="1"/>
  <c r="AG75" i="12"/>
  <c r="BU27" i="12"/>
  <c r="AI27" i="12"/>
  <c r="AK27" i="12"/>
  <c r="BU21" i="12"/>
  <c r="AI21" i="12"/>
  <c r="AK21" i="12"/>
  <c r="AM21" i="12" s="1"/>
  <c r="AM57" i="12"/>
  <c r="N74" i="12"/>
  <c r="N83" i="12" s="1"/>
  <c r="N85" i="12" s="1"/>
  <c r="BY82" i="14"/>
  <c r="CA82" i="14" s="1"/>
  <c r="BW82" i="14"/>
  <c r="AH73" i="14"/>
  <c r="AH81" i="14" s="1"/>
  <c r="BV71" i="14"/>
  <c r="AL71" i="14"/>
  <c r="AL73" i="14" s="1"/>
  <c r="AL81" i="14" s="1"/>
  <c r="BU57" i="14"/>
  <c r="AI57" i="14"/>
  <c r="AK57" i="14"/>
  <c r="AM57" i="14" s="1"/>
  <c r="I74" i="14"/>
  <c r="BA74" i="14"/>
  <c r="BC70" i="14"/>
  <c r="AI45" i="14"/>
  <c r="AK45" i="14"/>
  <c r="AM45" i="14" s="1"/>
  <c r="BU45" i="14"/>
  <c r="BU37" i="14"/>
  <c r="AI37" i="14"/>
  <c r="AK37" i="14"/>
  <c r="AM37" i="14" s="1"/>
  <c r="BO21" i="14"/>
  <c r="BQ21" i="14"/>
  <c r="BS21" i="14" s="1"/>
  <c r="BA79" i="14"/>
  <c r="BC79" i="14" s="1"/>
  <c r="BC24" i="14"/>
  <c r="AL12" i="14"/>
  <c r="BV12" i="14"/>
  <c r="BZ12" i="14" s="1"/>
  <c r="AL8" i="14"/>
  <c r="BV8" i="14"/>
  <c r="BZ8" i="14" s="1"/>
  <c r="AL7" i="14"/>
  <c r="AH13" i="14"/>
  <c r="AH23" i="14" s="1"/>
  <c r="AH80" i="14" s="1"/>
  <c r="BV7" i="14"/>
  <c r="BU30" i="14"/>
  <c r="AI30" i="14"/>
  <c r="AK30" i="14"/>
  <c r="AM30" i="14" s="1"/>
  <c r="BT75" i="14"/>
  <c r="BT77" i="14" s="1"/>
  <c r="BX27" i="14"/>
  <c r="BX75" i="14" s="1"/>
  <c r="BX77" i="14" s="1"/>
  <c r="AO78" i="14"/>
  <c r="AQ78" i="14" s="1"/>
  <c r="AQ69" i="14"/>
  <c r="AO70" i="14"/>
  <c r="BO16" i="14"/>
  <c r="BQ16" i="14"/>
  <c r="BS16" i="14" s="1"/>
  <c r="K23" i="14"/>
  <c r="AK11" i="14"/>
  <c r="AM11" i="14" s="1"/>
  <c r="BU11" i="14"/>
  <c r="AI11" i="14"/>
  <c r="U80" i="14"/>
  <c r="W80" i="14" s="1"/>
  <c r="W23" i="14"/>
  <c r="BS32" i="14"/>
  <c r="BO14" i="14"/>
  <c r="BM22" i="14"/>
  <c r="BQ14" i="14"/>
  <c r="Q80" i="14"/>
  <c r="S80" i="14" s="1"/>
  <c r="S23" i="14"/>
  <c r="BQ67" i="13"/>
  <c r="BS67" i="13" s="1"/>
  <c r="BO67" i="13"/>
  <c r="BQ64" i="13"/>
  <c r="BS64" i="13" s="1"/>
  <c r="BO64" i="13"/>
  <c r="BQ61" i="13"/>
  <c r="BS61" i="13" s="1"/>
  <c r="BO61" i="13"/>
  <c r="BU18" i="14"/>
  <c r="M80" i="14"/>
  <c r="O80" i="14" s="1"/>
  <c r="O23" i="14"/>
  <c r="BQ58" i="13"/>
  <c r="BS58" i="13" s="1"/>
  <c r="BO58" i="13"/>
  <c r="BO15" i="14"/>
  <c r="BQ15" i="14"/>
  <c r="BS15" i="14" s="1"/>
  <c r="BM13" i="14"/>
  <c r="BM23" i="14" s="1"/>
  <c r="BO7" i="14"/>
  <c r="BQ7" i="14"/>
  <c r="BA81" i="13"/>
  <c r="BC81" i="13" s="1"/>
  <c r="BC73" i="13"/>
  <c r="BU68" i="13"/>
  <c r="AI68" i="13"/>
  <c r="AK68" i="13"/>
  <c r="AM68" i="13" s="1"/>
  <c r="BU59" i="13"/>
  <c r="AI59" i="13"/>
  <c r="AK59" i="13"/>
  <c r="BO19" i="14"/>
  <c r="BQ19" i="14"/>
  <c r="BS19" i="14" s="1"/>
  <c r="AG22" i="14"/>
  <c r="BO37" i="13"/>
  <c r="BQ37" i="13"/>
  <c r="BS37" i="13" s="1"/>
  <c r="BO35" i="13"/>
  <c r="BQ35" i="13"/>
  <c r="BS35" i="13" s="1"/>
  <c r="BQ32" i="13"/>
  <c r="BS32" i="13" s="1"/>
  <c r="BO32" i="13"/>
  <c r="AL30" i="13"/>
  <c r="BV30" i="13"/>
  <c r="BZ30" i="13" s="1"/>
  <c r="BN69" i="13"/>
  <c r="BR25" i="13"/>
  <c r="BR69" i="13" s="1"/>
  <c r="AF78" i="13"/>
  <c r="AF70" i="13"/>
  <c r="AF74" i="13" s="1"/>
  <c r="AH69" i="13"/>
  <c r="AL25" i="13"/>
  <c r="BV25" i="13"/>
  <c r="S81" i="13"/>
  <c r="AM51" i="13"/>
  <c r="AM47" i="13"/>
  <c r="AM43" i="13"/>
  <c r="AL31" i="13"/>
  <c r="BV31" i="13"/>
  <c r="BZ31" i="13" s="1"/>
  <c r="AI18" i="13"/>
  <c r="BU18" i="13"/>
  <c r="AK18" i="13"/>
  <c r="BV68" i="13"/>
  <c r="BZ68" i="13" s="1"/>
  <c r="BU61" i="13"/>
  <c r="AI61" i="13"/>
  <c r="AK61" i="13"/>
  <c r="AM61" i="13" s="1"/>
  <c r="BQ59" i="13"/>
  <c r="BS59" i="13" s="1"/>
  <c r="BO59" i="13"/>
  <c r="AL55" i="13"/>
  <c r="AM55" i="13" s="1"/>
  <c r="BV55" i="13"/>
  <c r="BZ55" i="13" s="1"/>
  <c r="AK50" i="13"/>
  <c r="BU50" i="13"/>
  <c r="AI50" i="13"/>
  <c r="AL47" i="13"/>
  <c r="BV47" i="13"/>
  <c r="BZ47" i="13" s="1"/>
  <c r="AK42" i="13"/>
  <c r="BU42" i="13"/>
  <c r="AI42" i="13"/>
  <c r="AL39" i="13"/>
  <c r="AM39" i="13" s="1"/>
  <c r="BV39" i="13"/>
  <c r="BZ39" i="13" s="1"/>
  <c r="AK34" i="13"/>
  <c r="BU34" i="13"/>
  <c r="AI34" i="13"/>
  <c r="AL33" i="13"/>
  <c r="BV33" i="13"/>
  <c r="BZ33" i="13" s="1"/>
  <c r="BE78" i="13"/>
  <c r="BE70" i="13"/>
  <c r="BG69" i="13"/>
  <c r="AE78" i="13"/>
  <c r="O73" i="12"/>
  <c r="M81" i="12"/>
  <c r="O81" i="12" s="1"/>
  <c r="BO9" i="13"/>
  <c r="BQ9" i="13"/>
  <c r="BS9" i="13" s="1"/>
  <c r="AO80" i="13"/>
  <c r="AQ80" i="13" s="1"/>
  <c r="AQ23" i="13"/>
  <c r="BQ30" i="13"/>
  <c r="BS30" i="13" s="1"/>
  <c r="BO30" i="13"/>
  <c r="BA77" i="13"/>
  <c r="BC77" i="13" s="1"/>
  <c r="BC75" i="13"/>
  <c r="AG69" i="13"/>
  <c r="AK25" i="13"/>
  <c r="BU25" i="13"/>
  <c r="AI25" i="13"/>
  <c r="AC79" i="13"/>
  <c r="AE79" i="13" s="1"/>
  <c r="AE24" i="13"/>
  <c r="AL16" i="13"/>
  <c r="BV16" i="13"/>
  <c r="BZ16" i="13" s="1"/>
  <c r="AK10" i="13"/>
  <c r="AM10" i="13" s="1"/>
  <c r="BU10" i="13"/>
  <c r="AI10" i="13"/>
  <c r="BG73" i="12"/>
  <c r="BE81" i="12"/>
  <c r="BG81" i="12" s="1"/>
  <c r="AL71" i="12"/>
  <c r="AL73" i="12" s="1"/>
  <c r="AL81" i="12" s="1"/>
  <c r="BV71" i="12"/>
  <c r="AH73" i="12"/>
  <c r="AH81" i="12" s="1"/>
  <c r="AK64" i="12"/>
  <c r="AM64" i="12" s="1"/>
  <c r="BU64" i="12"/>
  <c r="AI64" i="12"/>
  <c r="AL61" i="12"/>
  <c r="AM61" i="12" s="1"/>
  <c r="BV61" i="12"/>
  <c r="BZ61" i="12" s="1"/>
  <c r="AK56" i="12"/>
  <c r="AM56" i="12" s="1"/>
  <c r="BU56" i="12"/>
  <c r="AI56" i="12"/>
  <c r="AK54" i="12"/>
  <c r="AM54" i="12" s="1"/>
  <c r="BU54" i="12"/>
  <c r="AI54" i="12"/>
  <c r="AL51" i="12"/>
  <c r="BV51" i="12"/>
  <c r="BZ51" i="12" s="1"/>
  <c r="AL47" i="12"/>
  <c r="BV47" i="12"/>
  <c r="BZ47" i="12" s="1"/>
  <c r="AL43" i="12"/>
  <c r="BV43" i="12"/>
  <c r="BZ43" i="12" s="1"/>
  <c r="BG69" i="12"/>
  <c r="BE78" i="12"/>
  <c r="BG78" i="12" s="1"/>
  <c r="BE70" i="12"/>
  <c r="BN13" i="12"/>
  <c r="BN23" i="12" s="1"/>
  <c r="BN80" i="12" s="1"/>
  <c r="BR7" i="12"/>
  <c r="BR13" i="12" s="1"/>
  <c r="BR23" i="12" s="1"/>
  <c r="BR80" i="12" s="1"/>
  <c r="BM22" i="12"/>
  <c r="BQ14" i="12"/>
  <c r="BO14" i="12"/>
  <c r="I80" i="12"/>
  <c r="K80" i="12" s="1"/>
  <c r="K23" i="12"/>
  <c r="AG75" i="13"/>
  <c r="AK27" i="13"/>
  <c r="BU27" i="13"/>
  <c r="AI27" i="13"/>
  <c r="BO16" i="13"/>
  <c r="BQ16" i="13"/>
  <c r="BS16" i="13" s="1"/>
  <c r="AI65" i="12"/>
  <c r="BT75" i="12"/>
  <c r="BT77" i="12" s="1"/>
  <c r="BX27" i="12"/>
  <c r="BX75" i="12" s="1"/>
  <c r="BX77" i="12" s="1"/>
  <c r="BT69" i="12"/>
  <c r="BX25" i="12"/>
  <c r="BX69" i="12" s="1"/>
  <c r="BP13" i="12"/>
  <c r="BP23" i="12" s="1"/>
  <c r="BP80" i="12" s="1"/>
  <c r="BO12" i="13"/>
  <c r="BQ12" i="13"/>
  <c r="BS12" i="13" s="1"/>
  <c r="BE80" i="13"/>
  <c r="BG80" i="13" s="1"/>
  <c r="BG23" i="13"/>
  <c r="BV7" i="13"/>
  <c r="BO71" i="12"/>
  <c r="BM73" i="12"/>
  <c r="BQ71" i="12"/>
  <c r="BO63" i="12"/>
  <c r="BQ63" i="12"/>
  <c r="BS63" i="12" s="1"/>
  <c r="BO57" i="12"/>
  <c r="BQ57" i="12"/>
  <c r="BS57" i="12" s="1"/>
  <c r="BQ49" i="12"/>
  <c r="BS49" i="12" s="1"/>
  <c r="BO49" i="12"/>
  <c r="BQ45" i="12"/>
  <c r="BS45" i="12" s="1"/>
  <c r="BO45" i="12"/>
  <c r="AL42" i="12"/>
  <c r="BV42" i="12"/>
  <c r="BZ42" i="12" s="1"/>
  <c r="BK70" i="12"/>
  <c r="BI74" i="12"/>
  <c r="AS74" i="12"/>
  <c r="AW80" i="12"/>
  <c r="AY80" i="12" s="1"/>
  <c r="AY23" i="12"/>
  <c r="BK81" i="12"/>
  <c r="BU63" i="12"/>
  <c r="S22" i="13"/>
  <c r="Q24" i="13"/>
  <c r="AW79" i="13"/>
  <c r="AY79" i="13" s="1"/>
  <c r="AY24" i="13"/>
  <c r="AK11" i="13"/>
  <c r="AM11" i="13" s="1"/>
  <c r="BU11" i="13"/>
  <c r="AI11" i="13"/>
  <c r="W23" i="13"/>
  <c r="BN73" i="12"/>
  <c r="BN81" i="12" s="1"/>
  <c r="BR71" i="12"/>
  <c r="BR73" i="12" s="1"/>
  <c r="BR81" i="12" s="1"/>
  <c r="BO68" i="12"/>
  <c r="BQ68" i="12"/>
  <c r="BS68" i="12" s="1"/>
  <c r="BO66" i="12"/>
  <c r="BQ66" i="12"/>
  <c r="BS66" i="12" s="1"/>
  <c r="BO64" i="12"/>
  <c r="BQ64" i="12"/>
  <c r="BS64" i="12" s="1"/>
  <c r="BO62" i="12"/>
  <c r="BQ62" i="12"/>
  <c r="BS62" i="12" s="1"/>
  <c r="BO60" i="12"/>
  <c r="BQ60" i="12"/>
  <c r="BS60" i="12" s="1"/>
  <c r="BO58" i="12"/>
  <c r="BQ58" i="12"/>
  <c r="BS58" i="12" s="1"/>
  <c r="BO56" i="12"/>
  <c r="BQ56" i="12"/>
  <c r="BS56" i="12" s="1"/>
  <c r="BO54" i="12"/>
  <c r="BQ54" i="12"/>
  <c r="BS54" i="12" s="1"/>
  <c r="BU52" i="12"/>
  <c r="AK52" i="12"/>
  <c r="AM52" i="12" s="1"/>
  <c r="AI52" i="12"/>
  <c r="AK48" i="12"/>
  <c r="AM48" i="12" s="1"/>
  <c r="AI48" i="12"/>
  <c r="BU48" i="12"/>
  <c r="AK44" i="12"/>
  <c r="AI44" i="12"/>
  <c r="BU44" i="12"/>
  <c r="BU40" i="12"/>
  <c r="AI40" i="12"/>
  <c r="AK40" i="12"/>
  <c r="AM40" i="12" s="1"/>
  <c r="BU36" i="12"/>
  <c r="AI36" i="12"/>
  <c r="AK36" i="12"/>
  <c r="AM36" i="12" s="1"/>
  <c r="BU32" i="12"/>
  <c r="AI32" i="12"/>
  <c r="AK32" i="12"/>
  <c r="AM32" i="12" s="1"/>
  <c r="BU28" i="12"/>
  <c r="AI28" i="12"/>
  <c r="AK28" i="12"/>
  <c r="AM28" i="12" s="1"/>
  <c r="BU26" i="12"/>
  <c r="AI26" i="12"/>
  <c r="AK26" i="12"/>
  <c r="AM26" i="12" s="1"/>
  <c r="AG69" i="12"/>
  <c r="AI25" i="12"/>
  <c r="BU25" i="12"/>
  <c r="AK25" i="12"/>
  <c r="O70" i="12"/>
  <c r="M74" i="12"/>
  <c r="BU20" i="12"/>
  <c r="AI20" i="12"/>
  <c r="AK20" i="12"/>
  <c r="AM20" i="12" s="1"/>
  <c r="BU16" i="12"/>
  <c r="AI16" i="12"/>
  <c r="AK16" i="12"/>
  <c r="AM16" i="12" s="1"/>
  <c r="AI11" i="12"/>
  <c r="BU11" i="12"/>
  <c r="AK11" i="12"/>
  <c r="AG13" i="12"/>
  <c r="AG23" i="12" s="1"/>
  <c r="AI7" i="12"/>
  <c r="BU7" i="12"/>
  <c r="AK7" i="12"/>
  <c r="BU53" i="12"/>
  <c r="AA70" i="12"/>
  <c r="Y74" i="12"/>
  <c r="J83" i="12"/>
  <c r="J85" i="12" s="1"/>
  <c r="BK23" i="13"/>
  <c r="BZ27" i="12"/>
  <c r="BZ75" i="12" s="1"/>
  <c r="BZ77" i="12" s="1"/>
  <c r="BV75" i="12"/>
  <c r="BV77" i="12" s="1"/>
  <c r="BN69" i="12"/>
  <c r="AO81" i="14"/>
  <c r="AQ81" i="14" s="1"/>
  <c r="AQ73" i="14"/>
  <c r="BY64" i="14"/>
  <c r="BV65" i="14"/>
  <c r="BZ65" i="14" s="1"/>
  <c r="AL65" i="14"/>
  <c r="AM65" i="14" s="1"/>
  <c r="AS81" i="14"/>
  <c r="AU81" i="14" s="1"/>
  <c r="AU73" i="14"/>
  <c r="BO65" i="14"/>
  <c r="BQ65" i="14"/>
  <c r="BS65" i="14" s="1"/>
  <c r="BO59" i="14"/>
  <c r="BQ59" i="14"/>
  <c r="BS59" i="14" s="1"/>
  <c r="BQ55" i="14"/>
  <c r="BS55" i="14" s="1"/>
  <c r="BO55" i="14"/>
  <c r="BQ51" i="14"/>
  <c r="BS51" i="14" s="1"/>
  <c r="BO51" i="14"/>
  <c r="AH75" i="14"/>
  <c r="AH77" i="14" s="1"/>
  <c r="AL27" i="14"/>
  <c r="AL75" i="14" s="1"/>
  <c r="AL77" i="14" s="1"/>
  <c r="BV27" i="14"/>
  <c r="AM63" i="14"/>
  <c r="BU39" i="14"/>
  <c r="AI39" i="14"/>
  <c r="AK39" i="14"/>
  <c r="AM39" i="14" s="1"/>
  <c r="AC78" i="14"/>
  <c r="AE78" i="14" s="1"/>
  <c r="AE69" i="14"/>
  <c r="AC70" i="14"/>
  <c r="BQ45" i="14"/>
  <c r="BS45" i="14" s="1"/>
  <c r="BO45" i="14"/>
  <c r="BU33" i="14"/>
  <c r="AI33" i="14"/>
  <c r="AK33" i="14"/>
  <c r="AM33" i="14" s="1"/>
  <c r="BN75" i="14"/>
  <c r="BN77" i="14" s="1"/>
  <c r="BR27" i="14"/>
  <c r="BR75" i="14" s="1"/>
  <c r="BR77" i="14" s="1"/>
  <c r="BO31" i="14"/>
  <c r="BQ31" i="14"/>
  <c r="BS31" i="14" s="1"/>
  <c r="BE77" i="14"/>
  <c r="BG77" i="14" s="1"/>
  <c r="BG75" i="14"/>
  <c r="BG22" i="14"/>
  <c r="BE24" i="14"/>
  <c r="BT73" i="13"/>
  <c r="BT81" i="13" s="1"/>
  <c r="BX71" i="13"/>
  <c r="BX73" i="13" s="1"/>
  <c r="BX81" i="13" s="1"/>
  <c r="AK26" i="14"/>
  <c r="AM26" i="14" s="1"/>
  <c r="BU26" i="14"/>
  <c r="AI26" i="14"/>
  <c r="BE80" i="14"/>
  <c r="BG80" i="14" s="1"/>
  <c r="BG23" i="14"/>
  <c r="AM12" i="14"/>
  <c r="AL72" i="13"/>
  <c r="BV72" i="13"/>
  <c r="BZ72" i="13" s="1"/>
  <c r="O13" i="14"/>
  <c r="BQ62" i="13"/>
  <c r="BS62" i="13" s="1"/>
  <c r="BO62" i="13"/>
  <c r="BQ57" i="13"/>
  <c r="BS57" i="13" s="1"/>
  <c r="BO57" i="13"/>
  <c r="BO45" i="13"/>
  <c r="BQ45" i="13"/>
  <c r="BS45" i="13" s="1"/>
  <c r="BN75" i="13"/>
  <c r="BN77" i="13" s="1"/>
  <c r="BR27" i="13"/>
  <c r="BR75" i="13" s="1"/>
  <c r="BR77" i="13" s="1"/>
  <c r="BT69" i="13"/>
  <c r="BX25" i="13"/>
  <c r="BX69" i="13" s="1"/>
  <c r="BY47" i="13"/>
  <c r="CA47" i="13" s="1"/>
  <c r="AP83" i="13"/>
  <c r="AP85" i="13" s="1"/>
  <c r="BU62" i="13"/>
  <c r="AI62" i="13"/>
  <c r="AK62" i="13"/>
  <c r="AM62" i="13" s="1"/>
  <c r="AK48" i="13"/>
  <c r="BU48" i="13"/>
  <c r="AI48" i="13"/>
  <c r="AK40" i="13"/>
  <c r="AM40" i="13" s="1"/>
  <c r="BU40" i="13"/>
  <c r="AI40" i="13"/>
  <c r="AC74" i="13"/>
  <c r="AE70" i="13"/>
  <c r="BO36" i="13"/>
  <c r="BQ36" i="13"/>
  <c r="BS36" i="13" s="1"/>
  <c r="BO28" i="13"/>
  <c r="BQ28" i="13"/>
  <c r="BS28" i="13" s="1"/>
  <c r="BU58" i="13"/>
  <c r="AI58" i="13"/>
  <c r="AK58" i="13"/>
  <c r="AM58" i="13" s="1"/>
  <c r="AL21" i="13"/>
  <c r="BV21" i="13"/>
  <c r="BZ21" i="13" s="1"/>
  <c r="AL15" i="13"/>
  <c r="AM15" i="13" s="1"/>
  <c r="BV15" i="13"/>
  <c r="BZ15" i="13" s="1"/>
  <c r="BO7" i="13"/>
  <c r="BO13" i="13" s="1"/>
  <c r="BM13" i="13"/>
  <c r="BM23" i="13" s="1"/>
  <c r="BQ7" i="13"/>
  <c r="AO77" i="13"/>
  <c r="AQ77" i="13" s="1"/>
  <c r="AQ75" i="13"/>
  <c r="M79" i="13"/>
  <c r="O79" i="13" s="1"/>
  <c r="O24" i="13"/>
  <c r="AL12" i="13"/>
  <c r="AM12" i="13" s="1"/>
  <c r="BV12" i="13"/>
  <c r="BZ12" i="13" s="1"/>
  <c r="AK72" i="12"/>
  <c r="AM72" i="12" s="1"/>
  <c r="BU72" i="12"/>
  <c r="AI72" i="12"/>
  <c r="AK62" i="12"/>
  <c r="AM62" i="12" s="1"/>
  <c r="BU62" i="12"/>
  <c r="AI62" i="12"/>
  <c r="AL52" i="12"/>
  <c r="BV52" i="12"/>
  <c r="BZ52" i="12" s="1"/>
  <c r="AM67" i="12"/>
  <c r="AH22" i="12"/>
  <c r="AH24" i="12" s="1"/>
  <c r="AH79" i="12" s="1"/>
  <c r="BV14" i="12"/>
  <c r="AL14" i="12"/>
  <c r="AL14" i="13"/>
  <c r="AH22" i="13"/>
  <c r="AH24" i="13" s="1"/>
  <c r="AH79" i="13" s="1"/>
  <c r="BV14" i="13"/>
  <c r="BQ42" i="12"/>
  <c r="BS42" i="12" s="1"/>
  <c r="BO42" i="12"/>
  <c r="BM69" i="12"/>
  <c r="BQ25" i="12"/>
  <c r="BO25" i="12"/>
  <c r="BW61" i="12"/>
  <c r="BY61" i="12"/>
  <c r="BM69" i="13"/>
  <c r="BO25" i="13"/>
  <c r="BQ25" i="13"/>
  <c r="BQ18" i="13"/>
  <c r="BS18" i="13" s="1"/>
  <c r="BO18" i="13"/>
  <c r="BU7" i="13"/>
  <c r="BT73" i="12"/>
  <c r="BT81" i="12" s="1"/>
  <c r="BX71" i="12"/>
  <c r="BX73" i="12" s="1"/>
  <c r="BX81" i="12" s="1"/>
  <c r="BV58" i="12"/>
  <c r="BZ58" i="12" s="1"/>
  <c r="AK51" i="12"/>
  <c r="AM51" i="12" s="1"/>
  <c r="AI51" i="12"/>
  <c r="BU51" i="12"/>
  <c r="AK43" i="12"/>
  <c r="AI43" i="12"/>
  <c r="BU43" i="12"/>
  <c r="BU37" i="12"/>
  <c r="AI37" i="12"/>
  <c r="AK37" i="12"/>
  <c r="AM37" i="12" s="1"/>
  <c r="BU33" i="12"/>
  <c r="AI33" i="12"/>
  <c r="AK33" i="12"/>
  <c r="AM33" i="12" s="1"/>
  <c r="BU29" i="12"/>
  <c r="AI29" i="12"/>
  <c r="AK29" i="12"/>
  <c r="AM29" i="12" s="1"/>
  <c r="O75" i="12"/>
  <c r="AI17" i="12"/>
  <c r="BU17" i="12"/>
  <c r="AK17" i="12"/>
  <c r="AM17" i="12" s="1"/>
  <c r="BU12" i="12"/>
  <c r="AI12" i="12"/>
  <c r="AK12" i="12"/>
  <c r="AM12" i="12" s="1"/>
  <c r="AI8" i="12"/>
  <c r="BU8" i="12"/>
  <c r="AK8" i="12"/>
  <c r="AM8" i="12" s="1"/>
  <c r="BV25" i="12"/>
  <c r="AL25" i="12"/>
  <c r="AH69" i="12"/>
  <c r="BT22" i="12"/>
  <c r="BT24" i="12" s="1"/>
  <c r="BT79" i="12" s="1"/>
  <c r="BX14" i="12"/>
  <c r="BX22" i="12" s="1"/>
  <c r="BX24" i="12" s="1"/>
  <c r="BX79" i="12" s="1"/>
  <c r="M79" i="12"/>
  <c r="O79" i="12" s="1"/>
  <c r="O24" i="12"/>
  <c r="AC79" i="12"/>
  <c r="AE79" i="12" s="1"/>
  <c r="AE24" i="12"/>
  <c r="BA79" i="12"/>
  <c r="BC79" i="12" s="1"/>
  <c r="BC24" i="12"/>
  <c r="BT73" i="14"/>
  <c r="BT81" i="14" s="1"/>
  <c r="BX71" i="14"/>
  <c r="BX73" i="14" s="1"/>
  <c r="BX81" i="14" s="1"/>
  <c r="AK66" i="14"/>
  <c r="AM66" i="14" s="1"/>
  <c r="AI66" i="14"/>
  <c r="BU66" i="14"/>
  <c r="AK61" i="14"/>
  <c r="AM61" i="14" s="1"/>
  <c r="AI61" i="14"/>
  <c r="BU61" i="14"/>
  <c r="BV61" i="14"/>
  <c r="BZ61" i="14" s="1"/>
  <c r="BQ49" i="14"/>
  <c r="BS49" i="14" s="1"/>
  <c r="BO49" i="14"/>
  <c r="BU59" i="14"/>
  <c r="AI59" i="14"/>
  <c r="AK59" i="14"/>
  <c r="AM59" i="14" s="1"/>
  <c r="BU55" i="14"/>
  <c r="AI55" i="14"/>
  <c r="AK55" i="14"/>
  <c r="AM55" i="14" s="1"/>
  <c r="BU53" i="14"/>
  <c r="AI53" i="14"/>
  <c r="AK53" i="14"/>
  <c r="AM53" i="14" s="1"/>
  <c r="BU51" i="14"/>
  <c r="AI51" i="14"/>
  <c r="AK51" i="14"/>
  <c r="AM51" i="14" s="1"/>
  <c r="BU44" i="14"/>
  <c r="AI44" i="14"/>
  <c r="AK44" i="14"/>
  <c r="AM44" i="14" s="1"/>
  <c r="BP78" i="14"/>
  <c r="BP70" i="14"/>
  <c r="BP74" i="14" s="1"/>
  <c r="BQ42" i="14"/>
  <c r="BS42" i="14" s="1"/>
  <c r="BO42" i="14"/>
  <c r="AP83" i="14"/>
  <c r="AP85" i="14" s="1"/>
  <c r="AK46" i="14"/>
  <c r="AM46" i="14" s="1"/>
  <c r="AI46" i="14"/>
  <c r="BU46" i="14"/>
  <c r="Z83" i="14"/>
  <c r="Z85" i="14" s="1"/>
  <c r="W22" i="14"/>
  <c r="U24" i="14"/>
  <c r="BU38" i="14"/>
  <c r="AI38" i="14"/>
  <c r="AK38" i="14"/>
  <c r="AM38" i="14" s="1"/>
  <c r="BO26" i="14"/>
  <c r="BQ26" i="14"/>
  <c r="BS26" i="14" s="1"/>
  <c r="BO17" i="14"/>
  <c r="BQ17" i="14"/>
  <c r="BS17" i="14" s="1"/>
  <c r="AK71" i="14"/>
  <c r="AG73" i="14"/>
  <c r="BU71" i="14"/>
  <c r="AI71" i="14"/>
  <c r="U81" i="14"/>
  <c r="W81" i="14" s="1"/>
  <c r="W73" i="14"/>
  <c r="BO63" i="14"/>
  <c r="BO61" i="14"/>
  <c r="BM73" i="14"/>
  <c r="BO71" i="14"/>
  <c r="BQ71" i="14"/>
  <c r="BV67" i="14"/>
  <c r="BZ67" i="14" s="1"/>
  <c r="AL67" i="14"/>
  <c r="AM67" i="14" s="1"/>
  <c r="BV64" i="14"/>
  <c r="BZ64" i="14" s="1"/>
  <c r="BO60" i="14"/>
  <c r="BQ60" i="14"/>
  <c r="BS60" i="14" s="1"/>
  <c r="BQ47" i="14"/>
  <c r="BS47" i="14" s="1"/>
  <c r="BO47" i="14"/>
  <c r="BO68" i="14"/>
  <c r="BQ68" i="14"/>
  <c r="BS68" i="14" s="1"/>
  <c r="BQ58" i="14"/>
  <c r="BS58" i="14" s="1"/>
  <c r="BO58" i="14"/>
  <c r="BQ56" i="14"/>
  <c r="BS56" i="14" s="1"/>
  <c r="BO56" i="14"/>
  <c r="BQ54" i="14"/>
  <c r="BS54" i="14" s="1"/>
  <c r="BO54" i="14"/>
  <c r="BQ52" i="14"/>
  <c r="BS52" i="14" s="1"/>
  <c r="BO52" i="14"/>
  <c r="BQ50" i="14"/>
  <c r="BS50" i="14" s="1"/>
  <c r="BO50" i="14"/>
  <c r="BU48" i="14"/>
  <c r="AI48" i="14"/>
  <c r="AK48" i="14"/>
  <c r="AM48" i="14" s="1"/>
  <c r="BU67" i="14"/>
  <c r="BO64" i="14"/>
  <c r="BQ39" i="14"/>
  <c r="BS39" i="14" s="1"/>
  <c r="BO39" i="14"/>
  <c r="BL83" i="14"/>
  <c r="AW78" i="14"/>
  <c r="AY78" i="14" s="1"/>
  <c r="AY69" i="14"/>
  <c r="AW70" i="14"/>
  <c r="Y78" i="14"/>
  <c r="AA78" i="14" s="1"/>
  <c r="AA69" i="14"/>
  <c r="Y70" i="14"/>
  <c r="AI63" i="14"/>
  <c r="BU43" i="14"/>
  <c r="AI43" i="14"/>
  <c r="AK43" i="14"/>
  <c r="AM43" i="14" s="1"/>
  <c r="BU35" i="14"/>
  <c r="AI35" i="14"/>
  <c r="AK35" i="14"/>
  <c r="AM35" i="14" s="1"/>
  <c r="R83" i="14"/>
  <c r="R85" i="14" s="1"/>
  <c r="O78" i="14"/>
  <c r="BV60" i="14"/>
  <c r="BZ60" i="14" s="1"/>
  <c r="AS74" i="14"/>
  <c r="AU70" i="14"/>
  <c r="J78" i="14"/>
  <c r="K78" i="14" s="1"/>
  <c r="J70" i="14"/>
  <c r="J74" i="14" s="1"/>
  <c r="O22" i="14"/>
  <c r="M24" i="14"/>
  <c r="AA23" i="14"/>
  <c r="BO10" i="14"/>
  <c r="BQ10" i="14"/>
  <c r="BS10" i="14" s="1"/>
  <c r="AS80" i="14"/>
  <c r="AU80" i="14" s="1"/>
  <c r="AU23" i="14"/>
  <c r="BM73" i="13"/>
  <c r="BQ71" i="13"/>
  <c r="BO71" i="13"/>
  <c r="BU29" i="14"/>
  <c r="AI29" i="14"/>
  <c r="AK29" i="14"/>
  <c r="AM29" i="14" s="1"/>
  <c r="BO20" i="14"/>
  <c r="BQ20" i="14"/>
  <c r="BS20" i="14" s="1"/>
  <c r="BT22" i="14"/>
  <c r="BT24" i="14" s="1"/>
  <c r="BT79" i="14" s="1"/>
  <c r="BX14" i="14"/>
  <c r="BX22" i="14" s="1"/>
  <c r="BX24" i="14" s="1"/>
  <c r="BX79" i="14" s="1"/>
  <c r="K80" i="14"/>
  <c r="BI80" i="14"/>
  <c r="BK80" i="14" s="1"/>
  <c r="BK23" i="14"/>
  <c r="BU65" i="14"/>
  <c r="BM75" i="14"/>
  <c r="BO27" i="14"/>
  <c r="BQ27" i="14"/>
  <c r="Q77" i="14"/>
  <c r="S77" i="14" s="1"/>
  <c r="S75" i="14"/>
  <c r="BE78" i="14"/>
  <c r="BG78" i="14" s="1"/>
  <c r="BG69" i="14"/>
  <c r="BE70" i="14"/>
  <c r="AK21" i="14"/>
  <c r="AM21" i="14" s="1"/>
  <c r="BU21" i="14"/>
  <c r="AI21" i="14"/>
  <c r="AK17" i="14"/>
  <c r="AM17" i="14" s="1"/>
  <c r="BU17" i="14"/>
  <c r="AI17" i="14"/>
  <c r="AQ22" i="14"/>
  <c r="AO24" i="14"/>
  <c r="S22" i="14"/>
  <c r="Q24" i="14"/>
  <c r="AK9" i="14"/>
  <c r="AM9" i="14" s="1"/>
  <c r="AI9" i="14"/>
  <c r="BU9" i="14"/>
  <c r="S13" i="14"/>
  <c r="AI12" i="14"/>
  <c r="AL10" i="14"/>
  <c r="BV10" i="14"/>
  <c r="BZ10" i="14" s="1"/>
  <c r="M81" i="13"/>
  <c r="O81" i="13" s="1"/>
  <c r="O73" i="13"/>
  <c r="AL66" i="13"/>
  <c r="BV66" i="13"/>
  <c r="BZ66" i="13" s="1"/>
  <c r="BU64" i="13"/>
  <c r="AI64" i="13"/>
  <c r="AK64" i="13"/>
  <c r="BP78" i="13"/>
  <c r="BP70" i="13"/>
  <c r="BP74" i="13" s="1"/>
  <c r="BP83" i="13" s="1"/>
  <c r="BO11" i="14"/>
  <c r="BQ11" i="14"/>
  <c r="BS11" i="14" s="1"/>
  <c r="BU72" i="13"/>
  <c r="AI72" i="13"/>
  <c r="AK72" i="13"/>
  <c r="AO80" i="14"/>
  <c r="AQ80" i="14" s="1"/>
  <c r="AQ23" i="14"/>
  <c r="BU82" i="13"/>
  <c r="K75" i="13"/>
  <c r="BQ72" i="13"/>
  <c r="BS72" i="13" s="1"/>
  <c r="BO72" i="13"/>
  <c r="BQ63" i="13"/>
  <c r="BS63" i="13" s="1"/>
  <c r="BO63" i="13"/>
  <c r="BQ60" i="13"/>
  <c r="BS60" i="13" s="1"/>
  <c r="BO60" i="13"/>
  <c r="AK22" i="14"/>
  <c r="AM14" i="14"/>
  <c r="BO55" i="13"/>
  <c r="BQ55" i="13"/>
  <c r="BS55" i="13" s="1"/>
  <c r="BO51" i="13"/>
  <c r="BQ51" i="13"/>
  <c r="BS51" i="13" s="1"/>
  <c r="BO47" i="13"/>
  <c r="BQ47" i="13"/>
  <c r="BS47" i="13" s="1"/>
  <c r="BO43" i="13"/>
  <c r="BQ43" i="13"/>
  <c r="BS43" i="13" s="1"/>
  <c r="BO39" i="13"/>
  <c r="BQ39" i="13"/>
  <c r="BS39" i="13" s="1"/>
  <c r="AL29" i="13"/>
  <c r="BV29" i="13"/>
  <c r="BZ29" i="13" s="1"/>
  <c r="AH75" i="13"/>
  <c r="AH77" i="13" s="1"/>
  <c r="AL27" i="13"/>
  <c r="AL75" i="13" s="1"/>
  <c r="AL77" i="13" s="1"/>
  <c r="BV27" i="13"/>
  <c r="BJ78" i="13"/>
  <c r="BK78" i="13" s="1"/>
  <c r="BJ70" i="13"/>
  <c r="BJ74" i="13" s="1"/>
  <c r="AS74" i="13"/>
  <c r="AU70" i="13"/>
  <c r="J78" i="13"/>
  <c r="K78" i="13" s="1"/>
  <c r="J70" i="13"/>
  <c r="J74" i="13" s="1"/>
  <c r="J83" i="13" s="1"/>
  <c r="J85" i="13" s="1"/>
  <c r="BV64" i="13"/>
  <c r="BZ64" i="13" s="1"/>
  <c r="AL64" i="13"/>
  <c r="BV58" i="13"/>
  <c r="BZ58" i="13" s="1"/>
  <c r="AL56" i="13"/>
  <c r="BV56" i="13"/>
  <c r="BZ56" i="13" s="1"/>
  <c r="AL54" i="13"/>
  <c r="BV54" i="13"/>
  <c r="BZ54" i="13" s="1"/>
  <c r="AL52" i="13"/>
  <c r="BV52" i="13"/>
  <c r="BZ52" i="13" s="1"/>
  <c r="AL50" i="13"/>
  <c r="BV50" i="13"/>
  <c r="BZ50" i="13" s="1"/>
  <c r="AL48" i="13"/>
  <c r="BV48" i="13"/>
  <c r="BZ48" i="13" s="1"/>
  <c r="AL46" i="13"/>
  <c r="BV46" i="13"/>
  <c r="BZ46" i="13" s="1"/>
  <c r="AL44" i="13"/>
  <c r="BV44" i="13"/>
  <c r="BZ44" i="13" s="1"/>
  <c r="AL42" i="13"/>
  <c r="BV42" i="13"/>
  <c r="BZ42" i="13" s="1"/>
  <c r="AL40" i="13"/>
  <c r="BV40" i="13"/>
  <c r="BZ40" i="13" s="1"/>
  <c r="AL38" i="13"/>
  <c r="BV38" i="13"/>
  <c r="BZ38" i="13" s="1"/>
  <c r="AL36" i="13"/>
  <c r="BV36" i="13"/>
  <c r="BZ36" i="13" s="1"/>
  <c r="AL34" i="13"/>
  <c r="BV34" i="13"/>
  <c r="BZ34" i="13" s="1"/>
  <c r="BQ29" i="13"/>
  <c r="BS29" i="13" s="1"/>
  <c r="BO29" i="13"/>
  <c r="BI74" i="13"/>
  <c r="BK70" i="13"/>
  <c r="U74" i="13"/>
  <c r="W70" i="13"/>
  <c r="AI21" i="13"/>
  <c r="BU21" i="13"/>
  <c r="AK21" i="13"/>
  <c r="BV57" i="13"/>
  <c r="BZ57" i="13" s="1"/>
  <c r="AL57" i="13"/>
  <c r="AM57" i="13" s="1"/>
  <c r="AK52" i="13"/>
  <c r="AM52" i="13" s="1"/>
  <c r="BU52" i="13"/>
  <c r="AI52" i="13"/>
  <c r="AL49" i="13"/>
  <c r="AM49" i="13" s="1"/>
  <c r="BV49" i="13"/>
  <c r="BZ49" i="13" s="1"/>
  <c r="AK44" i="13"/>
  <c r="AM44" i="13" s="1"/>
  <c r="BU44" i="13"/>
  <c r="AI44" i="13"/>
  <c r="AL41" i="13"/>
  <c r="AM41" i="13" s="1"/>
  <c r="BV41" i="13"/>
  <c r="BZ41" i="13" s="1"/>
  <c r="BQ31" i="13"/>
  <c r="BS31" i="13" s="1"/>
  <c r="BO31" i="13"/>
  <c r="AT78" i="13"/>
  <c r="AU78" i="13" s="1"/>
  <c r="AT70" i="13"/>
  <c r="AT74" i="13" s="1"/>
  <c r="AT83" i="13" s="1"/>
  <c r="AT85" i="13" s="1"/>
  <c r="M80" i="13"/>
  <c r="O80" i="13" s="1"/>
  <c r="O23" i="13"/>
  <c r="O13" i="13"/>
  <c r="BV60" i="13"/>
  <c r="BZ60" i="13" s="1"/>
  <c r="BO56" i="13"/>
  <c r="BQ56" i="13"/>
  <c r="BS56" i="13" s="1"/>
  <c r="BO54" i="13"/>
  <c r="BQ54" i="13"/>
  <c r="BS54" i="13" s="1"/>
  <c r="BO52" i="13"/>
  <c r="BQ52" i="13"/>
  <c r="BS52" i="13" s="1"/>
  <c r="BO50" i="13"/>
  <c r="BQ50" i="13"/>
  <c r="BS50" i="13" s="1"/>
  <c r="BO48" i="13"/>
  <c r="BQ48" i="13"/>
  <c r="BS48" i="13" s="1"/>
  <c r="BO46" i="13"/>
  <c r="BQ46" i="13"/>
  <c r="BS46" i="13" s="1"/>
  <c r="BO44" i="13"/>
  <c r="BQ44" i="13"/>
  <c r="BS44" i="13" s="1"/>
  <c r="BO42" i="13"/>
  <c r="BQ42" i="13"/>
  <c r="BS42" i="13" s="1"/>
  <c r="BO40" i="13"/>
  <c r="BQ40" i="13"/>
  <c r="BS40" i="13" s="1"/>
  <c r="BO38" i="13"/>
  <c r="BQ38" i="13"/>
  <c r="BS38" i="13" s="1"/>
  <c r="BN69" i="14"/>
  <c r="BR25" i="14"/>
  <c r="BR69" i="14" s="1"/>
  <c r="AL59" i="13"/>
  <c r="BV59" i="13"/>
  <c r="BZ59" i="13" s="1"/>
  <c r="BO26" i="13"/>
  <c r="BQ26" i="13"/>
  <c r="BS26" i="13" s="1"/>
  <c r="U79" i="13"/>
  <c r="W79" i="13" s="1"/>
  <c r="W24" i="13"/>
  <c r="BQ20" i="13"/>
  <c r="BS20" i="13" s="1"/>
  <c r="BO20" i="13"/>
  <c r="BV17" i="13"/>
  <c r="BZ17" i="13" s="1"/>
  <c r="AL17" i="13"/>
  <c r="AM17" i="13" s="1"/>
  <c r="AQ13" i="13"/>
  <c r="BU32" i="13"/>
  <c r="AI32" i="13"/>
  <c r="AK32" i="13"/>
  <c r="AM32" i="13" s="1"/>
  <c r="AM31" i="13"/>
  <c r="BU29" i="13"/>
  <c r="AI29" i="13"/>
  <c r="AK29" i="13"/>
  <c r="BM75" i="13"/>
  <c r="BO27" i="13"/>
  <c r="BQ27" i="13"/>
  <c r="W22" i="13"/>
  <c r="AL20" i="13"/>
  <c r="BV20" i="13"/>
  <c r="BZ20" i="13" s="1"/>
  <c r="BO34" i="13"/>
  <c r="BQ34" i="13"/>
  <c r="BS34" i="13" s="1"/>
  <c r="AL8" i="13"/>
  <c r="AM8" i="13" s="1"/>
  <c r="BV8" i="13"/>
  <c r="BZ8" i="13" s="1"/>
  <c r="BO82" i="12"/>
  <c r="BQ82" i="12"/>
  <c r="BS82" i="12" s="1"/>
  <c r="AK66" i="12"/>
  <c r="AM66" i="12" s="1"/>
  <c r="BU66" i="12"/>
  <c r="AI66" i="12"/>
  <c r="AL63" i="12"/>
  <c r="AM63" i="12" s="1"/>
  <c r="BV63" i="12"/>
  <c r="BZ63" i="12" s="1"/>
  <c r="AK58" i="12"/>
  <c r="AM58" i="12" s="1"/>
  <c r="BU58" i="12"/>
  <c r="AI58" i="12"/>
  <c r="AL55" i="12"/>
  <c r="AM55" i="12" s="1"/>
  <c r="BV55" i="12"/>
  <c r="BZ55" i="12" s="1"/>
  <c r="AM53" i="12"/>
  <c r="AL50" i="12"/>
  <c r="BV50" i="12"/>
  <c r="BZ50" i="12" s="1"/>
  <c r="AL46" i="12"/>
  <c r="BV46" i="12"/>
  <c r="BZ46" i="12" s="1"/>
  <c r="AJ78" i="12"/>
  <c r="AJ70" i="12"/>
  <c r="AJ74" i="12" s="1"/>
  <c r="S69" i="12"/>
  <c r="Q78" i="12"/>
  <c r="S78" i="12" s="1"/>
  <c r="Q70" i="12"/>
  <c r="AW24" i="12"/>
  <c r="AY22" i="12"/>
  <c r="BQ7" i="12"/>
  <c r="BM13" i="12"/>
  <c r="BM23" i="12" s="1"/>
  <c r="BO7" i="12"/>
  <c r="AI17" i="13"/>
  <c r="AI8" i="13"/>
  <c r="AI13" i="13" s="1"/>
  <c r="AI71" i="12"/>
  <c r="AI67" i="12"/>
  <c r="BW65" i="12"/>
  <c r="BY65" i="12"/>
  <c r="CA65" i="12" s="1"/>
  <c r="AH13" i="12"/>
  <c r="AH23" i="12" s="1"/>
  <c r="AH80" i="12" s="1"/>
  <c r="BV7" i="12"/>
  <c r="AL7" i="12"/>
  <c r="AL13" i="12" s="1"/>
  <c r="AL23" i="12" s="1"/>
  <c r="AL80" i="12" s="1"/>
  <c r="BN22" i="13"/>
  <c r="BN24" i="13" s="1"/>
  <c r="BN79" i="13" s="1"/>
  <c r="BR14" i="13"/>
  <c r="BR22" i="13" s="1"/>
  <c r="BR24" i="13" s="1"/>
  <c r="BR79" i="13" s="1"/>
  <c r="AK9" i="13"/>
  <c r="AM9" i="13" s="1"/>
  <c r="BU9" i="13"/>
  <c r="AI9" i="13"/>
  <c r="AL13" i="13"/>
  <c r="AL23" i="13" s="1"/>
  <c r="AL80" i="13" s="1"/>
  <c r="AQ73" i="12"/>
  <c r="AO81" i="12"/>
  <c r="AQ81" i="12" s="1"/>
  <c r="BO59" i="12"/>
  <c r="BQ59" i="12"/>
  <c r="BS59" i="12" s="1"/>
  <c r="AL53" i="12"/>
  <c r="BV53" i="12"/>
  <c r="BZ53" i="12" s="1"/>
  <c r="BO48" i="12"/>
  <c r="BQ48" i="12"/>
  <c r="BS48" i="12" s="1"/>
  <c r="BO44" i="12"/>
  <c r="BQ44" i="12"/>
  <c r="BS44" i="12" s="1"/>
  <c r="BM75" i="12"/>
  <c r="BQ27" i="12"/>
  <c r="BO27" i="12"/>
  <c r="AU78" i="12"/>
  <c r="Y80" i="12"/>
  <c r="AA80" i="12" s="1"/>
  <c r="AA23" i="12"/>
  <c r="BQ21" i="13"/>
  <c r="BS21" i="13" s="1"/>
  <c r="BO21" i="13"/>
  <c r="AI12" i="13"/>
  <c r="BK73" i="12"/>
  <c r="AI59" i="12"/>
  <c r="AO78" i="13"/>
  <c r="AQ78" i="13" s="1"/>
  <c r="AO70" i="13"/>
  <c r="AQ69" i="13"/>
  <c r="I79" i="13"/>
  <c r="K79" i="13" s="1"/>
  <c r="K24" i="13"/>
  <c r="BJ24" i="13"/>
  <c r="BK22" i="13"/>
  <c r="BM22" i="13"/>
  <c r="BO14" i="13"/>
  <c r="BQ14" i="13"/>
  <c r="BO10" i="13"/>
  <c r="BQ10" i="13"/>
  <c r="BS10" i="13" s="1"/>
  <c r="W80" i="13"/>
  <c r="AK13" i="13"/>
  <c r="AK23" i="13" s="1"/>
  <c r="AM7" i="13"/>
  <c r="BV72" i="12"/>
  <c r="BZ72" i="12" s="1"/>
  <c r="AU81" i="12"/>
  <c r="BF83" i="12"/>
  <c r="BF85" i="12" s="1"/>
  <c r="AK49" i="12"/>
  <c r="AM49" i="12" s="1"/>
  <c r="AI49" i="12"/>
  <c r="BU49" i="12"/>
  <c r="AK45" i="12"/>
  <c r="AM45" i="12" s="1"/>
  <c r="AI45" i="12"/>
  <c r="BU45" i="12"/>
  <c r="BU39" i="12"/>
  <c r="AI39" i="12"/>
  <c r="AK39" i="12"/>
  <c r="AM39" i="12" s="1"/>
  <c r="BU35" i="12"/>
  <c r="AI35" i="12"/>
  <c r="AK35" i="12"/>
  <c r="AM35" i="12" s="1"/>
  <c r="BU31" i="12"/>
  <c r="AI31" i="12"/>
  <c r="AK31" i="12"/>
  <c r="AM31" i="12" s="1"/>
  <c r="BC70" i="12"/>
  <c r="BA74" i="12"/>
  <c r="AE70" i="12"/>
  <c r="AC74" i="12"/>
  <c r="BU19" i="12"/>
  <c r="AI19" i="12"/>
  <c r="AK19" i="12"/>
  <c r="AM19" i="12" s="1"/>
  <c r="BU15" i="12"/>
  <c r="AI15" i="12"/>
  <c r="AK15" i="12"/>
  <c r="AM15" i="12" s="1"/>
  <c r="BU10" i="12"/>
  <c r="AI10" i="12"/>
  <c r="AK10" i="12"/>
  <c r="AM10" i="12" s="1"/>
  <c r="AI57" i="12"/>
  <c r="BU55" i="12"/>
  <c r="BQ52" i="12"/>
  <c r="BS52" i="12" s="1"/>
  <c r="BO52" i="12"/>
  <c r="AS79" i="12"/>
  <c r="AU79" i="12" s="1"/>
  <c r="AU24" i="12"/>
  <c r="BI79" i="12"/>
  <c r="BK79" i="12" s="1"/>
  <c r="BK24" i="12"/>
  <c r="V83" i="12"/>
  <c r="V85" i="12" s="1"/>
  <c r="BK80" i="13"/>
  <c r="Z83" i="12"/>
  <c r="Z85" i="12" s="1"/>
  <c r="S24" i="12"/>
  <c r="U79" i="12"/>
  <c r="W79" i="12" s="1"/>
  <c r="W24" i="12"/>
  <c r="BR69" i="12"/>
  <c r="AL22" i="12" l="1"/>
  <c r="AL24" i="12" s="1"/>
  <c r="AL79" i="12" s="1"/>
  <c r="BO13" i="12"/>
  <c r="AM11" i="12"/>
  <c r="CA61" i="12"/>
  <c r="AM38" i="12"/>
  <c r="BY10" i="12"/>
  <c r="CA10" i="12" s="1"/>
  <c r="BW10" i="12"/>
  <c r="BY29" i="13"/>
  <c r="CA29" i="13" s="1"/>
  <c r="BW29" i="13"/>
  <c r="BV75" i="13"/>
  <c r="BV77" i="13" s="1"/>
  <c r="BZ27" i="13"/>
  <c r="BZ75" i="13" s="1"/>
  <c r="BZ77" i="13" s="1"/>
  <c r="BY64" i="13"/>
  <c r="CA64" i="13" s="1"/>
  <c r="BW64" i="13"/>
  <c r="Q79" i="14"/>
  <c r="S79" i="14" s="1"/>
  <c r="S24" i="14"/>
  <c r="BW21" i="14"/>
  <c r="BY21" i="14"/>
  <c r="CA21" i="14" s="1"/>
  <c r="AW74" i="14"/>
  <c r="AY70" i="14"/>
  <c r="AK73" i="14"/>
  <c r="AM71" i="14"/>
  <c r="U79" i="14"/>
  <c r="W79" i="14" s="1"/>
  <c r="W24" i="14"/>
  <c r="BY29" i="12"/>
  <c r="CA29" i="12" s="1"/>
  <c r="BW29" i="12"/>
  <c r="AI13" i="12"/>
  <c r="AI69" i="12"/>
  <c r="AG78" i="12"/>
  <c r="AG70" i="12"/>
  <c r="BY52" i="12"/>
  <c r="CA52" i="12" s="1"/>
  <c r="BW52" i="12"/>
  <c r="BO73" i="12"/>
  <c r="BM81" i="12"/>
  <c r="BO81" i="12" s="1"/>
  <c r="BX78" i="12"/>
  <c r="BX70" i="12"/>
  <c r="BX74" i="12" s="1"/>
  <c r="BX83" i="12" s="1"/>
  <c r="AG77" i="13"/>
  <c r="AI77" i="13" s="1"/>
  <c r="AI75" i="13"/>
  <c r="BQ22" i="12"/>
  <c r="BS14" i="12"/>
  <c r="BG70" i="12"/>
  <c r="BE74" i="12"/>
  <c r="AM50" i="13"/>
  <c r="BV69" i="13"/>
  <c r="BZ25" i="13"/>
  <c r="BZ69" i="13" s="1"/>
  <c r="BY59" i="13"/>
  <c r="CA59" i="13" s="1"/>
  <c r="BW59" i="13"/>
  <c r="BM80" i="14"/>
  <c r="BO80" i="14" s="1"/>
  <c r="BO23" i="14"/>
  <c r="BS14" i="14"/>
  <c r="BQ22" i="14"/>
  <c r="AO74" i="14"/>
  <c r="AQ70" i="14"/>
  <c r="BV13" i="14"/>
  <c r="BV23" i="14" s="1"/>
  <c r="BV80" i="14" s="1"/>
  <c r="BZ7" i="14"/>
  <c r="BZ13" i="14" s="1"/>
  <c r="BZ23" i="14" s="1"/>
  <c r="BZ80" i="14" s="1"/>
  <c r="I83" i="14"/>
  <c r="I85" i="14" s="1"/>
  <c r="K74" i="14"/>
  <c r="K83" i="14" s="1"/>
  <c r="BU75" i="12"/>
  <c r="BY27" i="12"/>
  <c r="BW27" i="12"/>
  <c r="BY41" i="12"/>
  <c r="CA41" i="12" s="1"/>
  <c r="BW41" i="12"/>
  <c r="BY26" i="13"/>
  <c r="CA26" i="13" s="1"/>
  <c r="BW26" i="13"/>
  <c r="I79" i="12"/>
  <c r="K79" i="12" s="1"/>
  <c r="K24" i="12"/>
  <c r="CA31" i="13"/>
  <c r="AK22" i="13"/>
  <c r="AM14" i="13"/>
  <c r="Q74" i="13"/>
  <c r="S70" i="13"/>
  <c r="BY65" i="13"/>
  <c r="CA65" i="13" s="1"/>
  <c r="BW65" i="13"/>
  <c r="BY14" i="12"/>
  <c r="BU22" i="12"/>
  <c r="BW14" i="12"/>
  <c r="BY18" i="12"/>
  <c r="CA18" i="12" s="1"/>
  <c r="BW18" i="12"/>
  <c r="BY30" i="12"/>
  <c r="CA30" i="12" s="1"/>
  <c r="BW30" i="12"/>
  <c r="BY42" i="12"/>
  <c r="CA42" i="12" s="1"/>
  <c r="BW42" i="12"/>
  <c r="AM46" i="12"/>
  <c r="AS79" i="13"/>
  <c r="AU79" i="13" s="1"/>
  <c r="AU24" i="13"/>
  <c r="CA8" i="13"/>
  <c r="BW68" i="12"/>
  <c r="BY68" i="12"/>
  <c r="CA68" i="12" s="1"/>
  <c r="M74" i="13"/>
  <c r="O70" i="13"/>
  <c r="BY30" i="13"/>
  <c r="CA30" i="13" s="1"/>
  <c r="BW30" i="13"/>
  <c r="BW16" i="13"/>
  <c r="BY16" i="13"/>
  <c r="CA16" i="13" s="1"/>
  <c r="BW38" i="13"/>
  <c r="BY38" i="13"/>
  <c r="CA38" i="13" s="1"/>
  <c r="BY66" i="13"/>
  <c r="CA66" i="13" s="1"/>
  <c r="BW66" i="13"/>
  <c r="BU13" i="14"/>
  <c r="BU23" i="14" s="1"/>
  <c r="BY7" i="14"/>
  <c r="BW7" i="14"/>
  <c r="I83" i="13"/>
  <c r="I85" i="13" s="1"/>
  <c r="K85" i="13" s="1"/>
  <c r="K74" i="13"/>
  <c r="K83" i="13" s="1"/>
  <c r="AW83" i="13"/>
  <c r="AW85" i="13" s="1"/>
  <c r="AY85" i="13" s="1"/>
  <c r="AY74" i="13"/>
  <c r="AY83" i="13" s="1"/>
  <c r="BW12" i="14"/>
  <c r="BY12" i="14"/>
  <c r="CA12" i="14" s="1"/>
  <c r="BX70" i="14"/>
  <c r="BX74" i="14" s="1"/>
  <c r="BX83" i="14" s="1"/>
  <c r="BX78" i="14"/>
  <c r="Q74" i="14"/>
  <c r="S70" i="14"/>
  <c r="AG78" i="14"/>
  <c r="AI78" i="14" s="1"/>
  <c r="AI69" i="14"/>
  <c r="AG70" i="14"/>
  <c r="AH78" i="14"/>
  <c r="AH70" i="14"/>
  <c r="AH74" i="14" s="1"/>
  <c r="AH83" i="14" s="1"/>
  <c r="AH85" i="14" s="1"/>
  <c r="BY47" i="14"/>
  <c r="CA47" i="14" s="1"/>
  <c r="BW47" i="14"/>
  <c r="BY56" i="14"/>
  <c r="CA56" i="14" s="1"/>
  <c r="BW56" i="14"/>
  <c r="BW17" i="13"/>
  <c r="BY28" i="13"/>
  <c r="CA28" i="13" s="1"/>
  <c r="BW28" i="13"/>
  <c r="AK75" i="14"/>
  <c r="AM27" i="14"/>
  <c r="BY40" i="14"/>
  <c r="CA40" i="14" s="1"/>
  <c r="BW40" i="14"/>
  <c r="BW60" i="14"/>
  <c r="BY60" i="14"/>
  <c r="CA60" i="14" s="1"/>
  <c r="CA49" i="13"/>
  <c r="BW60" i="13"/>
  <c r="AI81" i="12"/>
  <c r="BC74" i="12"/>
  <c r="BC83" i="12" s="1"/>
  <c r="BA83" i="12"/>
  <c r="BA85" i="12" s="1"/>
  <c r="BC85" i="12" s="1"/>
  <c r="BY31" i="12"/>
  <c r="CA31" i="12" s="1"/>
  <c r="BW31" i="12"/>
  <c r="AM13" i="13"/>
  <c r="BV13" i="12"/>
  <c r="BV23" i="12" s="1"/>
  <c r="BV80" i="12" s="1"/>
  <c r="BZ7" i="12"/>
  <c r="BZ13" i="12" s="1"/>
  <c r="BZ23" i="12" s="1"/>
  <c r="BZ80" i="12" s="1"/>
  <c r="AW79" i="12"/>
  <c r="AY79" i="12" s="1"/>
  <c r="AY24" i="12"/>
  <c r="AJ83" i="12"/>
  <c r="BM77" i="13"/>
  <c r="BO77" i="13" s="1"/>
  <c r="BO75" i="13"/>
  <c r="BN78" i="14"/>
  <c r="BN70" i="14"/>
  <c r="BN74" i="14" s="1"/>
  <c r="BN83" i="14" s="1"/>
  <c r="BN85" i="14" s="1"/>
  <c r="BW44" i="13"/>
  <c r="BY44" i="13"/>
  <c r="CA44" i="13" s="1"/>
  <c r="AS83" i="13"/>
  <c r="AS85" i="13" s="1"/>
  <c r="AU85" i="13" s="1"/>
  <c r="AU74" i="13"/>
  <c r="AU83" i="13" s="1"/>
  <c r="AU84" i="13" s="1"/>
  <c r="BY72" i="13"/>
  <c r="CA72" i="13" s="1"/>
  <c r="BW72" i="13"/>
  <c r="BW9" i="14"/>
  <c r="BY9" i="14"/>
  <c r="CA9" i="14" s="1"/>
  <c r="BW17" i="14"/>
  <c r="BY17" i="14"/>
  <c r="CA17" i="14" s="1"/>
  <c r="BM77" i="14"/>
  <c r="BO77" i="14" s="1"/>
  <c r="BO75" i="14"/>
  <c r="M79" i="14"/>
  <c r="O79" i="14" s="1"/>
  <c r="O24" i="14"/>
  <c r="Y74" i="14"/>
  <c r="AA70" i="14"/>
  <c r="BP83" i="14"/>
  <c r="BY44" i="14"/>
  <c r="CA44" i="14" s="1"/>
  <c r="BW44" i="14"/>
  <c r="BW59" i="14"/>
  <c r="BY59" i="14"/>
  <c r="CA59" i="14" s="1"/>
  <c r="BW61" i="14"/>
  <c r="BY61" i="14"/>
  <c r="CA61" i="14" s="1"/>
  <c r="AH70" i="12"/>
  <c r="AH74" i="12" s="1"/>
  <c r="AH83" i="12" s="1"/>
  <c r="AH85" i="12" s="1"/>
  <c r="AH78" i="12"/>
  <c r="BY8" i="12"/>
  <c r="CA8" i="12" s="1"/>
  <c r="BW8" i="12"/>
  <c r="BY12" i="12"/>
  <c r="CA12" i="12" s="1"/>
  <c r="BW12" i="12"/>
  <c r="AM43" i="12"/>
  <c r="BM78" i="13"/>
  <c r="BM70" i="13"/>
  <c r="BO69" i="13"/>
  <c r="BQ69" i="12"/>
  <c r="BS25" i="12"/>
  <c r="BV22" i="13"/>
  <c r="BV24" i="13" s="1"/>
  <c r="BV79" i="13" s="1"/>
  <c r="BZ14" i="13"/>
  <c r="BZ22" i="13" s="1"/>
  <c r="BZ24" i="13" s="1"/>
  <c r="BZ79" i="13" s="1"/>
  <c r="BV22" i="12"/>
  <c r="BV24" i="12" s="1"/>
  <c r="BV79" i="12" s="1"/>
  <c r="BZ14" i="12"/>
  <c r="BZ22" i="12" s="1"/>
  <c r="BZ24" i="12" s="1"/>
  <c r="BZ79" i="12" s="1"/>
  <c r="AC83" i="13"/>
  <c r="AC85" i="13" s="1"/>
  <c r="AE85" i="13" s="1"/>
  <c r="AE74" i="13"/>
  <c r="AE83" i="13" s="1"/>
  <c r="BW47" i="13"/>
  <c r="BW26" i="14"/>
  <c r="BY26" i="14"/>
  <c r="CA26" i="14" s="1"/>
  <c r="BE79" i="14"/>
  <c r="BG79" i="14" s="1"/>
  <c r="BG24" i="14"/>
  <c r="BV75" i="14"/>
  <c r="BV77" i="14" s="1"/>
  <c r="BZ27" i="14"/>
  <c r="BZ75" i="14" s="1"/>
  <c r="BZ77" i="14" s="1"/>
  <c r="CA64" i="14"/>
  <c r="BN78" i="12"/>
  <c r="BN70" i="12"/>
  <c r="BN74" i="12" s="1"/>
  <c r="BY53" i="12"/>
  <c r="CA53" i="12" s="1"/>
  <c r="BW53" i="12"/>
  <c r="AG80" i="12"/>
  <c r="AI80" i="12" s="1"/>
  <c r="AI23" i="12"/>
  <c r="AK69" i="12"/>
  <c r="AM25" i="12"/>
  <c r="BY32" i="12"/>
  <c r="CA32" i="12" s="1"/>
  <c r="BW32" i="12"/>
  <c r="BW11" i="13"/>
  <c r="BY11" i="13"/>
  <c r="CA11" i="13" s="1"/>
  <c r="BW63" i="12"/>
  <c r="BY63" i="12"/>
  <c r="CA63" i="12" s="1"/>
  <c r="AU74" i="12"/>
  <c r="AU83" i="12" s="1"/>
  <c r="AS83" i="12"/>
  <c r="AS85" i="12" s="1"/>
  <c r="AU85" i="12" s="1"/>
  <c r="BT78" i="12"/>
  <c r="BT70" i="12"/>
  <c r="BT74" i="12" s="1"/>
  <c r="AM71" i="12"/>
  <c r="BM24" i="12"/>
  <c r="BO22" i="12"/>
  <c r="BW56" i="12"/>
  <c r="BY56" i="12"/>
  <c r="CA56" i="12" s="1"/>
  <c r="BZ71" i="12"/>
  <c r="BZ73" i="12" s="1"/>
  <c r="BZ81" i="12" s="1"/>
  <c r="BV73" i="12"/>
  <c r="BV81" i="12" s="1"/>
  <c r="BU69" i="13"/>
  <c r="BY25" i="13"/>
  <c r="BW25" i="13"/>
  <c r="BG78" i="13"/>
  <c r="BW34" i="13"/>
  <c r="BY34" i="13"/>
  <c r="CA34" i="13" s="1"/>
  <c r="AM18" i="13"/>
  <c r="AL69" i="13"/>
  <c r="BR78" i="13"/>
  <c r="BR70" i="13"/>
  <c r="BR74" i="13" s="1"/>
  <c r="BR83" i="13" s="1"/>
  <c r="BR85" i="13" s="1"/>
  <c r="BO22" i="14"/>
  <c r="BM24" i="14"/>
  <c r="BY37" i="14"/>
  <c r="CA37" i="14" s="1"/>
  <c r="BW37" i="14"/>
  <c r="BZ71" i="14"/>
  <c r="BZ73" i="14" s="1"/>
  <c r="BZ81" i="14" s="1"/>
  <c r="BV73" i="14"/>
  <c r="BV81" i="14" s="1"/>
  <c r="BY21" i="12"/>
  <c r="CA21" i="12" s="1"/>
  <c r="BW21" i="12"/>
  <c r="AI75" i="12"/>
  <c r="AG77" i="12"/>
  <c r="AI77" i="12" s="1"/>
  <c r="AO79" i="13"/>
  <c r="AQ79" i="13" s="1"/>
  <c r="AQ24" i="13"/>
  <c r="AM26" i="13"/>
  <c r="BF83" i="13"/>
  <c r="BF85" i="13" s="1"/>
  <c r="BW19" i="13"/>
  <c r="BY19" i="13"/>
  <c r="CA19" i="13" s="1"/>
  <c r="BW41" i="13"/>
  <c r="BY41" i="13"/>
  <c r="CA41" i="13" s="1"/>
  <c r="BW55" i="13"/>
  <c r="BV73" i="13"/>
  <c r="BV81" i="13" s="1"/>
  <c r="BZ71" i="13"/>
  <c r="BZ73" i="13" s="1"/>
  <c r="BZ81" i="13" s="1"/>
  <c r="BW19" i="14"/>
  <c r="BY19" i="14"/>
  <c r="CA19" i="14" s="1"/>
  <c r="M83" i="14"/>
  <c r="M85" i="14" s="1"/>
  <c r="O85" i="14" s="1"/>
  <c r="O74" i="14"/>
  <c r="O83" i="14" s="1"/>
  <c r="BY9" i="12"/>
  <c r="CA9" i="12" s="1"/>
  <c r="BW9" i="12"/>
  <c r="AG24" i="12"/>
  <c r="AI22" i="12"/>
  <c r="AM42" i="12"/>
  <c r="BY50" i="12"/>
  <c r="CA50" i="12" s="1"/>
  <c r="BW50" i="12"/>
  <c r="BA74" i="13"/>
  <c r="BC70" i="13"/>
  <c r="K74" i="12"/>
  <c r="K83" i="12" s="1"/>
  <c r="BW82" i="12"/>
  <c r="BY82" i="12"/>
  <c r="CA82" i="12" s="1"/>
  <c r="BY73" i="12"/>
  <c r="BW8" i="13"/>
  <c r="AM16" i="13"/>
  <c r="AM38" i="13"/>
  <c r="BW46" i="13"/>
  <c r="BY46" i="13"/>
  <c r="CA46" i="13" s="1"/>
  <c r="BW20" i="13"/>
  <c r="BY20" i="13"/>
  <c r="CA20" i="13" s="1"/>
  <c r="AK13" i="14"/>
  <c r="AK23" i="14" s="1"/>
  <c r="AM7" i="14"/>
  <c r="BU73" i="13"/>
  <c r="BY71" i="13"/>
  <c r="BW71" i="13"/>
  <c r="BW8" i="14"/>
  <c r="BY8" i="14"/>
  <c r="CA8" i="14" s="1"/>
  <c r="BY28" i="14"/>
  <c r="CA28" i="14" s="1"/>
  <c r="BW28" i="14"/>
  <c r="BT78" i="14"/>
  <c r="BT70" i="14"/>
  <c r="BT74" i="14" s="1"/>
  <c r="BT83" i="14" s="1"/>
  <c r="BM78" i="14"/>
  <c r="BO78" i="14" s="1"/>
  <c r="BO69" i="14"/>
  <c r="BM70" i="14"/>
  <c r="BY42" i="14"/>
  <c r="CA42" i="14" s="1"/>
  <c r="BW42" i="14"/>
  <c r="BW10" i="14"/>
  <c r="BY10" i="14"/>
  <c r="CA10" i="14" s="1"/>
  <c r="BW20" i="14"/>
  <c r="BY20" i="14"/>
  <c r="CA20" i="14" s="1"/>
  <c r="AK69" i="14"/>
  <c r="AM25" i="14"/>
  <c r="BY32" i="14"/>
  <c r="CA32" i="14" s="1"/>
  <c r="BW32" i="14"/>
  <c r="BY54" i="14"/>
  <c r="CA54" i="14" s="1"/>
  <c r="BW54" i="14"/>
  <c r="AY74" i="12"/>
  <c r="AW83" i="12"/>
  <c r="AW85" i="12" s="1"/>
  <c r="AY85" i="12" s="1"/>
  <c r="AM28" i="13"/>
  <c r="BW36" i="13"/>
  <c r="BY36" i="13"/>
  <c r="CA36" i="13" s="1"/>
  <c r="CA43" i="13"/>
  <c r="AF83" i="14"/>
  <c r="BY41" i="14"/>
  <c r="CA41" i="14" s="1"/>
  <c r="BW41" i="14"/>
  <c r="AG77" i="14"/>
  <c r="AI77" i="14" s="1"/>
  <c r="AI75" i="14"/>
  <c r="AM72" i="14"/>
  <c r="BW59" i="12"/>
  <c r="BW49" i="13"/>
  <c r="CA60" i="13"/>
  <c r="AI73" i="12"/>
  <c r="BW55" i="12"/>
  <c r="BY55" i="12"/>
  <c r="CA55" i="12" s="1"/>
  <c r="BY45" i="12"/>
  <c r="CA45" i="12" s="1"/>
  <c r="BW45" i="12"/>
  <c r="BM24" i="13"/>
  <c r="BO22" i="13"/>
  <c r="BW66" i="12"/>
  <c r="BY66" i="12"/>
  <c r="CA66" i="12" s="1"/>
  <c r="BY32" i="13"/>
  <c r="CA32" i="13" s="1"/>
  <c r="BW32" i="13"/>
  <c r="BK74" i="13"/>
  <c r="BK83" i="13" s="1"/>
  <c r="BK84" i="13" s="1"/>
  <c r="BI83" i="13"/>
  <c r="BI85" i="13" s="1"/>
  <c r="BY29" i="14"/>
  <c r="CA29" i="14" s="1"/>
  <c r="BW29" i="14"/>
  <c r="BY35" i="14"/>
  <c r="CA35" i="14" s="1"/>
  <c r="BW35" i="14"/>
  <c r="BY51" i="14"/>
  <c r="CA51" i="14" s="1"/>
  <c r="BW51" i="14"/>
  <c r="BW66" i="14"/>
  <c r="BY66" i="14"/>
  <c r="CA66" i="14" s="1"/>
  <c r="BT78" i="13"/>
  <c r="BT70" i="13"/>
  <c r="BT74" i="13" s="1"/>
  <c r="BY36" i="12"/>
  <c r="CA36" i="12" s="1"/>
  <c r="BW36" i="12"/>
  <c r="BE74" i="13"/>
  <c r="BG70" i="13"/>
  <c r="BY19" i="12"/>
  <c r="CA19" i="12" s="1"/>
  <c r="BW19" i="12"/>
  <c r="AK80" i="13"/>
  <c r="AM80" i="13" s="1"/>
  <c r="AM23" i="13"/>
  <c r="BS14" i="13"/>
  <c r="BQ22" i="13"/>
  <c r="BJ79" i="13"/>
  <c r="BK79" i="13" s="1"/>
  <c r="BK24" i="13"/>
  <c r="BQ75" i="12"/>
  <c r="BS27" i="12"/>
  <c r="BM80" i="12"/>
  <c r="BO80" i="12" s="1"/>
  <c r="BO23" i="12"/>
  <c r="S70" i="12"/>
  <c r="Q74" i="12"/>
  <c r="AM29" i="13"/>
  <c r="BW52" i="13"/>
  <c r="BY52" i="13"/>
  <c r="CA52" i="13" s="1"/>
  <c r="AM21" i="13"/>
  <c r="U83" i="13"/>
  <c r="U85" i="13" s="1"/>
  <c r="W85" i="13" s="1"/>
  <c r="W74" i="13"/>
  <c r="W83" i="13" s="1"/>
  <c r="BJ83" i="13"/>
  <c r="BJ85" i="13" s="1"/>
  <c r="AM64" i="13"/>
  <c r="AO79" i="14"/>
  <c r="AQ79" i="14" s="1"/>
  <c r="AQ24" i="14"/>
  <c r="BE74" i="14"/>
  <c r="BG70" i="14"/>
  <c r="BW65" i="14"/>
  <c r="BY65" i="14"/>
  <c r="CA65" i="14" s="1"/>
  <c r="BQ73" i="13"/>
  <c r="BS71" i="13"/>
  <c r="AU74" i="14"/>
  <c r="BY48" i="14"/>
  <c r="CA48" i="14" s="1"/>
  <c r="BW48" i="14"/>
  <c r="BQ73" i="14"/>
  <c r="BS71" i="14"/>
  <c r="BU73" i="14"/>
  <c r="BW71" i="14"/>
  <c r="BY71" i="14"/>
  <c r="BY55" i="14"/>
  <c r="CA55" i="14" s="1"/>
  <c r="BW55" i="14"/>
  <c r="AL69" i="12"/>
  <c r="BY37" i="12"/>
  <c r="CA37" i="12" s="1"/>
  <c r="BW37" i="12"/>
  <c r="BY51" i="12"/>
  <c r="CA51" i="12" s="1"/>
  <c r="BW51" i="12"/>
  <c r="BO69" i="12"/>
  <c r="BM78" i="12"/>
  <c r="BM70" i="12"/>
  <c r="BW72" i="12"/>
  <c r="BY72" i="12"/>
  <c r="CA72" i="12" s="1"/>
  <c r="BS7" i="13"/>
  <c r="BS13" i="13" s="1"/>
  <c r="BQ13" i="13"/>
  <c r="BQ23" i="13" s="1"/>
  <c r="BW48" i="13"/>
  <c r="BY48" i="13"/>
  <c r="CA48" i="13" s="1"/>
  <c r="BY62" i="13"/>
  <c r="CA62" i="13" s="1"/>
  <c r="BW62" i="13"/>
  <c r="AC74" i="14"/>
  <c r="AE70" i="14"/>
  <c r="BW64" i="14"/>
  <c r="AK13" i="12"/>
  <c r="AK23" i="12" s="1"/>
  <c r="AM7" i="12"/>
  <c r="AM13" i="12" s="1"/>
  <c r="BY20" i="12"/>
  <c r="CA20" i="12" s="1"/>
  <c r="BW20" i="12"/>
  <c r="BU69" i="12"/>
  <c r="BY25" i="12"/>
  <c r="BW25" i="12"/>
  <c r="BY28" i="12"/>
  <c r="CA28" i="12" s="1"/>
  <c r="BW28" i="12"/>
  <c r="AM44" i="12"/>
  <c r="Q79" i="13"/>
  <c r="S79" i="13" s="1"/>
  <c r="S24" i="13"/>
  <c r="BZ7" i="13"/>
  <c r="BZ13" i="13" s="1"/>
  <c r="BZ23" i="13" s="1"/>
  <c r="BZ80" i="13" s="1"/>
  <c r="BV13" i="13"/>
  <c r="BV23" i="13" s="1"/>
  <c r="BV80" i="13" s="1"/>
  <c r="AK73" i="12"/>
  <c r="BU75" i="13"/>
  <c r="BY27" i="13"/>
  <c r="BW27" i="13"/>
  <c r="BW54" i="12"/>
  <c r="BY54" i="12"/>
  <c r="CA54" i="12" s="1"/>
  <c r="BW64" i="12"/>
  <c r="BY64" i="12"/>
  <c r="CA64" i="12" s="1"/>
  <c r="BW10" i="13"/>
  <c r="BY10" i="13"/>
  <c r="CA10" i="13" s="1"/>
  <c r="AK69" i="13"/>
  <c r="AM25" i="13"/>
  <c r="AM34" i="13"/>
  <c r="BW42" i="13"/>
  <c r="BY42" i="13"/>
  <c r="CA42" i="13" s="1"/>
  <c r="BW18" i="13"/>
  <c r="BY18" i="13"/>
  <c r="CA18" i="13" s="1"/>
  <c r="AH78" i="13"/>
  <c r="AH70" i="13"/>
  <c r="AH74" i="13" s="1"/>
  <c r="AH83" i="13" s="1"/>
  <c r="AH85" i="13" s="1"/>
  <c r="BN78" i="13"/>
  <c r="BN70" i="13"/>
  <c r="BN74" i="13" s="1"/>
  <c r="BN83" i="13" s="1"/>
  <c r="BN85" i="13" s="1"/>
  <c r="AM59" i="13"/>
  <c r="BQ13" i="14"/>
  <c r="BQ23" i="14" s="1"/>
  <c r="BS7" i="14"/>
  <c r="BS13" i="14" s="1"/>
  <c r="AL13" i="14"/>
  <c r="AL23" i="14" s="1"/>
  <c r="AL80" i="14" s="1"/>
  <c r="BW45" i="14"/>
  <c r="BY45" i="14"/>
  <c r="CA45" i="14" s="1"/>
  <c r="BA83" i="14"/>
  <c r="BA85" i="14" s="1"/>
  <c r="BC85" i="14" s="1"/>
  <c r="BC74" i="14"/>
  <c r="BC83" i="14" s="1"/>
  <c r="BC84" i="14" s="1"/>
  <c r="AK75" i="12"/>
  <c r="AM27" i="12"/>
  <c r="BY47" i="12"/>
  <c r="CA47" i="12" s="1"/>
  <c r="BW47" i="12"/>
  <c r="BW15" i="13"/>
  <c r="BY15" i="13"/>
  <c r="CA15" i="13" s="1"/>
  <c r="BW14" i="13"/>
  <c r="BU22" i="13"/>
  <c r="BY14" i="13"/>
  <c r="CA14" i="14"/>
  <c r="AS79" i="14"/>
  <c r="AU79" i="14" s="1"/>
  <c r="AU24" i="14"/>
  <c r="AK22" i="12"/>
  <c r="AM14" i="12"/>
  <c r="BY38" i="12"/>
  <c r="CA38" i="12" s="1"/>
  <c r="BW38" i="12"/>
  <c r="BY46" i="12"/>
  <c r="CA46" i="12" s="1"/>
  <c r="BW46" i="12"/>
  <c r="BE79" i="13"/>
  <c r="BG79" i="13" s="1"/>
  <c r="BG24" i="13"/>
  <c r="BU73" i="12"/>
  <c r="Y79" i="12"/>
  <c r="AA79" i="12" s="1"/>
  <c r="AA24" i="12"/>
  <c r="AQ74" i="12"/>
  <c r="AQ83" i="12" s="1"/>
  <c r="AO83" i="12"/>
  <c r="AO85" i="12" s="1"/>
  <c r="AQ85" i="12" s="1"/>
  <c r="AM30" i="13"/>
  <c r="AM46" i="13"/>
  <c r="BW54" i="13"/>
  <c r="BY54" i="13"/>
  <c r="CA54" i="13" s="1"/>
  <c r="BY67" i="13"/>
  <c r="CA67" i="13" s="1"/>
  <c r="BW67" i="13"/>
  <c r="BY63" i="13"/>
  <c r="CA63" i="13" s="1"/>
  <c r="BW63" i="13"/>
  <c r="AM66" i="13"/>
  <c r="AG80" i="14"/>
  <c r="AI80" i="14" s="1"/>
  <c r="AI23" i="14"/>
  <c r="Y83" i="13"/>
  <c r="Y85" i="13" s="1"/>
  <c r="AA85" i="13" s="1"/>
  <c r="AA74" i="13"/>
  <c r="AA83" i="13" s="1"/>
  <c r="AG81" i="13"/>
  <c r="AI81" i="13" s="1"/>
  <c r="AI73" i="13"/>
  <c r="BS18" i="14"/>
  <c r="BW15" i="14"/>
  <c r="BY15" i="14"/>
  <c r="CA15" i="14" s="1"/>
  <c r="AM10" i="14"/>
  <c r="BW16" i="14"/>
  <c r="BY16" i="14"/>
  <c r="CA16" i="14" s="1"/>
  <c r="BY34" i="14"/>
  <c r="CA34" i="14" s="1"/>
  <c r="BW34" i="14"/>
  <c r="U83" i="14"/>
  <c r="U85" i="14" s="1"/>
  <c r="W85" i="14" s="1"/>
  <c r="W74" i="14"/>
  <c r="W83" i="14" s="1"/>
  <c r="BV69" i="14"/>
  <c r="BZ25" i="14"/>
  <c r="BZ69" i="14" s="1"/>
  <c r="BY52" i="14"/>
  <c r="CA52" i="14" s="1"/>
  <c r="BW52" i="14"/>
  <c r="AM36" i="13"/>
  <c r="BW56" i="13"/>
  <c r="BY56" i="13"/>
  <c r="CA56" i="13" s="1"/>
  <c r="BW43" i="13"/>
  <c r="BY33" i="13"/>
  <c r="CA33" i="13" s="1"/>
  <c r="BW33" i="13"/>
  <c r="CA67" i="12"/>
  <c r="CA12" i="13"/>
  <c r="CA45" i="13"/>
  <c r="BW57" i="13"/>
  <c r="CA57" i="12"/>
  <c r="AJ83" i="13"/>
  <c r="AJ83" i="14"/>
  <c r="BY35" i="12"/>
  <c r="CA35" i="12" s="1"/>
  <c r="BW35" i="12"/>
  <c r="BW9" i="13"/>
  <c r="BY9" i="13"/>
  <c r="CA9" i="13" s="1"/>
  <c r="BR78" i="14"/>
  <c r="BR70" i="14"/>
  <c r="BR74" i="14" s="1"/>
  <c r="BR83" i="14" s="1"/>
  <c r="BR85" i="14" s="1"/>
  <c r="AM22" i="14"/>
  <c r="AK24" i="14"/>
  <c r="BW82" i="13"/>
  <c r="BY82" i="13"/>
  <c r="CA82" i="13" s="1"/>
  <c r="BM81" i="14"/>
  <c r="BO81" i="14" s="1"/>
  <c r="BO73" i="14"/>
  <c r="BW7" i="13"/>
  <c r="BU13" i="13"/>
  <c r="BU23" i="13" s="1"/>
  <c r="BY7" i="13"/>
  <c r="BY44" i="12"/>
  <c r="CA44" i="12" s="1"/>
  <c r="BW44" i="12"/>
  <c r="AO74" i="13"/>
  <c r="AQ70" i="13"/>
  <c r="BR70" i="12"/>
  <c r="BR74" i="12" s="1"/>
  <c r="BR83" i="12" s="1"/>
  <c r="BR85" i="12" s="1"/>
  <c r="BR78" i="12"/>
  <c r="BY15" i="12"/>
  <c r="CA15" i="12" s="1"/>
  <c r="BW15" i="12"/>
  <c r="AE74" i="12"/>
  <c r="AE83" i="12" s="1"/>
  <c r="AC83" i="12"/>
  <c r="AC85" i="12" s="1"/>
  <c r="AE85" i="12" s="1"/>
  <c r="BY39" i="12"/>
  <c r="CA39" i="12" s="1"/>
  <c r="BW39" i="12"/>
  <c r="BY49" i="12"/>
  <c r="CA49" i="12" s="1"/>
  <c r="BW49" i="12"/>
  <c r="BO75" i="12"/>
  <c r="BM77" i="12"/>
  <c r="BO77" i="12" s="1"/>
  <c r="BQ13" i="12"/>
  <c r="BQ23" i="12" s="1"/>
  <c r="BS7" i="12"/>
  <c r="BS13" i="12" s="1"/>
  <c r="BW58" i="12"/>
  <c r="BY58" i="12"/>
  <c r="CA58" i="12" s="1"/>
  <c r="BQ75" i="13"/>
  <c r="BS27" i="13"/>
  <c r="BW21" i="13"/>
  <c r="BY21" i="13"/>
  <c r="CA21" i="13" s="1"/>
  <c r="AM72" i="13"/>
  <c r="BQ75" i="14"/>
  <c r="BS27" i="14"/>
  <c r="BO73" i="13"/>
  <c r="BM81" i="13"/>
  <c r="BO81" i="13" s="1"/>
  <c r="J83" i="14"/>
  <c r="J85" i="14" s="1"/>
  <c r="BY43" i="14"/>
  <c r="CA43" i="14" s="1"/>
  <c r="BW43" i="14"/>
  <c r="BW67" i="14"/>
  <c r="BY67" i="14"/>
  <c r="CA67" i="14" s="1"/>
  <c r="AG81" i="14"/>
  <c r="AI81" i="14" s="1"/>
  <c r="AI73" i="14"/>
  <c r="BY38" i="14"/>
  <c r="CA38" i="14" s="1"/>
  <c r="BW38" i="14"/>
  <c r="BY46" i="14"/>
  <c r="CA46" i="14" s="1"/>
  <c r="BW46" i="14"/>
  <c r="BY53" i="14"/>
  <c r="CA53" i="14" s="1"/>
  <c r="BW53" i="14"/>
  <c r="BZ25" i="12"/>
  <c r="BZ69" i="12" s="1"/>
  <c r="BV69" i="12"/>
  <c r="BY17" i="12"/>
  <c r="CA17" i="12" s="1"/>
  <c r="BW17" i="12"/>
  <c r="BY33" i="12"/>
  <c r="CA33" i="12" s="1"/>
  <c r="BW33" i="12"/>
  <c r="BY43" i="12"/>
  <c r="CA43" i="12" s="1"/>
  <c r="BW43" i="12"/>
  <c r="BQ69" i="13"/>
  <c r="BS25" i="13"/>
  <c r="AL22" i="13"/>
  <c r="AL24" i="13" s="1"/>
  <c r="AL79" i="13" s="1"/>
  <c r="BW62" i="12"/>
  <c r="BY62" i="12"/>
  <c r="CA62" i="12" s="1"/>
  <c r="BM80" i="13"/>
  <c r="BO80" i="13" s="1"/>
  <c r="BO23" i="13"/>
  <c r="BY58" i="13"/>
  <c r="CA58" i="13" s="1"/>
  <c r="BW58" i="13"/>
  <c r="BW40" i="13"/>
  <c r="BY40" i="13"/>
  <c r="CA40" i="13" s="1"/>
  <c r="AM48" i="13"/>
  <c r="BX78" i="13"/>
  <c r="BX70" i="13"/>
  <c r="BX74" i="13" s="1"/>
  <c r="BY33" i="14"/>
  <c r="CA33" i="14" s="1"/>
  <c r="BW33" i="14"/>
  <c r="BY39" i="14"/>
  <c r="CA39" i="14" s="1"/>
  <c r="BW39" i="14"/>
  <c r="AA74" i="12"/>
  <c r="AA83" i="12" s="1"/>
  <c r="BU13" i="12"/>
  <c r="BU23" i="12" s="1"/>
  <c r="BY7" i="12"/>
  <c r="BW7" i="12"/>
  <c r="BY11" i="12"/>
  <c r="CA11" i="12" s="1"/>
  <c r="BW11" i="12"/>
  <c r="BY16" i="12"/>
  <c r="CA16" i="12" s="1"/>
  <c r="BW16" i="12"/>
  <c r="O74" i="12"/>
  <c r="O83" i="12" s="1"/>
  <c r="M83" i="12"/>
  <c r="M85" i="12" s="1"/>
  <c r="O85" i="12" s="1"/>
  <c r="BY26" i="12"/>
  <c r="CA26" i="12" s="1"/>
  <c r="BW26" i="12"/>
  <c r="BY40" i="12"/>
  <c r="CA40" i="12" s="1"/>
  <c r="BW40" i="12"/>
  <c r="BY48" i="12"/>
  <c r="CA48" i="12" s="1"/>
  <c r="BW48" i="12"/>
  <c r="BK74" i="12"/>
  <c r="BK83" i="12" s="1"/>
  <c r="BI83" i="12"/>
  <c r="BI85" i="12" s="1"/>
  <c r="BK85" i="12" s="1"/>
  <c r="BS71" i="12"/>
  <c r="BQ73" i="12"/>
  <c r="AK75" i="13"/>
  <c r="AM27" i="13"/>
  <c r="AG78" i="13"/>
  <c r="AI78" i="13" s="1"/>
  <c r="AG70" i="13"/>
  <c r="AI69" i="13"/>
  <c r="AM42" i="13"/>
  <c r="BW50" i="13"/>
  <c r="BY50" i="13"/>
  <c r="CA50" i="13" s="1"/>
  <c r="BY61" i="13"/>
  <c r="CA61" i="13" s="1"/>
  <c r="BW61" i="13"/>
  <c r="AF83" i="13"/>
  <c r="AI22" i="14"/>
  <c r="AG24" i="14"/>
  <c r="BY68" i="13"/>
  <c r="CA68" i="13" s="1"/>
  <c r="BW68" i="13"/>
  <c r="BO13" i="14"/>
  <c r="BW18" i="14"/>
  <c r="BY18" i="14"/>
  <c r="CA18" i="14" s="1"/>
  <c r="BW11" i="14"/>
  <c r="BY11" i="14"/>
  <c r="CA11" i="14" s="1"/>
  <c r="BY30" i="14"/>
  <c r="CA30" i="14" s="1"/>
  <c r="BW30" i="14"/>
  <c r="K70" i="14"/>
  <c r="BY57" i="14"/>
  <c r="CA57" i="14" s="1"/>
  <c r="BW57" i="14"/>
  <c r="AM47" i="12"/>
  <c r="BW31" i="13"/>
  <c r="AG24" i="13"/>
  <c r="AI22" i="13"/>
  <c r="BU22" i="14"/>
  <c r="AL73" i="13"/>
  <c r="AL81" i="13" s="1"/>
  <c r="BV22" i="14"/>
  <c r="BV24" i="14" s="1"/>
  <c r="BV79" i="14" s="1"/>
  <c r="BZ14" i="14"/>
  <c r="BZ22" i="14" s="1"/>
  <c r="BZ24" i="14" s="1"/>
  <c r="BZ79" i="14" s="1"/>
  <c r="BY34" i="12"/>
  <c r="CA34" i="12" s="1"/>
  <c r="BW34" i="12"/>
  <c r="AM50" i="12"/>
  <c r="BP83" i="12"/>
  <c r="BW71" i="12"/>
  <c r="W74" i="12"/>
  <c r="W83" i="12" s="1"/>
  <c r="U83" i="12"/>
  <c r="U85" i="12" s="1"/>
  <c r="W85" i="12" s="1"/>
  <c r="BW60" i="12"/>
  <c r="BY60" i="12"/>
  <c r="CA60" i="12" s="1"/>
  <c r="AM54" i="13"/>
  <c r="AI13" i="14"/>
  <c r="K70" i="13"/>
  <c r="AK73" i="13"/>
  <c r="AM71" i="13"/>
  <c r="AM8" i="14"/>
  <c r="BQ69" i="14"/>
  <c r="BS25" i="14"/>
  <c r="BI79" i="14"/>
  <c r="BK79" i="14" s="1"/>
  <c r="BK24" i="14"/>
  <c r="BI74" i="14"/>
  <c r="BK70" i="14"/>
  <c r="BU69" i="14"/>
  <c r="BW25" i="14"/>
  <c r="BY25" i="14"/>
  <c r="AL78" i="14"/>
  <c r="AL70" i="14"/>
  <c r="AL74" i="14" s="1"/>
  <c r="BY36" i="14"/>
  <c r="CA36" i="14" s="1"/>
  <c r="BW36" i="14"/>
  <c r="BY50" i="14"/>
  <c r="CA50" i="14" s="1"/>
  <c r="BW50" i="14"/>
  <c r="BY58" i="14"/>
  <c r="CA58" i="14" s="1"/>
  <c r="BW58" i="14"/>
  <c r="BW68" i="14"/>
  <c r="BY68" i="14"/>
  <c r="CA68" i="14" s="1"/>
  <c r="CA17" i="13"/>
  <c r="AM56" i="13"/>
  <c r="CA39" i="13"/>
  <c r="BW53" i="13"/>
  <c r="BY53" i="13"/>
  <c r="CA53" i="13" s="1"/>
  <c r="BU75" i="14"/>
  <c r="BW27" i="14"/>
  <c r="BY27" i="14"/>
  <c r="BY49" i="14"/>
  <c r="CA49" i="14" s="1"/>
  <c r="BW49" i="14"/>
  <c r="BW72" i="14"/>
  <c r="BY72" i="14"/>
  <c r="CA72" i="14" s="1"/>
  <c r="BW67" i="12"/>
  <c r="BW12" i="13"/>
  <c r="BW45" i="13"/>
  <c r="CA57" i="13"/>
  <c r="BW57" i="12"/>
  <c r="AE84" i="12" l="1"/>
  <c r="AU84" i="12"/>
  <c r="BO78" i="12"/>
  <c r="AY83" i="12"/>
  <c r="AY84" i="12" s="1"/>
  <c r="I83" i="12"/>
  <c r="I85" i="12" s="1"/>
  <c r="K85" i="12" s="1"/>
  <c r="BU80" i="12"/>
  <c r="BW80" i="12" s="1"/>
  <c r="BW23" i="12"/>
  <c r="BQ78" i="13"/>
  <c r="BS78" i="13" s="1"/>
  <c r="BQ70" i="13"/>
  <c r="BS69" i="13"/>
  <c r="BZ78" i="12"/>
  <c r="BZ70" i="12"/>
  <c r="BZ74" i="12" s="1"/>
  <c r="BZ83" i="12" s="1"/>
  <c r="BZ85" i="12" s="1"/>
  <c r="AK80" i="12"/>
  <c r="AM80" i="12" s="1"/>
  <c r="AM23" i="12"/>
  <c r="BQ80" i="13"/>
  <c r="BS80" i="13" s="1"/>
  <c r="BS23" i="13"/>
  <c r="AK78" i="14"/>
  <c r="AM78" i="14" s="1"/>
  <c r="AM69" i="14"/>
  <c r="AK70" i="14"/>
  <c r="AK80" i="14"/>
  <c r="AM80" i="14" s="1"/>
  <c r="AM23" i="14"/>
  <c r="CA73" i="12"/>
  <c r="BY81" i="12"/>
  <c r="CA81" i="12" s="1"/>
  <c r="AG79" i="12"/>
  <c r="AI79" i="12" s="1"/>
  <c r="AI24" i="12"/>
  <c r="BY69" i="13"/>
  <c r="CA25" i="13"/>
  <c r="AM69" i="12"/>
  <c r="AK78" i="12"/>
  <c r="AK70" i="12"/>
  <c r="BM74" i="13"/>
  <c r="BO70" i="13"/>
  <c r="AG74" i="14"/>
  <c r="AI70" i="14"/>
  <c r="Q83" i="14"/>
  <c r="Q85" i="14" s="1"/>
  <c r="S85" i="14" s="1"/>
  <c r="S74" i="14"/>
  <c r="S83" i="14" s="1"/>
  <c r="S84" i="14" s="1"/>
  <c r="BY22" i="12"/>
  <c r="CA14" i="12"/>
  <c r="Q83" i="13"/>
  <c r="Q85" i="13" s="1"/>
  <c r="S85" i="13" s="1"/>
  <c r="S74" i="13"/>
  <c r="S83" i="13" s="1"/>
  <c r="S84" i="13" s="1"/>
  <c r="BW75" i="12"/>
  <c r="BU77" i="12"/>
  <c r="BW77" i="12" s="1"/>
  <c r="BG74" i="12"/>
  <c r="BG83" i="12" s="1"/>
  <c r="BE83" i="12"/>
  <c r="BE85" i="12" s="1"/>
  <c r="BG85" i="12" s="1"/>
  <c r="AI70" i="12"/>
  <c r="AG74" i="12"/>
  <c r="BU77" i="14"/>
  <c r="BW77" i="14" s="1"/>
  <c r="BW75" i="14"/>
  <c r="BY69" i="14"/>
  <c r="CA25" i="14"/>
  <c r="BI83" i="14"/>
  <c r="BI85" i="14" s="1"/>
  <c r="BK85" i="14" s="1"/>
  <c r="BK74" i="14"/>
  <c r="BK83" i="14" s="1"/>
  <c r="BK84" i="14" s="1"/>
  <c r="BQ78" i="14"/>
  <c r="BS78" i="14" s="1"/>
  <c r="BS69" i="14"/>
  <c r="BQ70" i="14"/>
  <c r="AG79" i="14"/>
  <c r="AI79" i="14" s="1"/>
  <c r="AI24" i="14"/>
  <c r="AK77" i="13"/>
  <c r="AM77" i="13" s="1"/>
  <c r="AM75" i="13"/>
  <c r="BK84" i="12"/>
  <c r="O84" i="12"/>
  <c r="Y83" i="12"/>
  <c r="Y85" i="12" s="1"/>
  <c r="AA85" i="12" s="1"/>
  <c r="BQ77" i="14"/>
  <c r="BS77" i="14" s="1"/>
  <c r="BS75" i="14"/>
  <c r="BW13" i="13"/>
  <c r="BZ78" i="14"/>
  <c r="BZ70" i="14"/>
  <c r="BZ74" i="14" s="1"/>
  <c r="AQ84" i="12"/>
  <c r="BY22" i="13"/>
  <c r="CA14" i="13"/>
  <c r="AM75" i="12"/>
  <c r="AK77" i="12"/>
  <c r="AM77" i="12" s="1"/>
  <c r="BU77" i="13"/>
  <c r="BW77" i="13" s="1"/>
  <c r="BW75" i="13"/>
  <c r="AS83" i="14"/>
  <c r="AS85" i="14" s="1"/>
  <c r="AU85" i="14" s="1"/>
  <c r="W84" i="13"/>
  <c r="BT83" i="13"/>
  <c r="BY73" i="13"/>
  <c r="CA71" i="13"/>
  <c r="CA71" i="12"/>
  <c r="K84" i="12"/>
  <c r="BU78" i="13"/>
  <c r="BU70" i="13"/>
  <c r="BW69" i="13"/>
  <c r="BT83" i="12"/>
  <c r="BN83" i="12"/>
  <c r="BN85" i="12" s="1"/>
  <c r="BO78" i="13"/>
  <c r="Y83" i="14"/>
  <c r="Y85" i="14" s="1"/>
  <c r="AA85" i="14" s="1"/>
  <c r="AA74" i="14"/>
  <c r="AA83" i="14" s="1"/>
  <c r="BC84" i="12"/>
  <c r="AY84" i="13"/>
  <c r="BW13" i="14"/>
  <c r="O74" i="13"/>
  <c r="O83" i="13" s="1"/>
  <c r="M83" i="13"/>
  <c r="M85" i="13" s="1"/>
  <c r="O85" i="13" s="1"/>
  <c r="K84" i="14"/>
  <c r="BZ78" i="13"/>
  <c r="BZ70" i="13"/>
  <c r="BZ74" i="13" s="1"/>
  <c r="AI78" i="12"/>
  <c r="AK81" i="14"/>
  <c r="AM81" i="14" s="1"/>
  <c r="AM73" i="14"/>
  <c r="BW22" i="14"/>
  <c r="BU24" i="14"/>
  <c r="BY75" i="13"/>
  <c r="CA27" i="13"/>
  <c r="BO70" i="12"/>
  <c r="BM74" i="12"/>
  <c r="BU81" i="14"/>
  <c r="BW81" i="14" s="1"/>
  <c r="BW73" i="14"/>
  <c r="BQ81" i="13"/>
  <c r="BS81" i="13" s="1"/>
  <c r="BS73" i="13"/>
  <c r="BE83" i="14"/>
  <c r="BE85" i="14" s="1"/>
  <c r="BG85" i="14" s="1"/>
  <c r="BG74" i="14"/>
  <c r="BG83" i="14" s="1"/>
  <c r="BG84" i="14" s="1"/>
  <c r="BS75" i="12"/>
  <c r="BQ77" i="12"/>
  <c r="BS77" i="12" s="1"/>
  <c r="AG79" i="13"/>
  <c r="AI79" i="13" s="1"/>
  <c r="AI24" i="13"/>
  <c r="BS73" i="12"/>
  <c r="BQ81" i="12"/>
  <c r="BS81" i="12" s="1"/>
  <c r="BW13" i="12"/>
  <c r="BQ77" i="13"/>
  <c r="BS77" i="13" s="1"/>
  <c r="BS75" i="13"/>
  <c r="BQ80" i="12"/>
  <c r="BS80" i="12" s="1"/>
  <c r="BS23" i="12"/>
  <c r="AK79" i="14"/>
  <c r="AM79" i="14" s="1"/>
  <c r="AM24" i="14"/>
  <c r="BV78" i="14"/>
  <c r="BV70" i="14"/>
  <c r="BV74" i="14" s="1"/>
  <c r="BV83" i="14" s="1"/>
  <c r="BV85" i="14" s="1"/>
  <c r="BW22" i="13"/>
  <c r="BU24" i="13"/>
  <c r="AM73" i="12"/>
  <c r="AK81" i="12"/>
  <c r="AM81" i="12" s="1"/>
  <c r="BY73" i="14"/>
  <c r="CA71" i="14"/>
  <c r="BQ81" i="14"/>
  <c r="BS81" i="14" s="1"/>
  <c r="BS73" i="14"/>
  <c r="AU83" i="14"/>
  <c r="AU84" i="14" s="1"/>
  <c r="BE83" i="13"/>
  <c r="BE85" i="13" s="1"/>
  <c r="BG85" i="13" s="1"/>
  <c r="BG74" i="13"/>
  <c r="BG83" i="13" s="1"/>
  <c r="BM79" i="13"/>
  <c r="BO79" i="13" s="1"/>
  <c r="BO24" i="13"/>
  <c r="BU81" i="13"/>
  <c r="BW81" i="13" s="1"/>
  <c r="BW73" i="13"/>
  <c r="BM79" i="14"/>
  <c r="BO79" i="14" s="1"/>
  <c r="BO24" i="14"/>
  <c r="AL78" i="13"/>
  <c r="AL70" i="13"/>
  <c r="AL74" i="13" s="1"/>
  <c r="BS69" i="12"/>
  <c r="BQ78" i="12"/>
  <c r="BS78" i="12" s="1"/>
  <c r="BQ70" i="12"/>
  <c r="AM75" i="14"/>
  <c r="AK77" i="14"/>
  <c r="AM77" i="14" s="1"/>
  <c r="BY13" i="14"/>
  <c r="BY23" i="14" s="1"/>
  <c r="CA7" i="14"/>
  <c r="CA13" i="14" s="1"/>
  <c r="AK24" i="13"/>
  <c r="AM22" i="13"/>
  <c r="K85" i="14"/>
  <c r="AO83" i="14"/>
  <c r="AO85" i="14" s="1"/>
  <c r="AQ85" i="14" s="1"/>
  <c r="AQ74" i="14"/>
  <c r="AQ83" i="14" s="1"/>
  <c r="BV78" i="13"/>
  <c r="BV70" i="13"/>
  <c r="BV74" i="13" s="1"/>
  <c r="AK81" i="13"/>
  <c r="AM81" i="13" s="1"/>
  <c r="AM73" i="13"/>
  <c r="AO83" i="13"/>
  <c r="AO85" i="13" s="1"/>
  <c r="AQ85" i="13" s="1"/>
  <c r="AQ74" i="13"/>
  <c r="AQ83" i="13" s="1"/>
  <c r="BU80" i="13"/>
  <c r="BW80" i="13" s="1"/>
  <c r="BW23" i="13"/>
  <c r="BW73" i="12"/>
  <c r="BU81" i="12"/>
  <c r="BW81" i="12" s="1"/>
  <c r="AK24" i="12"/>
  <c r="AM22" i="12"/>
  <c r="BQ80" i="14"/>
  <c r="BS80" i="14" s="1"/>
  <c r="BS23" i="14"/>
  <c r="AK78" i="13"/>
  <c r="AM78" i="13" s="1"/>
  <c r="AK70" i="13"/>
  <c r="AM69" i="13"/>
  <c r="BW69" i="12"/>
  <c r="BU78" i="12"/>
  <c r="BU70" i="12"/>
  <c r="AG74" i="13"/>
  <c r="AI70" i="13"/>
  <c r="BY75" i="14"/>
  <c r="CA27" i="14"/>
  <c r="AL83" i="14"/>
  <c r="AL85" i="14" s="1"/>
  <c r="BU78" i="14"/>
  <c r="BW78" i="14" s="1"/>
  <c r="BW69" i="14"/>
  <c r="BU70" i="14"/>
  <c r="W84" i="12"/>
  <c r="BY13" i="12"/>
  <c r="BY23" i="12" s="1"/>
  <c r="CA7" i="12"/>
  <c r="CA13" i="12" s="1"/>
  <c r="BX83" i="13"/>
  <c r="BV78" i="12"/>
  <c r="BV70" i="12"/>
  <c r="BV74" i="12" s="1"/>
  <c r="CA7" i="13"/>
  <c r="CA13" i="13" s="1"/>
  <c r="BY13" i="13"/>
  <c r="BY23" i="13" s="1"/>
  <c r="W84" i="14"/>
  <c r="AA84" i="13"/>
  <c r="BY22" i="14"/>
  <c r="BY69" i="12"/>
  <c r="CA25" i="12"/>
  <c r="AC83" i="14"/>
  <c r="AC85" i="14" s="1"/>
  <c r="AE85" i="14" s="1"/>
  <c r="AE74" i="14"/>
  <c r="AE83" i="14" s="1"/>
  <c r="AE84" i="14" s="1"/>
  <c r="AL70" i="12"/>
  <c r="AL74" i="12" s="1"/>
  <c r="AL78" i="12"/>
  <c r="S74" i="12"/>
  <c r="S83" i="12" s="1"/>
  <c r="Q83" i="12"/>
  <c r="Q85" i="12" s="1"/>
  <c r="S85" i="12" s="1"/>
  <c r="BS22" i="13"/>
  <c r="BQ24" i="13"/>
  <c r="BK85" i="13"/>
  <c r="BM74" i="14"/>
  <c r="BO70" i="14"/>
  <c r="AM13" i="14"/>
  <c r="BA83" i="13"/>
  <c r="BA85" i="13" s="1"/>
  <c r="BC85" i="13" s="1"/>
  <c r="BC74" i="13"/>
  <c r="BC83" i="13" s="1"/>
  <c r="BC84" i="13" s="1"/>
  <c r="O84" i="14"/>
  <c r="BM79" i="12"/>
  <c r="BO79" i="12" s="1"/>
  <c r="BO24" i="12"/>
  <c r="AE84" i="13"/>
  <c r="K84" i="13"/>
  <c r="BU80" i="14"/>
  <c r="BW80" i="14" s="1"/>
  <c r="BW23" i="14"/>
  <c r="BU24" i="12"/>
  <c r="BW22" i="12"/>
  <c r="BY75" i="12"/>
  <c r="CA27" i="12"/>
  <c r="BS22" i="14"/>
  <c r="BQ24" i="14"/>
  <c r="BQ24" i="12"/>
  <c r="BS22" i="12"/>
  <c r="AW83" i="14"/>
  <c r="AW85" i="14" s="1"/>
  <c r="AY85" i="14" s="1"/>
  <c r="AY74" i="14"/>
  <c r="AY83" i="14" s="1"/>
  <c r="AY84" i="14" s="1"/>
  <c r="AA84" i="12" l="1"/>
  <c r="BQ79" i="13"/>
  <c r="BS79" i="13" s="1"/>
  <c r="BS24" i="13"/>
  <c r="AG83" i="13"/>
  <c r="AG85" i="13" s="1"/>
  <c r="AI85" i="13" s="1"/>
  <c r="AI74" i="13"/>
  <c r="AI83" i="13" s="1"/>
  <c r="BU79" i="12"/>
  <c r="BW79" i="12" s="1"/>
  <c r="BW24" i="12"/>
  <c r="CA22" i="14"/>
  <c r="BY24" i="14"/>
  <c r="BY77" i="14"/>
  <c r="CA77" i="14" s="1"/>
  <c r="CA75" i="14"/>
  <c r="S84" i="12"/>
  <c r="BV83" i="12"/>
  <c r="BV85" i="12" s="1"/>
  <c r="BY80" i="12"/>
  <c r="CA80" i="12" s="1"/>
  <c r="CA23" i="12"/>
  <c r="AQ84" i="13"/>
  <c r="BV83" i="13"/>
  <c r="BV85" i="13" s="1"/>
  <c r="BY80" i="14"/>
  <c r="CA80" i="14" s="1"/>
  <c r="CA23" i="14"/>
  <c r="BY81" i="14"/>
  <c r="CA81" i="14" s="1"/>
  <c r="CA73" i="14"/>
  <c r="BZ83" i="13"/>
  <c r="BZ85" i="13" s="1"/>
  <c r="O84" i="13"/>
  <c r="AA84" i="14"/>
  <c r="BY24" i="13"/>
  <c r="CA22" i="13"/>
  <c r="BY78" i="14"/>
  <c r="CA78" i="14" s="1"/>
  <c r="CA69" i="14"/>
  <c r="BY70" i="14"/>
  <c r="BY24" i="12"/>
  <c r="CA22" i="12"/>
  <c r="AG83" i="14"/>
  <c r="AG85" i="14" s="1"/>
  <c r="AI85" i="14" s="1"/>
  <c r="AI74" i="14"/>
  <c r="AI83" i="14" s="1"/>
  <c r="AM78" i="12"/>
  <c r="BQ74" i="13"/>
  <c r="BS70" i="13"/>
  <c r="CA75" i="12"/>
  <c r="BY77" i="12"/>
  <c r="CA77" i="12" s="1"/>
  <c r="BQ79" i="14"/>
  <c r="BS79" i="14" s="1"/>
  <c r="BS24" i="14"/>
  <c r="AL83" i="12"/>
  <c r="AL85" i="12" s="1"/>
  <c r="CA69" i="12"/>
  <c r="BY78" i="12"/>
  <c r="CA78" i="12" s="1"/>
  <c r="BY70" i="12"/>
  <c r="BY80" i="13"/>
  <c r="CA80" i="13" s="1"/>
  <c r="CA23" i="13"/>
  <c r="BU74" i="14"/>
  <c r="BW70" i="14"/>
  <c r="BW70" i="12"/>
  <c r="BU74" i="12"/>
  <c r="AK74" i="13"/>
  <c r="AM70" i="13"/>
  <c r="AQ84" i="14"/>
  <c r="AK79" i="13"/>
  <c r="AM79" i="13" s="1"/>
  <c r="AM24" i="13"/>
  <c r="AL83" i="13"/>
  <c r="AL85" i="13" s="1"/>
  <c r="BG84" i="13"/>
  <c r="BY77" i="13"/>
  <c r="CA77" i="13" s="1"/>
  <c r="CA75" i="13"/>
  <c r="BU74" i="13"/>
  <c r="BW70" i="13"/>
  <c r="BZ83" i="14"/>
  <c r="BZ85" i="14" s="1"/>
  <c r="BQ74" i="14"/>
  <c r="BS70" i="14"/>
  <c r="BG84" i="12"/>
  <c r="BM83" i="13"/>
  <c r="BM85" i="13" s="1"/>
  <c r="BO85" i="13" s="1"/>
  <c r="BO74" i="13"/>
  <c r="BO83" i="13" s="1"/>
  <c r="BO84" i="13" s="1"/>
  <c r="AK74" i="14"/>
  <c r="AM70" i="14"/>
  <c r="BQ79" i="12"/>
  <c r="BS79" i="12" s="1"/>
  <c r="BS24" i="12"/>
  <c r="BM83" i="14"/>
  <c r="BM85" i="14" s="1"/>
  <c r="BO85" i="14" s="1"/>
  <c r="BO74" i="14"/>
  <c r="BO83" i="14" s="1"/>
  <c r="BW78" i="12"/>
  <c r="AK79" i="12"/>
  <c r="AM79" i="12" s="1"/>
  <c r="AM24" i="12"/>
  <c r="BS70" i="12"/>
  <c r="BQ74" i="12"/>
  <c r="BU79" i="13"/>
  <c r="BW79" i="13" s="1"/>
  <c r="BW24" i="13"/>
  <c r="BO74" i="12"/>
  <c r="BO83" i="12" s="1"/>
  <c r="BM83" i="12"/>
  <c r="BM85" i="12" s="1"/>
  <c r="BO85" i="12" s="1"/>
  <c r="BU79" i="14"/>
  <c r="BW79" i="14" s="1"/>
  <c r="BW24" i="14"/>
  <c r="BW78" i="13"/>
  <c r="BY81" i="13"/>
  <c r="CA81" i="13" s="1"/>
  <c r="CA73" i="13"/>
  <c r="AI74" i="12"/>
  <c r="AI83" i="12" s="1"/>
  <c r="AG83" i="12"/>
  <c r="AG85" i="12" s="1"/>
  <c r="AI85" i="12" s="1"/>
  <c r="AM70" i="12"/>
  <c r="AK74" i="12"/>
  <c r="BY78" i="13"/>
  <c r="CA78" i="13" s="1"/>
  <c r="BY70" i="13"/>
  <c r="CA69" i="13"/>
  <c r="BO84" i="12" l="1"/>
  <c r="AI84" i="12"/>
  <c r="AM74" i="12"/>
  <c r="AM83" i="12" s="1"/>
  <c r="AK83" i="12"/>
  <c r="AK85" i="12" s="1"/>
  <c r="AM85" i="12" s="1"/>
  <c r="BQ83" i="14"/>
  <c r="BQ85" i="14" s="1"/>
  <c r="BS85" i="14" s="1"/>
  <c r="BS74" i="14"/>
  <c r="BS83" i="14" s="1"/>
  <c r="BS84" i="14" s="1"/>
  <c r="BQ83" i="13"/>
  <c r="BQ85" i="13" s="1"/>
  <c r="BS85" i="13" s="1"/>
  <c r="BS74" i="13"/>
  <c r="BS83" i="13" s="1"/>
  <c r="BS84" i="13" s="1"/>
  <c r="BY74" i="13"/>
  <c r="CA70" i="13"/>
  <c r="BO84" i="14"/>
  <c r="AI84" i="14"/>
  <c r="BY74" i="14"/>
  <c r="CA70" i="14"/>
  <c r="BY79" i="13"/>
  <c r="CA79" i="13" s="1"/>
  <c r="CA24" i="13"/>
  <c r="BY79" i="14"/>
  <c r="CA79" i="14" s="1"/>
  <c r="CA24" i="14"/>
  <c r="AI84" i="13"/>
  <c r="AK83" i="14"/>
  <c r="AK85" i="14" s="1"/>
  <c r="AM85" i="14" s="1"/>
  <c r="AM74" i="14"/>
  <c r="AM83" i="14" s="1"/>
  <c r="BU83" i="13"/>
  <c r="BU85" i="13" s="1"/>
  <c r="BW85" i="13" s="1"/>
  <c r="BW74" i="13"/>
  <c r="BW83" i="13" s="1"/>
  <c r="CA70" i="12"/>
  <c r="BY74" i="12"/>
  <c r="AK83" i="13"/>
  <c r="AK85" i="13" s="1"/>
  <c r="AM85" i="13" s="1"/>
  <c r="AM74" i="13"/>
  <c r="AM83" i="13" s="1"/>
  <c r="AM84" i="13" s="1"/>
  <c r="BU83" i="14"/>
  <c r="BU85" i="14" s="1"/>
  <c r="BW85" i="14" s="1"/>
  <c r="BW74" i="14"/>
  <c r="BW83" i="14" s="1"/>
  <c r="BS74" i="12"/>
  <c r="BS83" i="12" s="1"/>
  <c r="BQ83" i="12"/>
  <c r="BQ85" i="12" s="1"/>
  <c r="BS85" i="12" s="1"/>
  <c r="BW74" i="12"/>
  <c r="BW83" i="12" s="1"/>
  <c r="BU83" i="12"/>
  <c r="BU85" i="12" s="1"/>
  <c r="BW85" i="12" s="1"/>
  <c r="BY79" i="12"/>
  <c r="CA79" i="12" s="1"/>
  <c r="CA24" i="12"/>
  <c r="BS84" i="12" l="1"/>
  <c r="BW84" i="12"/>
  <c r="BW84" i="14"/>
  <c r="CA74" i="12"/>
  <c r="CA83" i="12" s="1"/>
  <c r="BY83" i="12"/>
  <c r="BY85" i="12" s="1"/>
  <c r="CA85" i="12" s="1"/>
  <c r="AM84" i="14"/>
  <c r="BY83" i="14"/>
  <c r="BY85" i="14" s="1"/>
  <c r="CA85" i="14" s="1"/>
  <c r="CA74" i="14"/>
  <c r="CA83" i="14" s="1"/>
  <c r="CA84" i="14" s="1"/>
  <c r="CA74" i="13"/>
  <c r="CA83" i="13" s="1"/>
  <c r="BY83" i="13"/>
  <c r="BY85" i="13" s="1"/>
  <c r="CA85" i="13" s="1"/>
  <c r="BW84" i="13"/>
  <c r="AM84" i="12"/>
  <c r="CA84" i="12" l="1"/>
  <c r="CA84" i="13"/>
</calcChain>
</file>

<file path=xl/comments1.xml><?xml version="1.0" encoding="utf-8"?>
<comments xmlns="http://schemas.openxmlformats.org/spreadsheetml/2006/main">
  <authors>
    <author>MS. ROJANA TEPPICHAIYANOND</author>
  </authors>
  <commentList>
    <comment ref="H6" authorId="0">
      <text>
        <r>
          <rPr>
            <b/>
            <sz val="9"/>
            <color indexed="81"/>
            <rFont val="Tahoma"/>
            <family val="2"/>
          </rPr>
          <t>=VLOOKUP(D42,'C:\Users\naret.n\AppData\Local\Microsoft\Windows\Temporary Internet Files\Content.Outlook\MPX57SAL\[TYE Sale Plan Term 75th - Pichai.xlsx]UPCOUNTRY'!$D$7:$CA$62,5,FALSE)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<sst xmlns="http://schemas.openxmlformats.org/spreadsheetml/2006/main" count="789" uniqueCount="175">
  <si>
    <t>A1</t>
  </si>
  <si>
    <t>B1</t>
  </si>
  <si>
    <t>B2</t>
  </si>
  <si>
    <t>C1</t>
  </si>
  <si>
    <t>D1</t>
  </si>
  <si>
    <t>E1</t>
  </si>
  <si>
    <t>F1</t>
  </si>
  <si>
    <t>F2</t>
  </si>
  <si>
    <t>F3</t>
  </si>
  <si>
    <t>G1</t>
  </si>
  <si>
    <t>G2</t>
  </si>
  <si>
    <t>G3</t>
  </si>
  <si>
    <t>I1</t>
  </si>
  <si>
    <t>I2</t>
  </si>
  <si>
    <t>J1</t>
  </si>
  <si>
    <t>J2</t>
  </si>
  <si>
    <t>J22</t>
  </si>
  <si>
    <t>J3</t>
  </si>
  <si>
    <t>J4</t>
  </si>
  <si>
    <t>K1</t>
  </si>
  <si>
    <t>K2</t>
  </si>
  <si>
    <t>K3</t>
  </si>
  <si>
    <t>K4</t>
  </si>
  <si>
    <t>N1</t>
  </si>
  <si>
    <t>O1</t>
  </si>
  <si>
    <t>O2</t>
  </si>
  <si>
    <t>O3</t>
  </si>
  <si>
    <t>P1</t>
  </si>
  <si>
    <t>Q1</t>
  </si>
  <si>
    <t>Q2</t>
  </si>
  <si>
    <t>Q3</t>
  </si>
  <si>
    <t>Q4</t>
  </si>
  <si>
    <t>R1</t>
  </si>
  <si>
    <t>FC</t>
  </si>
  <si>
    <t>THAI-YAZAKI ELECTRIC WIRE CO.,LTD.</t>
  </si>
  <si>
    <t>ITEM</t>
  </si>
  <si>
    <t>QTY</t>
  </si>
  <si>
    <t>Amount</t>
  </si>
  <si>
    <t>Profit (FC)</t>
  </si>
  <si>
    <t>AL FABRICATION</t>
  </si>
  <si>
    <t>- BARE ( ACSR)</t>
  </si>
  <si>
    <t>N2</t>
  </si>
  <si>
    <t>- THWA, AL/WP, THWA-C</t>
  </si>
  <si>
    <t>N3</t>
  </si>
  <si>
    <t>NF</t>
  </si>
  <si>
    <t>- 12/33 KV(OC,CC)</t>
  </si>
  <si>
    <t>N5</t>
  </si>
  <si>
    <t>SUB TOTAL</t>
  </si>
  <si>
    <t>AL FINISHED</t>
  </si>
  <si>
    <t>- BARE (AAC)</t>
  </si>
  <si>
    <t>- CV</t>
  </si>
  <si>
    <t>- SN-AL-OC-SO</t>
  </si>
  <si>
    <t>- SN-ACSR-OC-OW</t>
  </si>
  <si>
    <t>TOTAL AL CABLE</t>
  </si>
  <si>
    <t>(A)             (Fabrication)</t>
  </si>
  <si>
    <t xml:space="preserve">                  (Finished)</t>
  </si>
  <si>
    <t>CU FABRICATION</t>
  </si>
  <si>
    <t>- CU FABRRICATION</t>
  </si>
  <si>
    <t>BARE COPPER</t>
  </si>
  <si>
    <t>BF</t>
  </si>
  <si>
    <t>- CU WIRE ROD</t>
  </si>
  <si>
    <t>- MARKET</t>
  </si>
  <si>
    <t>AUTOMOTIVE W.</t>
  </si>
  <si>
    <t>- TAP (AV FAB)(3FW16)</t>
  </si>
  <si>
    <t>CF</t>
  </si>
  <si>
    <t>- TAP (B/C)</t>
  </si>
  <si>
    <t>FLEX W.</t>
  </si>
  <si>
    <t>- VFF, VSF, VTF, KV</t>
  </si>
  <si>
    <t>- JC 80</t>
  </si>
  <si>
    <t>D2</t>
  </si>
  <si>
    <t>- VCT, VCT-S, VCT-F</t>
  </si>
  <si>
    <t>POWER CABLE</t>
  </si>
  <si>
    <t>- NYY (SINGLE C.)</t>
  </si>
  <si>
    <t xml:space="preserve">- NYY  (MULTI C.)  1-25 </t>
  </si>
  <si>
    <t xml:space="preserve">- NYY (MULTI C.)  35 up  </t>
  </si>
  <si>
    <t>- SVR</t>
  </si>
  <si>
    <t>F4</t>
  </si>
  <si>
    <t>CONTROL CABLE</t>
  </si>
  <si>
    <t>- CVV</t>
  </si>
  <si>
    <t>- CVV-S</t>
  </si>
  <si>
    <t>- INSTRUMENT, SIGNAL</t>
  </si>
  <si>
    <t>BUILDING W.</t>
  </si>
  <si>
    <t>- VAF (1-4)</t>
  </si>
  <si>
    <t>- VAF (6 UP)</t>
  </si>
  <si>
    <t>- THW (1-4)</t>
  </si>
  <si>
    <t>- THW  6-16</t>
  </si>
  <si>
    <t>- THW  25</t>
  </si>
  <si>
    <t>- THW  35-95</t>
  </si>
  <si>
    <t>- THW  120-UP</t>
  </si>
  <si>
    <t>- OE,OW</t>
  </si>
  <si>
    <t>J5</t>
  </si>
  <si>
    <t>CV CABLE  FABRICATION</t>
  </si>
  <si>
    <t>KF</t>
  </si>
  <si>
    <t>CV CABLE  FINISHED</t>
  </si>
  <si>
    <t>- 0.6/1KV-CV (SINGLE C.)</t>
  </si>
  <si>
    <t>- 0.6/1KV-CV (MULTI C.)</t>
  </si>
  <si>
    <t>- 0.6/1KV-CV (Service Drop)</t>
  </si>
  <si>
    <t>K22</t>
  </si>
  <si>
    <t>- CVQ, CVT</t>
  </si>
  <si>
    <t>- 6 KV-CVQ,CVT</t>
  </si>
  <si>
    <t>K5</t>
  </si>
  <si>
    <t>TOTAL CU CABLE</t>
  </si>
  <si>
    <t>(B)             (Fabrication)</t>
  </si>
  <si>
    <t>VTA TAPE   MARKET</t>
  </si>
  <si>
    <t>-19 MM X 10 M</t>
  </si>
  <si>
    <t>LINE TAPE</t>
  </si>
  <si>
    <t>-50 MM X 30 M</t>
  </si>
  <si>
    <t>R2</t>
  </si>
  <si>
    <t>TOTAL VTA TAPE</t>
  </si>
  <si>
    <t>(C)</t>
  </si>
  <si>
    <t>CU     (Finished)</t>
  </si>
  <si>
    <t>CU     (Wire Rod)</t>
  </si>
  <si>
    <t>: 8,11 MM.</t>
  </si>
  <si>
    <t>: 0.9,2.54 MM.(Production in TYE)</t>
  </si>
  <si>
    <t>CU     (Fabrication)</t>
  </si>
  <si>
    <t>AL     (Finished)</t>
  </si>
  <si>
    <t>AL     (Fabrication)</t>
  </si>
  <si>
    <t>VTA</t>
  </si>
  <si>
    <t>Cash Discount</t>
  </si>
  <si>
    <t>N4</t>
  </si>
  <si>
    <t xml:space="preserve">                 (Fabrication)</t>
  </si>
  <si>
    <t xml:space="preserve">                         EXPORT</t>
  </si>
  <si>
    <t>- FHC</t>
  </si>
  <si>
    <t>GRAND TOTAL</t>
  </si>
  <si>
    <t>CU</t>
  </si>
  <si>
    <t>AL</t>
  </si>
  <si>
    <r>
      <t>Period 76</t>
    </r>
    <r>
      <rPr>
        <b/>
        <vertAlign val="superscript"/>
        <sz val="9"/>
        <rFont val="Tahoma"/>
        <family val="2"/>
      </rPr>
      <t>th</t>
    </r>
    <r>
      <rPr>
        <b/>
        <sz val="9"/>
        <rFont val="Tahoma"/>
        <family val="2"/>
      </rPr>
      <t xml:space="preserve"> 1H</t>
    </r>
  </si>
  <si>
    <t>76th 1H</t>
  </si>
  <si>
    <r>
      <t>Period 76</t>
    </r>
    <r>
      <rPr>
        <b/>
        <vertAlign val="superscript"/>
        <sz val="9"/>
        <rFont val="Tahoma"/>
        <family val="2"/>
      </rPr>
      <t>th</t>
    </r>
    <r>
      <rPr>
        <b/>
        <sz val="9"/>
        <rFont val="Tahoma"/>
        <family val="2"/>
      </rPr>
      <t xml:space="preserve"> 2H</t>
    </r>
  </si>
  <si>
    <t>76th 2H</t>
  </si>
  <si>
    <t>76th</t>
  </si>
  <si>
    <t>GROUP</t>
  </si>
  <si>
    <t>CP</t>
  </si>
  <si>
    <t>AMT</t>
  </si>
  <si>
    <t>July</t>
  </si>
  <si>
    <t>August</t>
  </si>
  <si>
    <t>September</t>
  </si>
  <si>
    <t>October</t>
  </si>
  <si>
    <t>November</t>
  </si>
  <si>
    <t>December</t>
  </si>
  <si>
    <t>Total</t>
  </si>
  <si>
    <t>Average</t>
  </si>
  <si>
    <t>January</t>
  </si>
  <si>
    <t>Feburay</t>
  </si>
  <si>
    <t>March</t>
  </si>
  <si>
    <t>April</t>
  </si>
  <si>
    <t>May</t>
  </si>
  <si>
    <t>June</t>
  </si>
  <si>
    <t>% FC
(%)</t>
  </si>
  <si>
    <t>% CP
(%)</t>
  </si>
  <si>
    <t>Discount</t>
  </si>
  <si>
    <t>* QTY=CU+AL(Ton)</t>
  </si>
  <si>
    <t>% Profit</t>
  </si>
  <si>
    <t>SALES AMOUNT BEFORE DISCOUNT</t>
  </si>
  <si>
    <t>- AL WIRE ROD</t>
  </si>
  <si>
    <t>F1S</t>
  </si>
  <si>
    <t>F2S</t>
  </si>
  <si>
    <t>F3S</t>
  </si>
  <si>
    <t>J2S</t>
  </si>
  <si>
    <t>J22S</t>
  </si>
  <si>
    <t>J3S</t>
  </si>
  <si>
    <t>J4S</t>
  </si>
  <si>
    <t>- CV   (FABRIC)</t>
  </si>
  <si>
    <t>K1S</t>
  </si>
  <si>
    <t>K2S</t>
  </si>
  <si>
    <t>- 1.8~69KV-CV</t>
  </si>
  <si>
    <t>5/40</t>
  </si>
  <si>
    <t>6/40</t>
  </si>
  <si>
    <r>
      <t>76</t>
    </r>
    <r>
      <rPr>
        <b/>
        <vertAlign val="superscript"/>
        <sz val="12"/>
        <rFont val="Tahoma"/>
        <family val="2"/>
      </rPr>
      <t>th</t>
    </r>
    <r>
      <rPr>
        <b/>
        <sz val="12"/>
        <rFont val="Tahoma"/>
        <family val="2"/>
      </rPr>
      <t xml:space="preserve"> SALES SHORT PLAN (BKK AGENT) </t>
    </r>
  </si>
  <si>
    <t>7/40</t>
  </si>
  <si>
    <t>8/40</t>
  </si>
  <si>
    <r>
      <t>76</t>
    </r>
    <r>
      <rPr>
        <b/>
        <vertAlign val="superscript"/>
        <sz val="12"/>
        <rFont val="Tahoma"/>
        <family val="2"/>
      </rPr>
      <t>th</t>
    </r>
    <r>
      <rPr>
        <b/>
        <sz val="12"/>
        <rFont val="Tahoma"/>
        <family val="2"/>
      </rPr>
      <t xml:space="preserve"> SALES SHORT PLAN (UP COUNTRY AGENT) </t>
    </r>
  </si>
  <si>
    <t>9/40</t>
  </si>
  <si>
    <t>10/40</t>
  </si>
  <si>
    <r>
      <t>76</t>
    </r>
    <r>
      <rPr>
        <b/>
        <vertAlign val="superscript"/>
        <sz val="12"/>
        <rFont val="Tahoma"/>
        <family val="2"/>
      </rPr>
      <t>th</t>
    </r>
    <r>
      <rPr>
        <b/>
        <sz val="12"/>
        <rFont val="Tahoma"/>
        <family val="2"/>
      </rPr>
      <t xml:space="preserve"> SALES SHORT PLAN (PROJECT AGENT)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</si>
</sst>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.00_-;\-* #,##0.00_-;_-* &quot;-&quot;??_-;_-@_-"/>
    <numFmt numFmtId="165" formatCode="#,##0.0_);[Red]\(#,##0.0\)"/>
    <numFmt numFmtId="166" formatCode="#,##0.00_ ;[Red]\-#,##0.00\ "/>
    <numFmt numFmtId="167" formatCode="0.0%"/>
    <numFmt numFmtId="168" formatCode="#,##0.0_ ;[Red]\-#,##0.0\ "/>
    <numFmt numFmtId="169" formatCode="#,##0_ ;[Red]\-#,##0\ "/>
    <numFmt numFmtId="170" formatCode="#,##0.0000_ ;[Red]\-#,##0.0000\ "/>
    <numFmt numFmtId="171" formatCode="_(* #,##0.0_);_(* \(#,##0.0\);_(* &quot;-&quot;??_);_(@_)"/>
  </numFmts>
  <fonts count="124"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sz val="10"/>
      <color theme="1"/>
      <name val="Courier New"/>
      <family val="2"/>
    </font>
    <font>
      <sz val="10"/>
      <color theme="1"/>
      <name val="Courier New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CordiaUPC"/>
      <family val="2"/>
      <charset val="222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indexed="10"/>
      <name val="Tahoma"/>
      <family val="2"/>
    </font>
    <font>
      <sz val="11"/>
      <name val="ＭＳ Ｐゴシック"/>
      <family val="3"/>
      <charset val="128"/>
    </font>
    <font>
      <sz val="10"/>
      <color indexed="8"/>
      <name val="Courier"/>
      <family val="2"/>
    </font>
    <font>
      <sz val="11"/>
      <color indexed="8"/>
      <name val="Tahoma"/>
      <family val="2"/>
    </font>
    <font>
      <sz val="11"/>
      <color theme="1"/>
      <name val="Courier New"/>
      <family val="2"/>
    </font>
    <font>
      <sz val="10"/>
      <color theme="1"/>
      <name val="Courier"/>
      <family val="2"/>
    </font>
    <font>
      <sz val="11"/>
      <color theme="0"/>
      <name val="Courier New"/>
      <family val="2"/>
    </font>
    <font>
      <sz val="10"/>
      <color theme="0"/>
      <name val="Courier New"/>
      <family val="2"/>
    </font>
    <font>
      <sz val="11"/>
      <color indexed="9"/>
      <name val="Tahoma"/>
      <family val="2"/>
    </font>
    <font>
      <sz val="10"/>
      <color theme="0"/>
      <name val="Courier"/>
      <family val="2"/>
    </font>
    <font>
      <sz val="11"/>
      <color rgb="FF9C0006"/>
      <name val="Courier New"/>
      <family val="2"/>
    </font>
    <font>
      <sz val="10"/>
      <color rgb="FF9C0006"/>
      <name val="Courier New"/>
      <family val="2"/>
    </font>
    <font>
      <sz val="11"/>
      <color indexed="20"/>
      <name val="Tahoma"/>
      <family val="2"/>
    </font>
    <font>
      <sz val="10"/>
      <color rgb="FF9C0006"/>
      <name val="Courier"/>
      <family val="2"/>
    </font>
    <font>
      <b/>
      <sz val="11"/>
      <color rgb="FFFA7D00"/>
      <name val="Courier New"/>
      <family val="2"/>
    </font>
    <font>
      <b/>
      <sz val="10"/>
      <color rgb="FFFA7D00"/>
      <name val="Courier New"/>
      <family val="2"/>
    </font>
    <font>
      <b/>
      <sz val="11"/>
      <color indexed="52"/>
      <name val="Tahoma"/>
      <family val="2"/>
    </font>
    <font>
      <b/>
      <sz val="10"/>
      <color rgb="FFFA7D00"/>
      <name val="Courier"/>
      <family val="2"/>
    </font>
    <font>
      <b/>
      <sz val="11"/>
      <color theme="0"/>
      <name val="Courier New"/>
      <family val="2"/>
    </font>
    <font>
      <b/>
      <sz val="10"/>
      <color theme="0"/>
      <name val="Courier New"/>
      <family val="2"/>
    </font>
    <font>
      <b/>
      <sz val="11"/>
      <color indexed="9"/>
      <name val="Tahoma"/>
      <family val="2"/>
    </font>
    <font>
      <b/>
      <sz val="10"/>
      <color theme="0"/>
      <name val="Courier"/>
      <family val="2"/>
    </font>
    <font>
      <sz val="8"/>
      <name val="Courier ProportionalThai"/>
      <family val="1"/>
    </font>
    <font>
      <sz val="10"/>
      <name val="Courier New"/>
      <family val="3"/>
    </font>
    <font>
      <i/>
      <sz val="11"/>
      <color rgb="FF7F7F7F"/>
      <name val="Courier New"/>
      <family val="2"/>
    </font>
    <font>
      <i/>
      <sz val="10"/>
      <color rgb="FF7F7F7F"/>
      <name val="Courier New"/>
      <family val="2"/>
    </font>
    <font>
      <i/>
      <sz val="11"/>
      <color indexed="23"/>
      <name val="Tahoma"/>
      <family val="2"/>
    </font>
    <font>
      <i/>
      <sz val="10"/>
      <color rgb="FF7F7F7F"/>
      <name val="Courier"/>
      <family val="2"/>
    </font>
    <font>
      <sz val="11"/>
      <color rgb="FF006100"/>
      <name val="Courier New"/>
      <family val="2"/>
    </font>
    <font>
      <sz val="10"/>
      <color rgb="FF006100"/>
      <name val="Courier New"/>
      <family val="2"/>
    </font>
    <font>
      <sz val="11"/>
      <color indexed="17"/>
      <name val="Tahoma"/>
      <family val="2"/>
    </font>
    <font>
      <sz val="10"/>
      <color rgb="FF006100"/>
      <name val="Courier"/>
      <family val="2"/>
    </font>
    <font>
      <b/>
      <sz val="15"/>
      <color theme="3"/>
      <name val="Courier New"/>
      <family val="2"/>
    </font>
    <font>
      <b/>
      <sz val="15"/>
      <color theme="3"/>
      <name val="Courier"/>
      <family val="2"/>
    </font>
    <font>
      <b/>
      <sz val="15"/>
      <color indexed="56"/>
      <name val="Tahoma"/>
      <family val="2"/>
    </font>
    <font>
      <b/>
      <sz val="13"/>
      <color theme="3"/>
      <name val="Courier New"/>
      <family val="2"/>
    </font>
    <font>
      <b/>
      <sz val="13"/>
      <color theme="3"/>
      <name val="Courier"/>
      <family val="2"/>
    </font>
    <font>
      <b/>
      <sz val="13"/>
      <color indexed="56"/>
      <name val="Tahoma"/>
      <family val="2"/>
    </font>
    <font>
      <b/>
      <sz val="11"/>
      <color theme="3"/>
      <name val="Courier New"/>
      <family val="2"/>
    </font>
    <font>
      <b/>
      <sz val="11"/>
      <color theme="3"/>
      <name val="Courier"/>
      <family val="2"/>
    </font>
    <font>
      <b/>
      <sz val="11"/>
      <color indexed="56"/>
      <name val="Tahoma"/>
      <family val="2"/>
    </font>
    <font>
      <sz val="11"/>
      <color rgb="FF3F3F76"/>
      <name val="Courier New"/>
      <family val="2"/>
    </font>
    <font>
      <sz val="10"/>
      <color rgb="FF3F3F76"/>
      <name val="Courier New"/>
      <family val="2"/>
    </font>
    <font>
      <sz val="11"/>
      <color indexed="62"/>
      <name val="Tahoma"/>
      <family val="2"/>
    </font>
    <font>
      <sz val="10"/>
      <color rgb="FF3F3F76"/>
      <name val="Courier"/>
      <family val="2"/>
    </font>
    <font>
      <sz val="11"/>
      <color rgb="FFFA7D00"/>
      <name val="Courier New"/>
      <family val="2"/>
    </font>
    <font>
      <sz val="10"/>
      <color rgb="FFFA7D00"/>
      <name val="Courier New"/>
      <family val="2"/>
    </font>
    <font>
      <sz val="11"/>
      <color indexed="52"/>
      <name val="Tahoma"/>
      <family val="2"/>
    </font>
    <font>
      <sz val="10"/>
      <color rgb="FFFA7D00"/>
      <name val="Courier"/>
      <family val="2"/>
    </font>
    <font>
      <sz val="11"/>
      <color rgb="FF9C6500"/>
      <name val="Courier New"/>
      <family val="2"/>
    </font>
    <font>
      <sz val="10"/>
      <color rgb="FF9C6500"/>
      <name val="Courier New"/>
      <family val="2"/>
    </font>
    <font>
      <sz val="11"/>
      <color indexed="60"/>
      <name val="Tahoma"/>
      <family val="2"/>
    </font>
    <font>
      <sz val="10"/>
      <color rgb="FF9C6500"/>
      <name val="Courier"/>
      <family val="2"/>
    </font>
    <font>
      <sz val="10"/>
      <color theme="1"/>
      <name val="Arial Unicode MS"/>
      <family val="2"/>
    </font>
    <font>
      <b/>
      <sz val="11"/>
      <color rgb="FF3F3F3F"/>
      <name val="Courier New"/>
      <family val="2"/>
    </font>
    <font>
      <b/>
      <sz val="10"/>
      <color rgb="FF3F3F3F"/>
      <name val="Courier New"/>
      <family val="2"/>
    </font>
    <font>
      <b/>
      <sz val="11"/>
      <color indexed="63"/>
      <name val="Tahoma"/>
      <family val="2"/>
    </font>
    <font>
      <b/>
      <sz val="10"/>
      <color rgb="FF3F3F3F"/>
      <name val="Courier"/>
      <family val="2"/>
    </font>
    <font>
      <sz val="9"/>
      <name val="Arial MT"/>
      <family val="2"/>
    </font>
    <font>
      <b/>
      <sz val="18"/>
      <color indexed="56"/>
      <name val="Tahoma"/>
      <family val="2"/>
    </font>
    <font>
      <b/>
      <sz val="11"/>
      <color theme="1"/>
      <name val="Courier New"/>
      <family val="2"/>
    </font>
    <font>
      <b/>
      <sz val="10"/>
      <color theme="1"/>
      <name val="Courier New"/>
      <family val="2"/>
    </font>
    <font>
      <b/>
      <sz val="11"/>
      <color indexed="8"/>
      <name val="Tahoma"/>
      <family val="2"/>
    </font>
    <font>
      <b/>
      <sz val="10"/>
      <color theme="1"/>
      <name val="Courier"/>
      <family val="2"/>
    </font>
    <font>
      <sz val="11"/>
      <color rgb="FFFF0000"/>
      <name val="Courier New"/>
      <family val="2"/>
    </font>
    <font>
      <sz val="10"/>
      <color rgb="FFFF0000"/>
      <name val="Courier New"/>
      <family val="2"/>
    </font>
    <font>
      <sz val="11"/>
      <color indexed="10"/>
      <name val="Tahoma"/>
      <family val="2"/>
    </font>
    <font>
      <sz val="10"/>
      <color rgb="FFFF0000"/>
      <name val="Courier"/>
      <family val="2"/>
    </font>
    <font>
      <sz val="10"/>
      <color indexed="12"/>
      <name val="Tahoma"/>
      <family val="2"/>
    </font>
    <font>
      <sz val="14"/>
      <name val="AngsanaUPC"/>
      <family val="1"/>
    </font>
    <font>
      <sz val="8"/>
      <name val="Arial"/>
      <family val="2"/>
    </font>
    <font>
      <b/>
      <sz val="12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2"/>
      <name val="นูลมรผ"/>
    </font>
    <font>
      <sz val="10"/>
      <color indexed="8"/>
      <name val="Tahoma"/>
      <family val="2"/>
    </font>
    <font>
      <b/>
      <sz val="12"/>
      <name val="Tahoma"/>
      <family val="2"/>
    </font>
    <font>
      <sz val="9"/>
      <name val="Tahoma"/>
      <family val="2"/>
    </font>
    <font>
      <sz val="11"/>
      <name val="Tahoma"/>
      <family val="2"/>
    </font>
    <font>
      <b/>
      <vertAlign val="superscript"/>
      <sz val="12"/>
      <name val="Tahoma"/>
      <family val="2"/>
    </font>
    <font>
      <b/>
      <sz val="11"/>
      <color indexed="10"/>
      <name val="Tahoma"/>
      <family val="2"/>
    </font>
    <font>
      <sz val="12"/>
      <name val="Tahoma"/>
      <family val="2"/>
    </font>
    <font>
      <b/>
      <sz val="11"/>
      <name val="Tahoma"/>
      <family val="2"/>
    </font>
    <font>
      <b/>
      <sz val="9"/>
      <name val="Tahoma"/>
      <family val="2"/>
    </font>
    <font>
      <b/>
      <vertAlign val="superscript"/>
      <sz val="9"/>
      <name val="Tahoma"/>
      <family val="2"/>
    </font>
    <font>
      <b/>
      <sz val="8"/>
      <name val="Tahoma"/>
      <family val="2"/>
    </font>
    <font>
      <b/>
      <sz val="10"/>
      <color indexed="8"/>
      <name val="Tahoma"/>
      <family val="2"/>
    </font>
    <font>
      <sz val="10"/>
      <color indexed="8"/>
      <name val="Courier New"/>
      <family val="2"/>
    </font>
    <font>
      <sz val="8"/>
      <name val="Tahoma"/>
      <family val="2"/>
    </font>
    <font>
      <sz val="8"/>
      <color indexed="10"/>
      <name val="Tahoma"/>
      <family val="2"/>
    </font>
    <font>
      <sz val="9"/>
      <color indexed="12"/>
      <name val="Tahoma"/>
      <family val="2"/>
    </font>
    <font>
      <sz val="8"/>
      <color indexed="12"/>
      <name val="Tahoma"/>
      <family val="2"/>
    </font>
    <font>
      <sz val="10"/>
      <color rgb="FF00B050"/>
      <name val="Tahoma"/>
      <family val="2"/>
    </font>
    <font>
      <sz val="9"/>
      <color rgb="FF00B050"/>
      <name val="Tahoma"/>
      <family val="2"/>
    </font>
    <font>
      <sz val="8"/>
      <color rgb="FF00B050"/>
      <name val="Tahoma"/>
      <family val="2"/>
    </font>
    <font>
      <b/>
      <sz val="8"/>
      <color indexed="10"/>
      <name val="Tahoma"/>
      <family val="2"/>
    </font>
    <font>
      <sz val="14"/>
      <name val="Cordia New"/>
      <family val="2"/>
      <charset val="22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55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922">
    <xf numFmtId="0" fontId="0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13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9" borderId="0" applyNumberFormat="0" applyBorder="0" applyAlignment="0" applyProtection="0"/>
    <xf numFmtId="0" fontId="10" fillId="3" borderId="0" applyNumberFormat="0" applyBorder="0" applyAlignment="0" applyProtection="0"/>
    <xf numFmtId="0" fontId="14" fillId="6" borderId="4" applyNumberFormat="0" applyAlignment="0" applyProtection="0"/>
    <xf numFmtId="0" fontId="16" fillId="7" borderId="7" applyNumberFormat="0" applyAlignment="0" applyProtection="0"/>
    <xf numFmtId="0" fontId="1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12" fillId="5" borderId="4" applyNumberFormat="0" applyAlignment="0" applyProtection="0"/>
    <xf numFmtId="0" fontId="15" fillId="0" borderId="6" applyNumberFormat="0" applyFill="0" applyAlignment="0" applyProtection="0"/>
    <xf numFmtId="0" fontId="11" fillId="4" borderId="0" applyNumberFormat="0" applyBorder="0" applyAlignment="0" applyProtection="0"/>
    <xf numFmtId="0" fontId="4" fillId="8" borderId="8" applyNumberFormat="0" applyFont="0" applyAlignment="0" applyProtection="0"/>
    <xf numFmtId="0" fontId="13" fillId="6" borderId="5" applyNumberFormat="0" applyAlignment="0" applyProtection="0"/>
    <xf numFmtId="0" fontId="5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1" fillId="0" borderId="0"/>
    <xf numFmtId="0" fontId="26" fillId="0" borderId="0">
      <alignment vertical="center"/>
    </xf>
    <xf numFmtId="40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2" fillId="0" borderId="0"/>
    <xf numFmtId="164" fontId="22" fillId="0" borderId="0" applyFont="0" applyFill="0" applyBorder="0" applyAlignment="0" applyProtection="0"/>
    <xf numFmtId="0" fontId="3" fillId="0" borderId="0"/>
    <xf numFmtId="0" fontId="27" fillId="4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28" fillId="4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29" fillId="10" borderId="0" applyNumberFormat="0" applyBorder="0" applyAlignment="0" applyProtection="0"/>
    <xf numFmtId="0" fontId="30" fillId="10" borderId="0" applyNumberFormat="0" applyBorder="0" applyAlignment="0" applyProtection="0"/>
    <xf numFmtId="0" fontId="27" fillId="4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28" fillId="40" borderId="0" applyNumberFormat="0" applyBorder="0" applyAlignment="0" applyProtection="0"/>
    <xf numFmtId="0" fontId="3" fillId="10" borderId="0" applyNumberFormat="0" applyBorder="0" applyAlignment="0" applyProtection="0"/>
    <xf numFmtId="0" fontId="30" fillId="10" borderId="0" applyNumberFormat="0" applyBorder="0" applyAlignment="0" applyProtection="0"/>
    <xf numFmtId="0" fontId="27" fillId="4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27" fillId="40" borderId="0" applyNumberFormat="0" applyBorder="0" applyAlignment="0" applyProtection="0"/>
    <xf numFmtId="0" fontId="4" fillId="10" borderId="0" applyNumberFormat="0" applyBorder="0" applyAlignment="0" applyProtection="0"/>
    <xf numFmtId="0" fontId="30" fillId="1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30" fillId="1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28" fillId="41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29" fillId="14" borderId="0" applyNumberFormat="0" applyBorder="0" applyAlignment="0" applyProtection="0"/>
    <xf numFmtId="0" fontId="30" fillId="14" borderId="0" applyNumberFormat="0" applyBorder="0" applyAlignment="0" applyProtection="0"/>
    <xf numFmtId="0" fontId="27" fillId="41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28" fillId="41" borderId="0" applyNumberFormat="0" applyBorder="0" applyAlignment="0" applyProtection="0"/>
    <xf numFmtId="0" fontId="3" fillId="14" borderId="0" applyNumberFormat="0" applyBorder="0" applyAlignment="0" applyProtection="0"/>
    <xf numFmtId="0" fontId="30" fillId="14" borderId="0" applyNumberFormat="0" applyBorder="0" applyAlignment="0" applyProtection="0"/>
    <xf numFmtId="0" fontId="27" fillId="41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27" fillId="41" borderId="0" applyNumberFormat="0" applyBorder="0" applyAlignment="0" applyProtection="0"/>
    <xf numFmtId="0" fontId="4" fillId="14" borderId="0" applyNumberFormat="0" applyBorder="0" applyAlignment="0" applyProtection="0"/>
    <xf numFmtId="0" fontId="30" fillId="14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30" fillId="14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28" fillId="42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29" fillId="18" borderId="0" applyNumberFormat="0" applyBorder="0" applyAlignment="0" applyProtection="0"/>
    <xf numFmtId="0" fontId="30" fillId="18" borderId="0" applyNumberFormat="0" applyBorder="0" applyAlignment="0" applyProtection="0"/>
    <xf numFmtId="0" fontId="27" fillId="42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28" fillId="42" borderId="0" applyNumberFormat="0" applyBorder="0" applyAlignment="0" applyProtection="0"/>
    <xf numFmtId="0" fontId="3" fillId="18" borderId="0" applyNumberFormat="0" applyBorder="0" applyAlignment="0" applyProtection="0"/>
    <xf numFmtId="0" fontId="30" fillId="18" borderId="0" applyNumberFormat="0" applyBorder="0" applyAlignment="0" applyProtection="0"/>
    <xf numFmtId="0" fontId="27" fillId="42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27" fillId="42" borderId="0" applyNumberFormat="0" applyBorder="0" applyAlignment="0" applyProtection="0"/>
    <xf numFmtId="0" fontId="4" fillId="18" borderId="0" applyNumberFormat="0" applyBorder="0" applyAlignment="0" applyProtection="0"/>
    <xf numFmtId="0" fontId="30" fillId="18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30" fillId="18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28" fillId="4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29" fillId="22" borderId="0" applyNumberFormat="0" applyBorder="0" applyAlignment="0" applyProtection="0"/>
    <xf numFmtId="0" fontId="30" fillId="22" borderId="0" applyNumberFormat="0" applyBorder="0" applyAlignment="0" applyProtection="0"/>
    <xf numFmtId="0" fontId="27" fillId="4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28" fillId="43" borderId="0" applyNumberFormat="0" applyBorder="0" applyAlignment="0" applyProtection="0"/>
    <xf numFmtId="0" fontId="3" fillId="22" borderId="0" applyNumberFormat="0" applyBorder="0" applyAlignment="0" applyProtection="0"/>
    <xf numFmtId="0" fontId="30" fillId="22" borderId="0" applyNumberFormat="0" applyBorder="0" applyAlignment="0" applyProtection="0"/>
    <xf numFmtId="0" fontId="27" fillId="43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27" fillId="43" borderId="0" applyNumberFormat="0" applyBorder="0" applyAlignment="0" applyProtection="0"/>
    <xf numFmtId="0" fontId="4" fillId="22" borderId="0" applyNumberFormat="0" applyBorder="0" applyAlignment="0" applyProtection="0"/>
    <xf numFmtId="0" fontId="30" fillId="2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30" fillId="2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28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29" fillId="26" borderId="0" applyNumberFormat="0" applyBorder="0" applyAlignment="0" applyProtection="0"/>
    <xf numFmtId="0" fontId="30" fillId="26" borderId="0" applyNumberFormat="0" applyBorder="0" applyAlignment="0" applyProtection="0"/>
    <xf numFmtId="0" fontId="27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28" fillId="44" borderId="0" applyNumberFormat="0" applyBorder="0" applyAlignment="0" applyProtection="0"/>
    <xf numFmtId="0" fontId="3" fillId="26" borderId="0" applyNumberFormat="0" applyBorder="0" applyAlignment="0" applyProtection="0"/>
    <xf numFmtId="0" fontId="30" fillId="26" borderId="0" applyNumberFormat="0" applyBorder="0" applyAlignment="0" applyProtection="0"/>
    <xf numFmtId="0" fontId="27" fillId="44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27" fillId="44" borderId="0" applyNumberFormat="0" applyBorder="0" applyAlignment="0" applyProtection="0"/>
    <xf numFmtId="0" fontId="4" fillId="26" borderId="0" applyNumberFormat="0" applyBorder="0" applyAlignment="0" applyProtection="0"/>
    <xf numFmtId="0" fontId="30" fillId="26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30" fillId="26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28" fillId="45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29" fillId="30" borderId="0" applyNumberFormat="0" applyBorder="0" applyAlignment="0" applyProtection="0"/>
    <xf numFmtId="0" fontId="30" fillId="30" borderId="0" applyNumberFormat="0" applyBorder="0" applyAlignment="0" applyProtection="0"/>
    <xf numFmtId="0" fontId="27" fillId="45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28" fillId="45" borderId="0" applyNumberFormat="0" applyBorder="0" applyAlignment="0" applyProtection="0"/>
    <xf numFmtId="0" fontId="3" fillId="30" borderId="0" applyNumberFormat="0" applyBorder="0" applyAlignment="0" applyProtection="0"/>
    <xf numFmtId="0" fontId="30" fillId="30" borderId="0" applyNumberFormat="0" applyBorder="0" applyAlignment="0" applyProtection="0"/>
    <xf numFmtId="0" fontId="27" fillId="45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27" fillId="45" borderId="0" applyNumberFormat="0" applyBorder="0" applyAlignment="0" applyProtection="0"/>
    <xf numFmtId="0" fontId="4" fillId="30" borderId="0" applyNumberFormat="0" applyBorder="0" applyAlignment="0" applyProtection="0"/>
    <xf numFmtId="0" fontId="30" fillId="30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30" fillId="30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28" fillId="46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29" fillId="11" borderId="0" applyNumberFormat="0" applyBorder="0" applyAlignment="0" applyProtection="0"/>
    <xf numFmtId="0" fontId="30" fillId="11" borderId="0" applyNumberFormat="0" applyBorder="0" applyAlignment="0" applyProtection="0"/>
    <xf numFmtId="0" fontId="27" fillId="46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28" fillId="46" borderId="0" applyNumberFormat="0" applyBorder="0" applyAlignment="0" applyProtection="0"/>
    <xf numFmtId="0" fontId="3" fillId="11" borderId="0" applyNumberFormat="0" applyBorder="0" applyAlignment="0" applyProtection="0"/>
    <xf numFmtId="0" fontId="30" fillId="11" borderId="0" applyNumberFormat="0" applyBorder="0" applyAlignment="0" applyProtection="0"/>
    <xf numFmtId="0" fontId="27" fillId="46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27" fillId="46" borderId="0" applyNumberFormat="0" applyBorder="0" applyAlignment="0" applyProtection="0"/>
    <xf numFmtId="0" fontId="4" fillId="11" borderId="0" applyNumberFormat="0" applyBorder="0" applyAlignment="0" applyProtection="0"/>
    <xf numFmtId="0" fontId="30" fillId="11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11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8" fillId="47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9" fillId="15" borderId="0" applyNumberFormat="0" applyBorder="0" applyAlignment="0" applyProtection="0"/>
    <xf numFmtId="0" fontId="30" fillId="15" borderId="0" applyNumberFormat="0" applyBorder="0" applyAlignment="0" applyProtection="0"/>
    <xf numFmtId="0" fontId="27" fillId="47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8" fillId="47" borderId="0" applyNumberFormat="0" applyBorder="0" applyAlignment="0" applyProtection="0"/>
    <xf numFmtId="0" fontId="3" fillId="15" borderId="0" applyNumberFormat="0" applyBorder="0" applyAlignment="0" applyProtection="0"/>
    <xf numFmtId="0" fontId="30" fillId="15" borderId="0" applyNumberFormat="0" applyBorder="0" applyAlignment="0" applyProtection="0"/>
    <xf numFmtId="0" fontId="27" fillId="47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27" fillId="47" borderId="0" applyNumberFormat="0" applyBorder="0" applyAlignment="0" applyProtection="0"/>
    <xf numFmtId="0" fontId="4" fillId="15" borderId="0" applyNumberFormat="0" applyBorder="0" applyAlignment="0" applyProtection="0"/>
    <xf numFmtId="0" fontId="30" fillId="15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30" fillId="15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28" fillId="4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29" fillId="19" borderId="0" applyNumberFormat="0" applyBorder="0" applyAlignment="0" applyProtection="0"/>
    <xf numFmtId="0" fontId="30" fillId="19" borderId="0" applyNumberFormat="0" applyBorder="0" applyAlignment="0" applyProtection="0"/>
    <xf numFmtId="0" fontId="27" fillId="4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28" fillId="48" borderId="0" applyNumberFormat="0" applyBorder="0" applyAlignment="0" applyProtection="0"/>
    <xf numFmtId="0" fontId="3" fillId="19" borderId="0" applyNumberFormat="0" applyBorder="0" applyAlignment="0" applyProtection="0"/>
    <xf numFmtId="0" fontId="30" fillId="19" borderId="0" applyNumberFormat="0" applyBorder="0" applyAlignment="0" applyProtection="0"/>
    <xf numFmtId="0" fontId="27" fillId="48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27" fillId="48" borderId="0" applyNumberFormat="0" applyBorder="0" applyAlignment="0" applyProtection="0"/>
    <xf numFmtId="0" fontId="4" fillId="19" borderId="0" applyNumberFormat="0" applyBorder="0" applyAlignment="0" applyProtection="0"/>
    <xf numFmtId="0" fontId="30" fillId="19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30" fillId="19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28" fillId="4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29" fillId="23" borderId="0" applyNumberFormat="0" applyBorder="0" applyAlignment="0" applyProtection="0"/>
    <xf numFmtId="0" fontId="30" fillId="23" borderId="0" applyNumberFormat="0" applyBorder="0" applyAlignment="0" applyProtection="0"/>
    <xf numFmtId="0" fontId="27" fillId="4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28" fillId="43" borderId="0" applyNumberFormat="0" applyBorder="0" applyAlignment="0" applyProtection="0"/>
    <xf numFmtId="0" fontId="3" fillId="23" borderId="0" applyNumberFormat="0" applyBorder="0" applyAlignment="0" applyProtection="0"/>
    <xf numFmtId="0" fontId="30" fillId="23" borderId="0" applyNumberFormat="0" applyBorder="0" applyAlignment="0" applyProtection="0"/>
    <xf numFmtId="0" fontId="27" fillId="4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27" fillId="43" borderId="0" applyNumberFormat="0" applyBorder="0" applyAlignment="0" applyProtection="0"/>
    <xf numFmtId="0" fontId="4" fillId="23" borderId="0" applyNumberFormat="0" applyBorder="0" applyAlignment="0" applyProtection="0"/>
    <xf numFmtId="0" fontId="30" fillId="2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30" fillId="2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8" fillId="4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9" fillId="27" borderId="0" applyNumberFormat="0" applyBorder="0" applyAlignment="0" applyProtection="0"/>
    <xf numFmtId="0" fontId="30" fillId="27" borderId="0" applyNumberFormat="0" applyBorder="0" applyAlignment="0" applyProtection="0"/>
    <xf numFmtId="0" fontId="27" fillId="4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8" fillId="46" borderId="0" applyNumberFormat="0" applyBorder="0" applyAlignment="0" applyProtection="0"/>
    <xf numFmtId="0" fontId="3" fillId="27" borderId="0" applyNumberFormat="0" applyBorder="0" applyAlignment="0" applyProtection="0"/>
    <xf numFmtId="0" fontId="30" fillId="27" borderId="0" applyNumberFormat="0" applyBorder="0" applyAlignment="0" applyProtection="0"/>
    <xf numFmtId="0" fontId="27" fillId="4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27" fillId="46" borderId="0" applyNumberFormat="0" applyBorder="0" applyAlignment="0" applyProtection="0"/>
    <xf numFmtId="0" fontId="4" fillId="27" borderId="0" applyNumberFormat="0" applyBorder="0" applyAlignment="0" applyProtection="0"/>
    <xf numFmtId="0" fontId="30" fillId="27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27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8" fillId="4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9" fillId="31" borderId="0" applyNumberFormat="0" applyBorder="0" applyAlignment="0" applyProtection="0"/>
    <xf numFmtId="0" fontId="30" fillId="31" borderId="0" applyNumberFormat="0" applyBorder="0" applyAlignment="0" applyProtection="0"/>
    <xf numFmtId="0" fontId="27" fillId="4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8" fillId="49" borderId="0" applyNumberFormat="0" applyBorder="0" applyAlignment="0" applyProtection="0"/>
    <xf numFmtId="0" fontId="3" fillId="31" borderId="0" applyNumberFormat="0" applyBorder="0" applyAlignment="0" applyProtection="0"/>
    <xf numFmtId="0" fontId="30" fillId="31" borderId="0" applyNumberFormat="0" applyBorder="0" applyAlignment="0" applyProtection="0"/>
    <xf numFmtId="0" fontId="27" fillId="49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27" fillId="49" borderId="0" applyNumberFormat="0" applyBorder="0" applyAlignment="0" applyProtection="0"/>
    <xf numFmtId="0" fontId="4" fillId="31" borderId="0" applyNumberFormat="0" applyBorder="0" applyAlignment="0" applyProtection="0"/>
    <xf numFmtId="0" fontId="30" fillId="31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30" fillId="31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31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3" fillId="50" borderId="0" applyNumberFormat="0" applyBorder="0" applyAlignment="0" applyProtection="0"/>
    <xf numFmtId="0" fontId="34" fillId="12" borderId="0" applyNumberFormat="0" applyBorder="0" applyAlignment="0" applyProtection="0"/>
    <xf numFmtId="0" fontId="20" fillId="12" borderId="0" applyNumberFormat="0" applyBorder="0" applyAlignment="0" applyProtection="0"/>
    <xf numFmtId="0" fontId="33" fillId="50" borderId="0" applyNumberFormat="0" applyBorder="0" applyAlignment="0" applyProtection="0"/>
    <xf numFmtId="0" fontId="31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3" fillId="47" borderId="0" applyNumberFormat="0" applyBorder="0" applyAlignment="0" applyProtection="0"/>
    <xf numFmtId="0" fontId="34" fillId="16" borderId="0" applyNumberFormat="0" applyBorder="0" applyAlignment="0" applyProtection="0"/>
    <xf numFmtId="0" fontId="20" fillId="16" borderId="0" applyNumberFormat="0" applyBorder="0" applyAlignment="0" applyProtection="0"/>
    <xf numFmtId="0" fontId="33" fillId="47" borderId="0" applyNumberFormat="0" applyBorder="0" applyAlignment="0" applyProtection="0"/>
    <xf numFmtId="0" fontId="31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3" fillId="48" borderId="0" applyNumberFormat="0" applyBorder="0" applyAlignment="0" applyProtection="0"/>
    <xf numFmtId="0" fontId="34" fillId="20" borderId="0" applyNumberFormat="0" applyBorder="0" applyAlignment="0" applyProtection="0"/>
    <xf numFmtId="0" fontId="20" fillId="20" borderId="0" applyNumberFormat="0" applyBorder="0" applyAlignment="0" applyProtection="0"/>
    <xf numFmtId="0" fontId="33" fillId="48" borderId="0" applyNumberFormat="0" applyBorder="0" applyAlignment="0" applyProtection="0"/>
    <xf numFmtId="0" fontId="31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3" fillId="51" borderId="0" applyNumberFormat="0" applyBorder="0" applyAlignment="0" applyProtection="0"/>
    <xf numFmtId="0" fontId="34" fillId="24" borderId="0" applyNumberFormat="0" applyBorder="0" applyAlignment="0" applyProtection="0"/>
    <xf numFmtId="0" fontId="20" fillId="24" borderId="0" applyNumberFormat="0" applyBorder="0" applyAlignment="0" applyProtection="0"/>
    <xf numFmtId="0" fontId="33" fillId="51" borderId="0" applyNumberFormat="0" applyBorder="0" applyAlignment="0" applyProtection="0"/>
    <xf numFmtId="0" fontId="31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3" fillId="52" borderId="0" applyNumberFormat="0" applyBorder="0" applyAlignment="0" applyProtection="0"/>
    <xf numFmtId="0" fontId="34" fillId="28" borderId="0" applyNumberFormat="0" applyBorder="0" applyAlignment="0" applyProtection="0"/>
    <xf numFmtId="0" fontId="20" fillId="28" borderId="0" applyNumberFormat="0" applyBorder="0" applyAlignment="0" applyProtection="0"/>
    <xf numFmtId="0" fontId="33" fillId="52" borderId="0" applyNumberFormat="0" applyBorder="0" applyAlignment="0" applyProtection="0"/>
    <xf numFmtId="0" fontId="31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3" fillId="53" borderId="0" applyNumberFormat="0" applyBorder="0" applyAlignment="0" applyProtection="0"/>
    <xf numFmtId="0" fontId="34" fillId="32" borderId="0" applyNumberFormat="0" applyBorder="0" applyAlignment="0" applyProtection="0"/>
    <xf numFmtId="0" fontId="20" fillId="32" borderId="0" applyNumberFormat="0" applyBorder="0" applyAlignment="0" applyProtection="0"/>
    <xf numFmtId="0" fontId="33" fillId="53" borderId="0" applyNumberFormat="0" applyBorder="0" applyAlignment="0" applyProtection="0"/>
    <xf numFmtId="0" fontId="31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3" fillId="54" borderId="0" applyNumberFormat="0" applyBorder="0" applyAlignment="0" applyProtection="0"/>
    <xf numFmtId="0" fontId="34" fillId="9" borderId="0" applyNumberFormat="0" applyBorder="0" applyAlignment="0" applyProtection="0"/>
    <xf numFmtId="0" fontId="20" fillId="9" borderId="0" applyNumberFormat="0" applyBorder="0" applyAlignment="0" applyProtection="0"/>
    <xf numFmtId="0" fontId="33" fillId="54" borderId="0" applyNumberFormat="0" applyBorder="0" applyAlignment="0" applyProtection="0"/>
    <xf numFmtId="0" fontId="31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3" fillId="55" borderId="0" applyNumberFormat="0" applyBorder="0" applyAlignment="0" applyProtection="0"/>
    <xf numFmtId="0" fontId="34" fillId="13" borderId="0" applyNumberFormat="0" applyBorder="0" applyAlignment="0" applyProtection="0"/>
    <xf numFmtId="0" fontId="20" fillId="13" borderId="0" applyNumberFormat="0" applyBorder="0" applyAlignment="0" applyProtection="0"/>
    <xf numFmtId="0" fontId="33" fillId="55" borderId="0" applyNumberFormat="0" applyBorder="0" applyAlignment="0" applyProtection="0"/>
    <xf numFmtId="0" fontId="31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3" fillId="56" borderId="0" applyNumberFormat="0" applyBorder="0" applyAlignment="0" applyProtection="0"/>
    <xf numFmtId="0" fontId="34" fillId="17" borderId="0" applyNumberFormat="0" applyBorder="0" applyAlignment="0" applyProtection="0"/>
    <xf numFmtId="0" fontId="20" fillId="17" borderId="0" applyNumberFormat="0" applyBorder="0" applyAlignment="0" applyProtection="0"/>
    <xf numFmtId="0" fontId="33" fillId="56" borderId="0" applyNumberFormat="0" applyBorder="0" applyAlignment="0" applyProtection="0"/>
    <xf numFmtId="0" fontId="31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3" fillId="51" borderId="0" applyNumberFormat="0" applyBorder="0" applyAlignment="0" applyProtection="0"/>
    <xf numFmtId="0" fontId="34" fillId="21" borderId="0" applyNumberFormat="0" applyBorder="0" applyAlignment="0" applyProtection="0"/>
    <xf numFmtId="0" fontId="20" fillId="21" borderId="0" applyNumberFormat="0" applyBorder="0" applyAlignment="0" applyProtection="0"/>
    <xf numFmtId="0" fontId="33" fillId="51" borderId="0" applyNumberFormat="0" applyBorder="0" applyAlignment="0" applyProtection="0"/>
    <xf numFmtId="0" fontId="31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3" fillId="52" borderId="0" applyNumberFormat="0" applyBorder="0" applyAlignment="0" applyProtection="0"/>
    <xf numFmtId="0" fontId="34" fillId="25" borderId="0" applyNumberFormat="0" applyBorder="0" applyAlignment="0" applyProtection="0"/>
    <xf numFmtId="0" fontId="20" fillId="25" borderId="0" applyNumberFormat="0" applyBorder="0" applyAlignment="0" applyProtection="0"/>
    <xf numFmtId="0" fontId="33" fillId="52" borderId="0" applyNumberFormat="0" applyBorder="0" applyAlignment="0" applyProtection="0"/>
    <xf numFmtId="0" fontId="31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3" fillId="57" borderId="0" applyNumberFormat="0" applyBorder="0" applyAlignment="0" applyProtection="0"/>
    <xf numFmtId="0" fontId="34" fillId="29" borderId="0" applyNumberFormat="0" applyBorder="0" applyAlignment="0" applyProtection="0"/>
    <xf numFmtId="0" fontId="20" fillId="29" borderId="0" applyNumberFormat="0" applyBorder="0" applyAlignment="0" applyProtection="0"/>
    <xf numFmtId="0" fontId="33" fillId="57" borderId="0" applyNumberFormat="0" applyBorder="0" applyAlignment="0" applyProtection="0"/>
    <xf numFmtId="0" fontId="3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7" fillId="41" borderId="0" applyNumberFormat="0" applyBorder="0" applyAlignment="0" applyProtection="0"/>
    <xf numFmtId="0" fontId="38" fillId="3" borderId="0" applyNumberFormat="0" applyBorder="0" applyAlignment="0" applyProtection="0"/>
    <xf numFmtId="0" fontId="10" fillId="3" borderId="0" applyNumberFormat="0" applyBorder="0" applyAlignment="0" applyProtection="0"/>
    <xf numFmtId="0" fontId="37" fillId="41" borderId="0" applyNumberFormat="0" applyBorder="0" applyAlignment="0" applyProtection="0"/>
    <xf numFmtId="0" fontId="39" fillId="6" borderId="4" applyNumberFormat="0" applyAlignment="0" applyProtection="0"/>
    <xf numFmtId="0" fontId="40" fillId="6" borderId="4" applyNumberFormat="0" applyAlignment="0" applyProtection="0"/>
    <xf numFmtId="0" fontId="40" fillId="6" borderId="4" applyNumberFormat="0" applyAlignment="0" applyProtection="0"/>
    <xf numFmtId="0" fontId="41" fillId="58" borderId="61" applyNumberFormat="0" applyAlignment="0" applyProtection="0"/>
    <xf numFmtId="0" fontId="42" fillId="6" borderId="4" applyNumberFormat="0" applyAlignment="0" applyProtection="0"/>
    <xf numFmtId="0" fontId="14" fillId="6" borderId="4" applyNumberFormat="0" applyAlignment="0" applyProtection="0"/>
    <xf numFmtId="0" fontId="41" fillId="58" borderId="61" applyNumberFormat="0" applyAlignment="0" applyProtection="0"/>
    <xf numFmtId="0" fontId="43" fillId="7" borderId="7" applyNumberFormat="0" applyAlignment="0" applyProtection="0"/>
    <xf numFmtId="0" fontId="44" fillId="7" borderId="7" applyNumberFormat="0" applyAlignment="0" applyProtection="0"/>
    <xf numFmtId="0" fontId="44" fillId="7" borderId="7" applyNumberFormat="0" applyAlignment="0" applyProtection="0"/>
    <xf numFmtId="0" fontId="45" fillId="59" borderId="62" applyNumberFormat="0" applyAlignment="0" applyProtection="0"/>
    <xf numFmtId="0" fontId="46" fillId="7" borderId="7" applyNumberFormat="0" applyAlignment="0" applyProtection="0"/>
    <xf numFmtId="0" fontId="16" fillId="7" borderId="7" applyNumberFormat="0" applyAlignment="0" applyProtection="0"/>
    <xf numFmtId="0" fontId="45" fillId="59" borderId="6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164" fontId="4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3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5" fillId="42" borderId="0" applyNumberFormat="0" applyBorder="0" applyAlignment="0" applyProtection="0"/>
    <xf numFmtId="0" fontId="56" fillId="2" borderId="0" applyNumberFormat="0" applyBorder="0" applyAlignment="0" applyProtection="0"/>
    <xf numFmtId="0" fontId="9" fillId="2" borderId="0" applyNumberFormat="0" applyBorder="0" applyAlignment="0" applyProtection="0"/>
    <xf numFmtId="0" fontId="55" fillId="42" borderId="0" applyNumberFormat="0" applyBorder="0" applyAlignment="0" applyProtection="0"/>
    <xf numFmtId="0" fontId="57" fillId="0" borderId="1" applyNumberFormat="0" applyFill="0" applyAlignment="0" applyProtection="0"/>
    <xf numFmtId="0" fontId="58" fillId="0" borderId="1" applyNumberFormat="0" applyFill="0" applyAlignment="0" applyProtection="0"/>
    <xf numFmtId="0" fontId="59" fillId="0" borderId="63" applyNumberFormat="0" applyFill="0" applyAlignment="0" applyProtection="0"/>
    <xf numFmtId="0" fontId="6" fillId="0" borderId="1" applyNumberFormat="0" applyFill="0" applyAlignment="0" applyProtection="0"/>
    <xf numFmtId="0" fontId="59" fillId="0" borderId="63" applyNumberFormat="0" applyFill="0" applyAlignment="0" applyProtection="0"/>
    <xf numFmtId="0" fontId="60" fillId="0" borderId="2" applyNumberFormat="0" applyFill="0" applyAlignment="0" applyProtection="0"/>
    <xf numFmtId="0" fontId="61" fillId="0" borderId="2" applyNumberFormat="0" applyFill="0" applyAlignment="0" applyProtection="0"/>
    <xf numFmtId="0" fontId="62" fillId="0" borderId="64" applyNumberFormat="0" applyFill="0" applyAlignment="0" applyProtection="0"/>
    <xf numFmtId="0" fontId="7" fillId="0" borderId="2" applyNumberFormat="0" applyFill="0" applyAlignment="0" applyProtection="0"/>
    <xf numFmtId="0" fontId="62" fillId="0" borderId="64" applyNumberFormat="0" applyFill="0" applyAlignment="0" applyProtection="0"/>
    <xf numFmtId="0" fontId="63" fillId="0" borderId="3" applyNumberFormat="0" applyFill="0" applyAlignment="0" applyProtection="0"/>
    <xf numFmtId="0" fontId="64" fillId="0" borderId="3" applyNumberFormat="0" applyFill="0" applyAlignment="0" applyProtection="0"/>
    <xf numFmtId="0" fontId="65" fillId="0" borderId="65" applyNumberFormat="0" applyFill="0" applyAlignment="0" applyProtection="0"/>
    <xf numFmtId="0" fontId="8" fillId="0" borderId="3" applyNumberFormat="0" applyFill="0" applyAlignment="0" applyProtection="0"/>
    <xf numFmtId="0" fontId="65" fillId="0" borderId="65" applyNumberFormat="0" applyFill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5" borderId="4" applyNumberFormat="0" applyAlignment="0" applyProtection="0"/>
    <xf numFmtId="0" fontId="67" fillId="5" borderId="4" applyNumberFormat="0" applyAlignment="0" applyProtection="0"/>
    <xf numFmtId="0" fontId="67" fillId="5" borderId="4" applyNumberFormat="0" applyAlignment="0" applyProtection="0"/>
    <xf numFmtId="0" fontId="68" fillId="45" borderId="61" applyNumberFormat="0" applyAlignment="0" applyProtection="0"/>
    <xf numFmtId="0" fontId="69" fillId="5" borderId="4" applyNumberFormat="0" applyAlignment="0" applyProtection="0"/>
    <xf numFmtId="0" fontId="12" fillId="5" borderId="4" applyNumberFormat="0" applyAlignment="0" applyProtection="0"/>
    <xf numFmtId="0" fontId="68" fillId="45" borderId="61" applyNumberFormat="0" applyAlignment="0" applyProtection="0"/>
    <xf numFmtId="0" fontId="70" fillId="0" borderId="6" applyNumberFormat="0" applyFill="0" applyAlignment="0" applyProtection="0"/>
    <xf numFmtId="0" fontId="71" fillId="0" borderId="6" applyNumberFormat="0" applyFill="0" applyAlignment="0" applyProtection="0"/>
    <xf numFmtId="0" fontId="71" fillId="0" borderId="6" applyNumberFormat="0" applyFill="0" applyAlignment="0" applyProtection="0"/>
    <xf numFmtId="0" fontId="72" fillId="0" borderId="66" applyNumberFormat="0" applyFill="0" applyAlignment="0" applyProtection="0"/>
    <xf numFmtId="0" fontId="73" fillId="0" borderId="6" applyNumberFormat="0" applyFill="0" applyAlignment="0" applyProtection="0"/>
    <xf numFmtId="0" fontId="15" fillId="0" borderId="6" applyNumberFormat="0" applyFill="0" applyAlignment="0" applyProtection="0"/>
    <xf numFmtId="0" fontId="72" fillId="0" borderId="66" applyNumberFormat="0" applyFill="0" applyAlignment="0" applyProtection="0"/>
    <xf numFmtId="0" fontId="74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6" fillId="60" borderId="0" applyNumberFormat="0" applyBorder="0" applyAlignment="0" applyProtection="0"/>
    <xf numFmtId="0" fontId="77" fillId="4" borderId="0" applyNumberFormat="0" applyBorder="0" applyAlignment="0" applyProtection="0"/>
    <xf numFmtId="0" fontId="11" fillId="4" borderId="0" applyNumberFormat="0" applyBorder="0" applyAlignment="0" applyProtection="0"/>
    <xf numFmtId="0" fontId="76" fillId="60" borderId="0" applyNumberFormat="0" applyBorder="0" applyAlignment="0" applyProtection="0"/>
    <xf numFmtId="0" fontId="27" fillId="0" borderId="0"/>
    <xf numFmtId="0" fontId="27" fillId="0" borderId="0"/>
    <xf numFmtId="0" fontId="47" fillId="0" borderId="0"/>
    <xf numFmtId="0" fontId="48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3" fillId="0" borderId="0"/>
    <xf numFmtId="0" fontId="3" fillId="0" borderId="0"/>
    <xf numFmtId="0" fontId="3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30" fillId="0" borderId="0"/>
    <xf numFmtId="0" fontId="27" fillId="0" borderId="0"/>
    <xf numFmtId="0" fontId="3" fillId="0" borderId="0"/>
    <xf numFmtId="0" fontId="3" fillId="0" borderId="0"/>
    <xf numFmtId="0" fontId="3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0" fillId="0" borderId="0"/>
    <xf numFmtId="0" fontId="27" fillId="0" borderId="0"/>
    <xf numFmtId="0" fontId="3" fillId="0" borderId="0"/>
    <xf numFmtId="0" fontId="30" fillId="0" borderId="0"/>
    <xf numFmtId="0" fontId="27" fillId="0" borderId="0"/>
    <xf numFmtId="0" fontId="30" fillId="0" borderId="0"/>
    <xf numFmtId="0" fontId="27" fillId="0" borderId="0"/>
    <xf numFmtId="0" fontId="22" fillId="0" borderId="0"/>
    <xf numFmtId="0" fontId="27" fillId="0" borderId="0"/>
    <xf numFmtId="0" fontId="27" fillId="0" borderId="0"/>
    <xf numFmtId="0" fontId="4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61" borderId="67" applyNumberFormat="0" applyFont="0" applyAlignment="0" applyProtection="0"/>
    <xf numFmtId="0" fontId="27" fillId="61" borderId="67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28" fillId="61" borderId="67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27" fillId="61" borderId="67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28" fillId="61" borderId="67" applyNumberFormat="0" applyFont="0" applyAlignment="0" applyProtection="0"/>
    <xf numFmtId="0" fontId="29" fillId="8" borderId="8" applyNumberFormat="0" applyFont="0" applyAlignment="0" applyProtection="0"/>
    <xf numFmtId="0" fontId="30" fillId="8" borderId="8" applyNumberFormat="0" applyFont="0" applyAlignment="0" applyProtection="0"/>
    <xf numFmtId="0" fontId="27" fillId="61" borderId="67" applyNumberFormat="0" applyFont="0" applyAlignment="0" applyProtection="0"/>
    <xf numFmtId="0" fontId="3" fillId="8" borderId="8" applyNumberFormat="0" applyFont="0" applyAlignment="0" applyProtection="0"/>
    <xf numFmtId="0" fontId="30" fillId="8" borderId="8" applyNumberFormat="0" applyFont="0" applyAlignment="0" applyProtection="0"/>
    <xf numFmtId="0" fontId="27" fillId="61" borderId="67" applyNumberFormat="0" applyFont="0" applyAlignment="0" applyProtection="0"/>
    <xf numFmtId="0" fontId="4" fillId="8" borderId="8" applyNumberFormat="0" applyFont="0" applyAlignment="0" applyProtection="0"/>
    <xf numFmtId="0" fontId="30" fillId="8" borderId="8" applyNumberFormat="0" applyFont="0" applyAlignment="0" applyProtection="0"/>
    <xf numFmtId="0" fontId="27" fillId="61" borderId="67" applyNumberFormat="0" applyFont="0" applyAlignment="0" applyProtection="0"/>
    <xf numFmtId="0" fontId="27" fillId="61" borderId="67" applyNumberFormat="0" applyFont="0" applyAlignment="0" applyProtection="0"/>
    <xf numFmtId="0" fontId="30" fillId="8" borderId="8" applyNumberFormat="0" applyFont="0" applyAlignment="0" applyProtection="0"/>
    <xf numFmtId="0" fontId="27" fillId="61" borderId="67" applyNumberFormat="0" applyFont="0" applyAlignment="0" applyProtection="0"/>
    <xf numFmtId="0" fontId="30" fillId="8" borderId="8" applyNumberFormat="0" applyFont="0" applyAlignment="0" applyProtection="0"/>
    <xf numFmtId="0" fontId="27" fillId="61" borderId="67" applyNumberFormat="0" applyFont="0" applyAlignment="0" applyProtection="0"/>
    <xf numFmtId="0" fontId="27" fillId="61" borderId="67" applyNumberFormat="0" applyFont="0" applyAlignment="0" applyProtection="0"/>
    <xf numFmtId="0" fontId="79" fillId="6" borderId="5" applyNumberFormat="0" applyAlignment="0" applyProtection="0"/>
    <xf numFmtId="0" fontId="80" fillId="6" borderId="5" applyNumberFormat="0" applyAlignment="0" applyProtection="0"/>
    <xf numFmtId="0" fontId="80" fillId="6" borderId="5" applyNumberFormat="0" applyAlignment="0" applyProtection="0"/>
    <xf numFmtId="0" fontId="81" fillId="58" borderId="68" applyNumberFormat="0" applyAlignment="0" applyProtection="0"/>
    <xf numFmtId="0" fontId="82" fillId="6" borderId="5" applyNumberFormat="0" applyAlignment="0" applyProtection="0"/>
    <xf numFmtId="0" fontId="13" fillId="6" borderId="5" applyNumberFormat="0" applyAlignment="0" applyProtection="0"/>
    <xf numFmtId="0" fontId="81" fillId="58" borderId="68" applyNumberFormat="0" applyAlignment="0" applyProtection="0"/>
    <xf numFmtId="0" fontId="83" fillId="0" borderId="0"/>
    <xf numFmtId="0" fontId="5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9" applyNumberFormat="0" applyFill="0" applyAlignment="0" applyProtection="0"/>
    <xf numFmtId="0" fontId="86" fillId="0" borderId="9" applyNumberFormat="0" applyFill="0" applyAlignment="0" applyProtection="0"/>
    <xf numFmtId="0" fontId="86" fillId="0" borderId="9" applyNumberFormat="0" applyFill="0" applyAlignment="0" applyProtection="0"/>
    <xf numFmtId="0" fontId="87" fillId="0" borderId="69" applyNumberFormat="0" applyFill="0" applyAlignment="0" applyProtection="0"/>
    <xf numFmtId="0" fontId="88" fillId="0" borderId="9" applyNumberFormat="0" applyFill="0" applyAlignment="0" applyProtection="0"/>
    <xf numFmtId="0" fontId="19" fillId="0" borderId="9" applyNumberFormat="0" applyFill="0" applyAlignment="0" applyProtection="0"/>
    <xf numFmtId="0" fontId="87" fillId="0" borderId="69" applyNumberFormat="0" applyFill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8" fillId="10" borderId="0" applyNumberFormat="0" applyBorder="0" applyAlignment="0" applyProtection="0"/>
    <xf numFmtId="0" fontId="78" fillId="10" borderId="0" applyNumberFormat="0" applyBorder="0" applyAlignment="0" applyProtection="0"/>
    <xf numFmtId="0" fontId="78" fillId="10" borderId="0" applyNumberFormat="0" applyBorder="0" applyAlignment="0" applyProtection="0"/>
    <xf numFmtId="0" fontId="78" fillId="10" borderId="0" applyNumberFormat="0" applyBorder="0" applyAlignment="0" applyProtection="0"/>
    <xf numFmtId="0" fontId="78" fillId="10" borderId="0" applyNumberFormat="0" applyBorder="0" applyAlignment="0" applyProtection="0"/>
    <xf numFmtId="0" fontId="78" fillId="10" borderId="0" applyNumberFormat="0" applyBorder="0" applyAlignment="0" applyProtection="0"/>
    <xf numFmtId="0" fontId="78" fillId="10" borderId="0" applyNumberFormat="0" applyBorder="0" applyAlignment="0" applyProtection="0"/>
    <xf numFmtId="0" fontId="78" fillId="14" borderId="0" applyNumberFormat="0" applyBorder="0" applyAlignment="0" applyProtection="0"/>
    <xf numFmtId="0" fontId="78" fillId="14" borderId="0" applyNumberFormat="0" applyBorder="0" applyAlignment="0" applyProtection="0"/>
    <xf numFmtId="0" fontId="78" fillId="14" borderId="0" applyNumberFormat="0" applyBorder="0" applyAlignment="0" applyProtection="0"/>
    <xf numFmtId="0" fontId="78" fillId="14" borderId="0" applyNumberFormat="0" applyBorder="0" applyAlignment="0" applyProtection="0"/>
    <xf numFmtId="0" fontId="78" fillId="14" borderId="0" applyNumberFormat="0" applyBorder="0" applyAlignment="0" applyProtection="0"/>
    <xf numFmtId="0" fontId="78" fillId="14" borderId="0" applyNumberFormat="0" applyBorder="0" applyAlignment="0" applyProtection="0"/>
    <xf numFmtId="0" fontId="78" fillId="14" borderId="0" applyNumberFormat="0" applyBorder="0" applyAlignment="0" applyProtection="0"/>
    <xf numFmtId="0" fontId="78" fillId="18" borderId="0" applyNumberFormat="0" applyBorder="0" applyAlignment="0" applyProtection="0"/>
    <xf numFmtId="0" fontId="78" fillId="18" borderId="0" applyNumberFormat="0" applyBorder="0" applyAlignment="0" applyProtection="0"/>
    <xf numFmtId="0" fontId="78" fillId="18" borderId="0" applyNumberFormat="0" applyBorder="0" applyAlignment="0" applyProtection="0"/>
    <xf numFmtId="0" fontId="78" fillId="18" borderId="0" applyNumberFormat="0" applyBorder="0" applyAlignment="0" applyProtection="0"/>
    <xf numFmtId="0" fontId="78" fillId="18" borderId="0" applyNumberFormat="0" applyBorder="0" applyAlignment="0" applyProtection="0"/>
    <xf numFmtId="0" fontId="78" fillId="18" borderId="0" applyNumberFormat="0" applyBorder="0" applyAlignment="0" applyProtection="0"/>
    <xf numFmtId="0" fontId="78" fillId="18" borderId="0" applyNumberFormat="0" applyBorder="0" applyAlignment="0" applyProtection="0"/>
    <xf numFmtId="0" fontId="78" fillId="22" borderId="0" applyNumberFormat="0" applyBorder="0" applyAlignment="0" applyProtection="0"/>
    <xf numFmtId="0" fontId="78" fillId="22" borderId="0" applyNumberFormat="0" applyBorder="0" applyAlignment="0" applyProtection="0"/>
    <xf numFmtId="0" fontId="78" fillId="22" borderId="0" applyNumberFormat="0" applyBorder="0" applyAlignment="0" applyProtection="0"/>
    <xf numFmtId="0" fontId="78" fillId="22" borderId="0" applyNumberFormat="0" applyBorder="0" applyAlignment="0" applyProtection="0"/>
    <xf numFmtId="0" fontId="78" fillId="22" borderId="0" applyNumberFormat="0" applyBorder="0" applyAlignment="0" applyProtection="0"/>
    <xf numFmtId="0" fontId="78" fillId="22" borderId="0" applyNumberFormat="0" applyBorder="0" applyAlignment="0" applyProtection="0"/>
    <xf numFmtId="0" fontId="78" fillId="22" borderId="0" applyNumberFormat="0" applyBorder="0" applyAlignment="0" applyProtection="0"/>
    <xf numFmtId="0" fontId="78" fillId="26" borderId="0" applyNumberFormat="0" applyBorder="0" applyAlignment="0" applyProtection="0"/>
    <xf numFmtId="0" fontId="78" fillId="26" borderId="0" applyNumberFormat="0" applyBorder="0" applyAlignment="0" applyProtection="0"/>
    <xf numFmtId="0" fontId="78" fillId="26" borderId="0" applyNumberFormat="0" applyBorder="0" applyAlignment="0" applyProtection="0"/>
    <xf numFmtId="0" fontId="78" fillId="26" borderId="0" applyNumberFormat="0" applyBorder="0" applyAlignment="0" applyProtection="0"/>
    <xf numFmtId="0" fontId="78" fillId="26" borderId="0" applyNumberFormat="0" applyBorder="0" applyAlignment="0" applyProtection="0"/>
    <xf numFmtId="0" fontId="78" fillId="26" borderId="0" applyNumberFormat="0" applyBorder="0" applyAlignment="0" applyProtection="0"/>
    <xf numFmtId="0" fontId="78" fillId="26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11" borderId="0" applyNumberFormat="0" applyBorder="0" applyAlignment="0" applyProtection="0"/>
    <xf numFmtId="0" fontId="78" fillId="11" borderId="0" applyNumberFormat="0" applyBorder="0" applyAlignment="0" applyProtection="0"/>
    <xf numFmtId="0" fontId="78" fillId="11" borderId="0" applyNumberFormat="0" applyBorder="0" applyAlignment="0" applyProtection="0"/>
    <xf numFmtId="0" fontId="78" fillId="11" borderId="0" applyNumberFormat="0" applyBorder="0" applyAlignment="0" applyProtection="0"/>
    <xf numFmtId="0" fontId="78" fillId="11" borderId="0" applyNumberFormat="0" applyBorder="0" applyAlignment="0" applyProtection="0"/>
    <xf numFmtId="0" fontId="78" fillId="11" borderId="0" applyNumberFormat="0" applyBorder="0" applyAlignment="0" applyProtection="0"/>
    <xf numFmtId="0" fontId="78" fillId="11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9" borderId="0" applyNumberFormat="0" applyBorder="0" applyAlignment="0" applyProtection="0"/>
    <xf numFmtId="0" fontId="78" fillId="19" borderId="0" applyNumberFormat="0" applyBorder="0" applyAlignment="0" applyProtection="0"/>
    <xf numFmtId="0" fontId="78" fillId="19" borderId="0" applyNumberFormat="0" applyBorder="0" applyAlignment="0" applyProtection="0"/>
    <xf numFmtId="0" fontId="78" fillId="19" borderId="0" applyNumberFormat="0" applyBorder="0" applyAlignment="0" applyProtection="0"/>
    <xf numFmtId="0" fontId="78" fillId="19" borderId="0" applyNumberFormat="0" applyBorder="0" applyAlignment="0" applyProtection="0"/>
    <xf numFmtId="0" fontId="78" fillId="19" borderId="0" applyNumberFormat="0" applyBorder="0" applyAlignment="0" applyProtection="0"/>
    <xf numFmtId="0" fontId="78" fillId="19" borderId="0" applyNumberFormat="0" applyBorder="0" applyAlignment="0" applyProtection="0"/>
    <xf numFmtId="0" fontId="78" fillId="23" borderId="0" applyNumberFormat="0" applyBorder="0" applyAlignment="0" applyProtection="0"/>
    <xf numFmtId="0" fontId="78" fillId="23" borderId="0" applyNumberFormat="0" applyBorder="0" applyAlignment="0" applyProtection="0"/>
    <xf numFmtId="0" fontId="78" fillId="23" borderId="0" applyNumberFormat="0" applyBorder="0" applyAlignment="0" applyProtection="0"/>
    <xf numFmtId="0" fontId="78" fillId="23" borderId="0" applyNumberFormat="0" applyBorder="0" applyAlignment="0" applyProtection="0"/>
    <xf numFmtId="0" fontId="78" fillId="23" borderId="0" applyNumberFormat="0" applyBorder="0" applyAlignment="0" applyProtection="0"/>
    <xf numFmtId="0" fontId="78" fillId="23" borderId="0" applyNumberFormat="0" applyBorder="0" applyAlignment="0" applyProtection="0"/>
    <xf numFmtId="0" fontId="78" fillId="23" borderId="0" applyNumberFormat="0" applyBorder="0" applyAlignment="0" applyProtection="0"/>
    <xf numFmtId="0" fontId="78" fillId="27" borderId="0" applyNumberFormat="0" applyBorder="0" applyAlignment="0" applyProtection="0"/>
    <xf numFmtId="0" fontId="78" fillId="27" borderId="0" applyNumberFormat="0" applyBorder="0" applyAlignment="0" applyProtection="0"/>
    <xf numFmtId="0" fontId="78" fillId="27" borderId="0" applyNumberFormat="0" applyBorder="0" applyAlignment="0" applyProtection="0"/>
    <xf numFmtId="0" fontId="78" fillId="27" borderId="0" applyNumberFormat="0" applyBorder="0" applyAlignment="0" applyProtection="0"/>
    <xf numFmtId="0" fontId="78" fillId="27" borderId="0" applyNumberFormat="0" applyBorder="0" applyAlignment="0" applyProtection="0"/>
    <xf numFmtId="0" fontId="78" fillId="27" borderId="0" applyNumberFormat="0" applyBorder="0" applyAlignment="0" applyProtection="0"/>
    <xf numFmtId="0" fontId="78" fillId="27" borderId="0" applyNumberFormat="0" applyBorder="0" applyAlignment="0" applyProtection="0"/>
    <xf numFmtId="0" fontId="78" fillId="31" borderId="0" applyNumberFormat="0" applyBorder="0" applyAlignment="0" applyProtection="0"/>
    <xf numFmtId="0" fontId="78" fillId="31" borderId="0" applyNumberFormat="0" applyBorder="0" applyAlignment="0" applyProtection="0"/>
    <xf numFmtId="0" fontId="78" fillId="31" borderId="0" applyNumberFormat="0" applyBorder="0" applyAlignment="0" applyProtection="0"/>
    <xf numFmtId="0" fontId="78" fillId="31" borderId="0" applyNumberFormat="0" applyBorder="0" applyAlignment="0" applyProtection="0"/>
    <xf numFmtId="0" fontId="78" fillId="31" borderId="0" applyNumberFormat="0" applyBorder="0" applyAlignment="0" applyProtection="0"/>
    <xf numFmtId="0" fontId="78" fillId="31" borderId="0" applyNumberFormat="0" applyBorder="0" applyAlignment="0" applyProtection="0"/>
    <xf numFmtId="0" fontId="78" fillId="31" borderId="0" applyNumberFormat="0" applyBorder="0" applyAlignment="0" applyProtection="0"/>
    <xf numFmtId="9" fontId="94" fillId="0" borderId="0"/>
    <xf numFmtId="0" fontId="94" fillId="0" borderId="0"/>
    <xf numFmtId="0" fontId="94" fillId="0" borderId="0"/>
    <xf numFmtId="167" fontId="94" fillId="0" borderId="0"/>
    <xf numFmtId="38" fontId="95" fillId="35" borderId="0" applyNumberFormat="0" applyBorder="0" applyAlignment="0" applyProtection="0"/>
    <xf numFmtId="0" fontId="96" fillId="0" borderId="32" applyNumberFormat="0" applyAlignment="0" applyProtection="0">
      <alignment horizontal="left" vertical="center"/>
    </xf>
    <xf numFmtId="0" fontId="96" fillId="0" borderId="59">
      <alignment horizontal="left" vertical="center"/>
    </xf>
    <xf numFmtId="10" fontId="95" fillId="63" borderId="26" applyNumberFormat="0" applyBorder="0" applyAlignment="0" applyProtection="0"/>
    <xf numFmtId="37" fontId="97" fillId="0" borderId="0"/>
    <xf numFmtId="0" fontId="9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8" borderId="8" applyNumberFormat="0" applyFont="0" applyAlignment="0" applyProtection="0"/>
    <xf numFmtId="0" fontId="78" fillId="8" borderId="8" applyNumberFormat="0" applyFont="0" applyAlignment="0" applyProtection="0"/>
    <xf numFmtId="0" fontId="78" fillId="8" borderId="8" applyNumberFormat="0" applyFont="0" applyAlignment="0" applyProtection="0"/>
    <xf numFmtId="0" fontId="78" fillId="8" borderId="8" applyNumberFormat="0" applyFont="0" applyAlignment="0" applyProtection="0"/>
    <xf numFmtId="0" fontId="78" fillId="8" borderId="8" applyNumberFormat="0" applyFont="0" applyAlignment="0" applyProtection="0"/>
    <xf numFmtId="0" fontId="78" fillId="8" borderId="8" applyNumberFormat="0" applyFont="0" applyAlignment="0" applyProtection="0"/>
    <xf numFmtId="0" fontId="78" fillId="8" borderId="8" applyNumberFormat="0" applyFont="0" applyAlignment="0" applyProtection="0"/>
    <xf numFmtId="10" fontId="22" fillId="0" borderId="0" applyFont="0" applyFill="0" applyBorder="0" applyAlignment="0" applyProtection="0"/>
    <xf numFmtId="1" fontId="22" fillId="0" borderId="23" applyNumberFormat="0" applyFill="0" applyAlignment="0" applyProtection="0">
      <alignment horizontal="center" vertical="center"/>
    </xf>
    <xf numFmtId="9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/>
    <xf numFmtId="0" fontId="2" fillId="0" borderId="0"/>
    <xf numFmtId="9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0" fontId="22" fillId="0" borderId="0"/>
    <xf numFmtId="164" fontId="121" fillId="0" borderId="0" applyFont="0" applyFill="0" applyBorder="0" applyAlignment="0" applyProtection="0"/>
    <xf numFmtId="0" fontId="22" fillId="0" borderId="0"/>
    <xf numFmtId="0" fontId="1" fillId="0" borderId="0"/>
  </cellStyleXfs>
  <cellXfs count="380">
    <xf numFmtId="0" fontId="0" fillId="0" borderId="0" xfId="0"/>
    <xf numFmtId="0" fontId="101" fillId="0" borderId="0" xfId="43" applyFont="1" applyFill="1" applyProtection="1">
      <alignment vertical="center"/>
      <protection locked="0"/>
    </xf>
    <xf numFmtId="0" fontId="102" fillId="0" borderId="0" xfId="43" applyFont="1" applyFill="1" applyProtection="1">
      <alignment vertical="center"/>
      <protection locked="0"/>
    </xf>
    <xf numFmtId="0" fontId="103" fillId="0" borderId="0" xfId="43" applyFont="1" applyFill="1" applyProtection="1">
      <alignment vertical="center"/>
      <protection locked="0"/>
    </xf>
    <xf numFmtId="0" fontId="102" fillId="0" borderId="0" xfId="43" applyFont="1" applyFill="1" applyBorder="1" applyAlignment="1" applyProtection="1">
      <alignment horizontal="center" vertical="center"/>
      <protection locked="0"/>
    </xf>
    <xf numFmtId="0" fontId="101" fillId="0" borderId="0" xfId="43" applyFont="1" applyFill="1" applyAlignment="1" applyProtection="1">
      <alignment horizontal="left" vertical="center"/>
      <protection locked="0"/>
    </xf>
    <xf numFmtId="0" fontId="105" fillId="0" borderId="0" xfId="43" applyFont="1" applyFill="1" applyProtection="1">
      <alignment vertical="center"/>
      <protection locked="0"/>
    </xf>
    <xf numFmtId="168" fontId="103" fillId="0" borderId="0" xfId="43" applyNumberFormat="1" applyFont="1" applyFill="1" applyProtection="1">
      <alignment vertical="center"/>
      <protection locked="0"/>
    </xf>
    <xf numFmtId="0" fontId="106" fillId="0" borderId="0" xfId="43" applyFont="1" applyFill="1" applyBorder="1" applyAlignment="1" applyProtection="1">
      <alignment horizontal="center" vertical="center"/>
      <protection locked="0"/>
    </xf>
    <xf numFmtId="0" fontId="107" fillId="0" borderId="27" xfId="43" applyFont="1" applyFill="1" applyBorder="1" applyProtection="1">
      <alignment vertical="center"/>
      <protection locked="0"/>
    </xf>
    <xf numFmtId="0" fontId="107" fillId="36" borderId="28" xfId="43" applyFont="1" applyFill="1" applyBorder="1" applyProtection="1">
      <alignment vertical="center"/>
      <protection locked="0"/>
    </xf>
    <xf numFmtId="0" fontId="102" fillId="0" borderId="41" xfId="44" applyNumberFormat="1" applyFont="1" applyFill="1" applyBorder="1" applyAlignment="1" applyProtection="1">
      <alignment horizontal="centerContinuous" vertical="center"/>
    </xf>
    <xf numFmtId="0" fontId="102" fillId="0" borderId="43" xfId="44" applyNumberFormat="1" applyFont="1" applyFill="1" applyBorder="1" applyAlignment="1" applyProtection="1">
      <alignment horizontal="centerContinuous" vertical="center"/>
    </xf>
    <xf numFmtId="0" fontId="102" fillId="0" borderId="56" xfId="44" applyNumberFormat="1" applyFont="1" applyFill="1" applyBorder="1" applyAlignment="1" applyProtection="1">
      <alignment horizontal="center" vertical="center" wrapText="1"/>
    </xf>
    <xf numFmtId="0" fontId="102" fillId="0" borderId="19" xfId="44" applyNumberFormat="1" applyFont="1" applyFill="1" applyBorder="1" applyAlignment="1" applyProtection="1">
      <alignment horizontal="center" vertical="center" wrapText="1"/>
    </xf>
    <xf numFmtId="0" fontId="24" fillId="0" borderId="17" xfId="43" applyFont="1" applyFill="1" applyBorder="1" applyAlignment="1" applyProtection="1">
      <alignment horizontal="center" vertical="center"/>
    </xf>
    <xf numFmtId="0" fontId="24" fillId="0" borderId="18" xfId="43" applyFont="1" applyFill="1" applyBorder="1" applyAlignment="1" applyProtection="1">
      <alignment horizontal="center" vertical="center"/>
    </xf>
    <xf numFmtId="0" fontId="24" fillId="0" borderId="54" xfId="43" applyFont="1" applyFill="1" applyBorder="1" applyAlignment="1" applyProtection="1">
      <alignment horizontal="center" vertical="center"/>
    </xf>
    <xf numFmtId="0" fontId="24" fillId="0" borderId="19" xfId="43" applyFont="1" applyFill="1" applyBorder="1" applyAlignment="1" applyProtection="1">
      <alignment horizontal="center" vertical="center"/>
    </xf>
    <xf numFmtId="0" fontId="24" fillId="64" borderId="17" xfId="43" applyFont="1" applyFill="1" applyBorder="1" applyAlignment="1" applyProtection="1">
      <alignment horizontal="center" vertical="center"/>
    </xf>
    <xf numFmtId="0" fontId="24" fillId="64" borderId="18" xfId="43" applyFont="1" applyFill="1" applyBorder="1" applyAlignment="1" applyProtection="1">
      <alignment horizontal="center" vertical="center"/>
    </xf>
    <xf numFmtId="0" fontId="24" fillId="64" borderId="54" xfId="43" applyFont="1" applyFill="1" applyBorder="1" applyAlignment="1" applyProtection="1">
      <alignment horizontal="center" vertical="center"/>
    </xf>
    <xf numFmtId="0" fontId="24" fillId="64" borderId="19" xfId="43" applyFont="1" applyFill="1" applyBorder="1" applyAlignment="1" applyProtection="1">
      <alignment horizontal="center" vertical="center"/>
    </xf>
    <xf numFmtId="0" fontId="24" fillId="62" borderId="17" xfId="43" applyFont="1" applyFill="1" applyBorder="1" applyAlignment="1" applyProtection="1">
      <alignment horizontal="center" vertical="center"/>
    </xf>
    <xf numFmtId="0" fontId="24" fillId="62" borderId="18" xfId="43" applyFont="1" applyFill="1" applyBorder="1" applyAlignment="1" applyProtection="1">
      <alignment horizontal="center" vertical="center"/>
    </xf>
    <xf numFmtId="0" fontId="24" fillId="62" borderId="54" xfId="43" applyFont="1" applyFill="1" applyBorder="1" applyAlignment="1" applyProtection="1">
      <alignment horizontal="center" vertical="center"/>
    </xf>
    <xf numFmtId="0" fontId="24" fillId="62" borderId="19" xfId="43" applyFont="1" applyFill="1" applyBorder="1" applyAlignment="1" applyProtection="1">
      <alignment horizontal="center" vertical="center"/>
    </xf>
    <xf numFmtId="0" fontId="108" fillId="34" borderId="60" xfId="43" applyFont="1" applyFill="1" applyBorder="1" applyAlignment="1" applyProtection="1">
      <alignment vertical="center"/>
    </xf>
    <xf numFmtId="0" fontId="108" fillId="34" borderId="71" xfId="43" applyFont="1" applyFill="1" applyBorder="1" applyAlignment="1" applyProtection="1">
      <alignment vertical="center"/>
    </xf>
    <xf numFmtId="165" fontId="108" fillId="34" borderId="21" xfId="43" applyNumberFormat="1" applyFont="1" applyFill="1" applyBorder="1" applyProtection="1">
      <alignment vertical="center"/>
    </xf>
    <xf numFmtId="165" fontId="108" fillId="34" borderId="40" xfId="43" applyNumberFormat="1" applyFont="1" applyFill="1" applyBorder="1" applyProtection="1">
      <alignment vertical="center"/>
    </xf>
    <xf numFmtId="0" fontId="108" fillId="34" borderId="59" xfId="43" applyFont="1" applyFill="1" applyBorder="1" applyAlignment="1" applyProtection="1">
      <alignment vertical="center"/>
    </xf>
    <xf numFmtId="0" fontId="108" fillId="34" borderId="47" xfId="43" applyFont="1" applyFill="1" applyBorder="1" applyAlignment="1" applyProtection="1">
      <alignment vertical="center"/>
    </xf>
    <xf numFmtId="165" fontId="108" fillId="34" borderId="24" xfId="43" applyNumberFormat="1" applyFont="1" applyFill="1" applyBorder="1" applyProtection="1">
      <alignment vertical="center"/>
    </xf>
    <xf numFmtId="165" fontId="108" fillId="34" borderId="26" xfId="43" applyNumberFormat="1" applyFont="1" applyFill="1" applyBorder="1" applyProtection="1">
      <alignment vertical="center"/>
    </xf>
    <xf numFmtId="165" fontId="108" fillId="34" borderId="25" xfId="43" applyNumberFormat="1" applyFont="1" applyFill="1" applyBorder="1" applyProtection="1">
      <alignment vertical="center"/>
    </xf>
    <xf numFmtId="0" fontId="102" fillId="34" borderId="59" xfId="43" applyFont="1" applyFill="1" applyBorder="1" applyAlignment="1" applyProtection="1">
      <alignment horizontal="left" vertical="center" indent="1"/>
    </xf>
    <xf numFmtId="0" fontId="102" fillId="34" borderId="59" xfId="43" applyFont="1" applyFill="1" applyBorder="1" applyAlignment="1" applyProtection="1">
      <alignment vertical="center"/>
    </xf>
    <xf numFmtId="0" fontId="102" fillId="34" borderId="47" xfId="43" applyFont="1" applyFill="1" applyBorder="1" applyAlignment="1" applyProtection="1">
      <alignment vertical="center"/>
    </xf>
    <xf numFmtId="165" fontId="102" fillId="34" borderId="24" xfId="43" applyNumberFormat="1" applyFont="1" applyFill="1" applyBorder="1" applyProtection="1">
      <alignment vertical="center"/>
    </xf>
    <xf numFmtId="165" fontId="102" fillId="34" borderId="26" xfId="43" applyNumberFormat="1" applyFont="1" applyFill="1" applyBorder="1" applyProtection="1">
      <alignment vertical="center"/>
    </xf>
    <xf numFmtId="165" fontId="102" fillId="34" borderId="25" xfId="43" applyNumberFormat="1" applyFont="1" applyFill="1" applyBorder="1" applyProtection="1">
      <alignment vertical="center"/>
    </xf>
    <xf numFmtId="0" fontId="108" fillId="34" borderId="54" xfId="43" applyFont="1" applyFill="1" applyBorder="1" applyAlignment="1" applyProtection="1">
      <alignment horizontal="left" vertical="center"/>
    </xf>
    <xf numFmtId="0" fontId="108" fillId="34" borderId="58" xfId="43" applyFont="1" applyFill="1" applyBorder="1" applyAlignment="1" applyProtection="1">
      <alignment horizontal="left" vertical="center"/>
    </xf>
    <xf numFmtId="0" fontId="108" fillId="34" borderId="51" xfId="43" applyFont="1" applyFill="1" applyBorder="1" applyAlignment="1" applyProtection="1">
      <alignment horizontal="left" vertical="center"/>
    </xf>
    <xf numFmtId="165" fontId="108" fillId="34" borderId="50" xfId="43" applyNumberFormat="1" applyFont="1" applyFill="1" applyBorder="1" applyProtection="1">
      <alignment vertical="center"/>
    </xf>
    <xf numFmtId="165" fontId="108" fillId="34" borderId="18" xfId="43" applyNumberFormat="1" applyFont="1" applyFill="1" applyBorder="1" applyProtection="1">
      <alignment vertical="center"/>
    </xf>
    <xf numFmtId="165" fontId="108" fillId="34" borderId="51" xfId="43" applyNumberFormat="1" applyFont="1" applyFill="1" applyBorder="1" applyProtection="1">
      <alignment vertical="center"/>
    </xf>
    <xf numFmtId="0" fontId="108" fillId="34" borderId="56" xfId="43" applyFont="1" applyFill="1" applyBorder="1" applyAlignment="1" applyProtection="1">
      <alignment horizontal="center" vertical="center"/>
    </xf>
    <xf numFmtId="0" fontId="108" fillId="34" borderId="56" xfId="43" applyFont="1" applyFill="1" applyBorder="1" applyAlignment="1" applyProtection="1">
      <alignment horizontal="left" vertical="center"/>
    </xf>
    <xf numFmtId="0" fontId="108" fillId="34" borderId="36" xfId="43" applyFont="1" applyFill="1" applyBorder="1" applyAlignment="1" applyProtection="1">
      <alignment horizontal="left" vertical="center"/>
    </xf>
    <xf numFmtId="165" fontId="108" fillId="34" borderId="35" xfId="43" applyNumberFormat="1" applyFont="1" applyFill="1" applyBorder="1" applyProtection="1">
      <alignment vertical="center"/>
    </xf>
    <xf numFmtId="165" fontId="108" fillId="34" borderId="37" xfId="43" applyNumberFormat="1" applyFont="1" applyFill="1" applyBorder="1" applyProtection="1">
      <alignment vertical="center"/>
    </xf>
    <xf numFmtId="165" fontId="108" fillId="34" borderId="36" xfId="43" applyNumberFormat="1" applyFont="1" applyFill="1" applyBorder="1" applyProtection="1">
      <alignment vertical="center"/>
    </xf>
    <xf numFmtId="0" fontId="108" fillId="34" borderId="73" xfId="43" applyFont="1" applyFill="1" applyBorder="1" applyAlignment="1" applyProtection="1">
      <alignment horizontal="center" vertical="center"/>
    </xf>
    <xf numFmtId="0" fontId="108" fillId="34" borderId="32" xfId="43" applyFont="1" applyFill="1" applyBorder="1" applyAlignment="1" applyProtection="1">
      <alignment horizontal="left" vertical="center"/>
    </xf>
    <xf numFmtId="0" fontId="108" fillId="34" borderId="28" xfId="43" applyFont="1" applyFill="1" applyBorder="1" applyAlignment="1" applyProtection="1">
      <alignment horizontal="left" vertical="center"/>
    </xf>
    <xf numFmtId="168" fontId="108" fillId="34" borderId="27" xfId="43" applyNumberFormat="1" applyFont="1" applyFill="1" applyBorder="1" applyProtection="1">
      <alignment vertical="center"/>
    </xf>
    <xf numFmtId="0" fontId="24" fillId="34" borderId="32" xfId="43" applyFont="1" applyFill="1" applyBorder="1" applyAlignment="1" applyProtection="1">
      <alignment vertical="center"/>
    </xf>
    <xf numFmtId="169" fontId="108" fillId="34" borderId="55" xfId="43" applyNumberFormat="1" applyFont="1" applyFill="1" applyBorder="1" applyProtection="1">
      <alignment vertical="center"/>
    </xf>
    <xf numFmtId="10" fontId="108" fillId="34" borderId="28" xfId="45" applyNumberFormat="1" applyFont="1" applyFill="1" applyBorder="1" applyProtection="1">
      <alignment vertical="center"/>
    </xf>
    <xf numFmtId="0" fontId="103" fillId="0" borderId="0" xfId="43" quotePrefix="1" applyFont="1" applyFill="1" applyAlignment="1" applyProtection="1">
      <alignment horizontal="right" vertical="center"/>
      <protection locked="0"/>
    </xf>
    <xf numFmtId="167" fontId="100" fillId="0" borderId="0" xfId="916" applyNumberFormat="1" applyFont="1"/>
    <xf numFmtId="169" fontId="103" fillId="0" borderId="0" xfId="43" applyNumberFormat="1" applyFont="1" applyFill="1" applyProtection="1">
      <alignment vertical="center"/>
      <protection locked="0"/>
    </xf>
    <xf numFmtId="169" fontId="102" fillId="0" borderId="0" xfId="44" quotePrefix="1" applyNumberFormat="1" applyFont="1" applyFill="1" applyBorder="1" applyAlignment="1" applyProtection="1">
      <alignment vertical="center"/>
    </xf>
    <xf numFmtId="170" fontId="103" fillId="0" borderId="0" xfId="43" applyNumberFormat="1" applyFont="1" applyFill="1" applyProtection="1">
      <alignment vertical="center"/>
      <protection locked="0"/>
    </xf>
    <xf numFmtId="0" fontId="24" fillId="0" borderId="38" xfId="43" applyFont="1" applyFill="1" applyBorder="1" applyAlignment="1" applyProtection="1">
      <alignment vertical="center"/>
    </xf>
    <xf numFmtId="0" fontId="102" fillId="0" borderId="74" xfId="43" quotePrefix="1" applyFont="1" applyFill="1" applyBorder="1" applyAlignment="1" applyProtection="1">
      <alignment vertical="center"/>
    </xf>
    <xf numFmtId="0" fontId="24" fillId="0" borderId="20" xfId="42" applyFont="1" applyFill="1" applyBorder="1" applyAlignment="1" applyProtection="1">
      <alignment horizontal="center" vertical="center"/>
    </xf>
    <xf numFmtId="166" fontId="113" fillId="0" borderId="22" xfId="44" quotePrefix="1" applyNumberFormat="1" applyFont="1" applyFill="1" applyBorder="1" applyAlignment="1" applyProtection="1">
      <alignment vertical="center"/>
    </xf>
    <xf numFmtId="9" fontId="113" fillId="0" borderId="10" xfId="45" quotePrefix="1" applyFont="1" applyFill="1" applyBorder="1" applyAlignment="1" applyProtection="1">
      <alignment vertical="center"/>
    </xf>
    <xf numFmtId="9" fontId="113" fillId="0" borderId="11" xfId="45" applyFont="1" applyFill="1" applyBorder="1" applyAlignment="1" applyProtection="1">
      <alignment horizontal="center" vertical="center"/>
    </xf>
    <xf numFmtId="165" fontId="102" fillId="0" borderId="33" xfId="44" quotePrefix="1" applyNumberFormat="1" applyFont="1" applyFill="1" applyBorder="1" applyAlignment="1" applyProtection="1">
      <alignment vertical="center"/>
    </xf>
    <xf numFmtId="165" fontId="102" fillId="0" borderId="39" xfId="44" quotePrefix="1" applyNumberFormat="1" applyFont="1" applyFill="1" applyBorder="1" applyAlignment="1" applyProtection="1">
      <alignment vertical="center"/>
    </xf>
    <xf numFmtId="165" fontId="102" fillId="0" borderId="57" xfId="44" quotePrefix="1" applyNumberFormat="1" applyFont="1" applyFill="1" applyBorder="1" applyAlignment="1" applyProtection="1">
      <alignment vertical="center"/>
    </xf>
    <xf numFmtId="165" fontId="102" fillId="65" borderId="33" xfId="44" quotePrefix="1" applyNumberFormat="1" applyFont="1" applyFill="1" applyBorder="1" applyAlignment="1" applyProtection="1">
      <alignment vertical="center"/>
    </xf>
    <xf numFmtId="165" fontId="102" fillId="65" borderId="39" xfId="44" quotePrefix="1" applyNumberFormat="1" applyFont="1" applyFill="1" applyBorder="1" applyAlignment="1" applyProtection="1">
      <alignment vertical="center"/>
    </xf>
    <xf numFmtId="165" fontId="102" fillId="65" borderId="57" xfId="44" quotePrefix="1" applyNumberFormat="1" applyFont="1" applyFill="1" applyBorder="1" applyAlignment="1" applyProtection="1">
      <alignment vertical="center"/>
    </xf>
    <xf numFmtId="165" fontId="102" fillId="65" borderId="34" xfId="44" quotePrefix="1" applyNumberFormat="1" applyFont="1" applyFill="1" applyBorder="1" applyAlignment="1" applyProtection="1">
      <alignment vertical="center"/>
    </xf>
    <xf numFmtId="165" fontId="102" fillId="62" borderId="24" xfId="44" quotePrefix="1" applyNumberFormat="1" applyFont="1" applyFill="1" applyBorder="1" applyAlignment="1" applyProtection="1">
      <alignment vertical="center"/>
    </xf>
    <xf numFmtId="165" fontId="102" fillId="62" borderId="26" xfId="44" quotePrefix="1" applyNumberFormat="1" applyFont="1" applyFill="1" applyBorder="1" applyAlignment="1" applyProtection="1">
      <alignment vertical="center"/>
    </xf>
    <xf numFmtId="165" fontId="102" fillId="62" borderId="57" xfId="44" quotePrefix="1" applyNumberFormat="1" applyFont="1" applyFill="1" applyBorder="1" applyAlignment="1" applyProtection="1">
      <alignment vertical="center"/>
    </xf>
    <xf numFmtId="165" fontId="102" fillId="62" borderId="33" xfId="44" quotePrefix="1" applyNumberFormat="1" applyFont="1" applyFill="1" applyBorder="1" applyAlignment="1" applyProtection="1">
      <alignment vertical="center"/>
    </xf>
    <xf numFmtId="165" fontId="102" fillId="62" borderId="39" xfId="44" quotePrefix="1" applyNumberFormat="1" applyFont="1" applyFill="1" applyBorder="1" applyAlignment="1" applyProtection="1">
      <alignment vertical="center"/>
    </xf>
    <xf numFmtId="165" fontId="102" fillId="62" borderId="34" xfId="44" quotePrefix="1" applyNumberFormat="1" applyFont="1" applyFill="1" applyBorder="1" applyAlignment="1" applyProtection="1">
      <alignment vertical="center"/>
    </xf>
    <xf numFmtId="9" fontId="113" fillId="0" borderId="20" xfId="45" quotePrefix="1" applyFont="1" applyFill="1" applyBorder="1" applyAlignment="1" applyProtection="1">
      <alignment vertical="center"/>
    </xf>
    <xf numFmtId="9" fontId="113" fillId="0" borderId="22" xfId="45" applyFont="1" applyFill="1" applyBorder="1" applyAlignment="1" applyProtection="1">
      <alignment horizontal="center" vertical="center"/>
    </xf>
    <xf numFmtId="165" fontId="102" fillId="0" borderId="24" xfId="44" quotePrefix="1" applyNumberFormat="1" applyFont="1" applyFill="1" applyBorder="1" applyAlignment="1" applyProtection="1">
      <alignment vertical="center"/>
    </xf>
    <xf numFmtId="165" fontId="102" fillId="0" borderId="26" xfId="44" quotePrefix="1" applyNumberFormat="1" applyFont="1" applyFill="1" applyBorder="1" applyAlignment="1" applyProtection="1">
      <alignment vertical="center"/>
    </xf>
    <xf numFmtId="165" fontId="102" fillId="0" borderId="25" xfId="44" quotePrefix="1" applyNumberFormat="1" applyFont="1" applyFill="1" applyBorder="1" applyAlignment="1" applyProtection="1">
      <alignment vertical="center"/>
    </xf>
    <xf numFmtId="165" fontId="102" fillId="65" borderId="24" xfId="44" quotePrefix="1" applyNumberFormat="1" applyFont="1" applyFill="1" applyBorder="1" applyAlignment="1" applyProtection="1">
      <alignment vertical="center"/>
    </xf>
    <xf numFmtId="165" fontId="102" fillId="65" borderId="26" xfId="44" quotePrefix="1" applyNumberFormat="1" applyFont="1" applyFill="1" applyBorder="1" applyAlignment="1" applyProtection="1">
      <alignment vertical="center"/>
    </xf>
    <xf numFmtId="165" fontId="102" fillId="65" borderId="25" xfId="44" quotePrefix="1" applyNumberFormat="1" applyFont="1" applyFill="1" applyBorder="1" applyAlignment="1" applyProtection="1">
      <alignment vertical="center"/>
    </xf>
    <xf numFmtId="165" fontId="102" fillId="62" borderId="25" xfId="44" quotePrefix="1" applyNumberFormat="1" applyFont="1" applyFill="1" applyBorder="1" applyAlignment="1" applyProtection="1">
      <alignment vertical="center"/>
    </xf>
    <xf numFmtId="165" fontId="102" fillId="0" borderId="15" xfId="44" quotePrefix="1" applyNumberFormat="1" applyFont="1" applyFill="1" applyBorder="1" applyAlignment="1" applyProtection="1">
      <alignment vertical="center"/>
    </xf>
    <xf numFmtId="165" fontId="102" fillId="0" borderId="40" xfId="44" quotePrefix="1" applyNumberFormat="1" applyFont="1" applyFill="1" applyBorder="1" applyAlignment="1" applyProtection="1">
      <alignment vertical="center"/>
    </xf>
    <xf numFmtId="165" fontId="102" fillId="0" borderId="72" xfId="44" quotePrefix="1" applyNumberFormat="1" applyFont="1" applyFill="1" applyBorder="1" applyAlignment="1" applyProtection="1">
      <alignment vertical="center"/>
    </xf>
    <xf numFmtId="165" fontId="102" fillId="65" borderId="15" xfId="44" quotePrefix="1" applyNumberFormat="1" applyFont="1" applyFill="1" applyBorder="1" applyAlignment="1" applyProtection="1">
      <alignment vertical="center"/>
    </xf>
    <xf numFmtId="165" fontId="102" fillId="65" borderId="40" xfId="44" quotePrefix="1" applyNumberFormat="1" applyFont="1" applyFill="1" applyBorder="1" applyAlignment="1" applyProtection="1">
      <alignment vertical="center"/>
    </xf>
    <xf numFmtId="165" fontId="102" fillId="65" borderId="72" xfId="44" quotePrefix="1" applyNumberFormat="1" applyFont="1" applyFill="1" applyBorder="1" applyAlignment="1" applyProtection="1">
      <alignment vertical="center"/>
    </xf>
    <xf numFmtId="165" fontId="102" fillId="62" borderId="15" xfId="44" quotePrefix="1" applyNumberFormat="1" applyFont="1" applyFill="1" applyBorder="1" applyAlignment="1" applyProtection="1">
      <alignment vertical="center"/>
    </xf>
    <xf numFmtId="165" fontId="102" fillId="62" borderId="40" xfId="44" quotePrefix="1" applyNumberFormat="1" applyFont="1" applyFill="1" applyBorder="1" applyAlignment="1" applyProtection="1">
      <alignment vertical="center"/>
    </xf>
    <xf numFmtId="165" fontId="102" fillId="62" borderId="72" xfId="44" quotePrefix="1" applyNumberFormat="1" applyFont="1" applyFill="1" applyBorder="1" applyAlignment="1" applyProtection="1">
      <alignment vertical="center"/>
    </xf>
    <xf numFmtId="165" fontId="102" fillId="62" borderId="37" xfId="44" quotePrefix="1" applyNumberFormat="1" applyFont="1" applyFill="1" applyBorder="1" applyAlignment="1" applyProtection="1">
      <alignment vertical="center"/>
    </xf>
    <xf numFmtId="165" fontId="102" fillId="62" borderId="16" xfId="44" quotePrefix="1" applyNumberFormat="1" applyFont="1" applyFill="1" applyBorder="1" applyAlignment="1" applyProtection="1">
      <alignment vertical="center"/>
    </xf>
    <xf numFmtId="0" fontId="23" fillId="37" borderId="27" xfId="43" applyFont="1" applyFill="1" applyBorder="1" applyAlignment="1" applyProtection="1">
      <alignment vertical="center"/>
    </xf>
    <xf numFmtId="0" fontId="102" fillId="37" borderId="28" xfId="43" applyFont="1" applyFill="1" applyBorder="1" applyAlignment="1" applyProtection="1">
      <alignment vertical="center"/>
    </xf>
    <xf numFmtId="0" fontId="24" fillId="37" borderId="29" xfId="42" applyFont="1" applyFill="1" applyBorder="1" applyAlignment="1" applyProtection="1">
      <alignment horizontal="center" vertical="center"/>
    </xf>
    <xf numFmtId="166" fontId="113" fillId="37" borderId="31" xfId="44" quotePrefix="1" applyNumberFormat="1" applyFont="1" applyFill="1" applyBorder="1" applyAlignment="1" applyProtection="1">
      <alignment vertical="center"/>
    </xf>
    <xf numFmtId="9" fontId="113" fillId="37" borderId="29" xfId="45" quotePrefix="1" applyFont="1" applyFill="1" applyBorder="1" applyAlignment="1" applyProtection="1">
      <alignment vertical="center"/>
    </xf>
    <xf numFmtId="9" fontId="113" fillId="37" borderId="31" xfId="45" applyFont="1" applyFill="1" applyBorder="1" applyAlignment="1" applyProtection="1">
      <alignment horizontal="center" vertical="center"/>
    </xf>
    <xf numFmtId="165" fontId="108" fillId="37" borderId="27" xfId="44" quotePrefix="1" applyNumberFormat="1" applyFont="1" applyFill="1" applyBorder="1" applyAlignment="1" applyProtection="1">
      <alignment vertical="center"/>
    </xf>
    <xf numFmtId="165" fontId="108" fillId="37" borderId="30" xfId="44" quotePrefix="1" applyNumberFormat="1" applyFont="1" applyFill="1" applyBorder="1" applyAlignment="1" applyProtection="1">
      <alignment vertical="center"/>
    </xf>
    <xf numFmtId="165" fontId="108" fillId="37" borderId="31" xfId="44" quotePrefix="1" applyNumberFormat="1" applyFont="1" applyFill="1" applyBorder="1" applyAlignment="1" applyProtection="1">
      <alignment vertical="center"/>
    </xf>
    <xf numFmtId="9" fontId="114" fillId="0" borderId="22" xfId="45" applyFont="1" applyFill="1" applyBorder="1" applyAlignment="1" applyProtection="1">
      <alignment horizontal="center" vertical="center"/>
    </xf>
    <xf numFmtId="165" fontId="102" fillId="65" borderId="41" xfId="44" quotePrefix="1" applyNumberFormat="1" applyFont="1" applyFill="1" applyBorder="1" applyAlignment="1" applyProtection="1">
      <alignment vertical="center"/>
    </xf>
    <xf numFmtId="165" fontId="102" fillId="62" borderId="41" xfId="44" quotePrefix="1" applyNumberFormat="1" applyFont="1" applyFill="1" applyBorder="1" applyAlignment="1" applyProtection="1">
      <alignment vertical="center"/>
    </xf>
    <xf numFmtId="0" fontId="24" fillId="0" borderId="44" xfId="43" applyFont="1" applyFill="1" applyBorder="1" applyAlignment="1" applyProtection="1">
      <alignment vertical="center"/>
    </xf>
    <xf numFmtId="0" fontId="102" fillId="0" borderId="71" xfId="43" quotePrefix="1" applyFont="1" applyFill="1" applyBorder="1" applyAlignment="1" applyProtection="1">
      <alignment vertical="center"/>
    </xf>
    <xf numFmtId="0" fontId="24" fillId="0" borderId="21" xfId="42" applyFont="1" applyFill="1" applyBorder="1" applyAlignment="1" applyProtection="1">
      <alignment horizontal="center" vertical="center"/>
    </xf>
    <xf numFmtId="166" fontId="113" fillId="0" borderId="72" xfId="44" quotePrefix="1" applyNumberFormat="1" applyFont="1" applyFill="1" applyBorder="1" applyAlignment="1" applyProtection="1">
      <alignment vertical="center"/>
    </xf>
    <xf numFmtId="0" fontId="24" fillId="0" borderId="49" xfId="42" applyFont="1" applyFill="1" applyBorder="1" applyAlignment="1" applyProtection="1">
      <alignment horizontal="center" vertical="center"/>
    </xf>
    <xf numFmtId="166" fontId="113" fillId="0" borderId="52" xfId="44" quotePrefix="1" applyNumberFormat="1" applyFont="1" applyFill="1" applyBorder="1" applyAlignment="1" applyProtection="1">
      <alignment vertical="center"/>
    </xf>
    <xf numFmtId="9" fontId="113" fillId="0" borderId="49" xfId="45" quotePrefix="1" applyFont="1" applyFill="1" applyBorder="1" applyAlignment="1" applyProtection="1">
      <alignment vertical="center"/>
    </xf>
    <xf numFmtId="9" fontId="113" fillId="0" borderId="52" xfId="45" applyFont="1" applyFill="1" applyBorder="1" applyAlignment="1" applyProtection="1">
      <alignment horizontal="center" vertical="center"/>
    </xf>
    <xf numFmtId="165" fontId="102" fillId="65" borderId="17" xfId="44" quotePrefix="1" applyNumberFormat="1" applyFont="1" applyFill="1" applyBorder="1" applyAlignment="1" applyProtection="1">
      <alignment vertical="center"/>
    </xf>
    <xf numFmtId="165" fontId="102" fillId="62" borderId="17" xfId="44" quotePrefix="1" applyNumberFormat="1" applyFont="1" applyFill="1" applyBorder="1" applyAlignment="1" applyProtection="1">
      <alignment vertical="center"/>
    </xf>
    <xf numFmtId="165" fontId="108" fillId="37" borderId="29" xfId="43" applyNumberFormat="1" applyFont="1" applyFill="1" applyBorder="1" applyProtection="1">
      <alignment vertical="center"/>
    </xf>
    <xf numFmtId="165" fontId="108" fillId="37" borderId="30" xfId="43" applyNumberFormat="1" applyFont="1" applyFill="1" applyBorder="1" applyProtection="1">
      <alignment vertical="center"/>
    </xf>
    <xf numFmtId="165" fontId="108" fillId="37" borderId="31" xfId="43" applyNumberFormat="1" applyFont="1" applyFill="1" applyBorder="1" applyProtection="1">
      <alignment vertical="center"/>
    </xf>
    <xf numFmtId="0" fontId="93" fillId="0" borderId="33" xfId="43" applyFont="1" applyFill="1" applyBorder="1" applyAlignment="1" applyProtection="1">
      <alignment vertical="center"/>
    </xf>
    <xf numFmtId="49" fontId="115" fillId="0" borderId="74" xfId="43" applyNumberFormat="1" applyFont="1" applyFill="1" applyBorder="1" applyAlignment="1" applyProtection="1">
      <alignment vertical="center"/>
    </xf>
    <xf numFmtId="0" fontId="93" fillId="0" borderId="33" xfId="42" applyFont="1" applyFill="1" applyBorder="1" applyAlignment="1" applyProtection="1">
      <alignment horizontal="center" vertical="center"/>
    </xf>
    <xf numFmtId="166" fontId="116" fillId="0" borderId="11" xfId="44" applyNumberFormat="1" applyFont="1" applyFill="1" applyBorder="1" applyAlignment="1" applyProtection="1">
      <alignment vertical="center"/>
    </xf>
    <xf numFmtId="9" fontId="116" fillId="0" borderId="10" xfId="45" applyFont="1" applyFill="1" applyBorder="1" applyAlignment="1" applyProtection="1">
      <alignment vertical="center"/>
    </xf>
    <xf numFmtId="9" fontId="116" fillId="0" borderId="11" xfId="45" applyFont="1" applyFill="1" applyBorder="1" applyAlignment="1" applyProtection="1">
      <alignment horizontal="center" vertical="center"/>
    </xf>
    <xf numFmtId="165" fontId="115" fillId="0" borderId="24" xfId="44" quotePrefix="1" applyNumberFormat="1" applyFont="1" applyFill="1" applyBorder="1" applyAlignment="1" applyProtection="1">
      <alignment vertical="center"/>
    </xf>
    <xf numFmtId="165" fontId="115" fillId="0" borderId="26" xfId="44" quotePrefix="1" applyNumberFormat="1" applyFont="1" applyFill="1" applyBorder="1" applyAlignment="1" applyProtection="1">
      <alignment vertical="center"/>
    </xf>
    <xf numFmtId="165" fontId="115" fillId="0" borderId="25" xfId="44" quotePrefix="1" applyNumberFormat="1" applyFont="1" applyFill="1" applyBorder="1" applyAlignment="1" applyProtection="1">
      <alignment vertical="center"/>
    </xf>
    <xf numFmtId="165" fontId="115" fillId="65" borderId="24" xfId="44" quotePrefix="1" applyNumberFormat="1" applyFont="1" applyFill="1" applyBorder="1" applyAlignment="1" applyProtection="1">
      <alignment vertical="center"/>
    </xf>
    <xf numFmtId="165" fontId="115" fillId="65" borderId="26" xfId="44" quotePrefix="1" applyNumberFormat="1" applyFont="1" applyFill="1" applyBorder="1" applyAlignment="1" applyProtection="1">
      <alignment vertical="center"/>
    </xf>
    <xf numFmtId="165" fontId="115" fillId="65" borderId="25" xfId="44" quotePrefix="1" applyNumberFormat="1" applyFont="1" applyFill="1" applyBorder="1" applyAlignment="1" applyProtection="1">
      <alignment vertical="center"/>
    </xf>
    <xf numFmtId="165" fontId="115" fillId="62" borderId="24" xfId="44" quotePrefix="1" applyNumberFormat="1" applyFont="1" applyFill="1" applyBorder="1" applyAlignment="1" applyProtection="1">
      <alignment vertical="center"/>
    </xf>
    <xf numFmtId="165" fontId="115" fillId="62" borderId="26" xfId="44" quotePrefix="1" applyNumberFormat="1" applyFont="1" applyFill="1" applyBorder="1" applyAlignment="1" applyProtection="1">
      <alignment vertical="center"/>
    </xf>
    <xf numFmtId="165" fontId="115" fillId="62" borderId="25" xfId="44" quotePrefix="1" applyNumberFormat="1" applyFont="1" applyFill="1" applyBorder="1" applyAlignment="1" applyProtection="1">
      <alignment vertical="center"/>
    </xf>
    <xf numFmtId="0" fontId="93" fillId="0" borderId="38" xfId="43" applyFont="1" applyFill="1" applyBorder="1" applyAlignment="1" applyProtection="1">
      <alignment vertical="center"/>
    </xf>
    <xf numFmtId="0" fontId="93" fillId="0" borderId="20" xfId="42" applyFont="1" applyFill="1" applyBorder="1" applyAlignment="1" applyProtection="1">
      <alignment horizontal="center" vertical="center"/>
    </xf>
    <xf numFmtId="166" fontId="116" fillId="0" borderId="22" xfId="44" applyNumberFormat="1" applyFont="1" applyFill="1" applyBorder="1" applyAlignment="1" applyProtection="1">
      <alignment vertical="center"/>
    </xf>
    <xf numFmtId="9" fontId="116" fillId="0" borderId="20" xfId="45" applyFont="1" applyFill="1" applyBorder="1" applyAlignment="1" applyProtection="1">
      <alignment vertical="center"/>
    </xf>
    <xf numFmtId="9" fontId="116" fillId="0" borderId="22" xfId="45" applyFont="1" applyFill="1" applyBorder="1" applyAlignment="1" applyProtection="1">
      <alignment horizontal="center" vertical="center"/>
    </xf>
    <xf numFmtId="49" fontId="102" fillId="0" borderId="74" xfId="43" applyNumberFormat="1" applyFont="1" applyFill="1" applyBorder="1" applyAlignment="1" applyProtection="1">
      <alignment vertical="center"/>
    </xf>
    <xf numFmtId="166" fontId="113" fillId="0" borderId="22" xfId="44" applyNumberFormat="1" applyFont="1" applyFill="1" applyBorder="1" applyAlignment="1" applyProtection="1">
      <alignment vertical="center"/>
    </xf>
    <xf numFmtId="9" fontId="113" fillId="0" borderId="20" xfId="45" applyFont="1" applyFill="1" applyBorder="1" applyAlignment="1" applyProtection="1">
      <alignment vertical="center"/>
    </xf>
    <xf numFmtId="9" fontId="113" fillId="0" borderId="21" xfId="45" quotePrefix="1" applyFont="1" applyFill="1" applyBorder="1" applyAlignment="1" applyProtection="1">
      <alignment vertical="center"/>
    </xf>
    <xf numFmtId="9" fontId="113" fillId="0" borderId="72" xfId="45" quotePrefix="1" applyFont="1" applyFill="1" applyBorder="1" applyAlignment="1" applyProtection="1">
      <alignment horizontal="center" vertical="center"/>
    </xf>
    <xf numFmtId="0" fontId="93" fillId="0" borderId="45" xfId="43" applyFont="1" applyFill="1" applyBorder="1" applyAlignment="1" applyProtection="1">
      <alignment vertical="center"/>
    </xf>
    <xf numFmtId="0" fontId="115" fillId="0" borderId="48" xfId="43" quotePrefix="1" applyFont="1" applyFill="1" applyBorder="1" applyAlignment="1" applyProtection="1">
      <alignment vertical="center"/>
    </xf>
    <xf numFmtId="0" fontId="93" fillId="0" borderId="49" xfId="42" applyFont="1" applyFill="1" applyBorder="1" applyAlignment="1" applyProtection="1">
      <alignment horizontal="center" vertical="center"/>
    </xf>
    <xf numFmtId="166" fontId="116" fillId="0" borderId="52" xfId="44" quotePrefix="1" applyNumberFormat="1" applyFont="1" applyFill="1" applyBorder="1" applyAlignment="1" applyProtection="1">
      <alignment vertical="center"/>
    </xf>
    <xf numFmtId="9" fontId="116" fillId="0" borderId="20" xfId="45" quotePrefix="1" applyFont="1" applyFill="1" applyBorder="1" applyAlignment="1" applyProtection="1">
      <alignment vertical="center"/>
    </xf>
    <xf numFmtId="0" fontId="24" fillId="0" borderId="46" xfId="43" applyFont="1" applyFill="1" applyBorder="1" applyAlignment="1" applyProtection="1">
      <alignment vertical="center"/>
    </xf>
    <xf numFmtId="0" fontId="102" fillId="0" borderId="47" xfId="43" quotePrefix="1" applyFont="1" applyFill="1" applyBorder="1" applyAlignment="1" applyProtection="1">
      <alignment vertical="center"/>
    </xf>
    <xf numFmtId="0" fontId="24" fillId="0" borderId="24" xfId="42" applyFont="1" applyFill="1" applyBorder="1" applyAlignment="1" applyProtection="1">
      <alignment horizontal="center" vertical="center"/>
    </xf>
    <xf numFmtId="166" fontId="113" fillId="0" borderId="25" xfId="44" quotePrefix="1" applyNumberFormat="1" applyFont="1" applyFill="1" applyBorder="1" applyAlignment="1" applyProtection="1">
      <alignment vertical="center"/>
    </xf>
    <xf numFmtId="9" fontId="113" fillId="0" borderId="24" xfId="45" quotePrefix="1" applyFont="1" applyFill="1" applyBorder="1" applyAlignment="1" applyProtection="1">
      <alignment vertical="center"/>
    </xf>
    <xf numFmtId="9" fontId="113" fillId="0" borderId="25" xfId="45" applyFont="1" applyFill="1" applyBorder="1" applyAlignment="1" applyProtection="1">
      <alignment horizontal="center" vertical="center"/>
    </xf>
    <xf numFmtId="9" fontId="113" fillId="0" borderId="72" xfId="45" applyFont="1" applyFill="1" applyBorder="1" applyAlignment="1" applyProtection="1">
      <alignment horizontal="center" vertical="center"/>
    </xf>
    <xf numFmtId="0" fontId="117" fillId="0" borderId="38" xfId="43" applyFont="1" applyFill="1" applyBorder="1" applyAlignment="1" applyProtection="1">
      <alignment vertical="center"/>
    </xf>
    <xf numFmtId="0" fontId="118" fillId="0" borderId="74" xfId="43" quotePrefix="1" applyFont="1" applyFill="1" applyBorder="1" applyAlignment="1" applyProtection="1">
      <alignment vertical="center"/>
    </xf>
    <xf numFmtId="0" fontId="117" fillId="0" borderId="20" xfId="42" applyFont="1" applyFill="1" applyBorder="1" applyAlignment="1" applyProtection="1">
      <alignment horizontal="center" vertical="center"/>
    </xf>
    <xf numFmtId="166" fontId="119" fillId="0" borderId="22" xfId="44" quotePrefix="1" applyNumberFormat="1" applyFont="1" applyFill="1" applyBorder="1" applyAlignment="1" applyProtection="1">
      <alignment vertical="center"/>
    </xf>
    <xf numFmtId="9" fontId="119" fillId="0" borderId="20" xfId="45" quotePrefix="1" applyFont="1" applyFill="1" applyBorder="1" applyAlignment="1" applyProtection="1">
      <alignment vertical="center"/>
    </xf>
    <xf numFmtId="9" fontId="119" fillId="0" borderId="22" xfId="45" applyFont="1" applyFill="1" applyBorder="1" applyAlignment="1" applyProtection="1">
      <alignment horizontal="center" vertical="center"/>
    </xf>
    <xf numFmtId="165" fontId="118" fillId="0" borderId="24" xfId="44" quotePrefix="1" applyNumberFormat="1" applyFont="1" applyFill="1" applyBorder="1" applyAlignment="1" applyProtection="1">
      <alignment vertical="center"/>
    </xf>
    <xf numFmtId="165" fontId="118" fillId="0" borderId="26" xfId="44" quotePrefix="1" applyNumberFormat="1" applyFont="1" applyFill="1" applyBorder="1" applyAlignment="1" applyProtection="1">
      <alignment vertical="center"/>
    </xf>
    <xf numFmtId="165" fontId="118" fillId="0" borderId="25" xfId="44" quotePrefix="1" applyNumberFormat="1" applyFont="1" applyFill="1" applyBorder="1" applyAlignment="1" applyProtection="1">
      <alignment vertical="center"/>
    </xf>
    <xf numFmtId="165" fontId="118" fillId="65" borderId="24" xfId="44" quotePrefix="1" applyNumberFormat="1" applyFont="1" applyFill="1" applyBorder="1" applyAlignment="1" applyProtection="1">
      <alignment vertical="center"/>
    </xf>
    <xf numFmtId="165" fontId="118" fillId="65" borderId="26" xfId="44" quotePrefix="1" applyNumberFormat="1" applyFont="1" applyFill="1" applyBorder="1" applyAlignment="1" applyProtection="1">
      <alignment vertical="center"/>
    </xf>
    <xf numFmtId="165" fontId="118" fillId="65" borderId="25" xfId="44" quotePrefix="1" applyNumberFormat="1" applyFont="1" applyFill="1" applyBorder="1" applyAlignment="1" applyProtection="1">
      <alignment vertical="center"/>
    </xf>
    <xf numFmtId="165" fontId="118" fillId="62" borderId="24" xfId="44" quotePrefix="1" applyNumberFormat="1" applyFont="1" applyFill="1" applyBorder="1" applyAlignment="1" applyProtection="1">
      <alignment vertical="center"/>
    </xf>
    <xf numFmtId="165" fontId="118" fillId="62" borderId="26" xfId="44" quotePrefix="1" applyNumberFormat="1" applyFont="1" applyFill="1" applyBorder="1" applyAlignment="1" applyProtection="1">
      <alignment vertical="center"/>
    </xf>
    <xf numFmtId="165" fontId="118" fillId="62" borderId="25" xfId="44" quotePrefix="1" applyNumberFormat="1" applyFont="1" applyFill="1" applyBorder="1" applyAlignment="1" applyProtection="1">
      <alignment vertical="center"/>
    </xf>
    <xf numFmtId="0" fontId="24" fillId="0" borderId="45" xfId="43" applyFont="1" applyFill="1" applyBorder="1" applyAlignment="1" applyProtection="1">
      <alignment vertical="center"/>
    </xf>
    <xf numFmtId="0" fontId="102" fillId="0" borderId="48" xfId="43" quotePrefix="1" applyFont="1" applyFill="1" applyBorder="1" applyAlignment="1" applyProtection="1">
      <alignment vertical="center"/>
    </xf>
    <xf numFmtId="0" fontId="115" fillId="0" borderId="74" xfId="43" quotePrefix="1" applyFont="1" applyFill="1" applyBorder="1" applyAlignment="1" applyProtection="1">
      <alignment vertical="center"/>
    </xf>
    <xf numFmtId="166" fontId="116" fillId="0" borderId="22" xfId="44" quotePrefix="1" applyNumberFormat="1" applyFont="1" applyFill="1" applyBorder="1" applyAlignment="1" applyProtection="1">
      <alignment vertical="center"/>
    </xf>
    <xf numFmtId="9" fontId="116" fillId="0" borderId="49" xfId="45" quotePrefix="1" applyFont="1" applyFill="1" applyBorder="1" applyAlignment="1" applyProtection="1">
      <alignment vertical="center"/>
    </xf>
    <xf numFmtId="9" fontId="116" fillId="0" borderId="52" xfId="45" applyFont="1" applyFill="1" applyBorder="1" applyAlignment="1" applyProtection="1">
      <alignment horizontal="center" vertical="center"/>
    </xf>
    <xf numFmtId="0" fontId="93" fillId="0" borderId="44" xfId="43" applyFont="1" applyFill="1" applyBorder="1" applyAlignment="1" applyProtection="1">
      <alignment vertical="center"/>
    </xf>
    <xf numFmtId="0" fontId="115" fillId="0" borderId="71" xfId="43" quotePrefix="1" applyFont="1" applyFill="1" applyBorder="1" applyAlignment="1" applyProtection="1">
      <alignment vertical="center"/>
    </xf>
    <xf numFmtId="0" fontId="93" fillId="0" borderId="21" xfId="42" applyFont="1" applyFill="1" applyBorder="1" applyAlignment="1" applyProtection="1">
      <alignment horizontal="center" vertical="center"/>
    </xf>
    <xf numFmtId="166" fontId="116" fillId="0" borderId="72" xfId="44" quotePrefix="1" applyNumberFormat="1" applyFont="1" applyFill="1" applyBorder="1" applyAlignment="1" applyProtection="1">
      <alignment vertical="center"/>
    </xf>
    <xf numFmtId="9" fontId="116" fillId="0" borderId="21" xfId="45" quotePrefix="1" applyFont="1" applyFill="1" applyBorder="1" applyAlignment="1" applyProtection="1">
      <alignment vertical="center"/>
    </xf>
    <xf numFmtId="9" fontId="116" fillId="0" borderId="72" xfId="45" applyFont="1" applyFill="1" applyBorder="1" applyAlignment="1" applyProtection="1">
      <alignment horizontal="center" vertical="center"/>
    </xf>
    <xf numFmtId="0" fontId="24" fillId="0" borderId="35" xfId="43" applyFont="1" applyFill="1" applyBorder="1" applyAlignment="1" applyProtection="1">
      <alignment vertical="center"/>
    </xf>
    <xf numFmtId="0" fontId="102" fillId="0" borderId="36" xfId="43" quotePrefix="1" applyFont="1" applyFill="1" applyBorder="1" applyAlignment="1" applyProtection="1">
      <alignment vertical="center"/>
    </xf>
    <xf numFmtId="0" fontId="24" fillId="0" borderId="15" xfId="42" applyFont="1" applyFill="1" applyBorder="1" applyAlignment="1" applyProtection="1">
      <alignment horizontal="center" vertical="center"/>
    </xf>
    <xf numFmtId="166" fontId="113" fillId="0" borderId="16" xfId="44" quotePrefix="1" applyNumberFormat="1" applyFont="1" applyFill="1" applyBorder="1" applyAlignment="1" applyProtection="1">
      <alignment vertical="center"/>
    </xf>
    <xf numFmtId="9" fontId="113" fillId="0" borderId="15" xfId="45" quotePrefix="1" applyFont="1" applyFill="1" applyBorder="1" applyAlignment="1" applyProtection="1">
      <alignment vertical="center"/>
    </xf>
    <xf numFmtId="9" fontId="113" fillId="0" borderId="16" xfId="45" applyFont="1" applyFill="1" applyBorder="1" applyAlignment="1" applyProtection="1">
      <alignment horizontal="center" vertical="center"/>
    </xf>
    <xf numFmtId="0" fontId="23" fillId="62" borderId="33" xfId="43" applyFont="1" applyFill="1" applyBorder="1" applyAlignment="1" applyProtection="1">
      <alignment vertical="center"/>
    </xf>
    <xf numFmtId="0" fontId="108" fillId="62" borderId="34" xfId="43" applyFont="1" applyFill="1" applyBorder="1" applyAlignment="1" applyProtection="1">
      <alignment vertical="center"/>
    </xf>
    <xf numFmtId="0" fontId="24" fillId="62" borderId="10" xfId="42" applyFont="1" applyFill="1" applyBorder="1" applyAlignment="1" applyProtection="1">
      <alignment horizontal="center" vertical="center"/>
    </xf>
    <xf numFmtId="166" fontId="113" fillId="62" borderId="11" xfId="44" quotePrefix="1" applyNumberFormat="1" applyFont="1" applyFill="1" applyBorder="1" applyAlignment="1" applyProtection="1">
      <alignment vertical="center"/>
    </xf>
    <xf numFmtId="9" fontId="113" fillId="62" borderId="10" xfId="45" quotePrefix="1" applyFont="1" applyFill="1" applyBorder="1" applyAlignment="1" applyProtection="1">
      <alignment vertical="center"/>
    </xf>
    <xf numFmtId="9" fontId="113" fillId="62" borderId="11" xfId="45" applyFont="1" applyFill="1" applyBorder="1" applyAlignment="1" applyProtection="1">
      <alignment horizontal="center" vertical="center"/>
    </xf>
    <xf numFmtId="165" fontId="108" fillId="62" borderId="33" xfId="43" applyNumberFormat="1" applyFont="1" applyFill="1" applyBorder="1" applyProtection="1">
      <alignment vertical="center"/>
    </xf>
    <xf numFmtId="165" fontId="108" fillId="62" borderId="39" xfId="43" applyNumberFormat="1" applyFont="1" applyFill="1" applyBorder="1" applyProtection="1">
      <alignment vertical="center"/>
    </xf>
    <xf numFmtId="165" fontId="108" fillId="62" borderId="53" xfId="43" applyNumberFormat="1" applyFont="1" applyFill="1" applyBorder="1" applyProtection="1">
      <alignment vertical="center"/>
    </xf>
    <xf numFmtId="165" fontId="108" fillId="62" borderId="34" xfId="43" applyNumberFormat="1" applyFont="1" applyFill="1" applyBorder="1" applyProtection="1">
      <alignment vertical="center"/>
    </xf>
    <xf numFmtId="0" fontId="24" fillId="62" borderId="35" xfId="43" applyFont="1" applyFill="1" applyBorder="1" applyProtection="1">
      <alignment vertical="center"/>
    </xf>
    <xf numFmtId="0" fontId="108" fillId="62" borderId="36" xfId="43" applyFont="1" applyFill="1" applyBorder="1" applyAlignment="1" applyProtection="1">
      <alignment vertical="center"/>
    </xf>
    <xf numFmtId="0" fontId="24" fillId="62" borderId="15" xfId="42" applyFont="1" applyFill="1" applyBorder="1" applyAlignment="1" applyProtection="1">
      <alignment horizontal="center" vertical="center"/>
    </xf>
    <xf numFmtId="166" fontId="110" fillId="62" borderId="16" xfId="44" applyNumberFormat="1" applyFont="1" applyFill="1" applyBorder="1" applyAlignment="1" applyProtection="1">
      <alignment vertical="center"/>
    </xf>
    <xf numFmtId="9" fontId="110" fillId="62" borderId="15" xfId="45" applyFont="1" applyFill="1" applyBorder="1" applyAlignment="1" applyProtection="1">
      <alignment vertical="center"/>
    </xf>
    <xf numFmtId="9" fontId="113" fillId="62" borderId="16" xfId="45" applyFont="1" applyFill="1" applyBorder="1" applyAlignment="1" applyProtection="1">
      <alignment horizontal="center" vertical="center"/>
    </xf>
    <xf numFmtId="165" fontId="108" fillId="62" borderId="15" xfId="43" applyNumberFormat="1" applyFont="1" applyFill="1" applyBorder="1" applyProtection="1">
      <alignment vertical="center"/>
    </xf>
    <xf numFmtId="165" fontId="108" fillId="62" borderId="37" xfId="43" applyNumberFormat="1" applyFont="1" applyFill="1" applyBorder="1" applyProtection="1">
      <alignment vertical="center"/>
    </xf>
    <xf numFmtId="165" fontId="108" fillId="62" borderId="16" xfId="43" applyNumberFormat="1" applyFont="1" applyFill="1" applyBorder="1" applyProtection="1">
      <alignment vertical="center"/>
    </xf>
    <xf numFmtId="9" fontId="113" fillId="0" borderId="10" xfId="45" applyFont="1" applyFill="1" applyBorder="1" applyAlignment="1" applyProtection="1">
      <alignment vertical="center"/>
    </xf>
    <xf numFmtId="165" fontId="102" fillId="0" borderId="41" xfId="44" quotePrefix="1" applyNumberFormat="1" applyFont="1" applyFill="1" applyBorder="1" applyAlignment="1" applyProtection="1">
      <alignment vertical="center"/>
    </xf>
    <xf numFmtId="165" fontId="102" fillId="0" borderId="42" xfId="44" quotePrefix="1" applyNumberFormat="1" applyFont="1" applyFill="1" applyBorder="1" applyAlignment="1" applyProtection="1">
      <alignment vertical="center"/>
    </xf>
    <xf numFmtId="165" fontId="102" fillId="0" borderId="43" xfId="44" quotePrefix="1" applyNumberFormat="1" applyFont="1" applyFill="1" applyBorder="1" applyAlignment="1" applyProtection="1">
      <alignment vertical="center"/>
    </xf>
    <xf numFmtId="165" fontId="102" fillId="65" borderId="12" xfId="44" quotePrefix="1" applyNumberFormat="1" applyFont="1" applyFill="1" applyBorder="1" applyAlignment="1" applyProtection="1">
      <alignment vertical="center"/>
    </xf>
    <xf numFmtId="165" fontId="102" fillId="65" borderId="42" xfId="44" quotePrefix="1" applyNumberFormat="1" applyFont="1" applyFill="1" applyBorder="1" applyAlignment="1" applyProtection="1">
      <alignment vertical="center"/>
    </xf>
    <xf numFmtId="165" fontId="102" fillId="65" borderId="43" xfId="44" quotePrefix="1" applyNumberFormat="1" applyFont="1" applyFill="1" applyBorder="1" applyAlignment="1" applyProtection="1">
      <alignment vertical="center"/>
    </xf>
    <xf numFmtId="165" fontId="102" fillId="62" borderId="12" xfId="44" quotePrefix="1" applyNumberFormat="1" applyFont="1" applyFill="1" applyBorder="1" applyAlignment="1" applyProtection="1">
      <alignment vertical="center"/>
    </xf>
    <xf numFmtId="165" fontId="102" fillId="62" borderId="42" xfId="44" quotePrefix="1" applyNumberFormat="1" applyFont="1" applyFill="1" applyBorder="1" applyAlignment="1" applyProtection="1">
      <alignment vertical="center"/>
    </xf>
    <xf numFmtId="165" fontId="102" fillId="62" borderId="43" xfId="44" quotePrefix="1" applyNumberFormat="1" applyFont="1" applyFill="1" applyBorder="1" applyAlignment="1" applyProtection="1">
      <alignment vertical="center"/>
    </xf>
    <xf numFmtId="9" fontId="113" fillId="0" borderId="15" xfId="45" applyFont="1" applyFill="1" applyBorder="1" applyAlignment="1" applyProtection="1">
      <alignment vertical="center"/>
    </xf>
    <xf numFmtId="165" fontId="102" fillId="0" borderId="17" xfId="44" quotePrefix="1" applyNumberFormat="1" applyFont="1" applyFill="1" applyBorder="1" applyAlignment="1" applyProtection="1">
      <alignment vertical="center"/>
    </xf>
    <xf numFmtId="165" fontId="102" fillId="0" borderId="18" xfId="44" quotePrefix="1" applyNumberFormat="1" applyFont="1" applyFill="1" applyBorder="1" applyAlignment="1" applyProtection="1">
      <alignment vertical="center"/>
    </xf>
    <xf numFmtId="165" fontId="102" fillId="0" borderId="19" xfId="44" quotePrefix="1" applyNumberFormat="1" applyFont="1" applyFill="1" applyBorder="1" applyAlignment="1" applyProtection="1">
      <alignment vertical="center"/>
    </xf>
    <xf numFmtId="165" fontId="102" fillId="65" borderId="50" xfId="44" quotePrefix="1" applyNumberFormat="1" applyFont="1" applyFill="1" applyBorder="1" applyAlignment="1" applyProtection="1">
      <alignment vertical="center"/>
    </xf>
    <xf numFmtId="165" fontId="102" fillId="65" borderId="18" xfId="44" quotePrefix="1" applyNumberFormat="1" applyFont="1" applyFill="1" applyBorder="1" applyAlignment="1" applyProtection="1">
      <alignment vertical="center"/>
    </xf>
    <xf numFmtId="165" fontId="102" fillId="65" borderId="19" xfId="44" quotePrefix="1" applyNumberFormat="1" applyFont="1" applyFill="1" applyBorder="1" applyAlignment="1" applyProtection="1">
      <alignment vertical="center"/>
    </xf>
    <xf numFmtId="165" fontId="102" fillId="62" borderId="50" xfId="44" quotePrefix="1" applyNumberFormat="1" applyFont="1" applyFill="1" applyBorder="1" applyAlignment="1" applyProtection="1">
      <alignment vertical="center"/>
    </xf>
    <xf numFmtId="165" fontId="102" fillId="62" borderId="18" xfId="44" quotePrefix="1" applyNumberFormat="1" applyFont="1" applyFill="1" applyBorder="1" applyAlignment="1" applyProtection="1">
      <alignment vertical="center"/>
    </xf>
    <xf numFmtId="165" fontId="102" fillId="62" borderId="19" xfId="44" quotePrefix="1" applyNumberFormat="1" applyFont="1" applyFill="1" applyBorder="1" applyAlignment="1" applyProtection="1">
      <alignment vertical="center"/>
    </xf>
    <xf numFmtId="0" fontId="23" fillId="38" borderId="27" xfId="43" applyFont="1" applyFill="1" applyBorder="1" applyAlignment="1" applyProtection="1">
      <alignment vertical="center"/>
    </xf>
    <xf numFmtId="0" fontId="108" fillId="38" borderId="28" xfId="43" applyFont="1" applyFill="1" applyBorder="1" applyAlignment="1" applyProtection="1">
      <alignment vertical="center"/>
    </xf>
    <xf numFmtId="0" fontId="25" fillId="38" borderId="29" xfId="42" applyFont="1" applyFill="1" applyBorder="1" applyAlignment="1" applyProtection="1">
      <alignment horizontal="center" vertical="center"/>
    </xf>
    <xf numFmtId="166" fontId="120" fillId="38" borderId="31" xfId="44" applyNumberFormat="1" applyFont="1" applyFill="1" applyBorder="1" applyAlignment="1" applyProtection="1">
      <alignment vertical="center"/>
    </xf>
    <xf numFmtId="9" fontId="120" fillId="38" borderId="29" xfId="45" applyFont="1" applyFill="1" applyBorder="1" applyAlignment="1" applyProtection="1">
      <alignment vertical="center"/>
    </xf>
    <xf numFmtId="9" fontId="114" fillId="38" borderId="31" xfId="45" applyFont="1" applyFill="1" applyBorder="1" applyAlignment="1" applyProtection="1">
      <alignment horizontal="center" vertical="center"/>
    </xf>
    <xf numFmtId="165" fontId="108" fillId="38" borderId="29" xfId="43" applyNumberFormat="1" applyFont="1" applyFill="1" applyBorder="1" applyProtection="1">
      <alignment vertical="center"/>
    </xf>
    <xf numFmtId="165" fontId="108" fillId="38" borderId="30" xfId="43" applyNumberFormat="1" applyFont="1" applyFill="1" applyBorder="1" applyProtection="1">
      <alignment vertical="center"/>
    </xf>
    <xf numFmtId="165" fontId="108" fillId="38" borderId="31" xfId="43" applyNumberFormat="1" applyFont="1" applyFill="1" applyBorder="1" applyProtection="1">
      <alignment vertical="center"/>
    </xf>
    <xf numFmtId="165" fontId="108" fillId="34" borderId="43" xfId="43" applyNumberFormat="1" applyFont="1" applyFill="1" applyBorder="1" applyProtection="1">
      <alignment vertical="center"/>
    </xf>
    <xf numFmtId="0" fontId="100" fillId="0" borderId="0" xfId="921" applyFont="1"/>
    <xf numFmtId="0" fontId="23" fillId="66" borderId="33" xfId="43" applyFont="1" applyFill="1" applyBorder="1" applyAlignment="1" applyProtection="1">
      <alignment vertical="center"/>
    </xf>
    <xf numFmtId="0" fontId="108" fillId="66" borderId="34" xfId="43" applyFont="1" applyFill="1" applyBorder="1" applyAlignment="1" applyProtection="1">
      <alignment vertical="center"/>
    </xf>
    <xf numFmtId="0" fontId="24" fillId="66" borderId="10" xfId="42" applyFont="1" applyFill="1" applyBorder="1" applyAlignment="1" applyProtection="1">
      <alignment horizontal="center" vertical="center"/>
    </xf>
    <xf numFmtId="166" fontId="110" fillId="66" borderId="11" xfId="44" quotePrefix="1" applyNumberFormat="1" applyFont="1" applyFill="1" applyBorder="1" applyAlignment="1" applyProtection="1">
      <alignment vertical="center"/>
    </xf>
    <xf numFmtId="9" fontId="110" fillId="66" borderId="10" xfId="45" quotePrefix="1" applyFont="1" applyFill="1" applyBorder="1" applyAlignment="1" applyProtection="1">
      <alignment vertical="center"/>
    </xf>
    <xf numFmtId="9" fontId="113" fillId="66" borderId="11" xfId="45" applyFont="1" applyFill="1" applyBorder="1" applyAlignment="1" applyProtection="1">
      <alignment horizontal="center" vertical="center"/>
    </xf>
    <xf numFmtId="165" fontId="108" fillId="66" borderId="10" xfId="43" applyNumberFormat="1" applyFont="1" applyFill="1" applyBorder="1" applyProtection="1">
      <alignment vertical="center"/>
    </xf>
    <xf numFmtId="165" fontId="108" fillId="66" borderId="39" xfId="43" applyNumberFormat="1" applyFont="1" applyFill="1" applyBorder="1" applyProtection="1">
      <alignment vertical="center"/>
    </xf>
    <xf numFmtId="165" fontId="108" fillId="66" borderId="11" xfId="43" applyNumberFormat="1" applyFont="1" applyFill="1" applyBorder="1" applyProtection="1">
      <alignment vertical="center"/>
    </xf>
    <xf numFmtId="0" fontId="23" fillId="66" borderId="35" xfId="43" applyFont="1" applyFill="1" applyBorder="1" applyAlignment="1" applyProtection="1">
      <alignment vertical="center"/>
    </xf>
    <xf numFmtId="0" fontId="108" fillId="66" borderId="36" xfId="43" applyFont="1" applyFill="1" applyBorder="1" applyAlignment="1" applyProtection="1">
      <alignment vertical="center"/>
    </xf>
    <xf numFmtId="0" fontId="24" fillId="66" borderId="15" xfId="42" applyFont="1" applyFill="1" applyBorder="1" applyAlignment="1" applyProtection="1">
      <alignment horizontal="center" vertical="center"/>
    </xf>
    <xf numFmtId="166" fontId="110" fillId="66" borderId="16" xfId="44" applyNumberFormat="1" applyFont="1" applyFill="1" applyBorder="1" applyAlignment="1" applyProtection="1">
      <alignment vertical="center"/>
    </xf>
    <xf numFmtId="9" fontId="110" fillId="66" borderId="15" xfId="45" applyFont="1" applyFill="1" applyBorder="1" applyAlignment="1" applyProtection="1">
      <alignment vertical="center"/>
    </xf>
    <xf numFmtId="9" fontId="113" fillId="66" borderId="16" xfId="45" applyFont="1" applyFill="1" applyBorder="1" applyAlignment="1" applyProtection="1">
      <alignment horizontal="center" vertical="center"/>
    </xf>
    <xf numFmtId="165" fontId="108" fillId="66" borderId="15" xfId="43" applyNumberFormat="1" applyFont="1" applyFill="1" applyBorder="1" applyProtection="1">
      <alignment vertical="center"/>
    </xf>
    <xf numFmtId="165" fontId="108" fillId="66" borderId="37" xfId="43" applyNumberFormat="1" applyFont="1" applyFill="1" applyBorder="1" applyProtection="1">
      <alignment vertical="center"/>
    </xf>
    <xf numFmtId="165" fontId="108" fillId="66" borderId="16" xfId="43" applyNumberFormat="1" applyFont="1" applyFill="1" applyBorder="1" applyProtection="1">
      <alignment vertical="center"/>
    </xf>
    <xf numFmtId="0" fontId="93" fillId="0" borderId="0" xfId="921" applyFont="1"/>
    <xf numFmtId="0" fontId="117" fillId="0" borderId="0" xfId="921" applyFont="1"/>
    <xf numFmtId="165" fontId="102" fillId="33" borderId="26" xfId="44" quotePrefix="1" applyNumberFormat="1" applyFont="1" applyFill="1" applyBorder="1" applyAlignment="1" applyProtection="1">
      <alignment vertical="center"/>
    </xf>
    <xf numFmtId="3" fontId="24" fillId="34" borderId="32" xfId="43" applyNumberFormat="1" applyFont="1" applyFill="1" applyBorder="1" applyAlignment="1" applyProtection="1">
      <alignment vertical="center"/>
    </xf>
    <xf numFmtId="3" fontId="108" fillId="34" borderId="55" xfId="43" applyNumberFormat="1" applyFont="1" applyFill="1" applyBorder="1" applyProtection="1">
      <alignment vertical="center"/>
    </xf>
    <xf numFmtId="10" fontId="108" fillId="34" borderId="28" xfId="916" applyNumberFormat="1" applyFont="1" applyFill="1" applyBorder="1" applyAlignment="1" applyProtection="1">
      <alignment vertical="center"/>
    </xf>
    <xf numFmtId="0" fontId="111" fillId="67" borderId="27" xfId="921" applyFont="1" applyFill="1" applyBorder="1"/>
    <xf numFmtId="0" fontId="111" fillId="67" borderId="32" xfId="921" applyFont="1" applyFill="1" applyBorder="1"/>
    <xf numFmtId="0" fontId="111" fillId="67" borderId="28" xfId="921" applyFont="1" applyFill="1" applyBorder="1"/>
    <xf numFmtId="165" fontId="108" fillId="67" borderId="35" xfId="43" applyNumberFormat="1" applyFont="1" applyFill="1" applyBorder="1" applyProtection="1">
      <alignment vertical="center"/>
    </xf>
    <xf numFmtId="165" fontId="108" fillId="67" borderId="37" xfId="43" applyNumberFormat="1" applyFont="1" applyFill="1" applyBorder="1" applyProtection="1">
      <alignment vertical="center"/>
    </xf>
    <xf numFmtId="165" fontId="108" fillId="67" borderId="36" xfId="43" applyNumberFormat="1" applyFont="1" applyFill="1" applyBorder="1" applyProtection="1">
      <alignment vertical="center"/>
    </xf>
    <xf numFmtId="0" fontId="111" fillId="0" borderId="0" xfId="921" applyFont="1"/>
    <xf numFmtId="0" fontId="100" fillId="39" borderId="0" xfId="921" applyFont="1" applyFill="1"/>
    <xf numFmtId="43" fontId="100" fillId="39" borderId="0" xfId="921" applyNumberFormat="1" applyFont="1" applyFill="1"/>
    <xf numFmtId="0" fontId="1" fillId="0" borderId="0" xfId="921"/>
    <xf numFmtId="10" fontId="100" fillId="0" borderId="0" xfId="921" applyNumberFormat="1" applyFont="1"/>
    <xf numFmtId="171" fontId="103" fillId="0" borderId="0" xfId="917" applyNumberFormat="1" applyFont="1" applyFill="1" applyAlignment="1" applyProtection="1">
      <alignment vertical="center"/>
      <protection locked="0"/>
    </xf>
    <xf numFmtId="171" fontId="24" fillId="0" borderId="50" xfId="917" applyNumberFormat="1" applyFont="1" applyFill="1" applyBorder="1" applyAlignment="1" applyProtection="1">
      <alignment horizontal="center" vertical="center"/>
    </xf>
    <xf numFmtId="167" fontId="100" fillId="0" borderId="0" xfId="921" applyNumberFormat="1" applyFont="1"/>
    <xf numFmtId="167" fontId="0" fillId="0" borderId="0" xfId="916" applyNumberFormat="1" applyFont="1"/>
    <xf numFmtId="171" fontId="100" fillId="0" borderId="0" xfId="917" applyNumberFormat="1" applyFont="1"/>
    <xf numFmtId="0" fontId="24" fillId="39" borderId="38" xfId="43" applyFont="1" applyFill="1" applyBorder="1" applyAlignment="1" applyProtection="1">
      <alignment vertical="center"/>
    </xf>
    <xf numFmtId="0" fontId="102" fillId="39" borderId="74" xfId="43" quotePrefix="1" applyFont="1" applyFill="1" applyBorder="1" applyAlignment="1" applyProtection="1">
      <alignment vertical="center"/>
    </xf>
    <xf numFmtId="0" fontId="24" fillId="39" borderId="20" xfId="42" applyFont="1" applyFill="1" applyBorder="1" applyAlignment="1" applyProtection="1">
      <alignment horizontal="center" vertical="center"/>
    </xf>
    <xf numFmtId="166" fontId="113" fillId="39" borderId="22" xfId="44" quotePrefix="1" applyNumberFormat="1" applyFont="1" applyFill="1" applyBorder="1" applyAlignment="1" applyProtection="1">
      <alignment vertical="center"/>
    </xf>
    <xf numFmtId="9" fontId="113" fillId="39" borderId="20" xfId="45" quotePrefix="1" applyFont="1" applyFill="1" applyBorder="1" applyAlignment="1" applyProtection="1">
      <alignment vertical="center"/>
    </xf>
    <xf numFmtId="9" fontId="113" fillId="39" borderId="22" xfId="45" applyFont="1" applyFill="1" applyBorder="1" applyAlignment="1" applyProtection="1">
      <alignment horizontal="center" vertical="center"/>
    </xf>
    <xf numFmtId="165" fontId="102" fillId="39" borderId="24" xfId="44" quotePrefix="1" applyNumberFormat="1" applyFont="1" applyFill="1" applyBorder="1" applyAlignment="1" applyProtection="1">
      <alignment vertical="center"/>
    </xf>
    <xf numFmtId="165" fontId="102" fillId="39" borderId="26" xfId="44" quotePrefix="1" applyNumberFormat="1" applyFont="1" applyFill="1" applyBorder="1" applyAlignment="1" applyProtection="1">
      <alignment vertical="center"/>
    </xf>
    <xf numFmtId="165" fontId="102" fillId="39" borderId="25" xfId="44" quotePrefix="1" applyNumberFormat="1" applyFont="1" applyFill="1" applyBorder="1" applyAlignment="1" applyProtection="1">
      <alignment vertical="center"/>
    </xf>
    <xf numFmtId="165" fontId="102" fillId="68" borderId="26" xfId="44" quotePrefix="1" applyNumberFormat="1" applyFont="1" applyFill="1" applyBorder="1" applyAlignment="1" applyProtection="1">
      <alignment vertical="center"/>
    </xf>
    <xf numFmtId="0" fontId="108" fillId="69" borderId="60" xfId="43" applyFont="1" applyFill="1" applyBorder="1" applyAlignment="1" applyProtection="1">
      <alignment vertical="center"/>
    </xf>
    <xf numFmtId="0" fontId="108" fillId="69" borderId="71" xfId="43" applyFont="1" applyFill="1" applyBorder="1" applyAlignment="1" applyProtection="1">
      <alignment vertical="center"/>
    </xf>
    <xf numFmtId="165" fontId="108" fillId="69" borderId="21" xfId="43" applyNumberFormat="1" applyFont="1" applyFill="1" applyBorder="1" applyProtection="1">
      <alignment vertical="center"/>
    </xf>
    <xf numFmtId="165" fontId="108" fillId="69" borderId="40" xfId="43" applyNumberFormat="1" applyFont="1" applyFill="1" applyBorder="1" applyProtection="1">
      <alignment vertical="center"/>
    </xf>
    <xf numFmtId="165" fontId="108" fillId="69" borderId="43" xfId="43" applyNumberFormat="1" applyFont="1" applyFill="1" applyBorder="1" applyProtection="1">
      <alignment vertical="center"/>
    </xf>
    <xf numFmtId="0" fontId="108" fillId="69" borderId="59" xfId="43" applyFont="1" applyFill="1" applyBorder="1" applyAlignment="1" applyProtection="1">
      <alignment vertical="center"/>
    </xf>
    <xf numFmtId="0" fontId="108" fillId="69" borderId="47" xfId="43" applyFont="1" applyFill="1" applyBorder="1" applyAlignment="1" applyProtection="1">
      <alignment vertical="center"/>
    </xf>
    <xf numFmtId="165" fontId="108" fillId="69" borderId="24" xfId="43" applyNumberFormat="1" applyFont="1" applyFill="1" applyBorder="1" applyProtection="1">
      <alignment vertical="center"/>
    </xf>
    <xf numFmtId="165" fontId="108" fillId="69" borderId="26" xfId="43" applyNumberFormat="1" applyFont="1" applyFill="1" applyBorder="1" applyProtection="1">
      <alignment vertical="center"/>
    </xf>
    <xf numFmtId="165" fontId="108" fillId="69" borderId="25" xfId="43" applyNumberFormat="1" applyFont="1" applyFill="1" applyBorder="1" applyProtection="1">
      <alignment vertical="center"/>
    </xf>
    <xf numFmtId="0" fontId="102" fillId="69" borderId="59" xfId="43" applyFont="1" applyFill="1" applyBorder="1" applyAlignment="1" applyProtection="1">
      <alignment horizontal="left" vertical="center" indent="1"/>
    </xf>
    <xf numFmtId="0" fontId="102" fillId="69" borderId="59" xfId="43" applyFont="1" applyFill="1" applyBorder="1" applyAlignment="1" applyProtection="1">
      <alignment vertical="center"/>
    </xf>
    <xf numFmtId="0" fontId="102" fillId="69" borderId="47" xfId="43" applyFont="1" applyFill="1" applyBorder="1" applyAlignment="1" applyProtection="1">
      <alignment vertical="center"/>
    </xf>
    <xf numFmtId="165" fontId="102" fillId="69" borderId="24" xfId="43" applyNumberFormat="1" applyFont="1" applyFill="1" applyBorder="1" applyProtection="1">
      <alignment vertical="center"/>
    </xf>
    <xf numFmtId="165" fontId="102" fillId="69" borderId="26" xfId="43" applyNumberFormat="1" applyFont="1" applyFill="1" applyBorder="1" applyProtection="1">
      <alignment vertical="center"/>
    </xf>
    <xf numFmtId="165" fontId="102" fillId="69" borderId="25" xfId="43" applyNumberFormat="1" applyFont="1" applyFill="1" applyBorder="1" applyProtection="1">
      <alignment vertical="center"/>
    </xf>
    <xf numFmtId="0" fontId="108" fillId="69" borderId="54" xfId="43" applyFont="1" applyFill="1" applyBorder="1" applyAlignment="1" applyProtection="1">
      <alignment horizontal="left" vertical="center"/>
    </xf>
    <xf numFmtId="0" fontId="108" fillId="69" borderId="58" xfId="43" applyFont="1" applyFill="1" applyBorder="1" applyAlignment="1" applyProtection="1">
      <alignment horizontal="left" vertical="center"/>
    </xf>
    <xf numFmtId="0" fontId="108" fillId="69" borderId="51" xfId="43" applyFont="1" applyFill="1" applyBorder="1" applyAlignment="1" applyProtection="1">
      <alignment horizontal="left" vertical="center"/>
    </xf>
    <xf numFmtId="165" fontId="108" fillId="69" borderId="50" xfId="43" applyNumberFormat="1" applyFont="1" applyFill="1" applyBorder="1" applyProtection="1">
      <alignment vertical="center"/>
    </xf>
    <xf numFmtId="165" fontId="108" fillId="69" borderId="18" xfId="43" applyNumberFormat="1" applyFont="1" applyFill="1" applyBorder="1" applyProtection="1">
      <alignment vertical="center"/>
    </xf>
    <xf numFmtId="165" fontId="108" fillId="69" borderId="51" xfId="43" applyNumberFormat="1" applyFont="1" applyFill="1" applyBorder="1" applyProtection="1">
      <alignment vertical="center"/>
    </xf>
    <xf numFmtId="0" fontId="108" fillId="69" borderId="56" xfId="43" applyFont="1" applyFill="1" applyBorder="1" applyAlignment="1" applyProtection="1">
      <alignment horizontal="center" vertical="center"/>
    </xf>
    <xf numFmtId="0" fontId="108" fillId="69" borderId="56" xfId="43" applyFont="1" applyFill="1" applyBorder="1" applyAlignment="1" applyProtection="1">
      <alignment horizontal="left" vertical="center"/>
    </xf>
    <xf numFmtId="0" fontId="108" fillId="69" borderId="36" xfId="43" applyFont="1" applyFill="1" applyBorder="1" applyAlignment="1" applyProtection="1">
      <alignment horizontal="left" vertical="center"/>
    </xf>
    <xf numFmtId="165" fontId="108" fillId="69" borderId="35" xfId="43" applyNumberFormat="1" applyFont="1" applyFill="1" applyBorder="1" applyProtection="1">
      <alignment vertical="center"/>
    </xf>
    <xf numFmtId="165" fontId="108" fillId="69" borderId="37" xfId="43" applyNumberFormat="1" applyFont="1" applyFill="1" applyBorder="1" applyProtection="1">
      <alignment vertical="center"/>
    </xf>
    <xf numFmtId="165" fontId="108" fillId="69" borderId="36" xfId="43" applyNumberFormat="1" applyFont="1" applyFill="1" applyBorder="1" applyProtection="1">
      <alignment vertical="center"/>
    </xf>
    <xf numFmtId="0" fontId="108" fillId="69" borderId="73" xfId="43" applyFont="1" applyFill="1" applyBorder="1" applyAlignment="1" applyProtection="1">
      <alignment horizontal="center" vertical="center"/>
    </xf>
    <xf numFmtId="0" fontId="108" fillId="69" borderId="32" xfId="43" applyFont="1" applyFill="1" applyBorder="1" applyAlignment="1" applyProtection="1">
      <alignment horizontal="left" vertical="center"/>
    </xf>
    <xf numFmtId="0" fontId="108" fillId="69" borderId="28" xfId="43" applyFont="1" applyFill="1" applyBorder="1" applyAlignment="1" applyProtection="1">
      <alignment horizontal="left" vertical="center"/>
    </xf>
    <xf numFmtId="168" fontId="108" fillId="69" borderId="27" xfId="43" applyNumberFormat="1" applyFont="1" applyFill="1" applyBorder="1" applyProtection="1">
      <alignment vertical="center"/>
    </xf>
    <xf numFmtId="3" fontId="24" fillId="69" borderId="32" xfId="43" applyNumberFormat="1" applyFont="1" applyFill="1" applyBorder="1" applyAlignment="1" applyProtection="1">
      <alignment vertical="center"/>
    </xf>
    <xf numFmtId="3" fontId="108" fillId="69" borderId="55" xfId="43" applyNumberFormat="1" applyFont="1" applyFill="1" applyBorder="1" applyProtection="1">
      <alignment vertical="center"/>
    </xf>
    <xf numFmtId="10" fontId="108" fillId="69" borderId="28" xfId="916" applyNumberFormat="1" applyFont="1" applyFill="1" applyBorder="1" applyAlignment="1" applyProtection="1">
      <alignment vertical="center"/>
    </xf>
    <xf numFmtId="0" fontId="24" fillId="69" borderId="32" xfId="43" applyFont="1" applyFill="1" applyBorder="1" applyAlignment="1" applyProtection="1">
      <alignment vertical="center"/>
    </xf>
    <xf numFmtId="169" fontId="108" fillId="69" borderId="55" xfId="43" applyNumberFormat="1" applyFont="1" applyFill="1" applyBorder="1" applyProtection="1">
      <alignment vertical="center"/>
    </xf>
    <xf numFmtId="10" fontId="108" fillId="69" borderId="28" xfId="45" applyNumberFormat="1" applyFont="1" applyFill="1" applyBorder="1" applyProtection="1">
      <alignment vertical="center"/>
    </xf>
    <xf numFmtId="0" fontId="107" fillId="0" borderId="35" xfId="43" applyFont="1" applyFill="1" applyBorder="1" applyProtection="1">
      <alignment vertical="center"/>
      <protection locked="0"/>
    </xf>
    <xf numFmtId="0" fontId="107" fillId="36" borderId="36" xfId="43" applyFont="1" applyFill="1" applyBorder="1" applyProtection="1">
      <alignment vertical="center"/>
      <protection locked="0"/>
    </xf>
    <xf numFmtId="0" fontId="108" fillId="62" borderId="27" xfId="43" applyFont="1" applyFill="1" applyBorder="1" applyAlignment="1" applyProtection="1">
      <alignment horizontal="center" vertical="center"/>
      <protection locked="0"/>
    </xf>
    <xf numFmtId="0" fontId="108" fillId="62" borderId="32" xfId="43" applyFont="1" applyFill="1" applyBorder="1" applyAlignment="1" applyProtection="1">
      <alignment horizontal="center" vertical="center"/>
      <protection locked="0"/>
    </xf>
    <xf numFmtId="0" fontId="108" fillId="62" borderId="28" xfId="43" applyFont="1" applyFill="1" applyBorder="1" applyAlignment="1" applyProtection="1">
      <alignment horizontal="center" vertical="center"/>
      <protection locked="0"/>
    </xf>
    <xf numFmtId="0" fontId="101" fillId="0" borderId="33" xfId="43" applyNumberFormat="1" applyFont="1" applyFill="1" applyBorder="1" applyAlignment="1" applyProtection="1">
      <alignment horizontal="center" vertical="center"/>
    </xf>
    <xf numFmtId="0" fontId="101" fillId="0" borderId="34" xfId="43" applyNumberFormat="1" applyFont="1" applyFill="1" applyBorder="1" applyAlignment="1" applyProtection="1">
      <alignment horizontal="center" vertical="center"/>
    </xf>
    <xf numFmtId="0" fontId="101" fillId="0" borderId="35" xfId="43" applyNumberFormat="1" applyFont="1" applyFill="1" applyBorder="1" applyAlignment="1" applyProtection="1">
      <alignment horizontal="center" vertical="center"/>
    </xf>
    <xf numFmtId="0" fontId="101" fillId="0" borderId="36" xfId="43" applyNumberFormat="1" applyFont="1" applyFill="1" applyBorder="1" applyAlignment="1" applyProtection="1">
      <alignment horizontal="center" vertical="center"/>
    </xf>
    <xf numFmtId="0" fontId="102" fillId="0" borderId="10" xfId="42" applyNumberFormat="1" applyFont="1" applyFill="1" applyBorder="1" applyAlignment="1" applyProtection="1">
      <alignment horizontal="center" vertical="center" wrapText="1"/>
    </xf>
    <xf numFmtId="0" fontId="102" fillId="0" borderId="15" xfId="42" applyNumberFormat="1" applyFont="1" applyFill="1" applyBorder="1" applyAlignment="1" applyProtection="1">
      <alignment horizontal="center" vertical="center" wrapText="1"/>
    </xf>
    <xf numFmtId="0" fontId="102" fillId="0" borderId="11" xfId="44" applyNumberFormat="1" applyFont="1" applyFill="1" applyBorder="1" applyAlignment="1" applyProtection="1">
      <alignment horizontal="center" vertical="center"/>
    </xf>
    <xf numFmtId="0" fontId="102" fillId="0" borderId="16" xfId="44" applyNumberFormat="1" applyFont="1" applyFill="1" applyBorder="1" applyAlignment="1" applyProtection="1">
      <alignment horizontal="center" vertical="center"/>
    </xf>
    <xf numFmtId="0" fontId="108" fillId="0" borderId="41" xfId="43" applyFont="1" applyFill="1" applyBorder="1" applyAlignment="1" applyProtection="1">
      <alignment horizontal="center" vertical="center"/>
    </xf>
    <xf numFmtId="0" fontId="108" fillId="0" borderId="42" xfId="43" applyFont="1" applyFill="1" applyBorder="1" applyAlignment="1" applyProtection="1">
      <alignment horizontal="center" vertical="center"/>
    </xf>
    <xf numFmtId="0" fontId="108" fillId="0" borderId="70" xfId="43" applyFont="1" applyFill="1" applyBorder="1" applyAlignment="1" applyProtection="1">
      <alignment horizontal="center" vertical="center"/>
    </xf>
    <xf numFmtId="0" fontId="108" fillId="0" borderId="43" xfId="43" applyFont="1" applyFill="1" applyBorder="1" applyAlignment="1" applyProtection="1">
      <alignment horizontal="center" vertical="center"/>
    </xf>
    <xf numFmtId="0" fontId="108" fillId="0" borderId="27" xfId="43" applyFont="1" applyFill="1" applyBorder="1" applyAlignment="1" applyProtection="1">
      <alignment horizontal="center" vertical="center"/>
      <protection locked="0"/>
    </xf>
    <xf numFmtId="0" fontId="108" fillId="0" borderId="32" xfId="43" applyFont="1" applyFill="1" applyBorder="1" applyAlignment="1" applyProtection="1">
      <alignment horizontal="center" vertical="center"/>
      <protection locked="0"/>
    </xf>
    <xf numFmtId="0" fontId="108" fillId="0" borderId="28" xfId="43" applyFont="1" applyFill="1" applyBorder="1" applyAlignment="1" applyProtection="1">
      <alignment horizontal="center" vertical="center"/>
      <protection locked="0"/>
    </xf>
    <xf numFmtId="0" fontId="108" fillId="64" borderId="27" xfId="43" applyFont="1" applyFill="1" applyBorder="1" applyAlignment="1" applyProtection="1">
      <alignment horizontal="center" vertical="center"/>
      <protection locked="0"/>
    </xf>
    <xf numFmtId="0" fontId="108" fillId="64" borderId="32" xfId="43" applyFont="1" applyFill="1" applyBorder="1" applyAlignment="1" applyProtection="1">
      <alignment horizontal="center" vertical="center"/>
      <protection locked="0"/>
    </xf>
    <xf numFmtId="0" fontId="108" fillId="64" borderId="28" xfId="43" applyFont="1" applyFill="1" applyBorder="1" applyAlignment="1" applyProtection="1">
      <alignment horizontal="center" vertical="center"/>
      <protection locked="0"/>
    </xf>
    <xf numFmtId="168" fontId="103" fillId="0" borderId="0" xfId="43" applyNumberFormat="1" applyFont="1" applyFill="1" applyAlignment="1" applyProtection="1">
      <alignment horizontal="center" vertical="center"/>
      <protection locked="0"/>
    </xf>
    <xf numFmtId="0" fontId="108" fillId="62" borderId="12" xfId="43" applyFont="1" applyFill="1" applyBorder="1" applyAlignment="1" applyProtection="1">
      <alignment horizontal="center" vertical="center"/>
    </xf>
    <xf numFmtId="0" fontId="108" fillId="62" borderId="13" xfId="43" applyFont="1" applyFill="1" applyBorder="1" applyAlignment="1" applyProtection="1">
      <alignment horizontal="center" vertical="center"/>
    </xf>
    <xf numFmtId="0" fontId="108" fillId="62" borderId="14" xfId="43" applyFont="1" applyFill="1" applyBorder="1" applyAlignment="1" applyProtection="1">
      <alignment horizontal="center" vertical="center"/>
    </xf>
    <xf numFmtId="0" fontId="110" fillId="34" borderId="20" xfId="43" applyFont="1" applyFill="1" applyBorder="1" applyAlignment="1" applyProtection="1">
      <alignment horizontal="center" vertical="center" wrapText="1"/>
    </xf>
    <xf numFmtId="0" fontId="110" fillId="34" borderId="15" xfId="43" applyFont="1" applyFill="1" applyBorder="1" applyAlignment="1" applyProtection="1">
      <alignment horizontal="center" vertical="center" wrapText="1"/>
    </xf>
    <xf numFmtId="0" fontId="108" fillId="64" borderId="41" xfId="43" applyFont="1" applyFill="1" applyBorder="1" applyAlignment="1" applyProtection="1">
      <alignment horizontal="center" vertical="center"/>
    </xf>
    <xf numFmtId="0" fontId="108" fillId="64" borderId="42" xfId="43" applyFont="1" applyFill="1" applyBorder="1" applyAlignment="1" applyProtection="1">
      <alignment horizontal="center" vertical="center"/>
    </xf>
    <xf numFmtId="0" fontId="108" fillId="64" borderId="70" xfId="43" applyFont="1" applyFill="1" applyBorder="1" applyAlignment="1" applyProtection="1">
      <alignment horizontal="center" vertical="center"/>
    </xf>
    <xf numFmtId="0" fontId="108" fillId="64" borderId="43" xfId="43" applyFont="1" applyFill="1" applyBorder="1" applyAlignment="1" applyProtection="1">
      <alignment horizontal="center" vertical="center"/>
    </xf>
    <xf numFmtId="0" fontId="108" fillId="64" borderId="12" xfId="43" applyFont="1" applyFill="1" applyBorder="1" applyAlignment="1" applyProtection="1">
      <alignment horizontal="center" vertical="center"/>
    </xf>
    <xf numFmtId="0" fontId="108" fillId="64" borderId="13" xfId="43" applyFont="1" applyFill="1" applyBorder="1" applyAlignment="1" applyProtection="1">
      <alignment horizontal="center" vertical="center"/>
    </xf>
    <xf numFmtId="0" fontId="108" fillId="64" borderId="14" xfId="43" applyFont="1" applyFill="1" applyBorder="1" applyAlignment="1" applyProtection="1">
      <alignment horizontal="center" vertical="center"/>
    </xf>
    <xf numFmtId="0" fontId="108" fillId="62" borderId="41" xfId="43" applyFont="1" applyFill="1" applyBorder="1" applyAlignment="1" applyProtection="1">
      <alignment horizontal="center" vertical="center"/>
    </xf>
    <xf numFmtId="0" fontId="108" fillId="62" borderId="42" xfId="43" applyFont="1" applyFill="1" applyBorder="1" applyAlignment="1" applyProtection="1">
      <alignment horizontal="center" vertical="center"/>
    </xf>
    <xf numFmtId="0" fontId="108" fillId="62" borderId="70" xfId="43" applyFont="1" applyFill="1" applyBorder="1" applyAlignment="1" applyProtection="1">
      <alignment horizontal="center" vertical="center"/>
    </xf>
    <xf numFmtId="0" fontId="108" fillId="62" borderId="43" xfId="43" applyFont="1" applyFill="1" applyBorder="1" applyAlignment="1" applyProtection="1">
      <alignment horizontal="center" vertical="center"/>
    </xf>
    <xf numFmtId="0" fontId="110" fillId="69" borderId="20" xfId="43" applyFont="1" applyFill="1" applyBorder="1" applyAlignment="1" applyProtection="1">
      <alignment horizontal="center" vertical="center" wrapText="1"/>
    </xf>
    <xf numFmtId="0" fontId="110" fillId="69" borderId="15" xfId="43" applyFont="1" applyFill="1" applyBorder="1" applyAlignment="1" applyProtection="1">
      <alignment horizontal="center" vertical="center" wrapText="1"/>
    </xf>
  </cellXfs>
  <cellStyles count="922">
    <cellStyle name="20% - Accent1" xfId="1" builtinId="30" customBuiltin="1"/>
    <cellStyle name="20% - Accent1 10" xfId="49"/>
    <cellStyle name="20% - Accent1 10 2" xfId="751"/>
    <cellStyle name="20% - Accent1 11" xfId="50"/>
    <cellStyle name="20% - Accent1 11 2" xfId="51"/>
    <cellStyle name="20% - Accent1 12" xfId="52"/>
    <cellStyle name="20% - Accent1 12 2" xfId="752"/>
    <cellStyle name="20% - Accent1 13" xfId="53"/>
    <cellStyle name="20% - Accent1 13 2" xfId="753"/>
    <cellStyle name="20% - Accent1 14" xfId="54"/>
    <cellStyle name="20% - Accent1 14 2" xfId="754"/>
    <cellStyle name="20% - Accent1 15" xfId="55"/>
    <cellStyle name="20% - Accent1 16" xfId="56"/>
    <cellStyle name="20% - Accent1 17" xfId="57"/>
    <cellStyle name="20% - Accent1 18" xfId="58"/>
    <cellStyle name="20% - Accent1 19" xfId="59"/>
    <cellStyle name="20% - Accent1 2" xfId="60"/>
    <cellStyle name="20% - Accent1 2 2" xfId="61"/>
    <cellStyle name="20% - Accent1 2 3" xfId="62"/>
    <cellStyle name="20% - Accent1 20" xfId="63"/>
    <cellStyle name="20% - Accent1 21" xfId="64"/>
    <cellStyle name="20% - Accent1 22" xfId="65"/>
    <cellStyle name="20% - Accent1 23" xfId="66"/>
    <cellStyle name="20% - Accent1 24" xfId="67"/>
    <cellStyle name="20% - Accent1 25" xfId="68"/>
    <cellStyle name="20% - Accent1 3" xfId="69"/>
    <cellStyle name="20% - Accent1 3 2" xfId="70"/>
    <cellStyle name="20% - Accent1 3 3" xfId="71"/>
    <cellStyle name="20% - Accent1 4" xfId="72"/>
    <cellStyle name="20% - Accent1 4 2" xfId="73"/>
    <cellStyle name="20% - Accent1 4 3" xfId="74"/>
    <cellStyle name="20% - Accent1 5" xfId="75"/>
    <cellStyle name="20% - Accent1 5 2" xfId="76"/>
    <cellStyle name="20% - Accent1 5 3" xfId="77"/>
    <cellStyle name="20% - Accent1 6" xfId="78"/>
    <cellStyle name="20% - Accent1 6 2" xfId="79"/>
    <cellStyle name="20% - Accent1 7" xfId="80"/>
    <cellStyle name="20% - Accent1 7 2" xfId="755"/>
    <cellStyle name="20% - Accent1 8" xfId="81"/>
    <cellStyle name="20% - Accent1 8 2" xfId="756"/>
    <cellStyle name="20% - Accent1 9" xfId="82"/>
    <cellStyle name="20% - Accent1 9 2" xfId="757"/>
    <cellStyle name="20% - Accent2" xfId="2" builtinId="34" customBuiltin="1"/>
    <cellStyle name="20% - Accent2 10" xfId="83"/>
    <cellStyle name="20% - Accent2 10 2" xfId="758"/>
    <cellStyle name="20% - Accent2 11" xfId="84"/>
    <cellStyle name="20% - Accent2 11 2" xfId="85"/>
    <cellStyle name="20% - Accent2 12" xfId="86"/>
    <cellStyle name="20% - Accent2 12 2" xfId="759"/>
    <cellStyle name="20% - Accent2 13" xfId="87"/>
    <cellStyle name="20% - Accent2 13 2" xfId="760"/>
    <cellStyle name="20% - Accent2 14" xfId="88"/>
    <cellStyle name="20% - Accent2 14 2" xfId="761"/>
    <cellStyle name="20% - Accent2 15" xfId="89"/>
    <cellStyle name="20% - Accent2 16" xfId="90"/>
    <cellStyle name="20% - Accent2 17" xfId="91"/>
    <cellStyle name="20% - Accent2 18" xfId="92"/>
    <cellStyle name="20% - Accent2 19" xfId="93"/>
    <cellStyle name="20% - Accent2 2" xfId="94"/>
    <cellStyle name="20% - Accent2 2 2" xfId="95"/>
    <cellStyle name="20% - Accent2 2 3" xfId="96"/>
    <cellStyle name="20% - Accent2 20" xfId="97"/>
    <cellStyle name="20% - Accent2 21" xfId="98"/>
    <cellStyle name="20% - Accent2 22" xfId="99"/>
    <cellStyle name="20% - Accent2 23" xfId="100"/>
    <cellStyle name="20% - Accent2 24" xfId="101"/>
    <cellStyle name="20% - Accent2 25" xfId="102"/>
    <cellStyle name="20% - Accent2 3" xfId="103"/>
    <cellStyle name="20% - Accent2 3 2" xfId="104"/>
    <cellStyle name="20% - Accent2 3 3" xfId="105"/>
    <cellStyle name="20% - Accent2 4" xfId="106"/>
    <cellStyle name="20% - Accent2 4 2" xfId="107"/>
    <cellStyle name="20% - Accent2 4 3" xfId="108"/>
    <cellStyle name="20% - Accent2 5" xfId="109"/>
    <cellStyle name="20% - Accent2 5 2" xfId="110"/>
    <cellStyle name="20% - Accent2 5 3" xfId="111"/>
    <cellStyle name="20% - Accent2 6" xfId="112"/>
    <cellStyle name="20% - Accent2 6 2" xfId="113"/>
    <cellStyle name="20% - Accent2 7" xfId="114"/>
    <cellStyle name="20% - Accent2 7 2" xfId="762"/>
    <cellStyle name="20% - Accent2 8" xfId="115"/>
    <cellStyle name="20% - Accent2 8 2" xfId="763"/>
    <cellStyle name="20% - Accent2 9" xfId="116"/>
    <cellStyle name="20% - Accent2 9 2" xfId="764"/>
    <cellStyle name="20% - Accent3" xfId="3" builtinId="38" customBuiltin="1"/>
    <cellStyle name="20% - Accent3 10" xfId="117"/>
    <cellStyle name="20% - Accent3 10 2" xfId="765"/>
    <cellStyle name="20% - Accent3 11" xfId="118"/>
    <cellStyle name="20% - Accent3 11 2" xfId="119"/>
    <cellStyle name="20% - Accent3 12" xfId="120"/>
    <cellStyle name="20% - Accent3 12 2" xfId="766"/>
    <cellStyle name="20% - Accent3 13" xfId="121"/>
    <cellStyle name="20% - Accent3 13 2" xfId="767"/>
    <cellStyle name="20% - Accent3 14" xfId="122"/>
    <cellStyle name="20% - Accent3 14 2" xfId="768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 2" xfId="129"/>
    <cellStyle name="20% - Accent3 2 3" xfId="130"/>
    <cellStyle name="20% - Accent3 20" xfId="131"/>
    <cellStyle name="20% - Accent3 21" xfId="132"/>
    <cellStyle name="20% - Accent3 22" xfId="133"/>
    <cellStyle name="20% - Accent3 23" xfId="134"/>
    <cellStyle name="20% - Accent3 24" xfId="135"/>
    <cellStyle name="20% - Accent3 25" xfId="136"/>
    <cellStyle name="20% - Accent3 3" xfId="137"/>
    <cellStyle name="20% - Accent3 3 2" xfId="138"/>
    <cellStyle name="20% - Accent3 3 3" xfId="139"/>
    <cellStyle name="20% - Accent3 4" xfId="140"/>
    <cellStyle name="20% - Accent3 4 2" xfId="141"/>
    <cellStyle name="20% - Accent3 4 3" xfId="142"/>
    <cellStyle name="20% - Accent3 5" xfId="143"/>
    <cellStyle name="20% - Accent3 5 2" xfId="144"/>
    <cellStyle name="20% - Accent3 5 3" xfId="145"/>
    <cellStyle name="20% - Accent3 6" xfId="146"/>
    <cellStyle name="20% - Accent3 6 2" xfId="147"/>
    <cellStyle name="20% - Accent3 7" xfId="148"/>
    <cellStyle name="20% - Accent3 7 2" xfId="769"/>
    <cellStyle name="20% - Accent3 8" xfId="149"/>
    <cellStyle name="20% - Accent3 8 2" xfId="770"/>
    <cellStyle name="20% - Accent3 9" xfId="150"/>
    <cellStyle name="20% - Accent3 9 2" xfId="771"/>
    <cellStyle name="20% - Accent4" xfId="4" builtinId="42" customBuiltin="1"/>
    <cellStyle name="20% - Accent4 10" xfId="151"/>
    <cellStyle name="20% - Accent4 10 2" xfId="772"/>
    <cellStyle name="20% - Accent4 11" xfId="152"/>
    <cellStyle name="20% - Accent4 11 2" xfId="153"/>
    <cellStyle name="20% - Accent4 12" xfId="154"/>
    <cellStyle name="20% - Accent4 12 2" xfId="773"/>
    <cellStyle name="20% - Accent4 13" xfId="155"/>
    <cellStyle name="20% - Accent4 13 2" xfId="774"/>
    <cellStyle name="20% - Accent4 14" xfId="156"/>
    <cellStyle name="20% - Accent4 14 2" xfId="775"/>
    <cellStyle name="20% - Accent4 15" xfId="157"/>
    <cellStyle name="20% - Accent4 16" xfId="158"/>
    <cellStyle name="20% - Accent4 17" xfId="159"/>
    <cellStyle name="20% - Accent4 18" xfId="160"/>
    <cellStyle name="20% - Accent4 19" xfId="161"/>
    <cellStyle name="20% - Accent4 2" xfId="162"/>
    <cellStyle name="20% - Accent4 2 2" xfId="163"/>
    <cellStyle name="20% - Accent4 2 3" xfId="164"/>
    <cellStyle name="20% - Accent4 20" xfId="165"/>
    <cellStyle name="20% - Accent4 21" xfId="166"/>
    <cellStyle name="20% - Accent4 22" xfId="167"/>
    <cellStyle name="20% - Accent4 23" xfId="168"/>
    <cellStyle name="20% - Accent4 24" xfId="169"/>
    <cellStyle name="20% - Accent4 25" xfId="170"/>
    <cellStyle name="20% - Accent4 3" xfId="171"/>
    <cellStyle name="20% - Accent4 3 2" xfId="172"/>
    <cellStyle name="20% - Accent4 3 3" xfId="173"/>
    <cellStyle name="20% - Accent4 4" xfId="174"/>
    <cellStyle name="20% - Accent4 4 2" xfId="175"/>
    <cellStyle name="20% - Accent4 4 3" xfId="176"/>
    <cellStyle name="20% - Accent4 5" xfId="177"/>
    <cellStyle name="20% - Accent4 5 2" xfId="178"/>
    <cellStyle name="20% - Accent4 5 3" xfId="179"/>
    <cellStyle name="20% - Accent4 6" xfId="180"/>
    <cellStyle name="20% - Accent4 6 2" xfId="181"/>
    <cellStyle name="20% - Accent4 7" xfId="182"/>
    <cellStyle name="20% - Accent4 7 2" xfId="776"/>
    <cellStyle name="20% - Accent4 8" xfId="183"/>
    <cellStyle name="20% - Accent4 8 2" xfId="777"/>
    <cellStyle name="20% - Accent4 9" xfId="184"/>
    <cellStyle name="20% - Accent4 9 2" xfId="778"/>
    <cellStyle name="20% - Accent5" xfId="5" builtinId="46" customBuiltin="1"/>
    <cellStyle name="20% - Accent5 10" xfId="185"/>
    <cellStyle name="20% - Accent5 10 2" xfId="779"/>
    <cellStyle name="20% - Accent5 11" xfId="186"/>
    <cellStyle name="20% - Accent5 11 2" xfId="187"/>
    <cellStyle name="20% - Accent5 12" xfId="188"/>
    <cellStyle name="20% - Accent5 12 2" xfId="780"/>
    <cellStyle name="20% - Accent5 13" xfId="189"/>
    <cellStyle name="20% - Accent5 13 2" xfId="781"/>
    <cellStyle name="20% - Accent5 14" xfId="190"/>
    <cellStyle name="20% - Accent5 14 2" xfId="782"/>
    <cellStyle name="20% - Accent5 15" xfId="191"/>
    <cellStyle name="20% - Accent5 16" xfId="192"/>
    <cellStyle name="20% - Accent5 17" xfId="193"/>
    <cellStyle name="20% - Accent5 18" xfId="194"/>
    <cellStyle name="20% - Accent5 19" xfId="195"/>
    <cellStyle name="20% - Accent5 2" xfId="196"/>
    <cellStyle name="20% - Accent5 2 2" xfId="197"/>
    <cellStyle name="20% - Accent5 2 3" xfId="198"/>
    <cellStyle name="20% - Accent5 20" xfId="199"/>
    <cellStyle name="20% - Accent5 21" xfId="200"/>
    <cellStyle name="20% - Accent5 22" xfId="201"/>
    <cellStyle name="20% - Accent5 23" xfId="202"/>
    <cellStyle name="20% - Accent5 24" xfId="203"/>
    <cellStyle name="20% - Accent5 25" xfId="204"/>
    <cellStyle name="20% - Accent5 3" xfId="205"/>
    <cellStyle name="20% - Accent5 3 2" xfId="206"/>
    <cellStyle name="20% - Accent5 3 3" xfId="207"/>
    <cellStyle name="20% - Accent5 4" xfId="208"/>
    <cellStyle name="20% - Accent5 4 2" xfId="209"/>
    <cellStyle name="20% - Accent5 4 3" xfId="210"/>
    <cellStyle name="20% - Accent5 5" xfId="211"/>
    <cellStyle name="20% - Accent5 5 2" xfId="212"/>
    <cellStyle name="20% - Accent5 5 3" xfId="213"/>
    <cellStyle name="20% - Accent5 6" xfId="214"/>
    <cellStyle name="20% - Accent5 6 2" xfId="215"/>
    <cellStyle name="20% - Accent5 7" xfId="216"/>
    <cellStyle name="20% - Accent5 7 2" xfId="783"/>
    <cellStyle name="20% - Accent5 8" xfId="217"/>
    <cellStyle name="20% - Accent5 8 2" xfId="784"/>
    <cellStyle name="20% - Accent5 9" xfId="218"/>
    <cellStyle name="20% - Accent5 9 2" xfId="785"/>
    <cellStyle name="20% - Accent6" xfId="6" builtinId="50" customBuiltin="1"/>
    <cellStyle name="20% - Accent6 10" xfId="219"/>
    <cellStyle name="20% - Accent6 10 2" xfId="786"/>
    <cellStyle name="20% - Accent6 11" xfId="220"/>
    <cellStyle name="20% - Accent6 11 2" xfId="221"/>
    <cellStyle name="20% - Accent6 12" xfId="222"/>
    <cellStyle name="20% - Accent6 12 2" xfId="787"/>
    <cellStyle name="20% - Accent6 13" xfId="223"/>
    <cellStyle name="20% - Accent6 13 2" xfId="788"/>
    <cellStyle name="20% - Accent6 14" xfId="224"/>
    <cellStyle name="20% - Accent6 14 2" xfId="789"/>
    <cellStyle name="20% - Accent6 15" xfId="225"/>
    <cellStyle name="20% - Accent6 16" xfId="226"/>
    <cellStyle name="20% - Accent6 17" xfId="227"/>
    <cellStyle name="20% - Accent6 18" xfId="228"/>
    <cellStyle name="20% - Accent6 19" xfId="229"/>
    <cellStyle name="20% - Accent6 2" xfId="230"/>
    <cellStyle name="20% - Accent6 2 2" xfId="231"/>
    <cellStyle name="20% - Accent6 2 3" xfId="232"/>
    <cellStyle name="20% - Accent6 20" xfId="233"/>
    <cellStyle name="20% - Accent6 21" xfId="234"/>
    <cellStyle name="20% - Accent6 22" xfId="235"/>
    <cellStyle name="20% - Accent6 23" xfId="236"/>
    <cellStyle name="20% - Accent6 24" xfId="237"/>
    <cellStyle name="20% - Accent6 25" xfId="238"/>
    <cellStyle name="20% - Accent6 3" xfId="239"/>
    <cellStyle name="20% - Accent6 3 2" xfId="240"/>
    <cellStyle name="20% - Accent6 3 3" xfId="241"/>
    <cellStyle name="20% - Accent6 4" xfId="242"/>
    <cellStyle name="20% - Accent6 4 2" xfId="243"/>
    <cellStyle name="20% - Accent6 4 3" xfId="244"/>
    <cellStyle name="20% - Accent6 5" xfId="245"/>
    <cellStyle name="20% - Accent6 5 2" xfId="246"/>
    <cellStyle name="20% - Accent6 5 3" xfId="247"/>
    <cellStyle name="20% - Accent6 6" xfId="248"/>
    <cellStyle name="20% - Accent6 6 2" xfId="249"/>
    <cellStyle name="20% - Accent6 7" xfId="250"/>
    <cellStyle name="20% - Accent6 7 2" xfId="790"/>
    <cellStyle name="20% - Accent6 8" xfId="251"/>
    <cellStyle name="20% - Accent6 8 2" xfId="791"/>
    <cellStyle name="20% - Accent6 9" xfId="252"/>
    <cellStyle name="20% - Accent6 9 2" xfId="792"/>
    <cellStyle name="40% - Accent1" xfId="7" builtinId="31" customBuiltin="1"/>
    <cellStyle name="40% - Accent1 10" xfId="253"/>
    <cellStyle name="40% - Accent1 10 2" xfId="793"/>
    <cellStyle name="40% - Accent1 11" xfId="254"/>
    <cellStyle name="40% - Accent1 11 2" xfId="255"/>
    <cellStyle name="40% - Accent1 12" xfId="256"/>
    <cellStyle name="40% - Accent1 12 2" xfId="794"/>
    <cellStyle name="40% - Accent1 13" xfId="257"/>
    <cellStyle name="40% - Accent1 13 2" xfId="795"/>
    <cellStyle name="40% - Accent1 14" xfId="258"/>
    <cellStyle name="40% - Accent1 14 2" xfId="796"/>
    <cellStyle name="40% - Accent1 15" xfId="259"/>
    <cellStyle name="40% - Accent1 16" xfId="260"/>
    <cellStyle name="40% - Accent1 17" xfId="261"/>
    <cellStyle name="40% - Accent1 18" xfId="262"/>
    <cellStyle name="40% - Accent1 19" xfId="263"/>
    <cellStyle name="40% - Accent1 2" xfId="264"/>
    <cellStyle name="40% - Accent1 2 2" xfId="265"/>
    <cellStyle name="40% - Accent1 2 3" xfId="266"/>
    <cellStyle name="40% - Accent1 20" xfId="267"/>
    <cellStyle name="40% - Accent1 21" xfId="268"/>
    <cellStyle name="40% - Accent1 22" xfId="269"/>
    <cellStyle name="40% - Accent1 23" xfId="270"/>
    <cellStyle name="40% - Accent1 24" xfId="271"/>
    <cellStyle name="40% - Accent1 25" xfId="272"/>
    <cellStyle name="40% - Accent1 3" xfId="273"/>
    <cellStyle name="40% - Accent1 3 2" xfId="274"/>
    <cellStyle name="40% - Accent1 3 3" xfId="275"/>
    <cellStyle name="40% - Accent1 4" xfId="276"/>
    <cellStyle name="40% - Accent1 4 2" xfId="277"/>
    <cellStyle name="40% - Accent1 4 3" xfId="278"/>
    <cellStyle name="40% - Accent1 5" xfId="279"/>
    <cellStyle name="40% - Accent1 5 2" xfId="280"/>
    <cellStyle name="40% - Accent1 5 3" xfId="281"/>
    <cellStyle name="40% - Accent1 6" xfId="282"/>
    <cellStyle name="40% - Accent1 6 2" xfId="283"/>
    <cellStyle name="40% - Accent1 7" xfId="284"/>
    <cellStyle name="40% - Accent1 7 2" xfId="797"/>
    <cellStyle name="40% - Accent1 8" xfId="285"/>
    <cellStyle name="40% - Accent1 8 2" xfId="798"/>
    <cellStyle name="40% - Accent1 9" xfId="286"/>
    <cellStyle name="40% - Accent1 9 2" xfId="799"/>
    <cellStyle name="40% - Accent2" xfId="8" builtinId="35" customBuiltin="1"/>
    <cellStyle name="40% - Accent2 10" xfId="287"/>
    <cellStyle name="40% - Accent2 10 2" xfId="800"/>
    <cellStyle name="40% - Accent2 11" xfId="288"/>
    <cellStyle name="40% - Accent2 11 2" xfId="289"/>
    <cellStyle name="40% - Accent2 12" xfId="290"/>
    <cellStyle name="40% - Accent2 12 2" xfId="801"/>
    <cellStyle name="40% - Accent2 13" xfId="291"/>
    <cellStyle name="40% - Accent2 13 2" xfId="802"/>
    <cellStyle name="40% - Accent2 14" xfId="292"/>
    <cellStyle name="40% - Accent2 14 2" xfId="803"/>
    <cellStyle name="40% - Accent2 15" xfId="293"/>
    <cellStyle name="40% - Accent2 16" xfId="294"/>
    <cellStyle name="40% - Accent2 17" xfId="295"/>
    <cellStyle name="40% - Accent2 18" xfId="296"/>
    <cellStyle name="40% - Accent2 19" xfId="297"/>
    <cellStyle name="40% - Accent2 2" xfId="298"/>
    <cellStyle name="40% - Accent2 2 2" xfId="299"/>
    <cellStyle name="40% - Accent2 2 3" xfId="300"/>
    <cellStyle name="40% - Accent2 20" xfId="301"/>
    <cellStyle name="40% - Accent2 21" xfId="302"/>
    <cellStyle name="40% - Accent2 22" xfId="303"/>
    <cellStyle name="40% - Accent2 23" xfId="304"/>
    <cellStyle name="40% - Accent2 24" xfId="305"/>
    <cellStyle name="40% - Accent2 25" xfId="306"/>
    <cellStyle name="40% - Accent2 3" xfId="307"/>
    <cellStyle name="40% - Accent2 3 2" xfId="308"/>
    <cellStyle name="40% - Accent2 3 3" xfId="309"/>
    <cellStyle name="40% - Accent2 4" xfId="310"/>
    <cellStyle name="40% - Accent2 4 2" xfId="311"/>
    <cellStyle name="40% - Accent2 4 3" xfId="312"/>
    <cellStyle name="40% - Accent2 5" xfId="313"/>
    <cellStyle name="40% - Accent2 5 2" xfId="314"/>
    <cellStyle name="40% - Accent2 5 3" xfId="315"/>
    <cellStyle name="40% - Accent2 6" xfId="316"/>
    <cellStyle name="40% - Accent2 6 2" xfId="317"/>
    <cellStyle name="40% - Accent2 7" xfId="318"/>
    <cellStyle name="40% - Accent2 7 2" xfId="804"/>
    <cellStyle name="40% - Accent2 8" xfId="319"/>
    <cellStyle name="40% - Accent2 8 2" xfId="805"/>
    <cellStyle name="40% - Accent2 9" xfId="320"/>
    <cellStyle name="40% - Accent2 9 2" xfId="806"/>
    <cellStyle name="40% - Accent3" xfId="9" builtinId="39" customBuiltin="1"/>
    <cellStyle name="40% - Accent3 10" xfId="321"/>
    <cellStyle name="40% - Accent3 10 2" xfId="807"/>
    <cellStyle name="40% - Accent3 11" xfId="322"/>
    <cellStyle name="40% - Accent3 11 2" xfId="323"/>
    <cellStyle name="40% - Accent3 12" xfId="324"/>
    <cellStyle name="40% - Accent3 12 2" xfId="808"/>
    <cellStyle name="40% - Accent3 13" xfId="325"/>
    <cellStyle name="40% - Accent3 13 2" xfId="809"/>
    <cellStyle name="40% - Accent3 14" xfId="326"/>
    <cellStyle name="40% - Accent3 14 2" xfId="810"/>
    <cellStyle name="40% - Accent3 15" xfId="327"/>
    <cellStyle name="40% - Accent3 16" xfId="328"/>
    <cellStyle name="40% - Accent3 17" xfId="329"/>
    <cellStyle name="40% - Accent3 18" xfId="330"/>
    <cellStyle name="40% - Accent3 19" xfId="331"/>
    <cellStyle name="40% - Accent3 2" xfId="332"/>
    <cellStyle name="40% - Accent3 2 2" xfId="333"/>
    <cellStyle name="40% - Accent3 2 3" xfId="334"/>
    <cellStyle name="40% - Accent3 20" xfId="335"/>
    <cellStyle name="40% - Accent3 21" xfId="336"/>
    <cellStyle name="40% - Accent3 22" xfId="337"/>
    <cellStyle name="40% - Accent3 23" xfId="338"/>
    <cellStyle name="40% - Accent3 24" xfId="339"/>
    <cellStyle name="40% - Accent3 25" xfId="340"/>
    <cellStyle name="40% - Accent3 3" xfId="341"/>
    <cellStyle name="40% - Accent3 3 2" xfId="342"/>
    <cellStyle name="40% - Accent3 3 3" xfId="343"/>
    <cellStyle name="40% - Accent3 4" xfId="344"/>
    <cellStyle name="40% - Accent3 4 2" xfId="345"/>
    <cellStyle name="40% - Accent3 4 3" xfId="346"/>
    <cellStyle name="40% - Accent3 5" xfId="347"/>
    <cellStyle name="40% - Accent3 5 2" xfId="348"/>
    <cellStyle name="40% - Accent3 5 3" xfId="349"/>
    <cellStyle name="40% - Accent3 6" xfId="350"/>
    <cellStyle name="40% - Accent3 6 2" xfId="351"/>
    <cellStyle name="40% - Accent3 7" xfId="352"/>
    <cellStyle name="40% - Accent3 7 2" xfId="811"/>
    <cellStyle name="40% - Accent3 8" xfId="353"/>
    <cellStyle name="40% - Accent3 8 2" xfId="812"/>
    <cellStyle name="40% - Accent3 9" xfId="354"/>
    <cellStyle name="40% - Accent3 9 2" xfId="813"/>
    <cellStyle name="40% - Accent4" xfId="10" builtinId="43" customBuiltin="1"/>
    <cellStyle name="40% - Accent4 10" xfId="355"/>
    <cellStyle name="40% - Accent4 10 2" xfId="814"/>
    <cellStyle name="40% - Accent4 11" xfId="356"/>
    <cellStyle name="40% - Accent4 11 2" xfId="357"/>
    <cellStyle name="40% - Accent4 12" xfId="358"/>
    <cellStyle name="40% - Accent4 12 2" xfId="815"/>
    <cellStyle name="40% - Accent4 13" xfId="359"/>
    <cellStyle name="40% - Accent4 13 2" xfId="816"/>
    <cellStyle name="40% - Accent4 14" xfId="360"/>
    <cellStyle name="40% - Accent4 14 2" xfId="817"/>
    <cellStyle name="40% - Accent4 15" xfId="361"/>
    <cellStyle name="40% - Accent4 16" xfId="362"/>
    <cellStyle name="40% - Accent4 17" xfId="363"/>
    <cellStyle name="40% - Accent4 18" xfId="364"/>
    <cellStyle name="40% - Accent4 19" xfId="365"/>
    <cellStyle name="40% - Accent4 2" xfId="366"/>
    <cellStyle name="40% - Accent4 2 2" xfId="367"/>
    <cellStyle name="40% - Accent4 2 3" xfId="368"/>
    <cellStyle name="40% - Accent4 20" xfId="369"/>
    <cellStyle name="40% - Accent4 21" xfId="370"/>
    <cellStyle name="40% - Accent4 22" xfId="371"/>
    <cellStyle name="40% - Accent4 23" xfId="372"/>
    <cellStyle name="40% - Accent4 24" xfId="373"/>
    <cellStyle name="40% - Accent4 25" xfId="374"/>
    <cellStyle name="40% - Accent4 3" xfId="375"/>
    <cellStyle name="40% - Accent4 3 2" xfId="376"/>
    <cellStyle name="40% - Accent4 3 3" xfId="377"/>
    <cellStyle name="40% - Accent4 4" xfId="378"/>
    <cellStyle name="40% - Accent4 4 2" xfId="379"/>
    <cellStyle name="40% - Accent4 4 3" xfId="380"/>
    <cellStyle name="40% - Accent4 5" xfId="381"/>
    <cellStyle name="40% - Accent4 5 2" xfId="382"/>
    <cellStyle name="40% - Accent4 5 3" xfId="383"/>
    <cellStyle name="40% - Accent4 6" xfId="384"/>
    <cellStyle name="40% - Accent4 6 2" xfId="385"/>
    <cellStyle name="40% - Accent4 7" xfId="386"/>
    <cellStyle name="40% - Accent4 7 2" xfId="818"/>
    <cellStyle name="40% - Accent4 8" xfId="387"/>
    <cellStyle name="40% - Accent4 8 2" xfId="819"/>
    <cellStyle name="40% - Accent4 9" xfId="388"/>
    <cellStyle name="40% - Accent4 9 2" xfId="820"/>
    <cellStyle name="40% - Accent5" xfId="11" builtinId="47" customBuiltin="1"/>
    <cellStyle name="40% - Accent5 10" xfId="389"/>
    <cellStyle name="40% - Accent5 10 2" xfId="821"/>
    <cellStyle name="40% - Accent5 11" xfId="390"/>
    <cellStyle name="40% - Accent5 11 2" xfId="391"/>
    <cellStyle name="40% - Accent5 12" xfId="392"/>
    <cellStyle name="40% - Accent5 12 2" xfId="822"/>
    <cellStyle name="40% - Accent5 13" xfId="393"/>
    <cellStyle name="40% - Accent5 13 2" xfId="823"/>
    <cellStyle name="40% - Accent5 14" xfId="394"/>
    <cellStyle name="40% - Accent5 14 2" xfId="824"/>
    <cellStyle name="40% - Accent5 15" xfId="395"/>
    <cellStyle name="40% - Accent5 16" xfId="396"/>
    <cellStyle name="40% - Accent5 17" xfId="397"/>
    <cellStyle name="40% - Accent5 18" xfId="398"/>
    <cellStyle name="40% - Accent5 19" xfId="399"/>
    <cellStyle name="40% - Accent5 2" xfId="400"/>
    <cellStyle name="40% - Accent5 2 2" xfId="401"/>
    <cellStyle name="40% - Accent5 2 3" xfId="402"/>
    <cellStyle name="40% - Accent5 20" xfId="403"/>
    <cellStyle name="40% - Accent5 21" xfId="404"/>
    <cellStyle name="40% - Accent5 22" xfId="405"/>
    <cellStyle name="40% - Accent5 23" xfId="406"/>
    <cellStyle name="40% - Accent5 24" xfId="407"/>
    <cellStyle name="40% - Accent5 25" xfId="408"/>
    <cellStyle name="40% - Accent5 3" xfId="409"/>
    <cellStyle name="40% - Accent5 3 2" xfId="410"/>
    <cellStyle name="40% - Accent5 3 3" xfId="411"/>
    <cellStyle name="40% - Accent5 4" xfId="412"/>
    <cellStyle name="40% - Accent5 4 2" xfId="413"/>
    <cellStyle name="40% - Accent5 4 3" xfId="414"/>
    <cellStyle name="40% - Accent5 5" xfId="415"/>
    <cellStyle name="40% - Accent5 5 2" xfId="416"/>
    <cellStyle name="40% - Accent5 5 3" xfId="417"/>
    <cellStyle name="40% - Accent5 6" xfId="418"/>
    <cellStyle name="40% - Accent5 6 2" xfId="419"/>
    <cellStyle name="40% - Accent5 7" xfId="420"/>
    <cellStyle name="40% - Accent5 7 2" xfId="825"/>
    <cellStyle name="40% - Accent5 8" xfId="421"/>
    <cellStyle name="40% - Accent5 8 2" xfId="826"/>
    <cellStyle name="40% - Accent5 9" xfId="422"/>
    <cellStyle name="40% - Accent5 9 2" xfId="827"/>
    <cellStyle name="40% - Accent6" xfId="12" builtinId="51" customBuiltin="1"/>
    <cellStyle name="40% - Accent6 10" xfId="423"/>
    <cellStyle name="40% - Accent6 10 2" xfId="828"/>
    <cellStyle name="40% - Accent6 11" xfId="424"/>
    <cellStyle name="40% - Accent6 11 2" xfId="425"/>
    <cellStyle name="40% - Accent6 12" xfId="426"/>
    <cellStyle name="40% - Accent6 12 2" xfId="829"/>
    <cellStyle name="40% - Accent6 13" xfId="427"/>
    <cellStyle name="40% - Accent6 13 2" xfId="830"/>
    <cellStyle name="40% - Accent6 14" xfId="428"/>
    <cellStyle name="40% - Accent6 14 2" xfId="831"/>
    <cellStyle name="40% - Accent6 15" xfId="429"/>
    <cellStyle name="40% - Accent6 16" xfId="430"/>
    <cellStyle name="40% - Accent6 17" xfId="431"/>
    <cellStyle name="40% - Accent6 18" xfId="432"/>
    <cellStyle name="40% - Accent6 19" xfId="433"/>
    <cellStyle name="40% - Accent6 2" xfId="434"/>
    <cellStyle name="40% - Accent6 2 2" xfId="435"/>
    <cellStyle name="40% - Accent6 2 3" xfId="436"/>
    <cellStyle name="40% - Accent6 20" xfId="437"/>
    <cellStyle name="40% - Accent6 21" xfId="438"/>
    <cellStyle name="40% - Accent6 22" xfId="439"/>
    <cellStyle name="40% - Accent6 23" xfId="440"/>
    <cellStyle name="40% - Accent6 24" xfId="441"/>
    <cellStyle name="40% - Accent6 25" xfId="442"/>
    <cellStyle name="40% - Accent6 3" xfId="443"/>
    <cellStyle name="40% - Accent6 3 2" xfId="444"/>
    <cellStyle name="40% - Accent6 3 3" xfId="445"/>
    <cellStyle name="40% - Accent6 4" xfId="446"/>
    <cellStyle name="40% - Accent6 4 2" xfId="447"/>
    <cellStyle name="40% - Accent6 4 3" xfId="448"/>
    <cellStyle name="40% - Accent6 5" xfId="449"/>
    <cellStyle name="40% - Accent6 5 2" xfId="450"/>
    <cellStyle name="40% - Accent6 5 3" xfId="451"/>
    <cellStyle name="40% - Accent6 6" xfId="452"/>
    <cellStyle name="40% - Accent6 6 2" xfId="453"/>
    <cellStyle name="40% - Accent6 7" xfId="454"/>
    <cellStyle name="40% - Accent6 7 2" xfId="832"/>
    <cellStyle name="40% - Accent6 8" xfId="455"/>
    <cellStyle name="40% - Accent6 8 2" xfId="833"/>
    <cellStyle name="40% - Accent6 9" xfId="456"/>
    <cellStyle name="40% - Accent6 9 2" xfId="834"/>
    <cellStyle name="60% - Accent1" xfId="13" builtinId="32" customBuiltin="1"/>
    <cellStyle name="60% - Accent1 2" xfId="457"/>
    <cellStyle name="60% - Accent1 2 2" xfId="458"/>
    <cellStyle name="60% - Accent1 3" xfId="459"/>
    <cellStyle name="60% - Accent1 3 2" xfId="460"/>
    <cellStyle name="60% - Accent1 4" xfId="461"/>
    <cellStyle name="60% - Accent1 5" xfId="462"/>
    <cellStyle name="60% - Accent1 6" xfId="463"/>
    <cellStyle name="60% - Accent2" xfId="14" builtinId="36" customBuiltin="1"/>
    <cellStyle name="60% - Accent2 2" xfId="464"/>
    <cellStyle name="60% - Accent2 2 2" xfId="465"/>
    <cellStyle name="60% - Accent2 3" xfId="466"/>
    <cellStyle name="60% - Accent2 3 2" xfId="467"/>
    <cellStyle name="60% - Accent2 4" xfId="468"/>
    <cellStyle name="60% - Accent2 5" xfId="469"/>
    <cellStyle name="60% - Accent2 6" xfId="470"/>
    <cellStyle name="60% - Accent3" xfId="15" builtinId="40" customBuiltin="1"/>
    <cellStyle name="60% - Accent3 2" xfId="471"/>
    <cellStyle name="60% - Accent3 2 2" xfId="472"/>
    <cellStyle name="60% - Accent3 3" xfId="473"/>
    <cellStyle name="60% - Accent3 3 2" xfId="474"/>
    <cellStyle name="60% - Accent3 4" xfId="475"/>
    <cellStyle name="60% - Accent3 5" xfId="476"/>
    <cellStyle name="60% - Accent3 6" xfId="477"/>
    <cellStyle name="60% - Accent4" xfId="16" builtinId="44" customBuiltin="1"/>
    <cellStyle name="60% - Accent4 2" xfId="478"/>
    <cellStyle name="60% - Accent4 2 2" xfId="479"/>
    <cellStyle name="60% - Accent4 3" xfId="480"/>
    <cellStyle name="60% - Accent4 3 2" xfId="481"/>
    <cellStyle name="60% - Accent4 4" xfId="482"/>
    <cellStyle name="60% - Accent4 5" xfId="483"/>
    <cellStyle name="60% - Accent4 6" xfId="484"/>
    <cellStyle name="60% - Accent5" xfId="17" builtinId="48" customBuiltin="1"/>
    <cellStyle name="60% - Accent5 2" xfId="485"/>
    <cellStyle name="60% - Accent5 2 2" xfId="486"/>
    <cellStyle name="60% - Accent5 3" xfId="487"/>
    <cellStyle name="60% - Accent5 3 2" xfId="488"/>
    <cellStyle name="60% - Accent5 4" xfId="489"/>
    <cellStyle name="60% - Accent5 5" xfId="490"/>
    <cellStyle name="60% - Accent5 6" xfId="491"/>
    <cellStyle name="60% - Accent6" xfId="18" builtinId="52" customBuiltin="1"/>
    <cellStyle name="60% - Accent6 2" xfId="492"/>
    <cellStyle name="60% - Accent6 2 2" xfId="493"/>
    <cellStyle name="60% - Accent6 3" xfId="494"/>
    <cellStyle name="60% - Accent6 3 2" xfId="495"/>
    <cellStyle name="60% - Accent6 4" xfId="496"/>
    <cellStyle name="60% - Accent6 5" xfId="497"/>
    <cellStyle name="60% - Accent6 6" xfId="498"/>
    <cellStyle name="75" xfId="835"/>
    <cellStyle name="Accent1" xfId="19" builtinId="29" customBuiltin="1"/>
    <cellStyle name="Accent1 2" xfId="499"/>
    <cellStyle name="Accent1 2 2" xfId="500"/>
    <cellStyle name="Accent1 3" xfId="501"/>
    <cellStyle name="Accent1 3 2" xfId="502"/>
    <cellStyle name="Accent1 4" xfId="503"/>
    <cellStyle name="Accent1 5" xfId="504"/>
    <cellStyle name="Accent1 6" xfId="505"/>
    <cellStyle name="Accent2" xfId="20" builtinId="33" customBuiltin="1"/>
    <cellStyle name="Accent2 2" xfId="506"/>
    <cellStyle name="Accent2 2 2" xfId="507"/>
    <cellStyle name="Accent2 3" xfId="508"/>
    <cellStyle name="Accent2 3 2" xfId="509"/>
    <cellStyle name="Accent2 4" xfId="510"/>
    <cellStyle name="Accent2 5" xfId="511"/>
    <cellStyle name="Accent2 6" xfId="512"/>
    <cellStyle name="Accent3" xfId="21" builtinId="37" customBuiltin="1"/>
    <cellStyle name="Accent3 2" xfId="513"/>
    <cellStyle name="Accent3 2 2" xfId="514"/>
    <cellStyle name="Accent3 3" xfId="515"/>
    <cellStyle name="Accent3 3 2" xfId="516"/>
    <cellStyle name="Accent3 4" xfId="517"/>
    <cellStyle name="Accent3 5" xfId="518"/>
    <cellStyle name="Accent3 6" xfId="519"/>
    <cellStyle name="Accent4" xfId="22" builtinId="41" customBuiltin="1"/>
    <cellStyle name="Accent4 2" xfId="520"/>
    <cellStyle name="Accent4 2 2" xfId="521"/>
    <cellStyle name="Accent4 3" xfId="522"/>
    <cellStyle name="Accent4 3 2" xfId="523"/>
    <cellStyle name="Accent4 4" xfId="524"/>
    <cellStyle name="Accent4 5" xfId="525"/>
    <cellStyle name="Accent4 6" xfId="526"/>
    <cellStyle name="Accent5" xfId="23" builtinId="45" customBuiltin="1"/>
    <cellStyle name="Accent5 2" xfId="527"/>
    <cellStyle name="Accent5 2 2" xfId="528"/>
    <cellStyle name="Accent5 3" xfId="529"/>
    <cellStyle name="Accent5 3 2" xfId="530"/>
    <cellStyle name="Accent5 4" xfId="531"/>
    <cellStyle name="Accent5 5" xfId="532"/>
    <cellStyle name="Accent5 6" xfId="533"/>
    <cellStyle name="Accent6" xfId="24" builtinId="49" customBuiltin="1"/>
    <cellStyle name="Accent6 2" xfId="534"/>
    <cellStyle name="Accent6 2 2" xfId="535"/>
    <cellStyle name="Accent6 3" xfId="536"/>
    <cellStyle name="Accent6 3 2" xfId="537"/>
    <cellStyle name="Accent6 4" xfId="538"/>
    <cellStyle name="Accent6 5" xfId="539"/>
    <cellStyle name="Accent6 6" xfId="540"/>
    <cellStyle name="Bad" xfId="25" builtinId="27" customBuiltin="1"/>
    <cellStyle name="Bad 2" xfId="541"/>
    <cellStyle name="Bad 2 2" xfId="542"/>
    <cellStyle name="Bad 3" xfId="543"/>
    <cellStyle name="Bad 3 2" xfId="544"/>
    <cellStyle name="Bad 4" xfId="545"/>
    <cellStyle name="Bad 5" xfId="546"/>
    <cellStyle name="Bad 6" xfId="547"/>
    <cellStyle name="Calculation" xfId="26" builtinId="22" customBuiltin="1"/>
    <cellStyle name="Calculation 2" xfId="548"/>
    <cellStyle name="Calculation 2 2" xfId="549"/>
    <cellStyle name="Calculation 3" xfId="550"/>
    <cellStyle name="Calculation 3 2" xfId="551"/>
    <cellStyle name="Calculation 4" xfId="552"/>
    <cellStyle name="Calculation 5" xfId="553"/>
    <cellStyle name="Calculation 6" xfId="554"/>
    <cellStyle name="Check Cell" xfId="27" builtinId="23" customBuiltin="1"/>
    <cellStyle name="Check Cell 2" xfId="555"/>
    <cellStyle name="Check Cell 2 2" xfId="556"/>
    <cellStyle name="Check Cell 3" xfId="557"/>
    <cellStyle name="Check Cell 3 2" xfId="558"/>
    <cellStyle name="Check Cell 4" xfId="559"/>
    <cellStyle name="Check Cell 5" xfId="560"/>
    <cellStyle name="Check Cell 6" xfId="561"/>
    <cellStyle name="Comma 10" xfId="562"/>
    <cellStyle name="Comma 11" xfId="563"/>
    <cellStyle name="Comma 12" xfId="564"/>
    <cellStyle name="Comma 13" xfId="565"/>
    <cellStyle name="Comma 14" xfId="566"/>
    <cellStyle name="Comma 15" xfId="567"/>
    <cellStyle name="Comma 16" xfId="568"/>
    <cellStyle name="Comma 17" xfId="569"/>
    <cellStyle name="Comma 18" xfId="570"/>
    <cellStyle name="Comma 19" xfId="917"/>
    <cellStyle name="Comma 2" xfId="44"/>
    <cellStyle name="Comma 2 2" xfId="571"/>
    <cellStyle name="Comma 3" xfId="572"/>
    <cellStyle name="Comma 3 2" xfId="573"/>
    <cellStyle name="Comma 4" xfId="574"/>
    <cellStyle name="Comma 4 2" xfId="575"/>
    <cellStyle name="Comma 5" xfId="47"/>
    <cellStyle name="Comma 5 2" xfId="576"/>
    <cellStyle name="Comma 6" xfId="577"/>
    <cellStyle name="Comma 7" xfId="578"/>
    <cellStyle name="Comma 8" xfId="579"/>
    <cellStyle name="Comma 9" xfId="580"/>
    <cellStyle name="comma zerodec" xfId="836"/>
    <cellStyle name="Currency1" xfId="837"/>
    <cellStyle name="Dollar (zero dec)" xfId="838"/>
    <cellStyle name="Explanatory Text" xfId="28" builtinId="53" customBuiltin="1"/>
    <cellStyle name="Explanatory Text 2" xfId="581"/>
    <cellStyle name="Explanatory Text 2 2" xfId="582"/>
    <cellStyle name="Explanatory Text 3" xfId="583"/>
    <cellStyle name="Explanatory Text 3 2" xfId="584"/>
    <cellStyle name="Explanatory Text 4" xfId="585"/>
    <cellStyle name="Explanatory Text 5" xfId="586"/>
    <cellStyle name="Explanatory Text 6" xfId="587"/>
    <cellStyle name="Good" xfId="29" builtinId="26" customBuiltin="1"/>
    <cellStyle name="Good 2" xfId="588"/>
    <cellStyle name="Good 2 2" xfId="589"/>
    <cellStyle name="Good 3" xfId="590"/>
    <cellStyle name="Good 3 2" xfId="591"/>
    <cellStyle name="Good 4" xfId="592"/>
    <cellStyle name="Good 5" xfId="593"/>
    <cellStyle name="Good 6" xfId="594"/>
    <cellStyle name="Grey" xfId="839"/>
    <cellStyle name="Header1" xfId="840"/>
    <cellStyle name="Header2" xfId="841"/>
    <cellStyle name="Heading 1" xfId="30" builtinId="16" customBuiltin="1"/>
    <cellStyle name="Heading 1 2" xfId="595"/>
    <cellStyle name="Heading 1 3" xfId="596"/>
    <cellStyle name="Heading 1 3 2" xfId="597"/>
    <cellStyle name="Heading 1 4" xfId="598"/>
    <cellStyle name="Heading 1 5" xfId="599"/>
    <cellStyle name="Heading 2" xfId="31" builtinId="17" customBuiltin="1"/>
    <cellStyle name="Heading 2 2" xfId="600"/>
    <cellStyle name="Heading 2 3" xfId="601"/>
    <cellStyle name="Heading 2 3 2" xfId="602"/>
    <cellStyle name="Heading 2 4" xfId="603"/>
    <cellStyle name="Heading 2 5" xfId="604"/>
    <cellStyle name="Heading 3" xfId="32" builtinId="18" customBuiltin="1"/>
    <cellStyle name="Heading 3 2" xfId="605"/>
    <cellStyle name="Heading 3 3" xfId="606"/>
    <cellStyle name="Heading 3 3 2" xfId="607"/>
    <cellStyle name="Heading 3 4" xfId="608"/>
    <cellStyle name="Heading 3 5" xfId="609"/>
    <cellStyle name="Heading 4" xfId="33" builtinId="19" customBuiltin="1"/>
    <cellStyle name="Heading 4 2" xfId="610"/>
    <cellStyle name="Heading 4 3" xfId="611"/>
    <cellStyle name="Heading 4 3 2" xfId="612"/>
    <cellStyle name="Heading 4 4" xfId="613"/>
    <cellStyle name="Heading 4 5" xfId="614"/>
    <cellStyle name="Input" xfId="34" builtinId="20" customBuiltin="1"/>
    <cellStyle name="Input [yellow]" xfId="842"/>
    <cellStyle name="Input 2" xfId="615"/>
    <cellStyle name="Input 2 2" xfId="616"/>
    <cellStyle name="Input 3" xfId="617"/>
    <cellStyle name="Input 3 2" xfId="618"/>
    <cellStyle name="Input 4" xfId="619"/>
    <cellStyle name="Input 5" xfId="620"/>
    <cellStyle name="Input 6" xfId="621"/>
    <cellStyle name="Linked Cell" xfId="35" builtinId="24" customBuiltin="1"/>
    <cellStyle name="Linked Cell 2" xfId="622"/>
    <cellStyle name="Linked Cell 2 2" xfId="623"/>
    <cellStyle name="Linked Cell 3" xfId="624"/>
    <cellStyle name="Linked Cell 3 2" xfId="625"/>
    <cellStyle name="Linked Cell 4" xfId="626"/>
    <cellStyle name="Linked Cell 5" xfId="627"/>
    <cellStyle name="Linked Cell 6" xfId="628"/>
    <cellStyle name="Neutral" xfId="36" builtinId="28" customBuiltin="1"/>
    <cellStyle name="Neutral 2" xfId="629"/>
    <cellStyle name="Neutral 2 2" xfId="630"/>
    <cellStyle name="Neutral 3" xfId="631"/>
    <cellStyle name="Neutral 3 2" xfId="632"/>
    <cellStyle name="Neutral 4" xfId="633"/>
    <cellStyle name="Neutral 5" xfId="634"/>
    <cellStyle name="Neutral 6" xfId="635"/>
    <cellStyle name="no dec" xfId="843"/>
    <cellStyle name="Normal" xfId="0" builtinId="0"/>
    <cellStyle name="Normal - Style1" xfId="844"/>
    <cellStyle name="Normal 10" xfId="636"/>
    <cellStyle name="Normal 10 10" xfId="845"/>
    <cellStyle name="Normal 10 11" xfId="846"/>
    <cellStyle name="Normal 10 2" xfId="847"/>
    <cellStyle name="Normal 10 2 2" xfId="848"/>
    <cellStyle name="Normal 10 3" xfId="849"/>
    <cellStyle name="Normal 10 3 2" xfId="850"/>
    <cellStyle name="Normal 10 4" xfId="851"/>
    <cellStyle name="Normal 10 5" xfId="852"/>
    <cellStyle name="Normal 10 6" xfId="853"/>
    <cellStyle name="Normal 10 7" xfId="854"/>
    <cellStyle name="Normal 10 8" xfId="855"/>
    <cellStyle name="Normal 10 9" xfId="856"/>
    <cellStyle name="Normal 11" xfId="637"/>
    <cellStyle name="Normal 11 2" xfId="857"/>
    <cellStyle name="Normal 12" xfId="638"/>
    <cellStyle name="Normal 12 2" xfId="858"/>
    <cellStyle name="Normal 12 2 2" xfId="859"/>
    <cellStyle name="Normal 12 3" xfId="860"/>
    <cellStyle name="Normal 13" xfId="639"/>
    <cellStyle name="Normal 13 2" xfId="861"/>
    <cellStyle name="Normal 14" xfId="640"/>
    <cellStyle name="Normal 14 2" xfId="641"/>
    <cellStyle name="Normal 15" xfId="642"/>
    <cellStyle name="Normal 15 2" xfId="862"/>
    <cellStyle name="Normal 15 2 2" xfId="863"/>
    <cellStyle name="Normal 15 3" xfId="864"/>
    <cellStyle name="Normal 16" xfId="643"/>
    <cellStyle name="Normal 16 2" xfId="865"/>
    <cellStyle name="Normal 16 3" xfId="866"/>
    <cellStyle name="Normal 16 4" xfId="867"/>
    <cellStyle name="Normal 16 5" xfId="868"/>
    <cellStyle name="Normal 16 6" xfId="869"/>
    <cellStyle name="Normal 16 7" xfId="870"/>
    <cellStyle name="Normal 16 8" xfId="871"/>
    <cellStyle name="Normal 17" xfId="644"/>
    <cellStyle name="Normal 17 2" xfId="872"/>
    <cellStyle name="Normal 17 3" xfId="645"/>
    <cellStyle name="Normal 17 4" xfId="646"/>
    <cellStyle name="Normal 17 5" xfId="647"/>
    <cellStyle name="Normal 17 6" xfId="648"/>
    <cellStyle name="Normal 17 7" xfId="649"/>
    <cellStyle name="Normal 17 8" xfId="650"/>
    <cellStyle name="Normal 18" xfId="651"/>
    <cellStyle name="Normal 18 2" xfId="873"/>
    <cellStyle name="Normal 18 3" xfId="874"/>
    <cellStyle name="Normal 19" xfId="652"/>
    <cellStyle name="Normal 19 2" xfId="653"/>
    <cellStyle name="Normal 19 3" xfId="654"/>
    <cellStyle name="Normal 19 4" xfId="655"/>
    <cellStyle name="Normal 19 5" xfId="656"/>
    <cellStyle name="Normal 19 6" xfId="657"/>
    <cellStyle name="Normal 19 7" xfId="658"/>
    <cellStyle name="Normal 2" xfId="43"/>
    <cellStyle name="Normal 2 2" xfId="659"/>
    <cellStyle name="Normal 2 3" xfId="660"/>
    <cellStyle name="Normal 20" xfId="661"/>
    <cellStyle name="Normal 20 2" xfId="875"/>
    <cellStyle name="Normal 21" xfId="662"/>
    <cellStyle name="Normal 22" xfId="663"/>
    <cellStyle name="Normal 22 2" xfId="664"/>
    <cellStyle name="Normal 22 3" xfId="665"/>
    <cellStyle name="Normal 22 4" xfId="666"/>
    <cellStyle name="Normal 22 5" xfId="667"/>
    <cellStyle name="Normal 22 6" xfId="668"/>
    <cellStyle name="Normal 23" xfId="669"/>
    <cellStyle name="Normal 23 2" xfId="876"/>
    <cellStyle name="Normal 24" xfId="670"/>
    <cellStyle name="Normal 25" xfId="671"/>
    <cellStyle name="Normal 26" xfId="672"/>
    <cellStyle name="Normal 27" xfId="673"/>
    <cellStyle name="Normal 28" xfId="674"/>
    <cellStyle name="Normal 29" xfId="915"/>
    <cellStyle name="Normal 3" xfId="48"/>
    <cellStyle name="Normal 3 2" xfId="675"/>
    <cellStyle name="Normal 3 2 2" xfId="877"/>
    <cellStyle name="Normal 3 3" xfId="676"/>
    <cellStyle name="Normal 3 4" xfId="878"/>
    <cellStyle name="Normal 30" xfId="921"/>
    <cellStyle name="Normal 4" xfId="677"/>
    <cellStyle name="Normal 4 2" xfId="678"/>
    <cellStyle name="Normal 4 3" xfId="679"/>
    <cellStyle name="Normal 5" xfId="46"/>
    <cellStyle name="Normal 5 2" xfId="680"/>
    <cellStyle name="Normal 5 3" xfId="681"/>
    <cellStyle name="Normal 6" xfId="682"/>
    <cellStyle name="Normal 6 2" xfId="683"/>
    <cellStyle name="Normal 6 2 2" xfId="879"/>
    <cellStyle name="Normal 6 3" xfId="684"/>
    <cellStyle name="Normal 7" xfId="685"/>
    <cellStyle name="Normal 7 10" xfId="880"/>
    <cellStyle name="Normal 7 11" xfId="881"/>
    <cellStyle name="Normal 7 12" xfId="882"/>
    <cellStyle name="Normal 7 13" xfId="883"/>
    <cellStyle name="Normal 7 2" xfId="686"/>
    <cellStyle name="Normal 7 2 2" xfId="884"/>
    <cellStyle name="Normal 7 3" xfId="687"/>
    <cellStyle name="Normal 7 3 2" xfId="885"/>
    <cellStyle name="Normal 7 4" xfId="886"/>
    <cellStyle name="Normal 7 4 2" xfId="887"/>
    <cellStyle name="Normal 7 5" xfId="888"/>
    <cellStyle name="Normal 7 5 2" xfId="889"/>
    <cellStyle name="Normal 7 6" xfId="890"/>
    <cellStyle name="Normal 7 7" xfId="891"/>
    <cellStyle name="Normal 7 8" xfId="892"/>
    <cellStyle name="Normal 7 9" xfId="893"/>
    <cellStyle name="Normal 8" xfId="688"/>
    <cellStyle name="Normal 8 2" xfId="894"/>
    <cellStyle name="Normal 8 2 2" xfId="895"/>
    <cellStyle name="Normal 8 3" xfId="896"/>
    <cellStyle name="Normal 9" xfId="689"/>
    <cellStyle name="Normal 9 2" xfId="897"/>
    <cellStyle name="Normal 9 2 2" xfId="898"/>
    <cellStyle name="Normal 9 3" xfId="899"/>
    <cellStyle name="Normal_SALEFORCAST(NEW)" xfId="42"/>
    <cellStyle name="Note" xfId="37" builtinId="10" customBuiltin="1"/>
    <cellStyle name="Note 10" xfId="690"/>
    <cellStyle name="Note 10 2" xfId="900"/>
    <cellStyle name="Note 11" xfId="691"/>
    <cellStyle name="Note 11 2" xfId="901"/>
    <cellStyle name="Note 12" xfId="692"/>
    <cellStyle name="Note 12 2" xfId="693"/>
    <cellStyle name="Note 13" xfId="694"/>
    <cellStyle name="Note 13 2" xfId="902"/>
    <cellStyle name="Note 14" xfId="695"/>
    <cellStyle name="Note 14 2" xfId="903"/>
    <cellStyle name="Note 15" xfId="696"/>
    <cellStyle name="Note 15 2" xfId="904"/>
    <cellStyle name="Note 16" xfId="697"/>
    <cellStyle name="Note 17" xfId="698"/>
    <cellStyle name="Note 18" xfId="699"/>
    <cellStyle name="Note 19" xfId="700"/>
    <cellStyle name="Note 2" xfId="701"/>
    <cellStyle name="Note 2 2" xfId="702"/>
    <cellStyle name="Note 2 3" xfId="703"/>
    <cellStyle name="Note 20" xfId="704"/>
    <cellStyle name="Note 21" xfId="705"/>
    <cellStyle name="Note 22" xfId="706"/>
    <cellStyle name="Note 23" xfId="707"/>
    <cellStyle name="Note 24" xfId="708"/>
    <cellStyle name="Note 25" xfId="709"/>
    <cellStyle name="Note 26" xfId="710"/>
    <cellStyle name="Note 3" xfId="711"/>
    <cellStyle name="Note 3 2" xfId="712"/>
    <cellStyle name="Note 3 3" xfId="713"/>
    <cellStyle name="Note 4" xfId="714"/>
    <cellStyle name="Note 4 2" xfId="715"/>
    <cellStyle name="Note 4 3" xfId="716"/>
    <cellStyle name="Note 5" xfId="717"/>
    <cellStyle name="Note 5 2" xfId="718"/>
    <cellStyle name="Note 5 3" xfId="719"/>
    <cellStyle name="Note 6" xfId="720"/>
    <cellStyle name="Note 6 2" xfId="721"/>
    <cellStyle name="Note 7" xfId="722"/>
    <cellStyle name="Note 7 2" xfId="723"/>
    <cellStyle name="Note 8" xfId="724"/>
    <cellStyle name="Note 8 2" xfId="905"/>
    <cellStyle name="Note 9" xfId="725"/>
    <cellStyle name="Note 9 2" xfId="906"/>
    <cellStyle name="Output" xfId="38" builtinId="21" customBuiltin="1"/>
    <cellStyle name="Output 2" xfId="726"/>
    <cellStyle name="Output 2 2" xfId="727"/>
    <cellStyle name="Output 3" xfId="728"/>
    <cellStyle name="Output 3 2" xfId="729"/>
    <cellStyle name="Output 4" xfId="730"/>
    <cellStyle name="Output 5" xfId="731"/>
    <cellStyle name="Output 6" xfId="732"/>
    <cellStyle name="Percent [2]" xfId="907"/>
    <cellStyle name="Percent 2" xfId="45"/>
    <cellStyle name="Percent 3" xfId="916"/>
    <cellStyle name="Quantity" xfId="908"/>
    <cellStyle name="Style 1" xfId="733"/>
    <cellStyle name="Title" xfId="39" builtinId="15" customBuiltin="1"/>
    <cellStyle name="Title 2" xfId="734"/>
    <cellStyle name="Title 3" xfId="735"/>
    <cellStyle name="Title 4" xfId="736"/>
    <cellStyle name="Total" xfId="40" builtinId="25" customBuiltin="1"/>
    <cellStyle name="Total 2" xfId="737"/>
    <cellStyle name="Total 2 2" xfId="738"/>
    <cellStyle name="Total 3" xfId="739"/>
    <cellStyle name="Total 3 2" xfId="740"/>
    <cellStyle name="Total 4" xfId="741"/>
    <cellStyle name="Total 5" xfId="742"/>
    <cellStyle name="Total 6" xfId="743"/>
    <cellStyle name="Warning Text" xfId="41" builtinId="11" customBuiltin="1"/>
    <cellStyle name="Warning Text 2" xfId="744"/>
    <cellStyle name="Warning Text 2 2" xfId="745"/>
    <cellStyle name="Warning Text 3" xfId="746"/>
    <cellStyle name="Warning Text 3 2" xfId="747"/>
    <cellStyle name="Warning Text 4" xfId="748"/>
    <cellStyle name="Warning Text 5" xfId="749"/>
    <cellStyle name="Warning Text 6" xfId="750"/>
    <cellStyle name="น้บะภฒ_95" xfId="909"/>
    <cellStyle name="ปกติ_Forecast SP 74th R.0" xfId="918"/>
    <cellStyle name="ฤธถ [0]_95" xfId="910"/>
    <cellStyle name="ฤธถ_95" xfId="911"/>
    <cellStyle name="ล๋ศญ [0]_95" xfId="912"/>
    <cellStyle name="ล๋ศญ_95" xfId="913"/>
    <cellStyle name="วฅมุ_4ฟ๙ฝวภ๛" xfId="914"/>
    <cellStyle name="桁区切り [0.00]_電力実計" xfId="919"/>
    <cellStyle name="標準_FC EXPORT 7-12'06,1-6-07 FOR SALE VER.2" xfId="9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5301"/>
    <pageSetUpPr fitToPage="1"/>
  </sheetPr>
  <dimension ref="B1:CA91"/>
  <sheetViews>
    <sheetView showGridLines="0" zoomScale="90" zoomScaleNormal="90" zoomScaleSheetLayoutView="100" workbookViewId="0">
      <pane xSplit="7" ySplit="6" topLeftCell="H7" activePane="bottomRight" state="frozen"/>
      <selection activeCell="O18" sqref="O18"/>
      <selection pane="topRight" activeCell="O18" sqref="O18"/>
      <selection pane="bottomLeft" activeCell="O18" sqref="O18"/>
      <selection pane="bottomRight" activeCell="D20" sqref="D20"/>
    </sheetView>
  </sheetViews>
  <sheetFormatPr defaultRowHeight="12.75"/>
  <cols>
    <col min="1" max="1" width="2.140625" style="249" customWidth="1"/>
    <col min="2" max="2" width="23.7109375" style="249" customWidth="1"/>
    <col min="3" max="3" width="32.140625" style="249" bestFit="1" customWidth="1"/>
    <col min="4" max="4" width="9.140625" style="249"/>
    <col min="5" max="5" width="7.7109375" style="249" customWidth="1"/>
    <col min="6" max="6" width="5.140625" style="249" bestFit="1" customWidth="1"/>
    <col min="7" max="7" width="5.28515625" style="249" bestFit="1" customWidth="1"/>
    <col min="8" max="8" width="12.28515625" style="249" customWidth="1"/>
    <col min="9" max="9" width="12.85546875" style="249" customWidth="1"/>
    <col min="10" max="12" width="12.28515625" style="249" customWidth="1"/>
    <col min="13" max="13" width="12.85546875" style="249" customWidth="1"/>
    <col min="14" max="16" width="12.28515625" style="249" customWidth="1"/>
    <col min="17" max="17" width="12.85546875" style="249" customWidth="1"/>
    <col min="18" max="20" width="12.28515625" style="249" customWidth="1"/>
    <col min="21" max="21" width="12.85546875" style="249" customWidth="1"/>
    <col min="22" max="24" width="12.28515625" style="249" customWidth="1"/>
    <col min="25" max="25" width="12.85546875" style="249" customWidth="1"/>
    <col min="26" max="28" width="12.28515625" style="249" customWidth="1"/>
    <col min="29" max="29" width="12.85546875" style="249" customWidth="1"/>
    <col min="30" max="40" width="12.28515625" style="249" customWidth="1"/>
    <col min="41" max="41" width="12.85546875" style="249" customWidth="1"/>
    <col min="42" max="44" width="12.28515625" style="249" customWidth="1"/>
    <col min="45" max="45" width="12.85546875" style="249" customWidth="1"/>
    <col min="46" max="48" width="12.28515625" style="249" customWidth="1"/>
    <col min="49" max="49" width="12.85546875" style="249" customWidth="1"/>
    <col min="50" max="52" width="12.28515625" style="249" customWidth="1"/>
    <col min="53" max="53" width="12.85546875" style="249" customWidth="1"/>
    <col min="54" max="56" width="12.28515625" style="249" customWidth="1"/>
    <col min="57" max="57" width="12.85546875" style="249" customWidth="1"/>
    <col min="58" max="60" width="12.28515625" style="249" customWidth="1"/>
    <col min="61" max="61" width="12.85546875" style="249" customWidth="1"/>
    <col min="62" max="71" width="12.28515625" style="249" customWidth="1"/>
    <col min="72" max="79" width="13.5703125" style="249" customWidth="1"/>
    <col min="80" max="80" width="12.28515625" style="249" customWidth="1"/>
    <col min="81" max="16384" width="9.140625" style="249"/>
  </cols>
  <sheetData>
    <row r="1" spans="2:79" ht="21" customHeight="1">
      <c r="B1" s="1" t="s">
        <v>34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3"/>
      <c r="AG1" s="3"/>
      <c r="AH1" s="3"/>
      <c r="AI1" s="4"/>
      <c r="AJ1" s="4"/>
      <c r="AK1" s="4"/>
      <c r="AL1" s="4"/>
      <c r="AM1" s="61" t="s">
        <v>166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4"/>
      <c r="BL1" s="3"/>
      <c r="BM1" s="3"/>
      <c r="BN1" s="3"/>
      <c r="BO1" s="4"/>
      <c r="BP1" s="4"/>
      <c r="BQ1" s="4"/>
      <c r="BR1" s="4"/>
      <c r="BS1" s="3"/>
      <c r="BT1" s="3"/>
      <c r="BU1" s="3"/>
      <c r="BV1" s="3"/>
      <c r="BW1" s="4"/>
      <c r="BX1" s="4"/>
      <c r="BY1" s="4"/>
      <c r="BZ1" s="4"/>
      <c r="CA1" s="61" t="s">
        <v>167</v>
      </c>
    </row>
    <row r="2" spans="2:79" ht="21" customHeight="1">
      <c r="B2" s="5" t="s">
        <v>168</v>
      </c>
      <c r="C2" s="2"/>
      <c r="D2" s="6"/>
      <c r="E2" s="3"/>
      <c r="F2" s="3"/>
      <c r="G2" s="3"/>
      <c r="H2" s="361"/>
      <c r="I2" s="361"/>
      <c r="J2" s="361"/>
      <c r="K2" s="361"/>
      <c r="L2" s="361"/>
      <c r="M2" s="361"/>
      <c r="N2" s="361"/>
      <c r="O2" s="361"/>
      <c r="P2" s="7"/>
      <c r="Q2" s="7"/>
      <c r="R2" s="7"/>
      <c r="S2" s="7"/>
      <c r="T2" s="7"/>
      <c r="U2" s="7"/>
      <c r="V2" s="7"/>
      <c r="W2" s="7"/>
      <c r="X2" s="64"/>
      <c r="Y2" s="7"/>
      <c r="Z2" s="65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8"/>
      <c r="BZ2" s="8"/>
      <c r="CA2" s="3"/>
    </row>
    <row r="3" spans="2:79" ht="21" customHeight="1" thickBot="1">
      <c r="B3" s="3"/>
      <c r="C3" s="2"/>
      <c r="D3" s="338" t="s">
        <v>124</v>
      </c>
      <c r="E3" s="339">
        <v>176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2:79" ht="21" customHeight="1" thickBot="1">
      <c r="B4" s="3"/>
      <c r="C4" s="2"/>
      <c r="D4" s="9" t="s">
        <v>125</v>
      </c>
      <c r="E4" s="10">
        <v>75</v>
      </c>
      <c r="F4" s="3"/>
      <c r="G4" s="3"/>
      <c r="H4" s="355" t="s">
        <v>126</v>
      </c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  <c r="X4" s="356"/>
      <c r="Y4" s="356"/>
      <c r="Z4" s="356"/>
      <c r="AA4" s="356"/>
      <c r="AB4" s="356"/>
      <c r="AC4" s="356"/>
      <c r="AD4" s="356"/>
      <c r="AE4" s="357"/>
      <c r="AF4" s="358" t="s">
        <v>127</v>
      </c>
      <c r="AG4" s="359"/>
      <c r="AH4" s="359"/>
      <c r="AI4" s="360"/>
      <c r="AJ4" s="358" t="s">
        <v>127</v>
      </c>
      <c r="AK4" s="359"/>
      <c r="AL4" s="359"/>
      <c r="AM4" s="360"/>
      <c r="AN4" s="355" t="s">
        <v>128</v>
      </c>
      <c r="AO4" s="356"/>
      <c r="AP4" s="356"/>
      <c r="AQ4" s="356"/>
      <c r="AR4" s="356"/>
      <c r="AS4" s="356"/>
      <c r="AT4" s="356"/>
      <c r="AU4" s="356"/>
      <c r="AV4" s="356"/>
      <c r="AW4" s="356"/>
      <c r="AX4" s="356"/>
      <c r="AY4" s="356"/>
      <c r="AZ4" s="356"/>
      <c r="BA4" s="356"/>
      <c r="BB4" s="356"/>
      <c r="BC4" s="356"/>
      <c r="BD4" s="356"/>
      <c r="BE4" s="356"/>
      <c r="BF4" s="356"/>
      <c r="BG4" s="356"/>
      <c r="BH4" s="356"/>
      <c r="BI4" s="356"/>
      <c r="BJ4" s="356"/>
      <c r="BK4" s="357"/>
      <c r="BL4" s="358" t="s">
        <v>129</v>
      </c>
      <c r="BM4" s="359"/>
      <c r="BN4" s="359"/>
      <c r="BO4" s="360"/>
      <c r="BP4" s="358" t="s">
        <v>129</v>
      </c>
      <c r="BQ4" s="359"/>
      <c r="BR4" s="359"/>
      <c r="BS4" s="360"/>
      <c r="BT4" s="340" t="s">
        <v>130</v>
      </c>
      <c r="BU4" s="341"/>
      <c r="BV4" s="341"/>
      <c r="BW4" s="342"/>
      <c r="BX4" s="340" t="s">
        <v>130</v>
      </c>
      <c r="BY4" s="341"/>
      <c r="BZ4" s="341"/>
      <c r="CA4" s="342"/>
    </row>
    <row r="5" spans="2:79" ht="21" customHeight="1">
      <c r="B5" s="343" t="s">
        <v>35</v>
      </c>
      <c r="C5" s="344"/>
      <c r="D5" s="347" t="s">
        <v>131</v>
      </c>
      <c r="E5" s="349" t="s">
        <v>33</v>
      </c>
      <c r="F5" s="11" t="s">
        <v>132</v>
      </c>
      <c r="G5" s="12" t="s">
        <v>133</v>
      </c>
      <c r="H5" s="351" t="s">
        <v>134</v>
      </c>
      <c r="I5" s="352"/>
      <c r="J5" s="353"/>
      <c r="K5" s="354"/>
      <c r="L5" s="351" t="s">
        <v>135</v>
      </c>
      <c r="M5" s="352"/>
      <c r="N5" s="353"/>
      <c r="O5" s="354"/>
      <c r="P5" s="351" t="s">
        <v>136</v>
      </c>
      <c r="Q5" s="352"/>
      <c r="R5" s="353"/>
      <c r="S5" s="354"/>
      <c r="T5" s="351" t="s">
        <v>137</v>
      </c>
      <c r="U5" s="352"/>
      <c r="V5" s="353"/>
      <c r="W5" s="354"/>
      <c r="X5" s="351" t="s">
        <v>138</v>
      </c>
      <c r="Y5" s="352"/>
      <c r="Z5" s="353"/>
      <c r="AA5" s="354"/>
      <c r="AB5" s="351" t="s">
        <v>139</v>
      </c>
      <c r="AC5" s="352"/>
      <c r="AD5" s="353"/>
      <c r="AE5" s="354"/>
      <c r="AF5" s="367" t="s">
        <v>140</v>
      </c>
      <c r="AG5" s="368"/>
      <c r="AH5" s="369"/>
      <c r="AI5" s="370"/>
      <c r="AJ5" s="371" t="s">
        <v>141</v>
      </c>
      <c r="AK5" s="372"/>
      <c r="AL5" s="372"/>
      <c r="AM5" s="373"/>
      <c r="AN5" s="351" t="s">
        <v>142</v>
      </c>
      <c r="AO5" s="352"/>
      <c r="AP5" s="353"/>
      <c r="AQ5" s="354"/>
      <c r="AR5" s="351" t="s">
        <v>143</v>
      </c>
      <c r="AS5" s="352"/>
      <c r="AT5" s="353"/>
      <c r="AU5" s="354"/>
      <c r="AV5" s="351" t="s">
        <v>144</v>
      </c>
      <c r="AW5" s="352"/>
      <c r="AX5" s="353"/>
      <c r="AY5" s="354"/>
      <c r="AZ5" s="351" t="s">
        <v>145</v>
      </c>
      <c r="BA5" s="352"/>
      <c r="BB5" s="353"/>
      <c r="BC5" s="354"/>
      <c r="BD5" s="351" t="s">
        <v>146</v>
      </c>
      <c r="BE5" s="352"/>
      <c r="BF5" s="353"/>
      <c r="BG5" s="354"/>
      <c r="BH5" s="351" t="s">
        <v>147</v>
      </c>
      <c r="BI5" s="352"/>
      <c r="BJ5" s="353"/>
      <c r="BK5" s="354"/>
      <c r="BL5" s="367" t="s">
        <v>140</v>
      </c>
      <c r="BM5" s="368"/>
      <c r="BN5" s="369"/>
      <c r="BO5" s="370"/>
      <c r="BP5" s="371" t="s">
        <v>141</v>
      </c>
      <c r="BQ5" s="372"/>
      <c r="BR5" s="372"/>
      <c r="BS5" s="373"/>
      <c r="BT5" s="374" t="s">
        <v>140</v>
      </c>
      <c r="BU5" s="375"/>
      <c r="BV5" s="376"/>
      <c r="BW5" s="377"/>
      <c r="BX5" s="362" t="s">
        <v>141</v>
      </c>
      <c r="BY5" s="363"/>
      <c r="BZ5" s="363"/>
      <c r="CA5" s="364"/>
    </row>
    <row r="6" spans="2:79" ht="21" customHeight="1" thickBot="1">
      <c r="B6" s="345"/>
      <c r="C6" s="346"/>
      <c r="D6" s="348"/>
      <c r="E6" s="350"/>
      <c r="F6" s="13" t="s">
        <v>148</v>
      </c>
      <c r="G6" s="14" t="s">
        <v>149</v>
      </c>
      <c r="H6" s="15" t="s">
        <v>36</v>
      </c>
      <c r="I6" s="16" t="s">
        <v>37</v>
      </c>
      <c r="J6" s="17" t="s">
        <v>33</v>
      </c>
      <c r="K6" s="18" t="s">
        <v>38</v>
      </c>
      <c r="L6" s="15" t="s">
        <v>36</v>
      </c>
      <c r="M6" s="16" t="s">
        <v>37</v>
      </c>
      <c r="N6" s="17" t="s">
        <v>33</v>
      </c>
      <c r="O6" s="18" t="s">
        <v>38</v>
      </c>
      <c r="P6" s="15" t="s">
        <v>36</v>
      </c>
      <c r="Q6" s="16" t="s">
        <v>37</v>
      </c>
      <c r="R6" s="17" t="s">
        <v>33</v>
      </c>
      <c r="S6" s="18" t="s">
        <v>38</v>
      </c>
      <c r="T6" s="15" t="s">
        <v>36</v>
      </c>
      <c r="U6" s="16" t="s">
        <v>37</v>
      </c>
      <c r="V6" s="17" t="s">
        <v>33</v>
      </c>
      <c r="W6" s="18" t="s">
        <v>38</v>
      </c>
      <c r="X6" s="15" t="s">
        <v>36</v>
      </c>
      <c r="Y6" s="16" t="s">
        <v>37</v>
      </c>
      <c r="Z6" s="17" t="s">
        <v>33</v>
      </c>
      <c r="AA6" s="18" t="s">
        <v>38</v>
      </c>
      <c r="AB6" s="15" t="s">
        <v>36</v>
      </c>
      <c r="AC6" s="16" t="s">
        <v>37</v>
      </c>
      <c r="AD6" s="17" t="s">
        <v>33</v>
      </c>
      <c r="AE6" s="18" t="s">
        <v>38</v>
      </c>
      <c r="AF6" s="19" t="s">
        <v>36</v>
      </c>
      <c r="AG6" s="20" t="s">
        <v>37</v>
      </c>
      <c r="AH6" s="21" t="s">
        <v>33</v>
      </c>
      <c r="AI6" s="22" t="s">
        <v>38</v>
      </c>
      <c r="AJ6" s="19" t="s">
        <v>36</v>
      </c>
      <c r="AK6" s="20" t="s">
        <v>37</v>
      </c>
      <c r="AL6" s="21" t="s">
        <v>33</v>
      </c>
      <c r="AM6" s="22" t="s">
        <v>38</v>
      </c>
      <c r="AN6" s="15" t="s">
        <v>36</v>
      </c>
      <c r="AO6" s="16" t="s">
        <v>37</v>
      </c>
      <c r="AP6" s="17" t="s">
        <v>33</v>
      </c>
      <c r="AQ6" s="18" t="s">
        <v>38</v>
      </c>
      <c r="AR6" s="15" t="s">
        <v>36</v>
      </c>
      <c r="AS6" s="16" t="s">
        <v>37</v>
      </c>
      <c r="AT6" s="17" t="s">
        <v>33</v>
      </c>
      <c r="AU6" s="18" t="s">
        <v>38</v>
      </c>
      <c r="AV6" s="15" t="s">
        <v>36</v>
      </c>
      <c r="AW6" s="16" t="s">
        <v>37</v>
      </c>
      <c r="AX6" s="17" t="s">
        <v>33</v>
      </c>
      <c r="AY6" s="18" t="s">
        <v>38</v>
      </c>
      <c r="AZ6" s="15" t="s">
        <v>36</v>
      </c>
      <c r="BA6" s="16" t="s">
        <v>37</v>
      </c>
      <c r="BB6" s="17" t="s">
        <v>33</v>
      </c>
      <c r="BC6" s="18" t="s">
        <v>38</v>
      </c>
      <c r="BD6" s="15" t="s">
        <v>36</v>
      </c>
      <c r="BE6" s="16" t="s">
        <v>37</v>
      </c>
      <c r="BF6" s="17" t="s">
        <v>33</v>
      </c>
      <c r="BG6" s="18" t="s">
        <v>38</v>
      </c>
      <c r="BH6" s="15" t="s">
        <v>36</v>
      </c>
      <c r="BI6" s="16" t="s">
        <v>37</v>
      </c>
      <c r="BJ6" s="17" t="s">
        <v>33</v>
      </c>
      <c r="BK6" s="18" t="s">
        <v>38</v>
      </c>
      <c r="BL6" s="19" t="s">
        <v>36</v>
      </c>
      <c r="BM6" s="20" t="s">
        <v>37</v>
      </c>
      <c r="BN6" s="21" t="s">
        <v>33</v>
      </c>
      <c r="BO6" s="22" t="s">
        <v>38</v>
      </c>
      <c r="BP6" s="19" t="s">
        <v>36</v>
      </c>
      <c r="BQ6" s="20" t="s">
        <v>37</v>
      </c>
      <c r="BR6" s="21" t="s">
        <v>33</v>
      </c>
      <c r="BS6" s="22" t="s">
        <v>38</v>
      </c>
      <c r="BT6" s="23" t="s">
        <v>36</v>
      </c>
      <c r="BU6" s="24" t="s">
        <v>37</v>
      </c>
      <c r="BV6" s="25" t="s">
        <v>33</v>
      </c>
      <c r="BW6" s="26" t="s">
        <v>38</v>
      </c>
      <c r="BX6" s="23" t="s">
        <v>36</v>
      </c>
      <c r="BY6" s="24" t="s">
        <v>37</v>
      </c>
      <c r="BZ6" s="25" t="s">
        <v>33</v>
      </c>
      <c r="CA6" s="26" t="s">
        <v>38</v>
      </c>
    </row>
    <row r="7" spans="2:79" ht="21" customHeight="1">
      <c r="B7" s="66" t="s">
        <v>39</v>
      </c>
      <c r="C7" s="67" t="s">
        <v>49</v>
      </c>
      <c r="D7" s="68" t="s">
        <v>23</v>
      </c>
      <c r="E7" s="69"/>
      <c r="F7" s="70"/>
      <c r="G7" s="71"/>
      <c r="H7" s="72">
        <v>0</v>
      </c>
      <c r="I7" s="73">
        <f>ROUND(H7*$E7*$F7*$G7,1)</f>
        <v>0</v>
      </c>
      <c r="J7" s="73">
        <f>ROUND(H7*$E7,1)</f>
        <v>0</v>
      </c>
      <c r="K7" s="74">
        <f>+I7-J7</f>
        <v>0</v>
      </c>
      <c r="L7" s="72">
        <v>0</v>
      </c>
      <c r="M7" s="73">
        <f t="shared" ref="M7:M12" si="0">ROUND(L7*$E7*$F7*$G7,1)</f>
        <v>0</v>
      </c>
      <c r="N7" s="73">
        <f t="shared" ref="N7:N12" si="1">ROUND(L7*$E7,1)</f>
        <v>0</v>
      </c>
      <c r="O7" s="74">
        <f t="shared" ref="O7:O12" si="2">+M7-N7</f>
        <v>0</v>
      </c>
      <c r="P7" s="72">
        <v>0</v>
      </c>
      <c r="Q7" s="73">
        <f t="shared" ref="Q7:Q12" si="3">ROUND(P7*$E7*$F7*$G7,1)</f>
        <v>0</v>
      </c>
      <c r="R7" s="73">
        <f t="shared" ref="R7:R12" si="4">ROUND(P7*$E7,1)</f>
        <v>0</v>
      </c>
      <c r="S7" s="74">
        <f t="shared" ref="S7:S12" si="5">+Q7-R7</f>
        <v>0</v>
      </c>
      <c r="T7" s="72">
        <v>0</v>
      </c>
      <c r="U7" s="73">
        <f t="shared" ref="U7:U12" si="6">ROUND(T7*$E7*$F7*$G7,1)</f>
        <v>0</v>
      </c>
      <c r="V7" s="73">
        <f t="shared" ref="V7:V12" si="7">ROUND(T7*$E7,1)</f>
        <v>0</v>
      </c>
      <c r="W7" s="74">
        <f t="shared" ref="W7:W12" si="8">+U7-V7</f>
        <v>0</v>
      </c>
      <c r="X7" s="72">
        <v>0</v>
      </c>
      <c r="Y7" s="73">
        <f t="shared" ref="Y7:Y12" si="9">ROUND(X7*$E7*$F7*$G7,1)</f>
        <v>0</v>
      </c>
      <c r="Z7" s="73">
        <f t="shared" ref="Z7:Z12" si="10">ROUND(X7*$E7,1)</f>
        <v>0</v>
      </c>
      <c r="AA7" s="74">
        <f t="shared" ref="AA7:AA12" si="11">+Y7-Z7</f>
        <v>0</v>
      </c>
      <c r="AB7" s="72">
        <v>0</v>
      </c>
      <c r="AC7" s="73">
        <f t="shared" ref="AC7:AC12" si="12">ROUND(AB7*$E7*$F7*$G7,1)</f>
        <v>0</v>
      </c>
      <c r="AD7" s="73">
        <f t="shared" ref="AD7:AD12" si="13">ROUND(AB7*$E7,1)</f>
        <v>0</v>
      </c>
      <c r="AE7" s="74">
        <f t="shared" ref="AE7:AE12" si="14">+AC7-AD7</f>
        <v>0</v>
      </c>
      <c r="AF7" s="75">
        <f t="shared" ref="AF7:AH12" si="15">+H7+L7+P7+T7+X7+AB7</f>
        <v>0</v>
      </c>
      <c r="AG7" s="76">
        <f t="shared" si="15"/>
        <v>0</v>
      </c>
      <c r="AH7" s="76">
        <f t="shared" si="15"/>
        <v>0</v>
      </c>
      <c r="AI7" s="77">
        <f t="shared" ref="AI7:AI81" si="16">+AG7-AH7</f>
        <v>0</v>
      </c>
      <c r="AJ7" s="75">
        <f t="shared" ref="AJ7:AJ12" si="17">ROUND(AVERAGE(AF7/6),1)</f>
        <v>0</v>
      </c>
      <c r="AK7" s="76">
        <f>ROUND(AVERAGE(AG7/6),0)</f>
        <v>0</v>
      </c>
      <c r="AL7" s="76">
        <f>ROUND(AVERAGE(AH7/6),0)</f>
        <v>0</v>
      </c>
      <c r="AM7" s="78">
        <f t="shared" ref="AM7:AM81" si="18">+AK7-AL7</f>
        <v>0</v>
      </c>
      <c r="AN7" s="72">
        <v>0</v>
      </c>
      <c r="AO7" s="73">
        <f t="shared" ref="AO7:AO12" si="19">ROUND(AN7*$E7*$F7*$G7,1)</f>
        <v>0</v>
      </c>
      <c r="AP7" s="73">
        <f t="shared" ref="AP7:AP12" si="20">ROUND(AN7*$E7,1)</f>
        <v>0</v>
      </c>
      <c r="AQ7" s="74">
        <f t="shared" ref="AQ7:AQ12" si="21">+AO7-AP7</f>
        <v>0</v>
      </c>
      <c r="AR7" s="72">
        <v>0</v>
      </c>
      <c r="AS7" s="73">
        <f t="shared" ref="AS7:AS12" si="22">ROUND(AR7*$E7*$F7*$G7,1)</f>
        <v>0</v>
      </c>
      <c r="AT7" s="73">
        <f t="shared" ref="AT7:AT12" si="23">ROUND(AR7*$E7,1)</f>
        <v>0</v>
      </c>
      <c r="AU7" s="74">
        <f t="shared" ref="AU7:AU12" si="24">+AS7-AT7</f>
        <v>0</v>
      </c>
      <c r="AV7" s="72">
        <v>0</v>
      </c>
      <c r="AW7" s="73">
        <f t="shared" ref="AW7:AW12" si="25">ROUND(AV7*$E7*$F7*$G7,1)</f>
        <v>0</v>
      </c>
      <c r="AX7" s="73">
        <f t="shared" ref="AX7:AX12" si="26">ROUND(AV7*$E7,1)</f>
        <v>0</v>
      </c>
      <c r="AY7" s="74">
        <f t="shared" ref="AY7:AY12" si="27">+AW7-AX7</f>
        <v>0</v>
      </c>
      <c r="AZ7" s="72">
        <v>0</v>
      </c>
      <c r="BA7" s="73">
        <f t="shared" ref="BA7:BA12" si="28">ROUND(AZ7*$E7*$F7*$G7,1)</f>
        <v>0</v>
      </c>
      <c r="BB7" s="73">
        <f t="shared" ref="BB7:BB12" si="29">ROUND(AZ7*$E7,1)</f>
        <v>0</v>
      </c>
      <c r="BC7" s="74">
        <f t="shared" ref="BC7:BC12" si="30">+BA7-BB7</f>
        <v>0</v>
      </c>
      <c r="BD7" s="72">
        <v>0</v>
      </c>
      <c r="BE7" s="73">
        <f t="shared" ref="BE7:BE12" si="31">ROUND(BD7*$E7*$F7*$G7,1)</f>
        <v>0</v>
      </c>
      <c r="BF7" s="73">
        <f t="shared" ref="BF7:BF12" si="32">ROUND(BD7*$E7,1)</f>
        <v>0</v>
      </c>
      <c r="BG7" s="74">
        <f t="shared" ref="BG7:BG12" si="33">+BE7-BF7</f>
        <v>0</v>
      </c>
      <c r="BH7" s="72">
        <v>0</v>
      </c>
      <c r="BI7" s="73">
        <f t="shared" ref="BI7:BI12" si="34">ROUND(BH7*$E7*$F7*$G7,1)</f>
        <v>0</v>
      </c>
      <c r="BJ7" s="73">
        <f t="shared" ref="BJ7:BJ12" si="35">ROUND(BH7*$E7,1)</f>
        <v>0</v>
      </c>
      <c r="BK7" s="74">
        <f t="shared" ref="BK7:BK12" si="36">+BI7-BJ7</f>
        <v>0</v>
      </c>
      <c r="BL7" s="75">
        <f t="shared" ref="BL7:BN12" si="37">+AN7+AR7+AV7+AZ7+BD7+BH7</f>
        <v>0</v>
      </c>
      <c r="BM7" s="76">
        <f t="shared" si="37"/>
        <v>0</v>
      </c>
      <c r="BN7" s="76">
        <f t="shared" si="37"/>
        <v>0</v>
      </c>
      <c r="BO7" s="77">
        <f t="shared" ref="BO7:BO81" si="38">+BM7-BN7</f>
        <v>0</v>
      </c>
      <c r="BP7" s="75">
        <f t="shared" ref="BP7:BP12" si="39">ROUND(AVERAGE(BL7/6),1)</f>
        <v>0</v>
      </c>
      <c r="BQ7" s="76">
        <f>ROUND(AVERAGE(BM7/6),0)</f>
        <v>0</v>
      </c>
      <c r="BR7" s="76">
        <f>ROUND(AVERAGE(BN7/6),0)</f>
        <v>0</v>
      </c>
      <c r="BS7" s="78">
        <f t="shared" ref="BS7:BS81" si="40">+BQ7-BR7</f>
        <v>0</v>
      </c>
      <c r="BT7" s="79">
        <f t="shared" ref="BT7:BV12" si="41">+AF7+BL7</f>
        <v>0</v>
      </c>
      <c r="BU7" s="80">
        <f t="shared" si="41"/>
        <v>0</v>
      </c>
      <c r="BV7" s="80">
        <f t="shared" si="41"/>
        <v>0</v>
      </c>
      <c r="BW7" s="81">
        <f t="shared" ref="BW7:BW81" si="42">+BU7-BV7</f>
        <v>0</v>
      </c>
      <c r="BX7" s="82">
        <f t="shared" ref="BX7:BX12" si="43">ROUND(AVERAGE(BT7/12),1)</f>
        <v>0</v>
      </c>
      <c r="BY7" s="83">
        <f>ROUND(AVERAGE(BU7/12),0)</f>
        <v>0</v>
      </c>
      <c r="BZ7" s="83">
        <f>ROUND(AVERAGE(BV7/12),0)</f>
        <v>0</v>
      </c>
      <c r="CA7" s="84">
        <f>+BY7-BZ7</f>
        <v>0</v>
      </c>
    </row>
    <row r="8" spans="2:79" ht="21" customHeight="1">
      <c r="B8" s="66"/>
      <c r="C8" s="67" t="s">
        <v>40</v>
      </c>
      <c r="D8" s="68" t="s">
        <v>41</v>
      </c>
      <c r="E8" s="69"/>
      <c r="F8" s="85"/>
      <c r="G8" s="86"/>
      <c r="H8" s="87">
        <v>0</v>
      </c>
      <c r="I8" s="88">
        <f t="shared" ref="I8:I12" si="44">ROUND(H8*$E8*$F8*$G8,1)</f>
        <v>0</v>
      </c>
      <c r="J8" s="88">
        <f t="shared" ref="J8:J12" si="45">ROUND(H8*$E8,1)</f>
        <v>0</v>
      </c>
      <c r="K8" s="89">
        <f t="shared" ref="K8:K12" si="46">+I8-J8</f>
        <v>0</v>
      </c>
      <c r="L8" s="87">
        <v>0</v>
      </c>
      <c r="M8" s="88">
        <f t="shared" si="0"/>
        <v>0</v>
      </c>
      <c r="N8" s="88">
        <f t="shared" si="1"/>
        <v>0</v>
      </c>
      <c r="O8" s="89">
        <f t="shared" si="2"/>
        <v>0</v>
      </c>
      <c r="P8" s="87">
        <v>0</v>
      </c>
      <c r="Q8" s="88">
        <f t="shared" si="3"/>
        <v>0</v>
      </c>
      <c r="R8" s="88">
        <f t="shared" si="4"/>
        <v>0</v>
      </c>
      <c r="S8" s="89">
        <f t="shared" si="5"/>
        <v>0</v>
      </c>
      <c r="T8" s="87">
        <v>0</v>
      </c>
      <c r="U8" s="88">
        <f t="shared" si="6"/>
        <v>0</v>
      </c>
      <c r="V8" s="88">
        <f t="shared" si="7"/>
        <v>0</v>
      </c>
      <c r="W8" s="89">
        <f t="shared" si="8"/>
        <v>0</v>
      </c>
      <c r="X8" s="87">
        <v>0</v>
      </c>
      <c r="Y8" s="88">
        <f t="shared" si="9"/>
        <v>0</v>
      </c>
      <c r="Z8" s="88">
        <f t="shared" si="10"/>
        <v>0</v>
      </c>
      <c r="AA8" s="89">
        <f t="shared" si="11"/>
        <v>0</v>
      </c>
      <c r="AB8" s="87">
        <v>0</v>
      </c>
      <c r="AC8" s="88">
        <f t="shared" si="12"/>
        <v>0</v>
      </c>
      <c r="AD8" s="88">
        <f t="shared" si="13"/>
        <v>0</v>
      </c>
      <c r="AE8" s="89">
        <f t="shared" si="14"/>
        <v>0</v>
      </c>
      <c r="AF8" s="90">
        <f t="shared" si="15"/>
        <v>0</v>
      </c>
      <c r="AG8" s="91">
        <f t="shared" si="15"/>
        <v>0</v>
      </c>
      <c r="AH8" s="91">
        <f t="shared" si="15"/>
        <v>0</v>
      </c>
      <c r="AI8" s="92">
        <f t="shared" si="16"/>
        <v>0</v>
      </c>
      <c r="AJ8" s="90">
        <f t="shared" si="17"/>
        <v>0</v>
      </c>
      <c r="AK8" s="91">
        <f t="shared" ref="AK8:AL12" si="47">ROUND(AVERAGE(AG8/6),0)</f>
        <v>0</v>
      </c>
      <c r="AL8" s="91">
        <f t="shared" si="47"/>
        <v>0</v>
      </c>
      <c r="AM8" s="92">
        <f t="shared" si="18"/>
        <v>0</v>
      </c>
      <c r="AN8" s="87">
        <v>0</v>
      </c>
      <c r="AO8" s="88">
        <f t="shared" si="19"/>
        <v>0</v>
      </c>
      <c r="AP8" s="88">
        <f t="shared" si="20"/>
        <v>0</v>
      </c>
      <c r="AQ8" s="89">
        <f t="shared" si="21"/>
        <v>0</v>
      </c>
      <c r="AR8" s="87">
        <v>0</v>
      </c>
      <c r="AS8" s="88">
        <f t="shared" si="22"/>
        <v>0</v>
      </c>
      <c r="AT8" s="88">
        <f t="shared" si="23"/>
        <v>0</v>
      </c>
      <c r="AU8" s="89">
        <f t="shared" si="24"/>
        <v>0</v>
      </c>
      <c r="AV8" s="87">
        <v>0</v>
      </c>
      <c r="AW8" s="88">
        <f t="shared" si="25"/>
        <v>0</v>
      </c>
      <c r="AX8" s="88">
        <f t="shared" si="26"/>
        <v>0</v>
      </c>
      <c r="AY8" s="89">
        <f t="shared" si="27"/>
        <v>0</v>
      </c>
      <c r="AZ8" s="87">
        <v>0</v>
      </c>
      <c r="BA8" s="88">
        <f t="shared" si="28"/>
        <v>0</v>
      </c>
      <c r="BB8" s="88">
        <f t="shared" si="29"/>
        <v>0</v>
      </c>
      <c r="BC8" s="89">
        <f t="shared" si="30"/>
        <v>0</v>
      </c>
      <c r="BD8" s="87">
        <v>0</v>
      </c>
      <c r="BE8" s="88">
        <f t="shared" si="31"/>
        <v>0</v>
      </c>
      <c r="BF8" s="88">
        <f t="shared" si="32"/>
        <v>0</v>
      </c>
      <c r="BG8" s="89">
        <f t="shared" si="33"/>
        <v>0</v>
      </c>
      <c r="BH8" s="87">
        <v>0</v>
      </c>
      <c r="BI8" s="88">
        <f t="shared" si="34"/>
        <v>0</v>
      </c>
      <c r="BJ8" s="88">
        <f t="shared" si="35"/>
        <v>0</v>
      </c>
      <c r="BK8" s="89">
        <f t="shared" si="36"/>
        <v>0</v>
      </c>
      <c r="BL8" s="90">
        <f t="shared" si="37"/>
        <v>0</v>
      </c>
      <c r="BM8" s="91">
        <f t="shared" si="37"/>
        <v>0</v>
      </c>
      <c r="BN8" s="91">
        <f t="shared" si="37"/>
        <v>0</v>
      </c>
      <c r="BO8" s="92">
        <f t="shared" si="38"/>
        <v>0</v>
      </c>
      <c r="BP8" s="90">
        <f t="shared" si="39"/>
        <v>0</v>
      </c>
      <c r="BQ8" s="91">
        <f t="shared" ref="BQ8:BR12" si="48">ROUND(AVERAGE(BM8/6),0)</f>
        <v>0</v>
      </c>
      <c r="BR8" s="91">
        <f t="shared" si="48"/>
        <v>0</v>
      </c>
      <c r="BS8" s="92">
        <f t="shared" si="40"/>
        <v>0</v>
      </c>
      <c r="BT8" s="79">
        <f t="shared" si="41"/>
        <v>0</v>
      </c>
      <c r="BU8" s="80">
        <f t="shared" si="41"/>
        <v>0</v>
      </c>
      <c r="BV8" s="80">
        <f t="shared" si="41"/>
        <v>0</v>
      </c>
      <c r="BW8" s="93">
        <f t="shared" si="42"/>
        <v>0</v>
      </c>
      <c r="BX8" s="79">
        <f t="shared" si="43"/>
        <v>0</v>
      </c>
      <c r="BY8" s="80">
        <f t="shared" ref="BY8:BZ12" si="49">ROUND(AVERAGE(BU8/12),0)</f>
        <v>0</v>
      </c>
      <c r="BZ8" s="80">
        <f t="shared" si="49"/>
        <v>0</v>
      </c>
      <c r="CA8" s="93">
        <f t="shared" ref="CA8:CA82" si="50">+BY8-BZ8</f>
        <v>0</v>
      </c>
    </row>
    <row r="9" spans="2:79" ht="21" customHeight="1">
      <c r="B9" s="66"/>
      <c r="C9" s="67" t="s">
        <v>42</v>
      </c>
      <c r="D9" s="68" t="s">
        <v>43</v>
      </c>
      <c r="E9" s="69"/>
      <c r="F9" s="85"/>
      <c r="G9" s="86"/>
      <c r="H9" s="87">
        <v>0</v>
      </c>
      <c r="I9" s="88">
        <f t="shared" si="44"/>
        <v>0</v>
      </c>
      <c r="J9" s="88">
        <f t="shared" si="45"/>
        <v>0</v>
      </c>
      <c r="K9" s="89">
        <f t="shared" si="46"/>
        <v>0</v>
      </c>
      <c r="L9" s="87">
        <v>0</v>
      </c>
      <c r="M9" s="88">
        <f t="shared" si="0"/>
        <v>0</v>
      </c>
      <c r="N9" s="88">
        <f t="shared" si="1"/>
        <v>0</v>
      </c>
      <c r="O9" s="89">
        <f t="shared" si="2"/>
        <v>0</v>
      </c>
      <c r="P9" s="87">
        <v>0</v>
      </c>
      <c r="Q9" s="88">
        <f t="shared" si="3"/>
        <v>0</v>
      </c>
      <c r="R9" s="88">
        <f t="shared" si="4"/>
        <v>0</v>
      </c>
      <c r="S9" s="89">
        <f t="shared" si="5"/>
        <v>0</v>
      </c>
      <c r="T9" s="87">
        <v>0</v>
      </c>
      <c r="U9" s="88">
        <f t="shared" si="6"/>
        <v>0</v>
      </c>
      <c r="V9" s="88">
        <f t="shared" si="7"/>
        <v>0</v>
      </c>
      <c r="W9" s="89">
        <f t="shared" si="8"/>
        <v>0</v>
      </c>
      <c r="X9" s="87">
        <v>0</v>
      </c>
      <c r="Y9" s="88">
        <f t="shared" si="9"/>
        <v>0</v>
      </c>
      <c r="Z9" s="88">
        <f t="shared" si="10"/>
        <v>0</v>
      </c>
      <c r="AA9" s="89">
        <f t="shared" si="11"/>
        <v>0</v>
      </c>
      <c r="AB9" s="87">
        <v>0</v>
      </c>
      <c r="AC9" s="88">
        <f t="shared" si="12"/>
        <v>0</v>
      </c>
      <c r="AD9" s="88">
        <f t="shared" si="13"/>
        <v>0</v>
      </c>
      <c r="AE9" s="89">
        <f t="shared" si="14"/>
        <v>0</v>
      </c>
      <c r="AF9" s="90">
        <f t="shared" si="15"/>
        <v>0</v>
      </c>
      <c r="AG9" s="91">
        <f t="shared" si="15"/>
        <v>0</v>
      </c>
      <c r="AH9" s="91">
        <f t="shared" si="15"/>
        <v>0</v>
      </c>
      <c r="AI9" s="92">
        <f t="shared" si="16"/>
        <v>0</v>
      </c>
      <c r="AJ9" s="90">
        <f t="shared" si="17"/>
        <v>0</v>
      </c>
      <c r="AK9" s="91">
        <f t="shared" si="47"/>
        <v>0</v>
      </c>
      <c r="AL9" s="91">
        <f t="shared" si="47"/>
        <v>0</v>
      </c>
      <c r="AM9" s="92">
        <f t="shared" si="18"/>
        <v>0</v>
      </c>
      <c r="AN9" s="87">
        <v>0</v>
      </c>
      <c r="AO9" s="88">
        <f t="shared" si="19"/>
        <v>0</v>
      </c>
      <c r="AP9" s="88">
        <f t="shared" si="20"/>
        <v>0</v>
      </c>
      <c r="AQ9" s="89">
        <f t="shared" si="21"/>
        <v>0</v>
      </c>
      <c r="AR9" s="87">
        <v>0</v>
      </c>
      <c r="AS9" s="88">
        <f t="shared" si="22"/>
        <v>0</v>
      </c>
      <c r="AT9" s="88">
        <f t="shared" si="23"/>
        <v>0</v>
      </c>
      <c r="AU9" s="89">
        <f t="shared" si="24"/>
        <v>0</v>
      </c>
      <c r="AV9" s="87">
        <v>0</v>
      </c>
      <c r="AW9" s="88">
        <f t="shared" si="25"/>
        <v>0</v>
      </c>
      <c r="AX9" s="88">
        <f t="shared" si="26"/>
        <v>0</v>
      </c>
      <c r="AY9" s="89">
        <f t="shared" si="27"/>
        <v>0</v>
      </c>
      <c r="AZ9" s="87">
        <v>0</v>
      </c>
      <c r="BA9" s="88">
        <f t="shared" si="28"/>
        <v>0</v>
      </c>
      <c r="BB9" s="88">
        <f t="shared" si="29"/>
        <v>0</v>
      </c>
      <c r="BC9" s="89">
        <f t="shared" si="30"/>
        <v>0</v>
      </c>
      <c r="BD9" s="87">
        <v>0</v>
      </c>
      <c r="BE9" s="88">
        <f t="shared" si="31"/>
        <v>0</v>
      </c>
      <c r="BF9" s="88">
        <f t="shared" si="32"/>
        <v>0</v>
      </c>
      <c r="BG9" s="89">
        <f t="shared" si="33"/>
        <v>0</v>
      </c>
      <c r="BH9" s="87">
        <v>0</v>
      </c>
      <c r="BI9" s="88">
        <f t="shared" si="34"/>
        <v>0</v>
      </c>
      <c r="BJ9" s="88">
        <f t="shared" si="35"/>
        <v>0</v>
      </c>
      <c r="BK9" s="89">
        <f t="shared" si="36"/>
        <v>0</v>
      </c>
      <c r="BL9" s="90">
        <f t="shared" si="37"/>
        <v>0</v>
      </c>
      <c r="BM9" s="91">
        <f t="shared" si="37"/>
        <v>0</v>
      </c>
      <c r="BN9" s="91">
        <f t="shared" si="37"/>
        <v>0</v>
      </c>
      <c r="BO9" s="92">
        <f t="shared" si="38"/>
        <v>0</v>
      </c>
      <c r="BP9" s="90">
        <f t="shared" si="39"/>
        <v>0</v>
      </c>
      <c r="BQ9" s="91">
        <f t="shared" si="48"/>
        <v>0</v>
      </c>
      <c r="BR9" s="91">
        <f t="shared" si="48"/>
        <v>0</v>
      </c>
      <c r="BS9" s="92">
        <f t="shared" si="40"/>
        <v>0</v>
      </c>
      <c r="BT9" s="79">
        <f t="shared" si="41"/>
        <v>0</v>
      </c>
      <c r="BU9" s="80">
        <f t="shared" si="41"/>
        <v>0</v>
      </c>
      <c r="BV9" s="80">
        <f t="shared" si="41"/>
        <v>0</v>
      </c>
      <c r="BW9" s="93">
        <f t="shared" si="42"/>
        <v>0</v>
      </c>
      <c r="BX9" s="79">
        <f t="shared" si="43"/>
        <v>0</v>
      </c>
      <c r="BY9" s="80">
        <f t="shared" si="49"/>
        <v>0</v>
      </c>
      <c r="BZ9" s="80">
        <f t="shared" si="49"/>
        <v>0</v>
      </c>
      <c r="CA9" s="93">
        <f t="shared" si="50"/>
        <v>0</v>
      </c>
    </row>
    <row r="10" spans="2:79" ht="21" customHeight="1">
      <c r="B10" s="66"/>
      <c r="C10" s="67" t="s">
        <v>50</v>
      </c>
      <c r="D10" s="68" t="s">
        <v>119</v>
      </c>
      <c r="E10" s="69"/>
      <c r="F10" s="85"/>
      <c r="G10" s="86"/>
      <c r="H10" s="87">
        <v>0</v>
      </c>
      <c r="I10" s="88">
        <f t="shared" si="44"/>
        <v>0</v>
      </c>
      <c r="J10" s="88">
        <f t="shared" si="45"/>
        <v>0</v>
      </c>
      <c r="K10" s="89">
        <f t="shared" si="46"/>
        <v>0</v>
      </c>
      <c r="L10" s="87">
        <v>0</v>
      </c>
      <c r="M10" s="88">
        <f t="shared" si="0"/>
        <v>0</v>
      </c>
      <c r="N10" s="88">
        <f t="shared" si="1"/>
        <v>0</v>
      </c>
      <c r="O10" s="89">
        <f t="shared" si="2"/>
        <v>0</v>
      </c>
      <c r="P10" s="87">
        <v>0</v>
      </c>
      <c r="Q10" s="88">
        <f t="shared" si="3"/>
        <v>0</v>
      </c>
      <c r="R10" s="88">
        <f t="shared" si="4"/>
        <v>0</v>
      </c>
      <c r="S10" s="89">
        <f t="shared" si="5"/>
        <v>0</v>
      </c>
      <c r="T10" s="87">
        <v>0</v>
      </c>
      <c r="U10" s="88">
        <f t="shared" si="6"/>
        <v>0</v>
      </c>
      <c r="V10" s="88">
        <f t="shared" si="7"/>
        <v>0</v>
      </c>
      <c r="W10" s="89">
        <f t="shared" si="8"/>
        <v>0</v>
      </c>
      <c r="X10" s="87">
        <v>0</v>
      </c>
      <c r="Y10" s="88">
        <f t="shared" si="9"/>
        <v>0</v>
      </c>
      <c r="Z10" s="88">
        <f t="shared" si="10"/>
        <v>0</v>
      </c>
      <c r="AA10" s="89">
        <f t="shared" si="11"/>
        <v>0</v>
      </c>
      <c r="AB10" s="87">
        <v>0</v>
      </c>
      <c r="AC10" s="88">
        <f t="shared" si="12"/>
        <v>0</v>
      </c>
      <c r="AD10" s="88">
        <f t="shared" si="13"/>
        <v>0</v>
      </c>
      <c r="AE10" s="89">
        <f t="shared" si="14"/>
        <v>0</v>
      </c>
      <c r="AF10" s="90">
        <f t="shared" si="15"/>
        <v>0</v>
      </c>
      <c r="AG10" s="91">
        <f t="shared" si="15"/>
        <v>0</v>
      </c>
      <c r="AH10" s="91">
        <f t="shared" si="15"/>
        <v>0</v>
      </c>
      <c r="AI10" s="92">
        <f t="shared" si="16"/>
        <v>0</v>
      </c>
      <c r="AJ10" s="90">
        <f t="shared" si="17"/>
        <v>0</v>
      </c>
      <c r="AK10" s="91">
        <f t="shared" si="47"/>
        <v>0</v>
      </c>
      <c r="AL10" s="91">
        <f t="shared" si="47"/>
        <v>0</v>
      </c>
      <c r="AM10" s="92">
        <f t="shared" si="18"/>
        <v>0</v>
      </c>
      <c r="AN10" s="87">
        <v>0</v>
      </c>
      <c r="AO10" s="88">
        <f t="shared" si="19"/>
        <v>0</v>
      </c>
      <c r="AP10" s="88">
        <f t="shared" si="20"/>
        <v>0</v>
      </c>
      <c r="AQ10" s="89">
        <f t="shared" si="21"/>
        <v>0</v>
      </c>
      <c r="AR10" s="87">
        <v>0</v>
      </c>
      <c r="AS10" s="88">
        <f t="shared" si="22"/>
        <v>0</v>
      </c>
      <c r="AT10" s="88">
        <f t="shared" si="23"/>
        <v>0</v>
      </c>
      <c r="AU10" s="89">
        <f t="shared" si="24"/>
        <v>0</v>
      </c>
      <c r="AV10" s="87">
        <v>0</v>
      </c>
      <c r="AW10" s="88">
        <f t="shared" si="25"/>
        <v>0</v>
      </c>
      <c r="AX10" s="88">
        <f t="shared" si="26"/>
        <v>0</v>
      </c>
      <c r="AY10" s="89">
        <f t="shared" si="27"/>
        <v>0</v>
      </c>
      <c r="AZ10" s="87">
        <v>0</v>
      </c>
      <c r="BA10" s="88">
        <f t="shared" si="28"/>
        <v>0</v>
      </c>
      <c r="BB10" s="88">
        <f t="shared" si="29"/>
        <v>0</v>
      </c>
      <c r="BC10" s="89">
        <f t="shared" si="30"/>
        <v>0</v>
      </c>
      <c r="BD10" s="87">
        <v>0</v>
      </c>
      <c r="BE10" s="88">
        <f t="shared" si="31"/>
        <v>0</v>
      </c>
      <c r="BF10" s="88">
        <f t="shared" si="32"/>
        <v>0</v>
      </c>
      <c r="BG10" s="89">
        <f t="shared" si="33"/>
        <v>0</v>
      </c>
      <c r="BH10" s="87">
        <v>0</v>
      </c>
      <c r="BI10" s="88">
        <f t="shared" si="34"/>
        <v>0</v>
      </c>
      <c r="BJ10" s="88">
        <f t="shared" si="35"/>
        <v>0</v>
      </c>
      <c r="BK10" s="89">
        <f t="shared" si="36"/>
        <v>0</v>
      </c>
      <c r="BL10" s="90">
        <f t="shared" si="37"/>
        <v>0</v>
      </c>
      <c r="BM10" s="91">
        <f t="shared" si="37"/>
        <v>0</v>
      </c>
      <c r="BN10" s="91">
        <f t="shared" si="37"/>
        <v>0</v>
      </c>
      <c r="BO10" s="92">
        <f t="shared" si="38"/>
        <v>0</v>
      </c>
      <c r="BP10" s="90">
        <f t="shared" si="39"/>
        <v>0</v>
      </c>
      <c r="BQ10" s="91">
        <f t="shared" si="48"/>
        <v>0</v>
      </c>
      <c r="BR10" s="91">
        <f t="shared" si="48"/>
        <v>0</v>
      </c>
      <c r="BS10" s="92">
        <f t="shared" si="40"/>
        <v>0</v>
      </c>
      <c r="BT10" s="79">
        <f t="shared" si="41"/>
        <v>0</v>
      </c>
      <c r="BU10" s="80">
        <f t="shared" si="41"/>
        <v>0</v>
      </c>
      <c r="BV10" s="80">
        <f t="shared" si="41"/>
        <v>0</v>
      </c>
      <c r="BW10" s="93">
        <f t="shared" si="42"/>
        <v>0</v>
      </c>
      <c r="BX10" s="79">
        <f t="shared" si="43"/>
        <v>0</v>
      </c>
      <c r="BY10" s="80">
        <f t="shared" si="49"/>
        <v>0</v>
      </c>
      <c r="BZ10" s="80">
        <f t="shared" si="49"/>
        <v>0</v>
      </c>
      <c r="CA10" s="93">
        <f t="shared" si="50"/>
        <v>0</v>
      </c>
    </row>
    <row r="11" spans="2:79" ht="21" customHeight="1">
      <c r="B11" s="66"/>
      <c r="C11" s="67" t="s">
        <v>45</v>
      </c>
      <c r="D11" s="68" t="s">
        <v>46</v>
      </c>
      <c r="E11" s="69"/>
      <c r="F11" s="85"/>
      <c r="G11" s="86"/>
      <c r="H11" s="87">
        <v>0</v>
      </c>
      <c r="I11" s="88">
        <f t="shared" si="44"/>
        <v>0</v>
      </c>
      <c r="J11" s="88">
        <f t="shared" si="45"/>
        <v>0</v>
      </c>
      <c r="K11" s="89">
        <f t="shared" si="46"/>
        <v>0</v>
      </c>
      <c r="L11" s="87">
        <v>0</v>
      </c>
      <c r="M11" s="88">
        <f t="shared" si="0"/>
        <v>0</v>
      </c>
      <c r="N11" s="88">
        <f t="shared" si="1"/>
        <v>0</v>
      </c>
      <c r="O11" s="89">
        <f t="shared" si="2"/>
        <v>0</v>
      </c>
      <c r="P11" s="87">
        <v>0</v>
      </c>
      <c r="Q11" s="88">
        <f t="shared" si="3"/>
        <v>0</v>
      </c>
      <c r="R11" s="88">
        <f t="shared" si="4"/>
        <v>0</v>
      </c>
      <c r="S11" s="89">
        <f t="shared" si="5"/>
        <v>0</v>
      </c>
      <c r="T11" s="87">
        <v>0</v>
      </c>
      <c r="U11" s="88">
        <f t="shared" si="6"/>
        <v>0</v>
      </c>
      <c r="V11" s="88">
        <f t="shared" si="7"/>
        <v>0</v>
      </c>
      <c r="W11" s="89">
        <f t="shared" si="8"/>
        <v>0</v>
      </c>
      <c r="X11" s="87">
        <v>0</v>
      </c>
      <c r="Y11" s="88">
        <f t="shared" si="9"/>
        <v>0</v>
      </c>
      <c r="Z11" s="88">
        <f t="shared" si="10"/>
        <v>0</v>
      </c>
      <c r="AA11" s="89">
        <f t="shared" si="11"/>
        <v>0</v>
      </c>
      <c r="AB11" s="87">
        <v>0</v>
      </c>
      <c r="AC11" s="88">
        <f t="shared" si="12"/>
        <v>0</v>
      </c>
      <c r="AD11" s="88">
        <f t="shared" si="13"/>
        <v>0</v>
      </c>
      <c r="AE11" s="89">
        <f t="shared" si="14"/>
        <v>0</v>
      </c>
      <c r="AF11" s="90">
        <f t="shared" si="15"/>
        <v>0</v>
      </c>
      <c r="AG11" s="91">
        <f t="shared" si="15"/>
        <v>0</v>
      </c>
      <c r="AH11" s="91">
        <f t="shared" si="15"/>
        <v>0</v>
      </c>
      <c r="AI11" s="92">
        <f t="shared" si="16"/>
        <v>0</v>
      </c>
      <c r="AJ11" s="90">
        <f t="shared" si="17"/>
        <v>0</v>
      </c>
      <c r="AK11" s="91">
        <f t="shared" si="47"/>
        <v>0</v>
      </c>
      <c r="AL11" s="91">
        <f t="shared" si="47"/>
        <v>0</v>
      </c>
      <c r="AM11" s="92">
        <f t="shared" si="18"/>
        <v>0</v>
      </c>
      <c r="AN11" s="87">
        <v>0</v>
      </c>
      <c r="AO11" s="88">
        <f t="shared" si="19"/>
        <v>0</v>
      </c>
      <c r="AP11" s="88">
        <f t="shared" si="20"/>
        <v>0</v>
      </c>
      <c r="AQ11" s="89">
        <f t="shared" si="21"/>
        <v>0</v>
      </c>
      <c r="AR11" s="87">
        <v>0</v>
      </c>
      <c r="AS11" s="88">
        <f t="shared" si="22"/>
        <v>0</v>
      </c>
      <c r="AT11" s="88">
        <f t="shared" si="23"/>
        <v>0</v>
      </c>
      <c r="AU11" s="89">
        <f t="shared" si="24"/>
        <v>0</v>
      </c>
      <c r="AV11" s="87">
        <v>0</v>
      </c>
      <c r="AW11" s="88">
        <f t="shared" si="25"/>
        <v>0</v>
      </c>
      <c r="AX11" s="88">
        <f t="shared" si="26"/>
        <v>0</v>
      </c>
      <c r="AY11" s="89">
        <f t="shared" si="27"/>
        <v>0</v>
      </c>
      <c r="AZ11" s="87">
        <v>0</v>
      </c>
      <c r="BA11" s="88">
        <f t="shared" si="28"/>
        <v>0</v>
      </c>
      <c r="BB11" s="88">
        <f t="shared" si="29"/>
        <v>0</v>
      </c>
      <c r="BC11" s="89">
        <f t="shared" si="30"/>
        <v>0</v>
      </c>
      <c r="BD11" s="87">
        <v>0</v>
      </c>
      <c r="BE11" s="88">
        <f t="shared" si="31"/>
        <v>0</v>
      </c>
      <c r="BF11" s="88">
        <f t="shared" si="32"/>
        <v>0</v>
      </c>
      <c r="BG11" s="89">
        <f t="shared" si="33"/>
        <v>0</v>
      </c>
      <c r="BH11" s="87">
        <v>0</v>
      </c>
      <c r="BI11" s="88">
        <f t="shared" si="34"/>
        <v>0</v>
      </c>
      <c r="BJ11" s="88">
        <f t="shared" si="35"/>
        <v>0</v>
      </c>
      <c r="BK11" s="89">
        <f t="shared" si="36"/>
        <v>0</v>
      </c>
      <c r="BL11" s="90">
        <f t="shared" si="37"/>
        <v>0</v>
      </c>
      <c r="BM11" s="91">
        <f t="shared" si="37"/>
        <v>0</v>
      </c>
      <c r="BN11" s="91">
        <f t="shared" si="37"/>
        <v>0</v>
      </c>
      <c r="BO11" s="92">
        <f t="shared" si="38"/>
        <v>0</v>
      </c>
      <c r="BP11" s="90">
        <f t="shared" si="39"/>
        <v>0</v>
      </c>
      <c r="BQ11" s="91">
        <f t="shared" si="48"/>
        <v>0</v>
      </c>
      <c r="BR11" s="91">
        <f t="shared" si="48"/>
        <v>0</v>
      </c>
      <c r="BS11" s="92">
        <f t="shared" si="40"/>
        <v>0</v>
      </c>
      <c r="BT11" s="79">
        <f t="shared" si="41"/>
        <v>0</v>
      </c>
      <c r="BU11" s="80">
        <f t="shared" si="41"/>
        <v>0</v>
      </c>
      <c r="BV11" s="80">
        <f t="shared" si="41"/>
        <v>0</v>
      </c>
      <c r="BW11" s="93">
        <f t="shared" si="42"/>
        <v>0</v>
      </c>
      <c r="BX11" s="79">
        <f t="shared" si="43"/>
        <v>0</v>
      </c>
      <c r="BY11" s="80">
        <f t="shared" si="49"/>
        <v>0</v>
      </c>
      <c r="BZ11" s="80">
        <f t="shared" si="49"/>
        <v>0</v>
      </c>
      <c r="CA11" s="93">
        <f t="shared" si="50"/>
        <v>0</v>
      </c>
    </row>
    <row r="12" spans="2:79" ht="21" customHeight="1" thickBot="1">
      <c r="B12" s="66"/>
      <c r="C12" s="67" t="s">
        <v>154</v>
      </c>
      <c r="D12" s="68" t="s">
        <v>44</v>
      </c>
      <c r="E12" s="69"/>
      <c r="F12" s="85"/>
      <c r="G12" s="86"/>
      <c r="H12" s="87">
        <v>0</v>
      </c>
      <c r="I12" s="95">
        <f t="shared" si="44"/>
        <v>0</v>
      </c>
      <c r="J12" s="95">
        <f t="shared" si="45"/>
        <v>0</v>
      </c>
      <c r="K12" s="96">
        <f t="shared" si="46"/>
        <v>0</v>
      </c>
      <c r="L12" s="87">
        <v>0</v>
      </c>
      <c r="M12" s="95">
        <f t="shared" si="0"/>
        <v>0</v>
      </c>
      <c r="N12" s="95">
        <f t="shared" si="1"/>
        <v>0</v>
      </c>
      <c r="O12" s="96">
        <f t="shared" si="2"/>
        <v>0</v>
      </c>
      <c r="P12" s="87">
        <v>0</v>
      </c>
      <c r="Q12" s="95">
        <f t="shared" si="3"/>
        <v>0</v>
      </c>
      <c r="R12" s="95">
        <f t="shared" si="4"/>
        <v>0</v>
      </c>
      <c r="S12" s="96">
        <f t="shared" si="5"/>
        <v>0</v>
      </c>
      <c r="T12" s="87">
        <v>0</v>
      </c>
      <c r="U12" s="95">
        <f t="shared" si="6"/>
        <v>0</v>
      </c>
      <c r="V12" s="95">
        <f t="shared" si="7"/>
        <v>0</v>
      </c>
      <c r="W12" s="96">
        <f t="shared" si="8"/>
        <v>0</v>
      </c>
      <c r="X12" s="87">
        <v>0</v>
      </c>
      <c r="Y12" s="95">
        <f t="shared" si="9"/>
        <v>0</v>
      </c>
      <c r="Z12" s="95">
        <f t="shared" si="10"/>
        <v>0</v>
      </c>
      <c r="AA12" s="96">
        <f t="shared" si="11"/>
        <v>0</v>
      </c>
      <c r="AB12" s="87">
        <v>0</v>
      </c>
      <c r="AC12" s="95">
        <f t="shared" si="12"/>
        <v>0</v>
      </c>
      <c r="AD12" s="95">
        <f t="shared" si="13"/>
        <v>0</v>
      </c>
      <c r="AE12" s="96">
        <f t="shared" si="14"/>
        <v>0</v>
      </c>
      <c r="AF12" s="97">
        <f t="shared" si="15"/>
        <v>0</v>
      </c>
      <c r="AG12" s="98">
        <f t="shared" si="15"/>
        <v>0</v>
      </c>
      <c r="AH12" s="98">
        <f t="shared" si="15"/>
        <v>0</v>
      </c>
      <c r="AI12" s="99">
        <f t="shared" si="16"/>
        <v>0</v>
      </c>
      <c r="AJ12" s="97">
        <f t="shared" si="17"/>
        <v>0</v>
      </c>
      <c r="AK12" s="98">
        <f t="shared" si="47"/>
        <v>0</v>
      </c>
      <c r="AL12" s="98">
        <f t="shared" si="47"/>
        <v>0</v>
      </c>
      <c r="AM12" s="99">
        <f t="shared" si="18"/>
        <v>0</v>
      </c>
      <c r="AN12" s="87">
        <v>0</v>
      </c>
      <c r="AO12" s="95">
        <f t="shared" si="19"/>
        <v>0</v>
      </c>
      <c r="AP12" s="95">
        <f t="shared" si="20"/>
        <v>0</v>
      </c>
      <c r="AQ12" s="96">
        <f t="shared" si="21"/>
        <v>0</v>
      </c>
      <c r="AR12" s="87">
        <v>0</v>
      </c>
      <c r="AS12" s="95">
        <f t="shared" si="22"/>
        <v>0</v>
      </c>
      <c r="AT12" s="95">
        <f t="shared" si="23"/>
        <v>0</v>
      </c>
      <c r="AU12" s="96">
        <f t="shared" si="24"/>
        <v>0</v>
      </c>
      <c r="AV12" s="87">
        <v>0</v>
      </c>
      <c r="AW12" s="95">
        <f t="shared" si="25"/>
        <v>0</v>
      </c>
      <c r="AX12" s="95">
        <f t="shared" si="26"/>
        <v>0</v>
      </c>
      <c r="AY12" s="96">
        <f t="shared" si="27"/>
        <v>0</v>
      </c>
      <c r="AZ12" s="87">
        <v>0</v>
      </c>
      <c r="BA12" s="95">
        <f t="shared" si="28"/>
        <v>0</v>
      </c>
      <c r="BB12" s="95">
        <f t="shared" si="29"/>
        <v>0</v>
      </c>
      <c r="BC12" s="96">
        <f t="shared" si="30"/>
        <v>0</v>
      </c>
      <c r="BD12" s="87">
        <v>0</v>
      </c>
      <c r="BE12" s="95">
        <f t="shared" si="31"/>
        <v>0</v>
      </c>
      <c r="BF12" s="95">
        <f t="shared" si="32"/>
        <v>0</v>
      </c>
      <c r="BG12" s="96">
        <f t="shared" si="33"/>
        <v>0</v>
      </c>
      <c r="BH12" s="87">
        <v>0</v>
      </c>
      <c r="BI12" s="95">
        <f t="shared" si="34"/>
        <v>0</v>
      </c>
      <c r="BJ12" s="95">
        <f t="shared" si="35"/>
        <v>0</v>
      </c>
      <c r="BK12" s="96">
        <f t="shared" si="36"/>
        <v>0</v>
      </c>
      <c r="BL12" s="97">
        <f t="shared" si="37"/>
        <v>0</v>
      </c>
      <c r="BM12" s="98">
        <f t="shared" si="37"/>
        <v>0</v>
      </c>
      <c r="BN12" s="98">
        <f t="shared" si="37"/>
        <v>0</v>
      </c>
      <c r="BO12" s="99">
        <f t="shared" si="38"/>
        <v>0</v>
      </c>
      <c r="BP12" s="97">
        <f t="shared" si="39"/>
        <v>0</v>
      </c>
      <c r="BQ12" s="98">
        <f t="shared" si="48"/>
        <v>0</v>
      </c>
      <c r="BR12" s="98">
        <f t="shared" si="48"/>
        <v>0</v>
      </c>
      <c r="BS12" s="99">
        <f t="shared" si="40"/>
        <v>0</v>
      </c>
      <c r="BT12" s="100">
        <f t="shared" si="41"/>
        <v>0</v>
      </c>
      <c r="BU12" s="101">
        <f t="shared" si="41"/>
        <v>0</v>
      </c>
      <c r="BV12" s="101">
        <f t="shared" si="41"/>
        <v>0</v>
      </c>
      <c r="BW12" s="102">
        <f t="shared" si="42"/>
        <v>0</v>
      </c>
      <c r="BX12" s="100">
        <f t="shared" si="43"/>
        <v>0</v>
      </c>
      <c r="BY12" s="103">
        <f t="shared" si="49"/>
        <v>0</v>
      </c>
      <c r="BZ12" s="103">
        <f t="shared" si="49"/>
        <v>0</v>
      </c>
      <c r="CA12" s="104">
        <f t="shared" si="50"/>
        <v>0</v>
      </c>
    </row>
    <row r="13" spans="2:79" ht="21" customHeight="1" thickBot="1">
      <c r="B13" s="105" t="s">
        <v>47</v>
      </c>
      <c r="C13" s="106" t="s">
        <v>120</v>
      </c>
      <c r="D13" s="107"/>
      <c r="E13" s="108"/>
      <c r="F13" s="109"/>
      <c r="G13" s="110"/>
      <c r="H13" s="111">
        <f>SUM(H7:H12)</f>
        <v>0</v>
      </c>
      <c r="I13" s="112">
        <f t="shared" ref="I13:BT13" si="51">SUM(I7:I12)</f>
        <v>0</v>
      </c>
      <c r="J13" s="112">
        <f t="shared" si="51"/>
        <v>0</v>
      </c>
      <c r="K13" s="113">
        <f t="shared" si="51"/>
        <v>0</v>
      </c>
      <c r="L13" s="111">
        <f>SUM(L7:L12)</f>
        <v>0</v>
      </c>
      <c r="M13" s="112">
        <f t="shared" ref="M13:AE13" si="52">SUM(M7:M12)</f>
        <v>0</v>
      </c>
      <c r="N13" s="112">
        <f t="shared" si="52"/>
        <v>0</v>
      </c>
      <c r="O13" s="113">
        <f t="shared" si="52"/>
        <v>0</v>
      </c>
      <c r="P13" s="111">
        <f>SUM(P7:P12)</f>
        <v>0</v>
      </c>
      <c r="Q13" s="112">
        <f t="shared" si="52"/>
        <v>0</v>
      </c>
      <c r="R13" s="112">
        <f t="shared" si="52"/>
        <v>0</v>
      </c>
      <c r="S13" s="113">
        <f t="shared" si="52"/>
        <v>0</v>
      </c>
      <c r="T13" s="111">
        <f>SUM(T7:T12)</f>
        <v>0</v>
      </c>
      <c r="U13" s="112">
        <f t="shared" si="52"/>
        <v>0</v>
      </c>
      <c r="V13" s="112">
        <f t="shared" si="52"/>
        <v>0</v>
      </c>
      <c r="W13" s="113">
        <f t="shared" si="52"/>
        <v>0</v>
      </c>
      <c r="X13" s="111">
        <f>SUM(X7:X12)</f>
        <v>0</v>
      </c>
      <c r="Y13" s="112">
        <f t="shared" si="52"/>
        <v>0</v>
      </c>
      <c r="Z13" s="112">
        <f t="shared" si="52"/>
        <v>0</v>
      </c>
      <c r="AA13" s="113">
        <f t="shared" si="52"/>
        <v>0</v>
      </c>
      <c r="AB13" s="111">
        <f>SUM(AB7:AB12)</f>
        <v>0</v>
      </c>
      <c r="AC13" s="112">
        <f t="shared" si="52"/>
        <v>0</v>
      </c>
      <c r="AD13" s="112">
        <f t="shared" si="52"/>
        <v>0</v>
      </c>
      <c r="AE13" s="113">
        <f t="shared" si="52"/>
        <v>0</v>
      </c>
      <c r="AF13" s="111">
        <f t="shared" si="51"/>
        <v>0</v>
      </c>
      <c r="AG13" s="112">
        <f t="shared" si="51"/>
        <v>0</v>
      </c>
      <c r="AH13" s="112">
        <f t="shared" si="51"/>
        <v>0</v>
      </c>
      <c r="AI13" s="113">
        <f t="shared" si="51"/>
        <v>0</v>
      </c>
      <c r="AJ13" s="111">
        <f t="shared" si="51"/>
        <v>0</v>
      </c>
      <c r="AK13" s="112">
        <f t="shared" si="51"/>
        <v>0</v>
      </c>
      <c r="AL13" s="112">
        <f t="shared" si="51"/>
        <v>0</v>
      </c>
      <c r="AM13" s="113">
        <f t="shared" si="51"/>
        <v>0</v>
      </c>
      <c r="AN13" s="111">
        <f>SUM(AN7:AN12)</f>
        <v>0</v>
      </c>
      <c r="AO13" s="112">
        <f t="shared" ref="AO13:BG13" si="53">SUM(AO7:AO12)</f>
        <v>0</v>
      </c>
      <c r="AP13" s="112">
        <f t="shared" si="53"/>
        <v>0</v>
      </c>
      <c r="AQ13" s="113">
        <f t="shared" si="53"/>
        <v>0</v>
      </c>
      <c r="AR13" s="111">
        <f>SUM(AR7:AR12)</f>
        <v>0</v>
      </c>
      <c r="AS13" s="112">
        <f t="shared" si="53"/>
        <v>0</v>
      </c>
      <c r="AT13" s="112">
        <f t="shared" si="53"/>
        <v>0</v>
      </c>
      <c r="AU13" s="113">
        <f t="shared" si="53"/>
        <v>0</v>
      </c>
      <c r="AV13" s="111">
        <f>SUM(AV7:AV12)</f>
        <v>0</v>
      </c>
      <c r="AW13" s="112">
        <f t="shared" si="53"/>
        <v>0</v>
      </c>
      <c r="AX13" s="112">
        <f t="shared" si="53"/>
        <v>0</v>
      </c>
      <c r="AY13" s="113">
        <f t="shared" si="53"/>
        <v>0</v>
      </c>
      <c r="AZ13" s="111">
        <f>SUM(AZ7:AZ12)</f>
        <v>0</v>
      </c>
      <c r="BA13" s="112">
        <f t="shared" si="53"/>
        <v>0</v>
      </c>
      <c r="BB13" s="112">
        <f t="shared" si="53"/>
        <v>0</v>
      </c>
      <c r="BC13" s="113">
        <f t="shared" si="53"/>
        <v>0</v>
      </c>
      <c r="BD13" s="111">
        <f>SUM(BD7:BD12)</f>
        <v>0</v>
      </c>
      <c r="BE13" s="112">
        <f t="shared" si="53"/>
        <v>0</v>
      </c>
      <c r="BF13" s="112">
        <f t="shared" si="53"/>
        <v>0</v>
      </c>
      <c r="BG13" s="113">
        <f t="shared" si="53"/>
        <v>0</v>
      </c>
      <c r="BH13" s="111">
        <f>SUM(BH7:BH12)</f>
        <v>0</v>
      </c>
      <c r="BI13" s="112">
        <f t="shared" si="51"/>
        <v>0</v>
      </c>
      <c r="BJ13" s="112">
        <f t="shared" si="51"/>
        <v>0</v>
      </c>
      <c r="BK13" s="113">
        <f t="shared" si="51"/>
        <v>0</v>
      </c>
      <c r="BL13" s="111">
        <f t="shared" si="51"/>
        <v>0</v>
      </c>
      <c r="BM13" s="112">
        <f t="shared" si="51"/>
        <v>0</v>
      </c>
      <c r="BN13" s="112">
        <f t="shared" si="51"/>
        <v>0</v>
      </c>
      <c r="BO13" s="113">
        <f t="shared" si="51"/>
        <v>0</v>
      </c>
      <c r="BP13" s="111">
        <f t="shared" si="51"/>
        <v>0</v>
      </c>
      <c r="BQ13" s="112">
        <f t="shared" si="51"/>
        <v>0</v>
      </c>
      <c r="BR13" s="112">
        <f t="shared" si="51"/>
        <v>0</v>
      </c>
      <c r="BS13" s="113">
        <f t="shared" si="51"/>
        <v>0</v>
      </c>
      <c r="BT13" s="111">
        <f t="shared" si="51"/>
        <v>0</v>
      </c>
      <c r="BU13" s="112">
        <f t="shared" ref="BU13:CA13" si="54">SUM(BU7:BU12)</f>
        <v>0</v>
      </c>
      <c r="BV13" s="112">
        <f t="shared" si="54"/>
        <v>0</v>
      </c>
      <c r="BW13" s="113">
        <f t="shared" si="54"/>
        <v>0</v>
      </c>
      <c r="BX13" s="111">
        <f t="shared" si="54"/>
        <v>0</v>
      </c>
      <c r="BY13" s="112">
        <f>SUM(BY7:BY12)</f>
        <v>0</v>
      </c>
      <c r="BZ13" s="112">
        <f t="shared" si="54"/>
        <v>0</v>
      </c>
      <c r="CA13" s="113">
        <f t="shared" si="54"/>
        <v>0</v>
      </c>
    </row>
    <row r="14" spans="2:79" ht="21" customHeight="1">
      <c r="B14" s="66" t="s">
        <v>48</v>
      </c>
      <c r="C14" s="67" t="s">
        <v>49</v>
      </c>
      <c r="D14" s="68" t="s">
        <v>24</v>
      </c>
      <c r="E14" s="69"/>
      <c r="F14" s="85"/>
      <c r="G14" s="114"/>
      <c r="H14" s="87">
        <v>0</v>
      </c>
      <c r="I14" s="88">
        <f t="shared" ref="I14:I21" si="55">ROUND(H14*$E14*$F14*$G14,1)</f>
        <v>0</v>
      </c>
      <c r="J14" s="88">
        <f t="shared" ref="J14:J21" si="56">ROUND(H14*$E14,1)</f>
        <v>0</v>
      </c>
      <c r="K14" s="89">
        <f t="shared" ref="K14:K73" si="57">+I14-J14</f>
        <v>0</v>
      </c>
      <c r="L14" s="87">
        <v>0</v>
      </c>
      <c r="M14" s="88">
        <f t="shared" ref="M14:M21" si="58">ROUND(L14*$E14*$F14*$G14,1)</f>
        <v>0</v>
      </c>
      <c r="N14" s="88">
        <f t="shared" ref="N14:N21" si="59">ROUND(L14*$E14,1)</f>
        <v>0</v>
      </c>
      <c r="O14" s="89">
        <f t="shared" ref="O14:O77" si="60">+M14-N14</f>
        <v>0</v>
      </c>
      <c r="P14" s="87">
        <v>0</v>
      </c>
      <c r="Q14" s="88">
        <f t="shared" ref="Q14:Q21" si="61">ROUND(P14*$E14*$F14*$G14,1)</f>
        <v>0</v>
      </c>
      <c r="R14" s="88">
        <f t="shared" ref="R14:R21" si="62">ROUND(P14*$E14,1)</f>
        <v>0</v>
      </c>
      <c r="S14" s="89">
        <f t="shared" ref="S14:S77" si="63">+Q14-R14</f>
        <v>0</v>
      </c>
      <c r="T14" s="87">
        <v>0</v>
      </c>
      <c r="U14" s="88">
        <f t="shared" ref="U14:U21" si="64">ROUND(T14*$E14*$F14*$G14,1)</f>
        <v>0</v>
      </c>
      <c r="V14" s="88">
        <f t="shared" ref="V14:V21" si="65">ROUND(T14*$E14,1)</f>
        <v>0</v>
      </c>
      <c r="W14" s="89">
        <f t="shared" ref="W14:W77" si="66">+U14-V14</f>
        <v>0</v>
      </c>
      <c r="X14" s="87">
        <v>0</v>
      </c>
      <c r="Y14" s="88">
        <f t="shared" ref="Y14:Y21" si="67">ROUND(X14*$E14*$F14*$G14,1)</f>
        <v>0</v>
      </c>
      <c r="Z14" s="88">
        <f t="shared" ref="Z14:Z21" si="68">ROUND(X14*$E14,1)</f>
        <v>0</v>
      </c>
      <c r="AA14" s="89">
        <f t="shared" ref="AA14:AA77" si="69">+Y14-Z14</f>
        <v>0</v>
      </c>
      <c r="AB14" s="87">
        <v>0</v>
      </c>
      <c r="AC14" s="88">
        <f t="shared" ref="AC14:AC21" si="70">ROUND(AB14*$E14*$F14*$G14,1)</f>
        <v>0</v>
      </c>
      <c r="AD14" s="88">
        <f t="shared" ref="AD14:AD21" si="71">ROUND(AB14*$E14,1)</f>
        <v>0</v>
      </c>
      <c r="AE14" s="89">
        <f t="shared" ref="AE14:AE77" si="72">+AC14-AD14</f>
        <v>0</v>
      </c>
      <c r="AF14" s="115">
        <f t="shared" ref="AF14:AH21" si="73">+H14+L14+P14+T14+X14+AB14</f>
        <v>0</v>
      </c>
      <c r="AG14" s="91">
        <f t="shared" si="73"/>
        <v>0</v>
      </c>
      <c r="AH14" s="91">
        <f t="shared" si="73"/>
        <v>0</v>
      </c>
      <c r="AI14" s="92">
        <f t="shared" si="16"/>
        <v>0</v>
      </c>
      <c r="AJ14" s="115">
        <f t="shared" ref="AJ14:AJ21" si="74">ROUND(AVERAGE(AF14/6),1)</f>
        <v>0</v>
      </c>
      <c r="AK14" s="91">
        <f t="shared" ref="AK14:AL21" si="75">ROUND(AVERAGE(AG14/6),0)</f>
        <v>0</v>
      </c>
      <c r="AL14" s="91">
        <f t="shared" si="75"/>
        <v>0</v>
      </c>
      <c r="AM14" s="92">
        <f t="shared" si="18"/>
        <v>0</v>
      </c>
      <c r="AN14" s="87">
        <v>0</v>
      </c>
      <c r="AO14" s="88">
        <f t="shared" ref="AO14:AO21" si="76">ROUND(AN14*$E14*$F14*$G14,1)</f>
        <v>0</v>
      </c>
      <c r="AP14" s="88">
        <f t="shared" ref="AP14:AP21" si="77">ROUND(AN14*$E14,1)</f>
        <v>0</v>
      </c>
      <c r="AQ14" s="89">
        <f t="shared" ref="AQ14:AQ77" si="78">+AO14-AP14</f>
        <v>0</v>
      </c>
      <c r="AR14" s="87">
        <v>0</v>
      </c>
      <c r="AS14" s="88">
        <f t="shared" ref="AS14:AS21" si="79">ROUND(AR14*$E14*$F14*$G14,1)</f>
        <v>0</v>
      </c>
      <c r="AT14" s="88">
        <f t="shared" ref="AT14:AT21" si="80">ROUND(AR14*$E14,1)</f>
        <v>0</v>
      </c>
      <c r="AU14" s="89">
        <f t="shared" ref="AU14:AU77" si="81">+AS14-AT14</f>
        <v>0</v>
      </c>
      <c r="AV14" s="87">
        <v>0</v>
      </c>
      <c r="AW14" s="88">
        <f t="shared" ref="AW14:AW21" si="82">ROUND(AV14*$E14*$F14*$G14,1)</f>
        <v>0</v>
      </c>
      <c r="AX14" s="88">
        <f t="shared" ref="AX14:AX21" si="83">ROUND(AV14*$E14,1)</f>
        <v>0</v>
      </c>
      <c r="AY14" s="89">
        <f t="shared" ref="AY14:AY77" si="84">+AW14-AX14</f>
        <v>0</v>
      </c>
      <c r="AZ14" s="87">
        <v>0</v>
      </c>
      <c r="BA14" s="88">
        <f t="shared" ref="BA14:BA21" si="85">ROUND(AZ14*$E14*$F14*$G14,1)</f>
        <v>0</v>
      </c>
      <c r="BB14" s="88">
        <f t="shared" ref="BB14:BB21" si="86">ROUND(AZ14*$E14,1)</f>
        <v>0</v>
      </c>
      <c r="BC14" s="89">
        <f t="shared" ref="BC14:BC77" si="87">+BA14-BB14</f>
        <v>0</v>
      </c>
      <c r="BD14" s="87">
        <v>0</v>
      </c>
      <c r="BE14" s="88">
        <f t="shared" ref="BE14:BE21" si="88">ROUND(BD14*$E14*$F14*$G14,1)</f>
        <v>0</v>
      </c>
      <c r="BF14" s="88">
        <f t="shared" ref="BF14:BF21" si="89">ROUND(BD14*$E14,1)</f>
        <v>0</v>
      </c>
      <c r="BG14" s="89">
        <f t="shared" ref="BG14:BG77" si="90">+BE14-BF14</f>
        <v>0</v>
      </c>
      <c r="BH14" s="87">
        <v>0</v>
      </c>
      <c r="BI14" s="88">
        <f t="shared" ref="BI14:BI21" si="91">ROUND(BH14*$E14*$F14*$G14,1)</f>
        <v>0</v>
      </c>
      <c r="BJ14" s="88">
        <f t="shared" ref="BJ14:BJ21" si="92">ROUND(BH14*$E14,1)</f>
        <v>0</v>
      </c>
      <c r="BK14" s="89">
        <f t="shared" ref="BK14:BK77" si="93">+BI14-BJ14</f>
        <v>0</v>
      </c>
      <c r="BL14" s="115">
        <f t="shared" ref="BL14:BN21" si="94">+AN14+AR14+AV14+AZ14+BD14+BH14</f>
        <v>0</v>
      </c>
      <c r="BM14" s="91">
        <f t="shared" si="94"/>
        <v>0</v>
      </c>
      <c r="BN14" s="91">
        <f t="shared" si="94"/>
        <v>0</v>
      </c>
      <c r="BO14" s="92">
        <f t="shared" si="38"/>
        <v>0</v>
      </c>
      <c r="BP14" s="115">
        <f t="shared" ref="BP14:BP21" si="95">ROUND(AVERAGE(BL14/6),1)</f>
        <v>0</v>
      </c>
      <c r="BQ14" s="91">
        <f t="shared" ref="BQ14:BR21" si="96">ROUND(AVERAGE(BM14/6),0)</f>
        <v>0</v>
      </c>
      <c r="BR14" s="91">
        <f t="shared" si="96"/>
        <v>0</v>
      </c>
      <c r="BS14" s="92">
        <f t="shared" si="40"/>
        <v>0</v>
      </c>
      <c r="BT14" s="116">
        <f t="shared" ref="BT14:BV21" si="97">+AF14+BL14</f>
        <v>0</v>
      </c>
      <c r="BU14" s="80">
        <f t="shared" si="97"/>
        <v>0</v>
      </c>
      <c r="BV14" s="80">
        <f t="shared" si="97"/>
        <v>0</v>
      </c>
      <c r="BW14" s="93">
        <f t="shared" si="42"/>
        <v>0</v>
      </c>
      <c r="BX14" s="116">
        <f t="shared" ref="BX14:BX21" si="98">ROUND(AVERAGE(BT14/12),1)</f>
        <v>0</v>
      </c>
      <c r="BY14" s="80">
        <f t="shared" ref="BY14:BZ21" si="99">ROUND(AVERAGE(BU14/12),0)</f>
        <v>0</v>
      </c>
      <c r="BZ14" s="80">
        <f t="shared" si="99"/>
        <v>0</v>
      </c>
      <c r="CA14" s="93">
        <f t="shared" si="50"/>
        <v>0</v>
      </c>
    </row>
    <row r="15" spans="2:79" ht="21" customHeight="1">
      <c r="B15" s="66"/>
      <c r="C15" s="67" t="s">
        <v>40</v>
      </c>
      <c r="D15" s="68" t="s">
        <v>25</v>
      </c>
      <c r="E15" s="69"/>
      <c r="F15" s="85"/>
      <c r="G15" s="114"/>
      <c r="H15" s="87">
        <v>0</v>
      </c>
      <c r="I15" s="88">
        <f t="shared" si="55"/>
        <v>0</v>
      </c>
      <c r="J15" s="88">
        <f t="shared" si="56"/>
        <v>0</v>
      </c>
      <c r="K15" s="89">
        <f t="shared" si="57"/>
        <v>0</v>
      </c>
      <c r="L15" s="87">
        <v>0</v>
      </c>
      <c r="M15" s="88">
        <f t="shared" si="58"/>
        <v>0</v>
      </c>
      <c r="N15" s="88">
        <f t="shared" si="59"/>
        <v>0</v>
      </c>
      <c r="O15" s="89">
        <f t="shared" si="60"/>
        <v>0</v>
      </c>
      <c r="P15" s="87">
        <v>0</v>
      </c>
      <c r="Q15" s="88">
        <f t="shared" si="61"/>
        <v>0</v>
      </c>
      <c r="R15" s="88">
        <f t="shared" si="62"/>
        <v>0</v>
      </c>
      <c r="S15" s="89">
        <f t="shared" si="63"/>
        <v>0</v>
      </c>
      <c r="T15" s="87">
        <v>0</v>
      </c>
      <c r="U15" s="88">
        <f t="shared" si="64"/>
        <v>0</v>
      </c>
      <c r="V15" s="88">
        <f t="shared" si="65"/>
        <v>0</v>
      </c>
      <c r="W15" s="89">
        <f t="shared" si="66"/>
        <v>0</v>
      </c>
      <c r="X15" s="87">
        <v>0</v>
      </c>
      <c r="Y15" s="88">
        <f t="shared" si="67"/>
        <v>0</v>
      </c>
      <c r="Z15" s="88">
        <f t="shared" si="68"/>
        <v>0</v>
      </c>
      <c r="AA15" s="89">
        <f t="shared" si="69"/>
        <v>0</v>
      </c>
      <c r="AB15" s="87">
        <v>0</v>
      </c>
      <c r="AC15" s="88">
        <f t="shared" si="70"/>
        <v>0</v>
      </c>
      <c r="AD15" s="88">
        <f t="shared" si="71"/>
        <v>0</v>
      </c>
      <c r="AE15" s="89">
        <f t="shared" si="72"/>
        <v>0</v>
      </c>
      <c r="AF15" s="90">
        <f t="shared" si="73"/>
        <v>0</v>
      </c>
      <c r="AG15" s="91">
        <f t="shared" si="73"/>
        <v>0</v>
      </c>
      <c r="AH15" s="91">
        <f t="shared" si="73"/>
        <v>0</v>
      </c>
      <c r="AI15" s="92">
        <f t="shared" si="16"/>
        <v>0</v>
      </c>
      <c r="AJ15" s="90">
        <f t="shared" si="74"/>
        <v>0</v>
      </c>
      <c r="AK15" s="91">
        <f t="shared" si="75"/>
        <v>0</v>
      </c>
      <c r="AL15" s="91">
        <f t="shared" si="75"/>
        <v>0</v>
      </c>
      <c r="AM15" s="92">
        <f t="shared" si="18"/>
        <v>0</v>
      </c>
      <c r="AN15" s="87">
        <v>0</v>
      </c>
      <c r="AO15" s="88">
        <f t="shared" si="76"/>
        <v>0</v>
      </c>
      <c r="AP15" s="88">
        <f t="shared" si="77"/>
        <v>0</v>
      </c>
      <c r="AQ15" s="89">
        <f t="shared" si="78"/>
        <v>0</v>
      </c>
      <c r="AR15" s="87">
        <v>0</v>
      </c>
      <c r="AS15" s="88">
        <f t="shared" si="79"/>
        <v>0</v>
      </c>
      <c r="AT15" s="88">
        <f t="shared" si="80"/>
        <v>0</v>
      </c>
      <c r="AU15" s="89">
        <f t="shared" si="81"/>
        <v>0</v>
      </c>
      <c r="AV15" s="87">
        <v>0</v>
      </c>
      <c r="AW15" s="88">
        <f t="shared" si="82"/>
        <v>0</v>
      </c>
      <c r="AX15" s="88">
        <f t="shared" si="83"/>
        <v>0</v>
      </c>
      <c r="AY15" s="89">
        <f t="shared" si="84"/>
        <v>0</v>
      </c>
      <c r="AZ15" s="87">
        <v>0</v>
      </c>
      <c r="BA15" s="88">
        <f t="shared" si="85"/>
        <v>0</v>
      </c>
      <c r="BB15" s="88">
        <f t="shared" si="86"/>
        <v>0</v>
      </c>
      <c r="BC15" s="89">
        <f t="shared" si="87"/>
        <v>0</v>
      </c>
      <c r="BD15" s="87">
        <v>0</v>
      </c>
      <c r="BE15" s="88">
        <f t="shared" si="88"/>
        <v>0</v>
      </c>
      <c r="BF15" s="88">
        <f t="shared" si="89"/>
        <v>0</v>
      </c>
      <c r="BG15" s="89">
        <f t="shared" si="90"/>
        <v>0</v>
      </c>
      <c r="BH15" s="87">
        <v>0</v>
      </c>
      <c r="BI15" s="88">
        <f t="shared" si="91"/>
        <v>0</v>
      </c>
      <c r="BJ15" s="88">
        <f t="shared" si="92"/>
        <v>0</v>
      </c>
      <c r="BK15" s="89">
        <f t="shared" si="93"/>
        <v>0</v>
      </c>
      <c r="BL15" s="90">
        <f t="shared" si="94"/>
        <v>0</v>
      </c>
      <c r="BM15" s="91">
        <f t="shared" si="94"/>
        <v>0</v>
      </c>
      <c r="BN15" s="91">
        <f t="shared" si="94"/>
        <v>0</v>
      </c>
      <c r="BO15" s="92">
        <f t="shared" si="38"/>
        <v>0</v>
      </c>
      <c r="BP15" s="90">
        <f t="shared" si="95"/>
        <v>0</v>
      </c>
      <c r="BQ15" s="91">
        <f t="shared" si="96"/>
        <v>0</v>
      </c>
      <c r="BR15" s="91">
        <f t="shared" si="96"/>
        <v>0</v>
      </c>
      <c r="BS15" s="92">
        <f t="shared" si="40"/>
        <v>0</v>
      </c>
      <c r="BT15" s="79">
        <f t="shared" si="97"/>
        <v>0</v>
      </c>
      <c r="BU15" s="80">
        <f t="shared" si="97"/>
        <v>0</v>
      </c>
      <c r="BV15" s="80">
        <f t="shared" si="97"/>
        <v>0</v>
      </c>
      <c r="BW15" s="93">
        <f t="shared" si="42"/>
        <v>0</v>
      </c>
      <c r="BX15" s="79">
        <f t="shared" si="98"/>
        <v>0</v>
      </c>
      <c r="BY15" s="80">
        <f t="shared" si="99"/>
        <v>0</v>
      </c>
      <c r="BZ15" s="80">
        <f t="shared" si="99"/>
        <v>0</v>
      </c>
      <c r="CA15" s="93">
        <f t="shared" si="50"/>
        <v>0</v>
      </c>
    </row>
    <row r="16" spans="2:79" ht="21" customHeight="1">
      <c r="B16" s="66"/>
      <c r="C16" s="67" t="s">
        <v>154</v>
      </c>
      <c r="D16" s="68" t="s">
        <v>26</v>
      </c>
      <c r="E16" s="69"/>
      <c r="F16" s="85"/>
      <c r="G16" s="114"/>
      <c r="H16" s="87">
        <v>0</v>
      </c>
      <c r="I16" s="88">
        <f t="shared" si="55"/>
        <v>0</v>
      </c>
      <c r="J16" s="88">
        <f t="shared" si="56"/>
        <v>0</v>
      </c>
      <c r="K16" s="89">
        <f t="shared" si="57"/>
        <v>0</v>
      </c>
      <c r="L16" s="87">
        <v>0</v>
      </c>
      <c r="M16" s="88">
        <f t="shared" si="58"/>
        <v>0</v>
      </c>
      <c r="N16" s="88">
        <f t="shared" si="59"/>
        <v>0</v>
      </c>
      <c r="O16" s="89">
        <f t="shared" si="60"/>
        <v>0</v>
      </c>
      <c r="P16" s="87">
        <v>0</v>
      </c>
      <c r="Q16" s="88">
        <f t="shared" si="61"/>
        <v>0</v>
      </c>
      <c r="R16" s="88">
        <f t="shared" si="62"/>
        <v>0</v>
      </c>
      <c r="S16" s="89">
        <f t="shared" si="63"/>
        <v>0</v>
      </c>
      <c r="T16" s="87">
        <v>0</v>
      </c>
      <c r="U16" s="88">
        <f t="shared" si="64"/>
        <v>0</v>
      </c>
      <c r="V16" s="88">
        <f t="shared" si="65"/>
        <v>0</v>
      </c>
      <c r="W16" s="89">
        <f t="shared" si="66"/>
        <v>0</v>
      </c>
      <c r="X16" s="87">
        <v>0</v>
      </c>
      <c r="Y16" s="88">
        <f t="shared" si="67"/>
        <v>0</v>
      </c>
      <c r="Z16" s="88">
        <f t="shared" si="68"/>
        <v>0</v>
      </c>
      <c r="AA16" s="89">
        <f t="shared" si="69"/>
        <v>0</v>
      </c>
      <c r="AB16" s="87">
        <v>0</v>
      </c>
      <c r="AC16" s="88">
        <f t="shared" si="70"/>
        <v>0</v>
      </c>
      <c r="AD16" s="88">
        <f t="shared" si="71"/>
        <v>0</v>
      </c>
      <c r="AE16" s="89">
        <f t="shared" si="72"/>
        <v>0</v>
      </c>
      <c r="AF16" s="90">
        <f t="shared" si="73"/>
        <v>0</v>
      </c>
      <c r="AG16" s="91">
        <f t="shared" si="73"/>
        <v>0</v>
      </c>
      <c r="AH16" s="91">
        <f t="shared" si="73"/>
        <v>0</v>
      </c>
      <c r="AI16" s="92">
        <f t="shared" si="16"/>
        <v>0</v>
      </c>
      <c r="AJ16" s="90">
        <f t="shared" si="74"/>
        <v>0</v>
      </c>
      <c r="AK16" s="91">
        <f t="shared" si="75"/>
        <v>0</v>
      </c>
      <c r="AL16" s="91">
        <f t="shared" si="75"/>
        <v>0</v>
      </c>
      <c r="AM16" s="92">
        <f t="shared" si="18"/>
        <v>0</v>
      </c>
      <c r="AN16" s="87">
        <v>0</v>
      </c>
      <c r="AO16" s="88">
        <f t="shared" si="76"/>
        <v>0</v>
      </c>
      <c r="AP16" s="88">
        <f t="shared" si="77"/>
        <v>0</v>
      </c>
      <c r="AQ16" s="89">
        <f t="shared" si="78"/>
        <v>0</v>
      </c>
      <c r="AR16" s="87">
        <v>0</v>
      </c>
      <c r="AS16" s="88">
        <f t="shared" si="79"/>
        <v>0</v>
      </c>
      <c r="AT16" s="88">
        <f t="shared" si="80"/>
        <v>0</v>
      </c>
      <c r="AU16" s="89">
        <f t="shared" si="81"/>
        <v>0</v>
      </c>
      <c r="AV16" s="87">
        <v>0</v>
      </c>
      <c r="AW16" s="88">
        <f t="shared" si="82"/>
        <v>0</v>
      </c>
      <c r="AX16" s="88">
        <f t="shared" si="83"/>
        <v>0</v>
      </c>
      <c r="AY16" s="89">
        <f t="shared" si="84"/>
        <v>0</v>
      </c>
      <c r="AZ16" s="87">
        <v>0</v>
      </c>
      <c r="BA16" s="88">
        <f t="shared" si="85"/>
        <v>0</v>
      </c>
      <c r="BB16" s="88">
        <f t="shared" si="86"/>
        <v>0</v>
      </c>
      <c r="BC16" s="89">
        <f t="shared" si="87"/>
        <v>0</v>
      </c>
      <c r="BD16" s="87">
        <v>0</v>
      </c>
      <c r="BE16" s="88">
        <f t="shared" si="88"/>
        <v>0</v>
      </c>
      <c r="BF16" s="88">
        <f t="shared" si="89"/>
        <v>0</v>
      </c>
      <c r="BG16" s="89">
        <f t="shared" si="90"/>
        <v>0</v>
      </c>
      <c r="BH16" s="87">
        <v>0</v>
      </c>
      <c r="BI16" s="88">
        <f t="shared" si="91"/>
        <v>0</v>
      </c>
      <c r="BJ16" s="88">
        <f t="shared" si="92"/>
        <v>0</v>
      </c>
      <c r="BK16" s="89">
        <f t="shared" si="93"/>
        <v>0</v>
      </c>
      <c r="BL16" s="90">
        <f t="shared" si="94"/>
        <v>0</v>
      </c>
      <c r="BM16" s="91">
        <f t="shared" si="94"/>
        <v>0</v>
      </c>
      <c r="BN16" s="91">
        <f t="shared" si="94"/>
        <v>0</v>
      </c>
      <c r="BO16" s="92">
        <f t="shared" si="38"/>
        <v>0</v>
      </c>
      <c r="BP16" s="90">
        <f t="shared" si="95"/>
        <v>0</v>
      </c>
      <c r="BQ16" s="91">
        <f t="shared" si="96"/>
        <v>0</v>
      </c>
      <c r="BR16" s="91">
        <f t="shared" si="96"/>
        <v>0</v>
      </c>
      <c r="BS16" s="92">
        <f t="shared" si="40"/>
        <v>0</v>
      </c>
      <c r="BT16" s="79">
        <f t="shared" si="97"/>
        <v>0</v>
      </c>
      <c r="BU16" s="80">
        <f t="shared" si="97"/>
        <v>0</v>
      </c>
      <c r="BV16" s="80">
        <f t="shared" si="97"/>
        <v>0</v>
      </c>
      <c r="BW16" s="93">
        <f t="shared" si="42"/>
        <v>0</v>
      </c>
      <c r="BX16" s="79">
        <f t="shared" si="98"/>
        <v>0</v>
      </c>
      <c r="BY16" s="80">
        <f t="shared" si="99"/>
        <v>0</v>
      </c>
      <c r="BZ16" s="80">
        <f t="shared" si="99"/>
        <v>0</v>
      </c>
      <c r="CA16" s="93">
        <f t="shared" si="50"/>
        <v>0</v>
      </c>
    </row>
    <row r="17" spans="2:79" ht="21" customHeight="1">
      <c r="B17" s="66"/>
      <c r="C17" s="67" t="s">
        <v>42</v>
      </c>
      <c r="D17" s="68" t="s">
        <v>27</v>
      </c>
      <c r="E17" s="69">
        <v>125.98</v>
      </c>
      <c r="F17" s="85">
        <v>1.1299999999999999</v>
      </c>
      <c r="G17" s="114">
        <v>1.121</v>
      </c>
      <c r="H17" s="87">
        <v>2.2999999999999998</v>
      </c>
      <c r="I17" s="88">
        <f t="shared" si="55"/>
        <v>367</v>
      </c>
      <c r="J17" s="88">
        <f t="shared" si="56"/>
        <v>289.8</v>
      </c>
      <c r="K17" s="89">
        <f t="shared" si="57"/>
        <v>77.199999999999989</v>
      </c>
      <c r="L17" s="87">
        <v>2.4</v>
      </c>
      <c r="M17" s="88">
        <f t="shared" si="58"/>
        <v>383</v>
      </c>
      <c r="N17" s="88">
        <f t="shared" si="59"/>
        <v>302.39999999999998</v>
      </c>
      <c r="O17" s="89">
        <f t="shared" si="60"/>
        <v>80.600000000000023</v>
      </c>
      <c r="P17" s="87">
        <v>2.5</v>
      </c>
      <c r="Q17" s="88">
        <f t="shared" si="61"/>
        <v>399</v>
      </c>
      <c r="R17" s="88">
        <f t="shared" si="62"/>
        <v>315</v>
      </c>
      <c r="S17" s="89">
        <f t="shared" si="63"/>
        <v>84</v>
      </c>
      <c r="T17" s="87">
        <v>2.2999999999999998</v>
      </c>
      <c r="U17" s="88">
        <f t="shared" si="64"/>
        <v>367</v>
      </c>
      <c r="V17" s="88">
        <f t="shared" si="65"/>
        <v>289.8</v>
      </c>
      <c r="W17" s="89">
        <f t="shared" si="66"/>
        <v>77.199999999999989</v>
      </c>
      <c r="X17" s="87">
        <v>2.5</v>
      </c>
      <c r="Y17" s="88">
        <f t="shared" si="67"/>
        <v>399</v>
      </c>
      <c r="Z17" s="88">
        <f t="shared" si="68"/>
        <v>315</v>
      </c>
      <c r="AA17" s="89">
        <f t="shared" si="69"/>
        <v>84</v>
      </c>
      <c r="AB17" s="87">
        <v>2.2999999999999998</v>
      </c>
      <c r="AC17" s="88">
        <f t="shared" si="70"/>
        <v>367</v>
      </c>
      <c r="AD17" s="88">
        <f t="shared" si="71"/>
        <v>289.8</v>
      </c>
      <c r="AE17" s="89">
        <f t="shared" si="72"/>
        <v>77.199999999999989</v>
      </c>
      <c r="AF17" s="90">
        <f t="shared" si="73"/>
        <v>14.3</v>
      </c>
      <c r="AG17" s="91">
        <f t="shared" si="73"/>
        <v>2282</v>
      </c>
      <c r="AH17" s="91">
        <f t="shared" si="73"/>
        <v>1801.8</v>
      </c>
      <c r="AI17" s="92">
        <f t="shared" si="16"/>
        <v>480.20000000000005</v>
      </c>
      <c r="AJ17" s="90">
        <f t="shared" si="74"/>
        <v>2.4</v>
      </c>
      <c r="AK17" s="91">
        <f t="shared" si="75"/>
        <v>380</v>
      </c>
      <c r="AL17" s="91">
        <f t="shared" si="75"/>
        <v>300</v>
      </c>
      <c r="AM17" s="92">
        <f t="shared" si="18"/>
        <v>80</v>
      </c>
      <c r="AN17" s="87">
        <v>2.2999999999999998</v>
      </c>
      <c r="AO17" s="88">
        <f t="shared" si="76"/>
        <v>367</v>
      </c>
      <c r="AP17" s="88">
        <f t="shared" si="77"/>
        <v>289.8</v>
      </c>
      <c r="AQ17" s="89">
        <f t="shared" si="78"/>
        <v>77.199999999999989</v>
      </c>
      <c r="AR17" s="87">
        <v>2.2999999999999998</v>
      </c>
      <c r="AS17" s="88">
        <f t="shared" si="79"/>
        <v>367</v>
      </c>
      <c r="AT17" s="88">
        <f t="shared" si="80"/>
        <v>289.8</v>
      </c>
      <c r="AU17" s="89">
        <f t="shared" si="81"/>
        <v>77.199999999999989</v>
      </c>
      <c r="AV17" s="87">
        <v>2.5</v>
      </c>
      <c r="AW17" s="88">
        <f t="shared" si="82"/>
        <v>399</v>
      </c>
      <c r="AX17" s="88">
        <f t="shared" si="83"/>
        <v>315</v>
      </c>
      <c r="AY17" s="89">
        <f t="shared" si="84"/>
        <v>84</v>
      </c>
      <c r="AZ17" s="87">
        <v>2.2000000000000002</v>
      </c>
      <c r="BA17" s="88">
        <f t="shared" si="85"/>
        <v>351.1</v>
      </c>
      <c r="BB17" s="88">
        <f t="shared" si="86"/>
        <v>277.2</v>
      </c>
      <c r="BC17" s="89">
        <f t="shared" si="87"/>
        <v>73.900000000000034</v>
      </c>
      <c r="BD17" s="87">
        <v>2.2000000000000002</v>
      </c>
      <c r="BE17" s="88">
        <f t="shared" si="88"/>
        <v>351.1</v>
      </c>
      <c r="BF17" s="88">
        <f t="shared" si="89"/>
        <v>277.2</v>
      </c>
      <c r="BG17" s="89">
        <f t="shared" si="90"/>
        <v>73.900000000000034</v>
      </c>
      <c r="BH17" s="87">
        <v>2.5</v>
      </c>
      <c r="BI17" s="88">
        <f t="shared" si="91"/>
        <v>399</v>
      </c>
      <c r="BJ17" s="88">
        <f t="shared" si="92"/>
        <v>315</v>
      </c>
      <c r="BK17" s="89">
        <f t="shared" si="93"/>
        <v>84</v>
      </c>
      <c r="BL17" s="90">
        <f t="shared" si="94"/>
        <v>14</v>
      </c>
      <c r="BM17" s="91">
        <f t="shared" si="94"/>
        <v>2234.1999999999998</v>
      </c>
      <c r="BN17" s="91">
        <f t="shared" si="94"/>
        <v>1764</v>
      </c>
      <c r="BO17" s="92">
        <f t="shared" si="38"/>
        <v>470.19999999999982</v>
      </c>
      <c r="BP17" s="90">
        <f t="shared" si="95"/>
        <v>2.2999999999999998</v>
      </c>
      <c r="BQ17" s="91">
        <f t="shared" si="96"/>
        <v>372</v>
      </c>
      <c r="BR17" s="91">
        <f t="shared" si="96"/>
        <v>294</v>
      </c>
      <c r="BS17" s="92">
        <f t="shared" si="40"/>
        <v>78</v>
      </c>
      <c r="BT17" s="79">
        <f t="shared" si="97"/>
        <v>28.3</v>
      </c>
      <c r="BU17" s="80">
        <f t="shared" si="97"/>
        <v>4516.2</v>
      </c>
      <c r="BV17" s="80">
        <f t="shared" si="97"/>
        <v>3565.8</v>
      </c>
      <c r="BW17" s="93">
        <f t="shared" si="42"/>
        <v>950.39999999999964</v>
      </c>
      <c r="BX17" s="79">
        <f t="shared" si="98"/>
        <v>2.4</v>
      </c>
      <c r="BY17" s="80">
        <f t="shared" si="99"/>
        <v>376</v>
      </c>
      <c r="BZ17" s="80">
        <f t="shared" si="99"/>
        <v>297</v>
      </c>
      <c r="CA17" s="93">
        <f t="shared" si="50"/>
        <v>79</v>
      </c>
    </row>
    <row r="18" spans="2:79" ht="21" customHeight="1">
      <c r="B18" s="66"/>
      <c r="C18" s="67" t="s">
        <v>50</v>
      </c>
      <c r="D18" s="68" t="s">
        <v>28</v>
      </c>
      <c r="E18" s="69"/>
      <c r="F18" s="85"/>
      <c r="G18" s="86"/>
      <c r="H18" s="87">
        <v>0</v>
      </c>
      <c r="I18" s="88">
        <f t="shared" si="55"/>
        <v>0</v>
      </c>
      <c r="J18" s="88">
        <f t="shared" si="56"/>
        <v>0</v>
      </c>
      <c r="K18" s="89">
        <f t="shared" si="57"/>
        <v>0</v>
      </c>
      <c r="L18" s="87">
        <v>0</v>
      </c>
      <c r="M18" s="88">
        <f t="shared" si="58"/>
        <v>0</v>
      </c>
      <c r="N18" s="88">
        <f t="shared" si="59"/>
        <v>0</v>
      </c>
      <c r="O18" s="89">
        <f t="shared" si="60"/>
        <v>0</v>
      </c>
      <c r="P18" s="87">
        <v>0</v>
      </c>
      <c r="Q18" s="88">
        <f t="shared" si="61"/>
        <v>0</v>
      </c>
      <c r="R18" s="88">
        <f t="shared" si="62"/>
        <v>0</v>
      </c>
      <c r="S18" s="89">
        <f t="shared" si="63"/>
        <v>0</v>
      </c>
      <c r="T18" s="87">
        <v>0</v>
      </c>
      <c r="U18" s="88">
        <f t="shared" si="64"/>
        <v>0</v>
      </c>
      <c r="V18" s="88">
        <f t="shared" si="65"/>
        <v>0</v>
      </c>
      <c r="W18" s="89">
        <f t="shared" si="66"/>
        <v>0</v>
      </c>
      <c r="X18" s="87">
        <v>0</v>
      </c>
      <c r="Y18" s="88">
        <f t="shared" si="67"/>
        <v>0</v>
      </c>
      <c r="Z18" s="88">
        <f t="shared" si="68"/>
        <v>0</v>
      </c>
      <c r="AA18" s="89">
        <f t="shared" si="69"/>
        <v>0</v>
      </c>
      <c r="AB18" s="87">
        <v>0</v>
      </c>
      <c r="AC18" s="88">
        <f t="shared" si="70"/>
        <v>0</v>
      </c>
      <c r="AD18" s="88">
        <f t="shared" si="71"/>
        <v>0</v>
      </c>
      <c r="AE18" s="89">
        <f t="shared" si="72"/>
        <v>0</v>
      </c>
      <c r="AF18" s="90">
        <f t="shared" si="73"/>
        <v>0</v>
      </c>
      <c r="AG18" s="91">
        <f t="shared" si="73"/>
        <v>0</v>
      </c>
      <c r="AH18" s="91">
        <f t="shared" si="73"/>
        <v>0</v>
      </c>
      <c r="AI18" s="92">
        <f t="shared" si="16"/>
        <v>0</v>
      </c>
      <c r="AJ18" s="90">
        <f t="shared" si="74"/>
        <v>0</v>
      </c>
      <c r="AK18" s="91">
        <f t="shared" si="75"/>
        <v>0</v>
      </c>
      <c r="AL18" s="91">
        <f t="shared" si="75"/>
        <v>0</v>
      </c>
      <c r="AM18" s="92">
        <f t="shared" si="18"/>
        <v>0</v>
      </c>
      <c r="AN18" s="87">
        <v>0</v>
      </c>
      <c r="AO18" s="88">
        <f t="shared" si="76"/>
        <v>0</v>
      </c>
      <c r="AP18" s="88">
        <f t="shared" si="77"/>
        <v>0</v>
      </c>
      <c r="AQ18" s="89">
        <f t="shared" si="78"/>
        <v>0</v>
      </c>
      <c r="AR18" s="87">
        <v>0</v>
      </c>
      <c r="AS18" s="88">
        <f t="shared" si="79"/>
        <v>0</v>
      </c>
      <c r="AT18" s="88">
        <f t="shared" si="80"/>
        <v>0</v>
      </c>
      <c r="AU18" s="89">
        <f t="shared" si="81"/>
        <v>0</v>
      </c>
      <c r="AV18" s="87">
        <v>0</v>
      </c>
      <c r="AW18" s="88">
        <f t="shared" si="82"/>
        <v>0</v>
      </c>
      <c r="AX18" s="88">
        <f t="shared" si="83"/>
        <v>0</v>
      </c>
      <c r="AY18" s="89">
        <f t="shared" si="84"/>
        <v>0</v>
      </c>
      <c r="AZ18" s="87">
        <v>0</v>
      </c>
      <c r="BA18" s="88">
        <f t="shared" si="85"/>
        <v>0</v>
      </c>
      <c r="BB18" s="88">
        <f t="shared" si="86"/>
        <v>0</v>
      </c>
      <c r="BC18" s="89">
        <f t="shared" si="87"/>
        <v>0</v>
      </c>
      <c r="BD18" s="87">
        <v>0</v>
      </c>
      <c r="BE18" s="88">
        <f t="shared" si="88"/>
        <v>0</v>
      </c>
      <c r="BF18" s="88">
        <f t="shared" si="89"/>
        <v>0</v>
      </c>
      <c r="BG18" s="89">
        <f t="shared" si="90"/>
        <v>0</v>
      </c>
      <c r="BH18" s="87">
        <v>0</v>
      </c>
      <c r="BI18" s="88">
        <f t="shared" si="91"/>
        <v>0</v>
      </c>
      <c r="BJ18" s="88">
        <f t="shared" si="92"/>
        <v>0</v>
      </c>
      <c r="BK18" s="89">
        <f t="shared" si="93"/>
        <v>0</v>
      </c>
      <c r="BL18" s="90">
        <f t="shared" si="94"/>
        <v>0</v>
      </c>
      <c r="BM18" s="91">
        <f t="shared" si="94"/>
        <v>0</v>
      </c>
      <c r="BN18" s="91">
        <f t="shared" si="94"/>
        <v>0</v>
      </c>
      <c r="BO18" s="92">
        <f t="shared" si="38"/>
        <v>0</v>
      </c>
      <c r="BP18" s="90">
        <f t="shared" si="95"/>
        <v>0</v>
      </c>
      <c r="BQ18" s="91">
        <f t="shared" si="96"/>
        <v>0</v>
      </c>
      <c r="BR18" s="91">
        <f t="shared" si="96"/>
        <v>0</v>
      </c>
      <c r="BS18" s="92">
        <f t="shared" si="40"/>
        <v>0</v>
      </c>
      <c r="BT18" s="79">
        <f t="shared" si="97"/>
        <v>0</v>
      </c>
      <c r="BU18" s="80">
        <f t="shared" si="97"/>
        <v>0</v>
      </c>
      <c r="BV18" s="80">
        <f t="shared" si="97"/>
        <v>0</v>
      </c>
      <c r="BW18" s="93">
        <f t="shared" si="42"/>
        <v>0</v>
      </c>
      <c r="BX18" s="79">
        <f t="shared" si="98"/>
        <v>0</v>
      </c>
      <c r="BY18" s="80">
        <f t="shared" si="99"/>
        <v>0</v>
      </c>
      <c r="BZ18" s="80">
        <f t="shared" si="99"/>
        <v>0</v>
      </c>
      <c r="CA18" s="93">
        <f t="shared" si="50"/>
        <v>0</v>
      </c>
    </row>
    <row r="19" spans="2:79" ht="21" customHeight="1">
      <c r="B19" s="117"/>
      <c r="C19" s="118" t="s">
        <v>45</v>
      </c>
      <c r="D19" s="119" t="s">
        <v>29</v>
      </c>
      <c r="E19" s="120">
        <v>437.56</v>
      </c>
      <c r="F19" s="85">
        <v>1.1299999999999999</v>
      </c>
      <c r="G19" s="86">
        <v>1.071</v>
      </c>
      <c r="H19" s="87">
        <v>0.7</v>
      </c>
      <c r="I19" s="88">
        <f t="shared" si="55"/>
        <v>370.7</v>
      </c>
      <c r="J19" s="88">
        <f t="shared" si="56"/>
        <v>306.3</v>
      </c>
      <c r="K19" s="89">
        <f t="shared" si="57"/>
        <v>64.399999999999977</v>
      </c>
      <c r="L19" s="87">
        <v>0</v>
      </c>
      <c r="M19" s="88">
        <f t="shared" si="58"/>
        <v>0</v>
      </c>
      <c r="N19" s="88">
        <f t="shared" si="59"/>
        <v>0</v>
      </c>
      <c r="O19" s="89">
        <f t="shared" si="60"/>
        <v>0</v>
      </c>
      <c r="P19" s="87">
        <v>0</v>
      </c>
      <c r="Q19" s="88">
        <f t="shared" si="61"/>
        <v>0</v>
      </c>
      <c r="R19" s="88">
        <f t="shared" si="62"/>
        <v>0</v>
      </c>
      <c r="S19" s="89">
        <f t="shared" si="63"/>
        <v>0</v>
      </c>
      <c r="T19" s="87">
        <v>0</v>
      </c>
      <c r="U19" s="88">
        <f t="shared" si="64"/>
        <v>0</v>
      </c>
      <c r="V19" s="88">
        <f t="shared" si="65"/>
        <v>0</v>
      </c>
      <c r="W19" s="89">
        <f t="shared" si="66"/>
        <v>0</v>
      </c>
      <c r="X19" s="87">
        <v>1</v>
      </c>
      <c r="Y19" s="88">
        <f t="shared" si="67"/>
        <v>529.5</v>
      </c>
      <c r="Z19" s="88">
        <f t="shared" si="68"/>
        <v>437.6</v>
      </c>
      <c r="AA19" s="89">
        <f t="shared" si="69"/>
        <v>91.899999999999977</v>
      </c>
      <c r="AB19" s="87">
        <v>0</v>
      </c>
      <c r="AC19" s="88">
        <f t="shared" si="70"/>
        <v>0</v>
      </c>
      <c r="AD19" s="88">
        <f t="shared" si="71"/>
        <v>0</v>
      </c>
      <c r="AE19" s="89">
        <f t="shared" si="72"/>
        <v>0</v>
      </c>
      <c r="AF19" s="90">
        <f t="shared" si="73"/>
        <v>1.7</v>
      </c>
      <c r="AG19" s="91">
        <f t="shared" si="73"/>
        <v>900.2</v>
      </c>
      <c r="AH19" s="91">
        <f t="shared" si="73"/>
        <v>743.90000000000009</v>
      </c>
      <c r="AI19" s="92">
        <f t="shared" si="16"/>
        <v>156.29999999999995</v>
      </c>
      <c r="AJ19" s="90">
        <f t="shared" si="74"/>
        <v>0.3</v>
      </c>
      <c r="AK19" s="91">
        <f t="shared" si="75"/>
        <v>150</v>
      </c>
      <c r="AL19" s="91">
        <f t="shared" si="75"/>
        <v>124</v>
      </c>
      <c r="AM19" s="92">
        <f t="shared" si="18"/>
        <v>26</v>
      </c>
      <c r="AN19" s="87">
        <v>0</v>
      </c>
      <c r="AO19" s="88">
        <f t="shared" si="76"/>
        <v>0</v>
      </c>
      <c r="AP19" s="88">
        <f t="shared" si="77"/>
        <v>0</v>
      </c>
      <c r="AQ19" s="89">
        <f t="shared" si="78"/>
        <v>0</v>
      </c>
      <c r="AR19" s="87">
        <v>0</v>
      </c>
      <c r="AS19" s="88">
        <f t="shared" si="79"/>
        <v>0</v>
      </c>
      <c r="AT19" s="88">
        <f t="shared" si="80"/>
        <v>0</v>
      </c>
      <c r="AU19" s="89">
        <f t="shared" si="81"/>
        <v>0</v>
      </c>
      <c r="AV19" s="87">
        <v>0</v>
      </c>
      <c r="AW19" s="88">
        <f t="shared" si="82"/>
        <v>0</v>
      </c>
      <c r="AX19" s="88">
        <f t="shared" si="83"/>
        <v>0</v>
      </c>
      <c r="AY19" s="89">
        <f t="shared" si="84"/>
        <v>0</v>
      </c>
      <c r="AZ19" s="87">
        <v>0</v>
      </c>
      <c r="BA19" s="88">
        <f t="shared" si="85"/>
        <v>0</v>
      </c>
      <c r="BB19" s="88">
        <f t="shared" si="86"/>
        <v>0</v>
      </c>
      <c r="BC19" s="89">
        <f t="shared" si="87"/>
        <v>0</v>
      </c>
      <c r="BD19" s="87">
        <v>0</v>
      </c>
      <c r="BE19" s="88">
        <f t="shared" si="88"/>
        <v>0</v>
      </c>
      <c r="BF19" s="88">
        <f t="shared" si="89"/>
        <v>0</v>
      </c>
      <c r="BG19" s="89">
        <f t="shared" si="90"/>
        <v>0</v>
      </c>
      <c r="BH19" s="87">
        <v>0</v>
      </c>
      <c r="BI19" s="88">
        <f t="shared" si="91"/>
        <v>0</v>
      </c>
      <c r="BJ19" s="88">
        <f t="shared" si="92"/>
        <v>0</v>
      </c>
      <c r="BK19" s="89">
        <f t="shared" si="93"/>
        <v>0</v>
      </c>
      <c r="BL19" s="90">
        <f t="shared" si="94"/>
        <v>0</v>
      </c>
      <c r="BM19" s="91">
        <f t="shared" si="94"/>
        <v>0</v>
      </c>
      <c r="BN19" s="91">
        <f t="shared" si="94"/>
        <v>0</v>
      </c>
      <c r="BO19" s="92">
        <f t="shared" si="38"/>
        <v>0</v>
      </c>
      <c r="BP19" s="90">
        <f t="shared" si="95"/>
        <v>0</v>
      </c>
      <c r="BQ19" s="91">
        <f t="shared" si="96"/>
        <v>0</v>
      </c>
      <c r="BR19" s="91">
        <f t="shared" si="96"/>
        <v>0</v>
      </c>
      <c r="BS19" s="92">
        <f t="shared" si="40"/>
        <v>0</v>
      </c>
      <c r="BT19" s="79">
        <f t="shared" si="97"/>
        <v>1.7</v>
      </c>
      <c r="BU19" s="80">
        <f t="shared" si="97"/>
        <v>900.2</v>
      </c>
      <c r="BV19" s="80">
        <f t="shared" si="97"/>
        <v>743.90000000000009</v>
      </c>
      <c r="BW19" s="93">
        <f t="shared" si="42"/>
        <v>156.29999999999995</v>
      </c>
      <c r="BX19" s="79">
        <f t="shared" si="98"/>
        <v>0.1</v>
      </c>
      <c r="BY19" s="80">
        <f t="shared" si="99"/>
        <v>75</v>
      </c>
      <c r="BZ19" s="80">
        <f t="shared" si="99"/>
        <v>62</v>
      </c>
      <c r="CA19" s="93">
        <f t="shared" si="50"/>
        <v>13</v>
      </c>
    </row>
    <row r="20" spans="2:79" ht="21" customHeight="1">
      <c r="B20" s="66" t="s">
        <v>121</v>
      </c>
      <c r="C20" s="67" t="s">
        <v>51</v>
      </c>
      <c r="D20" s="121" t="s">
        <v>30</v>
      </c>
      <c r="E20" s="122"/>
      <c r="F20" s="123"/>
      <c r="G20" s="124"/>
      <c r="H20" s="87">
        <v>0</v>
      </c>
      <c r="I20" s="88">
        <f t="shared" si="55"/>
        <v>0</v>
      </c>
      <c r="J20" s="88">
        <f t="shared" si="56"/>
        <v>0</v>
      </c>
      <c r="K20" s="89">
        <f t="shared" si="57"/>
        <v>0</v>
      </c>
      <c r="L20" s="87">
        <v>0</v>
      </c>
      <c r="M20" s="88">
        <f t="shared" si="58"/>
        <v>0</v>
      </c>
      <c r="N20" s="88">
        <f t="shared" si="59"/>
        <v>0</v>
      </c>
      <c r="O20" s="89">
        <f t="shared" si="60"/>
        <v>0</v>
      </c>
      <c r="P20" s="87">
        <v>0</v>
      </c>
      <c r="Q20" s="88">
        <f t="shared" si="61"/>
        <v>0</v>
      </c>
      <c r="R20" s="88">
        <f t="shared" si="62"/>
        <v>0</v>
      </c>
      <c r="S20" s="89">
        <f t="shared" si="63"/>
        <v>0</v>
      </c>
      <c r="T20" s="87">
        <v>0</v>
      </c>
      <c r="U20" s="88">
        <f t="shared" si="64"/>
        <v>0</v>
      </c>
      <c r="V20" s="88">
        <f t="shared" si="65"/>
        <v>0</v>
      </c>
      <c r="W20" s="89">
        <f t="shared" si="66"/>
        <v>0</v>
      </c>
      <c r="X20" s="87">
        <v>0</v>
      </c>
      <c r="Y20" s="88">
        <f t="shared" si="67"/>
        <v>0</v>
      </c>
      <c r="Z20" s="88">
        <f t="shared" si="68"/>
        <v>0</v>
      </c>
      <c r="AA20" s="89">
        <f t="shared" si="69"/>
        <v>0</v>
      </c>
      <c r="AB20" s="87">
        <v>0</v>
      </c>
      <c r="AC20" s="88">
        <f t="shared" si="70"/>
        <v>0</v>
      </c>
      <c r="AD20" s="88">
        <f t="shared" si="71"/>
        <v>0</v>
      </c>
      <c r="AE20" s="89">
        <f t="shared" si="72"/>
        <v>0</v>
      </c>
      <c r="AF20" s="90">
        <f t="shared" si="73"/>
        <v>0</v>
      </c>
      <c r="AG20" s="91">
        <f t="shared" si="73"/>
        <v>0</v>
      </c>
      <c r="AH20" s="91">
        <f t="shared" si="73"/>
        <v>0</v>
      </c>
      <c r="AI20" s="92">
        <f t="shared" si="16"/>
        <v>0</v>
      </c>
      <c r="AJ20" s="90">
        <f t="shared" si="74"/>
        <v>0</v>
      </c>
      <c r="AK20" s="91">
        <f t="shared" si="75"/>
        <v>0</v>
      </c>
      <c r="AL20" s="91">
        <f t="shared" si="75"/>
        <v>0</v>
      </c>
      <c r="AM20" s="92">
        <f t="shared" si="18"/>
        <v>0</v>
      </c>
      <c r="AN20" s="87">
        <v>0</v>
      </c>
      <c r="AO20" s="88">
        <f t="shared" si="76"/>
        <v>0</v>
      </c>
      <c r="AP20" s="88">
        <f t="shared" si="77"/>
        <v>0</v>
      </c>
      <c r="AQ20" s="89">
        <f t="shared" si="78"/>
        <v>0</v>
      </c>
      <c r="AR20" s="87">
        <v>0</v>
      </c>
      <c r="AS20" s="88">
        <f t="shared" si="79"/>
        <v>0</v>
      </c>
      <c r="AT20" s="88">
        <f t="shared" si="80"/>
        <v>0</v>
      </c>
      <c r="AU20" s="89">
        <f t="shared" si="81"/>
        <v>0</v>
      </c>
      <c r="AV20" s="87">
        <v>0</v>
      </c>
      <c r="AW20" s="88">
        <f t="shared" si="82"/>
        <v>0</v>
      </c>
      <c r="AX20" s="88">
        <f t="shared" si="83"/>
        <v>0</v>
      </c>
      <c r="AY20" s="89">
        <f t="shared" si="84"/>
        <v>0</v>
      </c>
      <c r="AZ20" s="87">
        <v>0</v>
      </c>
      <c r="BA20" s="88">
        <f t="shared" si="85"/>
        <v>0</v>
      </c>
      <c r="BB20" s="88">
        <f t="shared" si="86"/>
        <v>0</v>
      </c>
      <c r="BC20" s="89">
        <f t="shared" si="87"/>
        <v>0</v>
      </c>
      <c r="BD20" s="87">
        <v>0</v>
      </c>
      <c r="BE20" s="88">
        <f t="shared" si="88"/>
        <v>0</v>
      </c>
      <c r="BF20" s="88">
        <f t="shared" si="89"/>
        <v>0</v>
      </c>
      <c r="BG20" s="89">
        <f t="shared" si="90"/>
        <v>0</v>
      </c>
      <c r="BH20" s="87">
        <v>0</v>
      </c>
      <c r="BI20" s="88">
        <f t="shared" si="91"/>
        <v>0</v>
      </c>
      <c r="BJ20" s="88">
        <f t="shared" si="92"/>
        <v>0</v>
      </c>
      <c r="BK20" s="89">
        <f t="shared" si="93"/>
        <v>0</v>
      </c>
      <c r="BL20" s="90">
        <f t="shared" si="94"/>
        <v>0</v>
      </c>
      <c r="BM20" s="91">
        <f t="shared" si="94"/>
        <v>0</v>
      </c>
      <c r="BN20" s="91">
        <f t="shared" si="94"/>
        <v>0</v>
      </c>
      <c r="BO20" s="92">
        <f t="shared" si="38"/>
        <v>0</v>
      </c>
      <c r="BP20" s="90">
        <f t="shared" si="95"/>
        <v>0</v>
      </c>
      <c r="BQ20" s="91">
        <f t="shared" si="96"/>
        <v>0</v>
      </c>
      <c r="BR20" s="91">
        <f t="shared" si="96"/>
        <v>0</v>
      </c>
      <c r="BS20" s="92">
        <f t="shared" si="40"/>
        <v>0</v>
      </c>
      <c r="BT20" s="79">
        <f t="shared" si="97"/>
        <v>0</v>
      </c>
      <c r="BU20" s="80">
        <f t="shared" si="97"/>
        <v>0</v>
      </c>
      <c r="BV20" s="80">
        <f t="shared" si="97"/>
        <v>0</v>
      </c>
      <c r="BW20" s="93">
        <f t="shared" si="42"/>
        <v>0</v>
      </c>
      <c r="BX20" s="79">
        <f t="shared" si="98"/>
        <v>0</v>
      </c>
      <c r="BY20" s="80">
        <f t="shared" si="99"/>
        <v>0</v>
      </c>
      <c r="BZ20" s="80">
        <f t="shared" si="99"/>
        <v>0</v>
      </c>
      <c r="CA20" s="93">
        <f t="shared" si="50"/>
        <v>0</v>
      </c>
    </row>
    <row r="21" spans="2:79" ht="21" customHeight="1" thickBot="1">
      <c r="B21" s="66"/>
      <c r="C21" s="67" t="s">
        <v>52</v>
      </c>
      <c r="D21" s="68" t="s">
        <v>31</v>
      </c>
      <c r="E21" s="69"/>
      <c r="F21" s="85"/>
      <c r="G21" s="86"/>
      <c r="H21" s="87">
        <v>0</v>
      </c>
      <c r="I21" s="88">
        <f t="shared" si="55"/>
        <v>0</v>
      </c>
      <c r="J21" s="88">
        <f t="shared" si="56"/>
        <v>0</v>
      </c>
      <c r="K21" s="89">
        <f t="shared" si="57"/>
        <v>0</v>
      </c>
      <c r="L21" s="87">
        <v>0</v>
      </c>
      <c r="M21" s="88">
        <f t="shared" si="58"/>
        <v>0</v>
      </c>
      <c r="N21" s="88">
        <f t="shared" si="59"/>
        <v>0</v>
      </c>
      <c r="O21" s="89">
        <f t="shared" si="60"/>
        <v>0</v>
      </c>
      <c r="P21" s="87">
        <v>0</v>
      </c>
      <c r="Q21" s="88">
        <f t="shared" si="61"/>
        <v>0</v>
      </c>
      <c r="R21" s="88">
        <f t="shared" si="62"/>
        <v>0</v>
      </c>
      <c r="S21" s="89">
        <f t="shared" si="63"/>
        <v>0</v>
      </c>
      <c r="T21" s="87">
        <v>0</v>
      </c>
      <c r="U21" s="88">
        <f t="shared" si="64"/>
        <v>0</v>
      </c>
      <c r="V21" s="88">
        <f t="shared" si="65"/>
        <v>0</v>
      </c>
      <c r="W21" s="89">
        <f t="shared" si="66"/>
        <v>0</v>
      </c>
      <c r="X21" s="87">
        <v>0</v>
      </c>
      <c r="Y21" s="88">
        <f t="shared" si="67"/>
        <v>0</v>
      </c>
      <c r="Z21" s="88">
        <f t="shared" si="68"/>
        <v>0</v>
      </c>
      <c r="AA21" s="89">
        <f t="shared" si="69"/>
        <v>0</v>
      </c>
      <c r="AB21" s="87">
        <v>0</v>
      </c>
      <c r="AC21" s="88">
        <f t="shared" si="70"/>
        <v>0</v>
      </c>
      <c r="AD21" s="88">
        <f t="shared" si="71"/>
        <v>0</v>
      </c>
      <c r="AE21" s="89">
        <f t="shared" si="72"/>
        <v>0</v>
      </c>
      <c r="AF21" s="125">
        <f t="shared" si="73"/>
        <v>0</v>
      </c>
      <c r="AG21" s="91">
        <f t="shared" si="73"/>
        <v>0</v>
      </c>
      <c r="AH21" s="91">
        <f t="shared" si="73"/>
        <v>0</v>
      </c>
      <c r="AI21" s="92">
        <f t="shared" si="16"/>
        <v>0</v>
      </c>
      <c r="AJ21" s="125">
        <f t="shared" si="74"/>
        <v>0</v>
      </c>
      <c r="AK21" s="91">
        <f t="shared" si="75"/>
        <v>0</v>
      </c>
      <c r="AL21" s="91">
        <f t="shared" si="75"/>
        <v>0</v>
      </c>
      <c r="AM21" s="92">
        <f t="shared" si="18"/>
        <v>0</v>
      </c>
      <c r="AN21" s="87">
        <v>0</v>
      </c>
      <c r="AO21" s="88">
        <f t="shared" si="76"/>
        <v>0</v>
      </c>
      <c r="AP21" s="88">
        <f t="shared" si="77"/>
        <v>0</v>
      </c>
      <c r="AQ21" s="89">
        <f t="shared" si="78"/>
        <v>0</v>
      </c>
      <c r="AR21" s="87">
        <v>0</v>
      </c>
      <c r="AS21" s="88">
        <f t="shared" si="79"/>
        <v>0</v>
      </c>
      <c r="AT21" s="88">
        <f t="shared" si="80"/>
        <v>0</v>
      </c>
      <c r="AU21" s="89">
        <f t="shared" si="81"/>
        <v>0</v>
      </c>
      <c r="AV21" s="87">
        <v>0</v>
      </c>
      <c r="AW21" s="88">
        <f t="shared" si="82"/>
        <v>0</v>
      </c>
      <c r="AX21" s="88">
        <f t="shared" si="83"/>
        <v>0</v>
      </c>
      <c r="AY21" s="89">
        <f t="shared" si="84"/>
        <v>0</v>
      </c>
      <c r="AZ21" s="87">
        <v>0</v>
      </c>
      <c r="BA21" s="88">
        <f t="shared" si="85"/>
        <v>0</v>
      </c>
      <c r="BB21" s="88">
        <f t="shared" si="86"/>
        <v>0</v>
      </c>
      <c r="BC21" s="89">
        <f t="shared" si="87"/>
        <v>0</v>
      </c>
      <c r="BD21" s="87">
        <v>0</v>
      </c>
      <c r="BE21" s="88">
        <f t="shared" si="88"/>
        <v>0</v>
      </c>
      <c r="BF21" s="88">
        <f t="shared" si="89"/>
        <v>0</v>
      </c>
      <c r="BG21" s="89">
        <f t="shared" si="90"/>
        <v>0</v>
      </c>
      <c r="BH21" s="87">
        <v>0</v>
      </c>
      <c r="BI21" s="88">
        <f t="shared" si="91"/>
        <v>0</v>
      </c>
      <c r="BJ21" s="88">
        <f t="shared" si="92"/>
        <v>0</v>
      </c>
      <c r="BK21" s="89">
        <f t="shared" si="93"/>
        <v>0</v>
      </c>
      <c r="BL21" s="125">
        <f t="shared" si="94"/>
        <v>0</v>
      </c>
      <c r="BM21" s="91">
        <f t="shared" si="94"/>
        <v>0</v>
      </c>
      <c r="BN21" s="91">
        <f t="shared" si="94"/>
        <v>0</v>
      </c>
      <c r="BO21" s="92">
        <f t="shared" si="38"/>
        <v>0</v>
      </c>
      <c r="BP21" s="125">
        <f t="shared" si="95"/>
        <v>0</v>
      </c>
      <c r="BQ21" s="91">
        <f t="shared" si="96"/>
        <v>0</v>
      </c>
      <c r="BR21" s="91">
        <f t="shared" si="96"/>
        <v>0</v>
      </c>
      <c r="BS21" s="92">
        <f t="shared" si="40"/>
        <v>0</v>
      </c>
      <c r="BT21" s="126">
        <f t="shared" si="97"/>
        <v>0</v>
      </c>
      <c r="BU21" s="80">
        <f t="shared" si="97"/>
        <v>0</v>
      </c>
      <c r="BV21" s="80">
        <f t="shared" si="97"/>
        <v>0</v>
      </c>
      <c r="BW21" s="93">
        <f t="shared" si="42"/>
        <v>0</v>
      </c>
      <c r="BX21" s="126">
        <f t="shared" si="98"/>
        <v>0</v>
      </c>
      <c r="BY21" s="80">
        <f t="shared" si="99"/>
        <v>0</v>
      </c>
      <c r="BZ21" s="80">
        <f t="shared" si="99"/>
        <v>0</v>
      </c>
      <c r="CA21" s="93">
        <f t="shared" si="50"/>
        <v>0</v>
      </c>
    </row>
    <row r="22" spans="2:79" ht="21" customHeight="1" thickBot="1">
      <c r="B22" s="105" t="s">
        <v>47</v>
      </c>
      <c r="C22" s="106" t="s">
        <v>55</v>
      </c>
      <c r="D22" s="107"/>
      <c r="E22" s="108"/>
      <c r="F22" s="109"/>
      <c r="G22" s="110"/>
      <c r="H22" s="127">
        <f>SUM(H14:H21)</f>
        <v>3</v>
      </c>
      <c r="I22" s="128">
        <f>SUM(I14:I21)</f>
        <v>737.7</v>
      </c>
      <c r="J22" s="128">
        <f>SUM(J14:J21)</f>
        <v>596.1</v>
      </c>
      <c r="K22" s="129">
        <f t="shared" si="57"/>
        <v>141.60000000000002</v>
      </c>
      <c r="L22" s="127">
        <f>SUM(L14:L21)</f>
        <v>2.4</v>
      </c>
      <c r="M22" s="128">
        <f>SUM(M14:M21)</f>
        <v>383</v>
      </c>
      <c r="N22" s="128">
        <f>SUM(N14:N21)</f>
        <v>302.39999999999998</v>
      </c>
      <c r="O22" s="129">
        <f t="shared" si="60"/>
        <v>80.600000000000023</v>
      </c>
      <c r="P22" s="127">
        <f>SUM(P14:P21)</f>
        <v>2.5</v>
      </c>
      <c r="Q22" s="128">
        <f>SUM(Q14:Q21)</f>
        <v>399</v>
      </c>
      <c r="R22" s="128">
        <f>SUM(R14:R21)</f>
        <v>315</v>
      </c>
      <c r="S22" s="129">
        <f t="shared" si="63"/>
        <v>84</v>
      </c>
      <c r="T22" s="127">
        <f>SUM(T14:T21)</f>
        <v>2.2999999999999998</v>
      </c>
      <c r="U22" s="128">
        <f>SUM(U14:U21)</f>
        <v>367</v>
      </c>
      <c r="V22" s="128">
        <f>SUM(V14:V21)</f>
        <v>289.8</v>
      </c>
      <c r="W22" s="129">
        <f t="shared" si="66"/>
        <v>77.199999999999989</v>
      </c>
      <c r="X22" s="127">
        <f>SUM(X14:X21)</f>
        <v>3.5</v>
      </c>
      <c r="Y22" s="128">
        <f>SUM(Y14:Y21)</f>
        <v>928.5</v>
      </c>
      <c r="Z22" s="128">
        <f>SUM(Z14:Z21)</f>
        <v>752.6</v>
      </c>
      <c r="AA22" s="129">
        <f t="shared" si="69"/>
        <v>175.89999999999998</v>
      </c>
      <c r="AB22" s="127">
        <f>SUM(AB14:AB21)</f>
        <v>2.2999999999999998</v>
      </c>
      <c r="AC22" s="128">
        <f>SUM(AC14:AC21)</f>
        <v>367</v>
      </c>
      <c r="AD22" s="128">
        <f>SUM(AD14:AD21)</f>
        <v>289.8</v>
      </c>
      <c r="AE22" s="129">
        <f t="shared" si="72"/>
        <v>77.199999999999989</v>
      </c>
      <c r="AF22" s="127">
        <f>SUM(AF14:AF21)</f>
        <v>16</v>
      </c>
      <c r="AG22" s="128">
        <f>SUM(AG14:AG21)</f>
        <v>3182.2</v>
      </c>
      <c r="AH22" s="128">
        <f>SUM(AH14:AH21)</f>
        <v>2545.6999999999998</v>
      </c>
      <c r="AI22" s="129">
        <f t="shared" si="16"/>
        <v>636.5</v>
      </c>
      <c r="AJ22" s="127">
        <f>SUM(AJ14:AJ21)</f>
        <v>2.6999999999999997</v>
      </c>
      <c r="AK22" s="128">
        <f>SUM(AK14:AK21)</f>
        <v>530</v>
      </c>
      <c r="AL22" s="128">
        <f>SUM(AL14:AL21)</f>
        <v>424</v>
      </c>
      <c r="AM22" s="129">
        <f t="shared" si="18"/>
        <v>106</v>
      </c>
      <c r="AN22" s="127">
        <f>SUM(AN14:AN21)</f>
        <v>2.2999999999999998</v>
      </c>
      <c r="AO22" s="128">
        <f>SUM(AO14:AO21)</f>
        <v>367</v>
      </c>
      <c r="AP22" s="128">
        <f>SUM(AP14:AP21)</f>
        <v>289.8</v>
      </c>
      <c r="AQ22" s="129">
        <f t="shared" si="78"/>
        <v>77.199999999999989</v>
      </c>
      <c r="AR22" s="127">
        <f>SUM(AR14:AR21)</f>
        <v>2.2999999999999998</v>
      </c>
      <c r="AS22" s="128">
        <f>SUM(AS14:AS21)</f>
        <v>367</v>
      </c>
      <c r="AT22" s="128">
        <f>SUM(AT14:AT21)</f>
        <v>289.8</v>
      </c>
      <c r="AU22" s="129">
        <f t="shared" si="81"/>
        <v>77.199999999999989</v>
      </c>
      <c r="AV22" s="127">
        <f>SUM(AV14:AV21)</f>
        <v>2.5</v>
      </c>
      <c r="AW22" s="128">
        <f>SUM(AW14:AW21)</f>
        <v>399</v>
      </c>
      <c r="AX22" s="128">
        <f>SUM(AX14:AX21)</f>
        <v>315</v>
      </c>
      <c r="AY22" s="129">
        <f t="shared" si="84"/>
        <v>84</v>
      </c>
      <c r="AZ22" s="127">
        <f>SUM(AZ14:AZ21)</f>
        <v>2.2000000000000002</v>
      </c>
      <c r="BA22" s="128">
        <f>SUM(BA14:BA21)</f>
        <v>351.1</v>
      </c>
      <c r="BB22" s="128">
        <f>SUM(BB14:BB21)</f>
        <v>277.2</v>
      </c>
      <c r="BC22" s="129">
        <f t="shared" si="87"/>
        <v>73.900000000000034</v>
      </c>
      <c r="BD22" s="127">
        <f>SUM(BD14:BD21)</f>
        <v>2.2000000000000002</v>
      </c>
      <c r="BE22" s="128">
        <f>SUM(BE14:BE21)</f>
        <v>351.1</v>
      </c>
      <c r="BF22" s="128">
        <f>SUM(BF14:BF21)</f>
        <v>277.2</v>
      </c>
      <c r="BG22" s="129">
        <f t="shared" si="90"/>
        <v>73.900000000000034</v>
      </c>
      <c r="BH22" s="127">
        <f>SUM(BH14:BH21)</f>
        <v>2.5</v>
      </c>
      <c r="BI22" s="128">
        <f>SUM(BI14:BI21)</f>
        <v>399</v>
      </c>
      <c r="BJ22" s="128">
        <f>SUM(BJ14:BJ21)</f>
        <v>315</v>
      </c>
      <c r="BK22" s="129">
        <f t="shared" si="93"/>
        <v>84</v>
      </c>
      <c r="BL22" s="127">
        <f>SUM(BL14:BL21)</f>
        <v>14</v>
      </c>
      <c r="BM22" s="128">
        <f>SUM(BM14:BM21)</f>
        <v>2234.1999999999998</v>
      </c>
      <c r="BN22" s="128">
        <f>SUM(BN14:BN21)</f>
        <v>1764</v>
      </c>
      <c r="BO22" s="129">
        <f t="shared" si="38"/>
        <v>470.19999999999982</v>
      </c>
      <c r="BP22" s="127">
        <f>SUM(BP14:BP21)</f>
        <v>2.2999999999999998</v>
      </c>
      <c r="BQ22" s="128">
        <f>SUM(BQ14:BQ21)</f>
        <v>372</v>
      </c>
      <c r="BR22" s="128">
        <f>SUM(BR14:BR21)</f>
        <v>294</v>
      </c>
      <c r="BS22" s="129">
        <f t="shared" si="40"/>
        <v>78</v>
      </c>
      <c r="BT22" s="127">
        <f>SUM(BT14:BT21)</f>
        <v>30</v>
      </c>
      <c r="BU22" s="128">
        <f>SUM(BU14:BU21)</f>
        <v>5416.4</v>
      </c>
      <c r="BV22" s="128">
        <f>SUM(BV14:BV21)</f>
        <v>4309.7000000000007</v>
      </c>
      <c r="BW22" s="129">
        <f t="shared" si="42"/>
        <v>1106.6999999999989</v>
      </c>
      <c r="BX22" s="127">
        <f>SUM(BX14:BX21)</f>
        <v>2.5</v>
      </c>
      <c r="BY22" s="128">
        <f>SUM(BY14:BY21)</f>
        <v>451</v>
      </c>
      <c r="BZ22" s="128">
        <f>SUM(BZ14:BZ21)</f>
        <v>359</v>
      </c>
      <c r="CA22" s="129">
        <f t="shared" si="50"/>
        <v>92</v>
      </c>
    </row>
    <row r="23" spans="2:79" ht="21" customHeight="1">
      <c r="B23" s="250" t="s">
        <v>53</v>
      </c>
      <c r="C23" s="251" t="s">
        <v>54</v>
      </c>
      <c r="D23" s="252"/>
      <c r="E23" s="253"/>
      <c r="F23" s="254"/>
      <c r="G23" s="255"/>
      <c r="H23" s="256">
        <f>H13</f>
        <v>0</v>
      </c>
      <c r="I23" s="257">
        <f>I13</f>
        <v>0</v>
      </c>
      <c r="J23" s="257">
        <f>J13</f>
        <v>0</v>
      </c>
      <c r="K23" s="258">
        <f t="shared" si="57"/>
        <v>0</v>
      </c>
      <c r="L23" s="256">
        <f>L13</f>
        <v>0</v>
      </c>
      <c r="M23" s="257">
        <f>M13</f>
        <v>0</v>
      </c>
      <c r="N23" s="257">
        <f>N13</f>
        <v>0</v>
      </c>
      <c r="O23" s="258">
        <f t="shared" si="60"/>
        <v>0</v>
      </c>
      <c r="P23" s="256">
        <f>P13</f>
        <v>0</v>
      </c>
      <c r="Q23" s="257">
        <f>Q13</f>
        <v>0</v>
      </c>
      <c r="R23" s="257">
        <f>R13</f>
        <v>0</v>
      </c>
      <c r="S23" s="258">
        <f t="shared" si="63"/>
        <v>0</v>
      </c>
      <c r="T23" s="256">
        <f>T13</f>
        <v>0</v>
      </c>
      <c r="U23" s="257">
        <f>U13</f>
        <v>0</v>
      </c>
      <c r="V23" s="257">
        <f>V13</f>
        <v>0</v>
      </c>
      <c r="W23" s="258">
        <f t="shared" si="66"/>
        <v>0</v>
      </c>
      <c r="X23" s="256">
        <f>X13</f>
        <v>0</v>
      </c>
      <c r="Y23" s="257">
        <f>Y13</f>
        <v>0</v>
      </c>
      <c r="Z23" s="257">
        <f>Z13</f>
        <v>0</v>
      </c>
      <c r="AA23" s="258">
        <f t="shared" si="69"/>
        <v>0</v>
      </c>
      <c r="AB23" s="256">
        <f>AB13</f>
        <v>0</v>
      </c>
      <c r="AC23" s="257">
        <f>AC13</f>
        <v>0</v>
      </c>
      <c r="AD23" s="257">
        <f>AD13</f>
        <v>0</v>
      </c>
      <c r="AE23" s="258">
        <f t="shared" si="72"/>
        <v>0</v>
      </c>
      <c r="AF23" s="256">
        <f>AF13</f>
        <v>0</v>
      </c>
      <c r="AG23" s="257">
        <f>AG13</f>
        <v>0</v>
      </c>
      <c r="AH23" s="257">
        <f>AH13</f>
        <v>0</v>
      </c>
      <c r="AI23" s="258">
        <f t="shared" si="16"/>
        <v>0</v>
      </c>
      <c r="AJ23" s="256">
        <f>AJ13</f>
        <v>0</v>
      </c>
      <c r="AK23" s="257">
        <f>AK13</f>
        <v>0</v>
      </c>
      <c r="AL23" s="257">
        <f>AL13</f>
        <v>0</v>
      </c>
      <c r="AM23" s="258">
        <f t="shared" si="18"/>
        <v>0</v>
      </c>
      <c r="AN23" s="256">
        <f>AN13</f>
        <v>0</v>
      </c>
      <c r="AO23" s="257">
        <f>AO13</f>
        <v>0</v>
      </c>
      <c r="AP23" s="257">
        <f>AP13</f>
        <v>0</v>
      </c>
      <c r="AQ23" s="258">
        <f t="shared" si="78"/>
        <v>0</v>
      </c>
      <c r="AR23" s="256">
        <f>AR13</f>
        <v>0</v>
      </c>
      <c r="AS23" s="257">
        <f>AS13</f>
        <v>0</v>
      </c>
      <c r="AT23" s="257">
        <f>AT13</f>
        <v>0</v>
      </c>
      <c r="AU23" s="258">
        <f t="shared" si="81"/>
        <v>0</v>
      </c>
      <c r="AV23" s="256">
        <f>AV13</f>
        <v>0</v>
      </c>
      <c r="AW23" s="257">
        <f>AW13</f>
        <v>0</v>
      </c>
      <c r="AX23" s="257">
        <f>AX13</f>
        <v>0</v>
      </c>
      <c r="AY23" s="258">
        <f t="shared" si="84"/>
        <v>0</v>
      </c>
      <c r="AZ23" s="256">
        <f>AZ13</f>
        <v>0</v>
      </c>
      <c r="BA23" s="257">
        <f>BA13</f>
        <v>0</v>
      </c>
      <c r="BB23" s="257">
        <f>BB13</f>
        <v>0</v>
      </c>
      <c r="BC23" s="258">
        <f t="shared" si="87"/>
        <v>0</v>
      </c>
      <c r="BD23" s="256">
        <f>BD13</f>
        <v>0</v>
      </c>
      <c r="BE23" s="257">
        <f>BE13</f>
        <v>0</v>
      </c>
      <c r="BF23" s="257">
        <f>BF13</f>
        <v>0</v>
      </c>
      <c r="BG23" s="258">
        <f t="shared" si="90"/>
        <v>0</v>
      </c>
      <c r="BH23" s="256">
        <f>BH13</f>
        <v>0</v>
      </c>
      <c r="BI23" s="257">
        <f>BI13</f>
        <v>0</v>
      </c>
      <c r="BJ23" s="257">
        <f>BJ13</f>
        <v>0</v>
      </c>
      <c r="BK23" s="258">
        <f t="shared" si="93"/>
        <v>0</v>
      </c>
      <c r="BL23" s="256">
        <f>BL13</f>
        <v>0</v>
      </c>
      <c r="BM23" s="257">
        <f>BM13</f>
        <v>0</v>
      </c>
      <c r="BN23" s="257">
        <f>BN13</f>
        <v>0</v>
      </c>
      <c r="BO23" s="258">
        <f t="shared" si="38"/>
        <v>0</v>
      </c>
      <c r="BP23" s="256">
        <f>BP13</f>
        <v>0</v>
      </c>
      <c r="BQ23" s="257">
        <f>BQ13</f>
        <v>0</v>
      </c>
      <c r="BR23" s="257">
        <f>BR13</f>
        <v>0</v>
      </c>
      <c r="BS23" s="258">
        <f t="shared" si="40"/>
        <v>0</v>
      </c>
      <c r="BT23" s="256">
        <f>BT13</f>
        <v>0</v>
      </c>
      <c r="BU23" s="257">
        <f>BU13</f>
        <v>0</v>
      </c>
      <c r="BV23" s="257">
        <f>BV13</f>
        <v>0</v>
      </c>
      <c r="BW23" s="258">
        <f t="shared" si="42"/>
        <v>0</v>
      </c>
      <c r="BX23" s="256">
        <f>BX13</f>
        <v>0</v>
      </c>
      <c r="BY23" s="257">
        <f>BY13</f>
        <v>0</v>
      </c>
      <c r="BZ23" s="257">
        <f>BZ13</f>
        <v>0</v>
      </c>
      <c r="CA23" s="258">
        <f t="shared" si="50"/>
        <v>0</v>
      </c>
    </row>
    <row r="24" spans="2:79" ht="21" customHeight="1" thickBot="1">
      <c r="B24" s="259"/>
      <c r="C24" s="260" t="s">
        <v>55</v>
      </c>
      <c r="D24" s="261"/>
      <c r="E24" s="262"/>
      <c r="F24" s="263"/>
      <c r="G24" s="264"/>
      <c r="H24" s="265">
        <f>H22</f>
        <v>3</v>
      </c>
      <c r="I24" s="266">
        <f>I22</f>
        <v>737.7</v>
      </c>
      <c r="J24" s="266">
        <f>J22</f>
        <v>596.1</v>
      </c>
      <c r="K24" s="267">
        <f t="shared" si="57"/>
        <v>141.60000000000002</v>
      </c>
      <c r="L24" s="265">
        <f>L22</f>
        <v>2.4</v>
      </c>
      <c r="M24" s="266">
        <f>M22</f>
        <v>383</v>
      </c>
      <c r="N24" s="266">
        <f>N22</f>
        <v>302.39999999999998</v>
      </c>
      <c r="O24" s="267">
        <f t="shared" si="60"/>
        <v>80.600000000000023</v>
      </c>
      <c r="P24" s="265">
        <f>P22</f>
        <v>2.5</v>
      </c>
      <c r="Q24" s="266">
        <f>Q22</f>
        <v>399</v>
      </c>
      <c r="R24" s="266">
        <f>R22</f>
        <v>315</v>
      </c>
      <c r="S24" s="267">
        <f t="shared" si="63"/>
        <v>84</v>
      </c>
      <c r="T24" s="265">
        <f>T22</f>
        <v>2.2999999999999998</v>
      </c>
      <c r="U24" s="266">
        <f>U22</f>
        <v>367</v>
      </c>
      <c r="V24" s="266">
        <f>V22</f>
        <v>289.8</v>
      </c>
      <c r="W24" s="267">
        <f t="shared" si="66"/>
        <v>77.199999999999989</v>
      </c>
      <c r="X24" s="265">
        <f>X22</f>
        <v>3.5</v>
      </c>
      <c r="Y24" s="266">
        <f>Y22</f>
        <v>928.5</v>
      </c>
      <c r="Z24" s="266">
        <f>Z22</f>
        <v>752.6</v>
      </c>
      <c r="AA24" s="267">
        <f t="shared" si="69"/>
        <v>175.89999999999998</v>
      </c>
      <c r="AB24" s="265">
        <f>AB22</f>
        <v>2.2999999999999998</v>
      </c>
      <c r="AC24" s="266">
        <f>AC22</f>
        <v>367</v>
      </c>
      <c r="AD24" s="266">
        <f>AD22</f>
        <v>289.8</v>
      </c>
      <c r="AE24" s="267">
        <f t="shared" si="72"/>
        <v>77.199999999999989</v>
      </c>
      <c r="AF24" s="265">
        <f>AF22</f>
        <v>16</v>
      </c>
      <c r="AG24" s="266">
        <f>AG22</f>
        <v>3182.2</v>
      </c>
      <c r="AH24" s="266">
        <f>AH22</f>
        <v>2545.6999999999998</v>
      </c>
      <c r="AI24" s="267">
        <f t="shared" si="16"/>
        <v>636.5</v>
      </c>
      <c r="AJ24" s="265">
        <f>AJ22</f>
        <v>2.6999999999999997</v>
      </c>
      <c r="AK24" s="266">
        <f>AK22</f>
        <v>530</v>
      </c>
      <c r="AL24" s="266">
        <f>AL22</f>
        <v>424</v>
      </c>
      <c r="AM24" s="267">
        <f t="shared" si="18"/>
        <v>106</v>
      </c>
      <c r="AN24" s="265">
        <f>AN22</f>
        <v>2.2999999999999998</v>
      </c>
      <c r="AO24" s="266">
        <f>AO22</f>
        <v>367</v>
      </c>
      <c r="AP24" s="266">
        <f>AP22</f>
        <v>289.8</v>
      </c>
      <c r="AQ24" s="267">
        <f t="shared" si="78"/>
        <v>77.199999999999989</v>
      </c>
      <c r="AR24" s="265">
        <f>AR22</f>
        <v>2.2999999999999998</v>
      </c>
      <c r="AS24" s="266">
        <f>AS22</f>
        <v>367</v>
      </c>
      <c r="AT24" s="266">
        <f>AT22</f>
        <v>289.8</v>
      </c>
      <c r="AU24" s="267">
        <f t="shared" si="81"/>
        <v>77.199999999999989</v>
      </c>
      <c r="AV24" s="265">
        <f>AV22</f>
        <v>2.5</v>
      </c>
      <c r="AW24" s="266">
        <f>AW22</f>
        <v>399</v>
      </c>
      <c r="AX24" s="266">
        <f>AX22</f>
        <v>315</v>
      </c>
      <c r="AY24" s="267">
        <f t="shared" si="84"/>
        <v>84</v>
      </c>
      <c r="AZ24" s="265">
        <f>AZ22</f>
        <v>2.2000000000000002</v>
      </c>
      <c r="BA24" s="266">
        <f>BA22</f>
        <v>351.1</v>
      </c>
      <c r="BB24" s="266">
        <f>BB22</f>
        <v>277.2</v>
      </c>
      <c r="BC24" s="267">
        <f t="shared" si="87"/>
        <v>73.900000000000034</v>
      </c>
      <c r="BD24" s="265">
        <f>BD22</f>
        <v>2.2000000000000002</v>
      </c>
      <c r="BE24" s="266">
        <f>BE22</f>
        <v>351.1</v>
      </c>
      <c r="BF24" s="266">
        <f>BF22</f>
        <v>277.2</v>
      </c>
      <c r="BG24" s="267">
        <f t="shared" si="90"/>
        <v>73.900000000000034</v>
      </c>
      <c r="BH24" s="265">
        <f>BH22</f>
        <v>2.5</v>
      </c>
      <c r="BI24" s="266">
        <f>BI22</f>
        <v>399</v>
      </c>
      <c r="BJ24" s="266">
        <f>BJ22</f>
        <v>315</v>
      </c>
      <c r="BK24" s="267">
        <f t="shared" si="93"/>
        <v>84</v>
      </c>
      <c r="BL24" s="265">
        <f>BL22</f>
        <v>14</v>
      </c>
      <c r="BM24" s="266">
        <f>BM22</f>
        <v>2234.1999999999998</v>
      </c>
      <c r="BN24" s="266">
        <f>BN22</f>
        <v>1764</v>
      </c>
      <c r="BO24" s="267">
        <f t="shared" si="38"/>
        <v>470.19999999999982</v>
      </c>
      <c r="BP24" s="265">
        <f>BP22</f>
        <v>2.2999999999999998</v>
      </c>
      <c r="BQ24" s="266">
        <f>BQ22</f>
        <v>372</v>
      </c>
      <c r="BR24" s="266">
        <f>BR22</f>
        <v>294</v>
      </c>
      <c r="BS24" s="267">
        <f t="shared" si="40"/>
        <v>78</v>
      </c>
      <c r="BT24" s="265">
        <f>BT22</f>
        <v>30</v>
      </c>
      <c r="BU24" s="266">
        <f>BU22</f>
        <v>5416.4</v>
      </c>
      <c r="BV24" s="266">
        <f>BV22</f>
        <v>4309.7000000000007</v>
      </c>
      <c r="BW24" s="267">
        <f t="shared" si="42"/>
        <v>1106.6999999999989</v>
      </c>
      <c r="BX24" s="265">
        <f>BX22</f>
        <v>2.5</v>
      </c>
      <c r="BY24" s="266">
        <f>BY22</f>
        <v>451</v>
      </c>
      <c r="BZ24" s="266">
        <f>BZ22</f>
        <v>359</v>
      </c>
      <c r="CA24" s="267">
        <f t="shared" si="50"/>
        <v>92</v>
      </c>
    </row>
    <row r="25" spans="2:79" s="268" customFormat="1" ht="21" customHeight="1">
      <c r="B25" s="130" t="s">
        <v>56</v>
      </c>
      <c r="C25" s="131" t="s">
        <v>57</v>
      </c>
      <c r="D25" s="132" t="s">
        <v>0</v>
      </c>
      <c r="E25" s="133"/>
      <c r="F25" s="134"/>
      <c r="G25" s="135"/>
      <c r="H25" s="136">
        <v>0</v>
      </c>
      <c r="I25" s="137">
        <f t="shared" ref="I25:I68" si="100">ROUND(H25*$E25*$F25*$G25,1)</f>
        <v>0</v>
      </c>
      <c r="J25" s="137">
        <f t="shared" ref="J25:J68" si="101">ROUND(H25*$E25,1)</f>
        <v>0</v>
      </c>
      <c r="K25" s="138">
        <f t="shared" si="57"/>
        <v>0</v>
      </c>
      <c r="L25" s="136">
        <v>0</v>
      </c>
      <c r="M25" s="137">
        <f t="shared" ref="M25:M68" si="102">ROUND(L25*$E25*$F25*$G25,1)</f>
        <v>0</v>
      </c>
      <c r="N25" s="137">
        <f t="shared" ref="N25:N68" si="103">ROUND(L25*$E25,1)</f>
        <v>0</v>
      </c>
      <c r="O25" s="138">
        <f t="shared" si="60"/>
        <v>0</v>
      </c>
      <c r="P25" s="136">
        <v>0</v>
      </c>
      <c r="Q25" s="137">
        <f t="shared" ref="Q25:Q68" si="104">ROUND(P25*$E25*$F25*$G25,1)</f>
        <v>0</v>
      </c>
      <c r="R25" s="137">
        <f t="shared" ref="R25:R68" si="105">ROUND(P25*$E25,1)</f>
        <v>0</v>
      </c>
      <c r="S25" s="138">
        <f t="shared" si="63"/>
        <v>0</v>
      </c>
      <c r="T25" s="136">
        <v>0</v>
      </c>
      <c r="U25" s="137">
        <f t="shared" ref="U25:U68" si="106">ROUND(T25*$E25*$F25*$G25,1)</f>
        <v>0</v>
      </c>
      <c r="V25" s="137">
        <f t="shared" ref="V25:V68" si="107">ROUND(T25*$E25,1)</f>
        <v>0</v>
      </c>
      <c r="W25" s="138">
        <f t="shared" si="66"/>
        <v>0</v>
      </c>
      <c r="X25" s="136">
        <v>0</v>
      </c>
      <c r="Y25" s="137">
        <f t="shared" ref="Y25:Y68" si="108">ROUND(X25*$E25*$F25*$G25,1)</f>
        <v>0</v>
      </c>
      <c r="Z25" s="137">
        <f t="shared" ref="Z25:Z68" si="109">ROUND(X25*$E25,1)</f>
        <v>0</v>
      </c>
      <c r="AA25" s="138">
        <f t="shared" si="69"/>
        <v>0</v>
      </c>
      <c r="AB25" s="136">
        <v>0</v>
      </c>
      <c r="AC25" s="137">
        <f t="shared" ref="AC25:AC68" si="110">ROUND(AB25*$E25*$F25*$G25,1)</f>
        <v>0</v>
      </c>
      <c r="AD25" s="137">
        <f t="shared" ref="AD25:AD68" si="111">ROUND(AB25*$E25,1)</f>
        <v>0</v>
      </c>
      <c r="AE25" s="138">
        <f t="shared" si="72"/>
        <v>0</v>
      </c>
      <c r="AF25" s="139">
        <f t="shared" ref="AF25:AH68" si="112">+H25+L25+P25+T25+X25+AB25</f>
        <v>0</v>
      </c>
      <c r="AG25" s="140">
        <f t="shared" si="112"/>
        <v>0</v>
      </c>
      <c r="AH25" s="140">
        <f t="shared" si="112"/>
        <v>0</v>
      </c>
      <c r="AI25" s="141">
        <f t="shared" si="16"/>
        <v>0</v>
      </c>
      <c r="AJ25" s="139">
        <f t="shared" ref="AJ25:AJ68" si="113">ROUND(AVERAGE(AF25/6),1)</f>
        <v>0</v>
      </c>
      <c r="AK25" s="140">
        <f t="shared" ref="AK25:AL68" si="114">ROUND(AVERAGE(AG25/6),0)</f>
        <v>0</v>
      </c>
      <c r="AL25" s="140">
        <f t="shared" si="114"/>
        <v>0</v>
      </c>
      <c r="AM25" s="141">
        <f t="shared" si="18"/>
        <v>0</v>
      </c>
      <c r="AN25" s="136">
        <v>0</v>
      </c>
      <c r="AO25" s="137">
        <f t="shared" ref="AO25:AO68" si="115">ROUND(AN25*$E25*$F25*$G25,1)</f>
        <v>0</v>
      </c>
      <c r="AP25" s="137">
        <f t="shared" ref="AP25:AP68" si="116">ROUND(AN25*$E25,1)</f>
        <v>0</v>
      </c>
      <c r="AQ25" s="138">
        <f t="shared" si="78"/>
        <v>0</v>
      </c>
      <c r="AR25" s="136">
        <v>0</v>
      </c>
      <c r="AS25" s="137">
        <f t="shared" ref="AS25:AS68" si="117">ROUND(AR25*$E25*$F25*$G25,1)</f>
        <v>0</v>
      </c>
      <c r="AT25" s="137">
        <f t="shared" ref="AT25:AT68" si="118">ROUND(AR25*$E25,1)</f>
        <v>0</v>
      </c>
      <c r="AU25" s="138">
        <f t="shared" si="81"/>
        <v>0</v>
      </c>
      <c r="AV25" s="136">
        <v>0</v>
      </c>
      <c r="AW25" s="137">
        <f t="shared" ref="AW25:AW68" si="119">ROUND(AV25*$E25*$F25*$G25,1)</f>
        <v>0</v>
      </c>
      <c r="AX25" s="137">
        <f t="shared" ref="AX25:AX68" si="120">ROUND(AV25*$E25,1)</f>
        <v>0</v>
      </c>
      <c r="AY25" s="138">
        <f t="shared" si="84"/>
        <v>0</v>
      </c>
      <c r="AZ25" s="136">
        <v>0</v>
      </c>
      <c r="BA25" s="137">
        <f t="shared" ref="BA25:BA68" si="121">ROUND(AZ25*$E25*$F25*$G25,1)</f>
        <v>0</v>
      </c>
      <c r="BB25" s="137">
        <f t="shared" ref="BB25:BB68" si="122">ROUND(AZ25*$E25,1)</f>
        <v>0</v>
      </c>
      <c r="BC25" s="138">
        <f t="shared" si="87"/>
        <v>0</v>
      </c>
      <c r="BD25" s="136">
        <v>0</v>
      </c>
      <c r="BE25" s="137">
        <f t="shared" ref="BE25:BE68" si="123">ROUND(BD25*$E25*$F25*$G25,1)</f>
        <v>0</v>
      </c>
      <c r="BF25" s="137">
        <f t="shared" ref="BF25:BF68" si="124">ROUND(BD25*$E25,1)</f>
        <v>0</v>
      </c>
      <c r="BG25" s="138">
        <f t="shared" si="90"/>
        <v>0</v>
      </c>
      <c r="BH25" s="136">
        <v>0</v>
      </c>
      <c r="BI25" s="137">
        <f t="shared" ref="BI25:BI68" si="125">ROUND(BH25*$E25*$F25*$G25,1)</f>
        <v>0</v>
      </c>
      <c r="BJ25" s="137">
        <f t="shared" ref="BJ25:BJ68" si="126">ROUND(BH25*$E25,1)</f>
        <v>0</v>
      </c>
      <c r="BK25" s="138">
        <f t="shared" si="93"/>
        <v>0</v>
      </c>
      <c r="BL25" s="139">
        <f t="shared" ref="BL25:BN68" si="127">+AN25+AR25+AV25+AZ25+BD25+BH25</f>
        <v>0</v>
      </c>
      <c r="BM25" s="140">
        <f t="shared" si="127"/>
        <v>0</v>
      </c>
      <c r="BN25" s="140">
        <f t="shared" si="127"/>
        <v>0</v>
      </c>
      <c r="BO25" s="141">
        <f t="shared" si="38"/>
        <v>0</v>
      </c>
      <c r="BP25" s="139">
        <f t="shared" ref="BP25:BP68" si="128">ROUND(AVERAGE(BL25/6),1)</f>
        <v>0</v>
      </c>
      <c r="BQ25" s="140">
        <f t="shared" ref="BQ25:BR68" si="129">ROUND(AVERAGE(BM25/6),0)</f>
        <v>0</v>
      </c>
      <c r="BR25" s="140">
        <f t="shared" si="129"/>
        <v>0</v>
      </c>
      <c r="BS25" s="141">
        <f t="shared" si="40"/>
        <v>0</v>
      </c>
      <c r="BT25" s="142">
        <f t="shared" ref="BT25:BV68" si="130">+AF25+BL25</f>
        <v>0</v>
      </c>
      <c r="BU25" s="143">
        <f t="shared" si="130"/>
        <v>0</v>
      </c>
      <c r="BV25" s="143">
        <f t="shared" si="130"/>
        <v>0</v>
      </c>
      <c r="BW25" s="144">
        <f t="shared" si="42"/>
        <v>0</v>
      </c>
      <c r="BX25" s="142">
        <f t="shared" ref="BX25:BX68" si="131">ROUND(AVERAGE(BT25/12),1)</f>
        <v>0</v>
      </c>
      <c r="BY25" s="143">
        <f t="shared" ref="BY25:BZ68" si="132">ROUND(AVERAGE(BU25/12),0)</f>
        <v>0</v>
      </c>
      <c r="BZ25" s="143">
        <f t="shared" si="132"/>
        <v>0</v>
      </c>
      <c r="CA25" s="144">
        <f t="shared" si="50"/>
        <v>0</v>
      </c>
    </row>
    <row r="26" spans="2:79" s="268" customFormat="1" ht="21" customHeight="1">
      <c r="B26" s="145" t="s">
        <v>58</v>
      </c>
      <c r="C26" s="131" t="s">
        <v>122</v>
      </c>
      <c r="D26" s="146" t="s">
        <v>59</v>
      </c>
      <c r="E26" s="147"/>
      <c r="F26" s="148"/>
      <c r="G26" s="149"/>
      <c r="H26" s="136">
        <v>0</v>
      </c>
      <c r="I26" s="137">
        <f t="shared" si="100"/>
        <v>0</v>
      </c>
      <c r="J26" s="137">
        <f t="shared" si="101"/>
        <v>0</v>
      </c>
      <c r="K26" s="138">
        <f t="shared" si="57"/>
        <v>0</v>
      </c>
      <c r="L26" s="136">
        <v>0</v>
      </c>
      <c r="M26" s="137">
        <f t="shared" si="102"/>
        <v>0</v>
      </c>
      <c r="N26" s="137">
        <f t="shared" si="103"/>
        <v>0</v>
      </c>
      <c r="O26" s="138">
        <f t="shared" si="60"/>
        <v>0</v>
      </c>
      <c r="P26" s="136">
        <v>0</v>
      </c>
      <c r="Q26" s="137">
        <f t="shared" si="104"/>
        <v>0</v>
      </c>
      <c r="R26" s="137">
        <f t="shared" si="105"/>
        <v>0</v>
      </c>
      <c r="S26" s="138">
        <f t="shared" si="63"/>
        <v>0</v>
      </c>
      <c r="T26" s="136">
        <v>0</v>
      </c>
      <c r="U26" s="137">
        <f t="shared" si="106"/>
        <v>0</v>
      </c>
      <c r="V26" s="137">
        <f t="shared" si="107"/>
        <v>0</v>
      </c>
      <c r="W26" s="138">
        <f t="shared" si="66"/>
        <v>0</v>
      </c>
      <c r="X26" s="136">
        <v>0</v>
      </c>
      <c r="Y26" s="137">
        <f t="shared" si="108"/>
        <v>0</v>
      </c>
      <c r="Z26" s="137">
        <f t="shared" si="109"/>
        <v>0</v>
      </c>
      <c r="AA26" s="138">
        <f t="shared" si="69"/>
        <v>0</v>
      </c>
      <c r="AB26" s="136">
        <v>0</v>
      </c>
      <c r="AC26" s="137">
        <f t="shared" si="110"/>
        <v>0</v>
      </c>
      <c r="AD26" s="137">
        <f t="shared" si="111"/>
        <v>0</v>
      </c>
      <c r="AE26" s="138">
        <f t="shared" si="72"/>
        <v>0</v>
      </c>
      <c r="AF26" s="139">
        <f t="shared" si="112"/>
        <v>0</v>
      </c>
      <c r="AG26" s="140">
        <f t="shared" si="112"/>
        <v>0</v>
      </c>
      <c r="AH26" s="140">
        <f t="shared" si="112"/>
        <v>0</v>
      </c>
      <c r="AI26" s="141">
        <f t="shared" si="16"/>
        <v>0</v>
      </c>
      <c r="AJ26" s="139">
        <f t="shared" si="113"/>
        <v>0</v>
      </c>
      <c r="AK26" s="140">
        <f t="shared" si="114"/>
        <v>0</v>
      </c>
      <c r="AL26" s="140">
        <f t="shared" si="114"/>
        <v>0</v>
      </c>
      <c r="AM26" s="141">
        <f t="shared" si="18"/>
        <v>0</v>
      </c>
      <c r="AN26" s="136">
        <v>0</v>
      </c>
      <c r="AO26" s="137">
        <f t="shared" si="115"/>
        <v>0</v>
      </c>
      <c r="AP26" s="137">
        <f t="shared" si="116"/>
        <v>0</v>
      </c>
      <c r="AQ26" s="138">
        <f t="shared" si="78"/>
        <v>0</v>
      </c>
      <c r="AR26" s="136">
        <v>0</v>
      </c>
      <c r="AS26" s="137">
        <f t="shared" si="117"/>
        <v>0</v>
      </c>
      <c r="AT26" s="137">
        <f t="shared" si="118"/>
        <v>0</v>
      </c>
      <c r="AU26" s="138">
        <f t="shared" si="81"/>
        <v>0</v>
      </c>
      <c r="AV26" s="136">
        <v>0</v>
      </c>
      <c r="AW26" s="137">
        <f t="shared" si="119"/>
        <v>0</v>
      </c>
      <c r="AX26" s="137">
        <f t="shared" si="120"/>
        <v>0</v>
      </c>
      <c r="AY26" s="138">
        <f t="shared" si="84"/>
        <v>0</v>
      </c>
      <c r="AZ26" s="136">
        <v>0</v>
      </c>
      <c r="BA26" s="137">
        <f t="shared" si="121"/>
        <v>0</v>
      </c>
      <c r="BB26" s="137">
        <f t="shared" si="122"/>
        <v>0</v>
      </c>
      <c r="BC26" s="138">
        <f t="shared" si="87"/>
        <v>0</v>
      </c>
      <c r="BD26" s="136">
        <v>0</v>
      </c>
      <c r="BE26" s="137">
        <f t="shared" si="123"/>
        <v>0</v>
      </c>
      <c r="BF26" s="137">
        <f t="shared" si="124"/>
        <v>0</v>
      </c>
      <c r="BG26" s="138">
        <f t="shared" si="90"/>
        <v>0</v>
      </c>
      <c r="BH26" s="136">
        <v>0</v>
      </c>
      <c r="BI26" s="137">
        <f t="shared" si="125"/>
        <v>0</v>
      </c>
      <c r="BJ26" s="137">
        <f t="shared" si="126"/>
        <v>0</v>
      </c>
      <c r="BK26" s="138">
        <f t="shared" si="93"/>
        <v>0</v>
      </c>
      <c r="BL26" s="139">
        <f t="shared" si="127"/>
        <v>0</v>
      </c>
      <c r="BM26" s="140">
        <f t="shared" si="127"/>
        <v>0</v>
      </c>
      <c r="BN26" s="140">
        <f t="shared" si="127"/>
        <v>0</v>
      </c>
      <c r="BO26" s="141">
        <f t="shared" si="38"/>
        <v>0</v>
      </c>
      <c r="BP26" s="139">
        <f t="shared" si="128"/>
        <v>0</v>
      </c>
      <c r="BQ26" s="140">
        <f t="shared" si="129"/>
        <v>0</v>
      </c>
      <c r="BR26" s="140">
        <f t="shared" si="129"/>
        <v>0</v>
      </c>
      <c r="BS26" s="141">
        <f t="shared" si="40"/>
        <v>0</v>
      </c>
      <c r="BT26" s="142">
        <f t="shared" si="130"/>
        <v>0</v>
      </c>
      <c r="BU26" s="143">
        <f t="shared" si="130"/>
        <v>0</v>
      </c>
      <c r="BV26" s="143">
        <f t="shared" si="130"/>
        <v>0</v>
      </c>
      <c r="BW26" s="144">
        <f t="shared" si="42"/>
        <v>0</v>
      </c>
      <c r="BX26" s="142">
        <f t="shared" si="131"/>
        <v>0</v>
      </c>
      <c r="BY26" s="143">
        <f t="shared" si="132"/>
        <v>0</v>
      </c>
      <c r="BZ26" s="143">
        <f t="shared" si="132"/>
        <v>0</v>
      </c>
      <c r="CA26" s="144">
        <f t="shared" si="50"/>
        <v>0</v>
      </c>
    </row>
    <row r="27" spans="2:79" ht="21" customHeight="1">
      <c r="B27" s="66"/>
      <c r="C27" s="150" t="s">
        <v>60</v>
      </c>
      <c r="D27" s="68" t="s">
        <v>1</v>
      </c>
      <c r="E27" s="151"/>
      <c r="F27" s="152"/>
      <c r="G27" s="86"/>
      <c r="H27" s="87">
        <v>0</v>
      </c>
      <c r="I27" s="88">
        <f t="shared" si="100"/>
        <v>0</v>
      </c>
      <c r="J27" s="88">
        <f t="shared" si="101"/>
        <v>0</v>
      </c>
      <c r="K27" s="89">
        <f t="shared" si="57"/>
        <v>0</v>
      </c>
      <c r="L27" s="87">
        <v>0</v>
      </c>
      <c r="M27" s="88">
        <f t="shared" si="102"/>
        <v>0</v>
      </c>
      <c r="N27" s="88">
        <f t="shared" si="103"/>
        <v>0</v>
      </c>
      <c r="O27" s="89">
        <f t="shared" si="60"/>
        <v>0</v>
      </c>
      <c r="P27" s="87">
        <v>0</v>
      </c>
      <c r="Q27" s="88">
        <f t="shared" si="104"/>
        <v>0</v>
      </c>
      <c r="R27" s="88">
        <f t="shared" si="105"/>
        <v>0</v>
      </c>
      <c r="S27" s="89">
        <f t="shared" si="63"/>
        <v>0</v>
      </c>
      <c r="T27" s="87">
        <v>0</v>
      </c>
      <c r="U27" s="88">
        <f t="shared" si="106"/>
        <v>0</v>
      </c>
      <c r="V27" s="88">
        <f t="shared" si="107"/>
        <v>0</v>
      </c>
      <c r="W27" s="89">
        <f t="shared" si="66"/>
        <v>0</v>
      </c>
      <c r="X27" s="87">
        <v>0</v>
      </c>
      <c r="Y27" s="88">
        <f t="shared" si="108"/>
        <v>0</v>
      </c>
      <c r="Z27" s="88">
        <f t="shared" si="109"/>
        <v>0</v>
      </c>
      <c r="AA27" s="89">
        <f t="shared" si="69"/>
        <v>0</v>
      </c>
      <c r="AB27" s="87">
        <v>0</v>
      </c>
      <c r="AC27" s="88">
        <f t="shared" si="110"/>
        <v>0</v>
      </c>
      <c r="AD27" s="88">
        <f t="shared" si="111"/>
        <v>0</v>
      </c>
      <c r="AE27" s="89">
        <f t="shared" si="72"/>
        <v>0</v>
      </c>
      <c r="AF27" s="90">
        <f t="shared" si="112"/>
        <v>0</v>
      </c>
      <c r="AG27" s="91">
        <f t="shared" si="112"/>
        <v>0</v>
      </c>
      <c r="AH27" s="91">
        <f t="shared" si="112"/>
        <v>0</v>
      </c>
      <c r="AI27" s="92">
        <f t="shared" si="16"/>
        <v>0</v>
      </c>
      <c r="AJ27" s="90">
        <f t="shared" si="113"/>
        <v>0</v>
      </c>
      <c r="AK27" s="91">
        <f t="shared" si="114"/>
        <v>0</v>
      </c>
      <c r="AL27" s="91">
        <f t="shared" si="114"/>
        <v>0</v>
      </c>
      <c r="AM27" s="92">
        <f t="shared" si="18"/>
        <v>0</v>
      </c>
      <c r="AN27" s="87">
        <v>0</v>
      </c>
      <c r="AO27" s="88">
        <f t="shared" si="115"/>
        <v>0</v>
      </c>
      <c r="AP27" s="88">
        <f t="shared" si="116"/>
        <v>0</v>
      </c>
      <c r="AQ27" s="89">
        <f t="shared" si="78"/>
        <v>0</v>
      </c>
      <c r="AR27" s="87">
        <v>0</v>
      </c>
      <c r="AS27" s="88">
        <f t="shared" si="117"/>
        <v>0</v>
      </c>
      <c r="AT27" s="88">
        <f t="shared" si="118"/>
        <v>0</v>
      </c>
      <c r="AU27" s="89">
        <f t="shared" si="81"/>
        <v>0</v>
      </c>
      <c r="AV27" s="87">
        <v>0</v>
      </c>
      <c r="AW27" s="88">
        <f t="shared" si="119"/>
        <v>0</v>
      </c>
      <c r="AX27" s="88">
        <f t="shared" si="120"/>
        <v>0</v>
      </c>
      <c r="AY27" s="89">
        <f t="shared" si="84"/>
        <v>0</v>
      </c>
      <c r="AZ27" s="87">
        <v>0</v>
      </c>
      <c r="BA27" s="88">
        <f t="shared" si="121"/>
        <v>0</v>
      </c>
      <c r="BB27" s="88">
        <f t="shared" si="122"/>
        <v>0</v>
      </c>
      <c r="BC27" s="89">
        <f t="shared" si="87"/>
        <v>0</v>
      </c>
      <c r="BD27" s="87">
        <v>0</v>
      </c>
      <c r="BE27" s="88">
        <f t="shared" si="123"/>
        <v>0</v>
      </c>
      <c r="BF27" s="88">
        <f t="shared" si="124"/>
        <v>0</v>
      </c>
      <c r="BG27" s="89">
        <f t="shared" si="90"/>
        <v>0</v>
      </c>
      <c r="BH27" s="87">
        <v>0</v>
      </c>
      <c r="BI27" s="88">
        <f t="shared" si="125"/>
        <v>0</v>
      </c>
      <c r="BJ27" s="88">
        <f t="shared" si="126"/>
        <v>0</v>
      </c>
      <c r="BK27" s="89">
        <f t="shared" si="93"/>
        <v>0</v>
      </c>
      <c r="BL27" s="90">
        <f t="shared" si="127"/>
        <v>0</v>
      </c>
      <c r="BM27" s="91">
        <f t="shared" si="127"/>
        <v>0</v>
      </c>
      <c r="BN27" s="91">
        <f t="shared" si="127"/>
        <v>0</v>
      </c>
      <c r="BO27" s="92">
        <f t="shared" si="38"/>
        <v>0</v>
      </c>
      <c r="BP27" s="90">
        <f t="shared" si="128"/>
        <v>0</v>
      </c>
      <c r="BQ27" s="91">
        <f t="shared" si="129"/>
        <v>0</v>
      </c>
      <c r="BR27" s="91">
        <f t="shared" si="129"/>
        <v>0</v>
      </c>
      <c r="BS27" s="92">
        <f t="shared" si="40"/>
        <v>0</v>
      </c>
      <c r="BT27" s="79">
        <f t="shared" si="130"/>
        <v>0</v>
      </c>
      <c r="BU27" s="80">
        <f t="shared" si="130"/>
        <v>0</v>
      </c>
      <c r="BV27" s="80">
        <f t="shared" si="130"/>
        <v>0</v>
      </c>
      <c r="BW27" s="93">
        <f t="shared" si="42"/>
        <v>0</v>
      </c>
      <c r="BX27" s="79">
        <f t="shared" si="131"/>
        <v>0</v>
      </c>
      <c r="BY27" s="80">
        <f t="shared" si="132"/>
        <v>0</v>
      </c>
      <c r="BZ27" s="80">
        <f t="shared" si="132"/>
        <v>0</v>
      </c>
      <c r="CA27" s="93">
        <f t="shared" si="50"/>
        <v>0</v>
      </c>
    </row>
    <row r="28" spans="2:79" ht="21" customHeight="1">
      <c r="B28" s="117"/>
      <c r="C28" s="118" t="s">
        <v>61</v>
      </c>
      <c r="D28" s="119" t="s">
        <v>2</v>
      </c>
      <c r="E28" s="120">
        <v>190.92</v>
      </c>
      <c r="F28" s="153">
        <v>1.1299999999999999</v>
      </c>
      <c r="G28" s="154">
        <v>0.94099999999999995</v>
      </c>
      <c r="H28" s="87">
        <v>0.7</v>
      </c>
      <c r="I28" s="88">
        <f t="shared" si="100"/>
        <v>142.1</v>
      </c>
      <c r="J28" s="88">
        <f t="shared" si="101"/>
        <v>133.6</v>
      </c>
      <c r="K28" s="89">
        <f t="shared" si="57"/>
        <v>8.5</v>
      </c>
      <c r="L28" s="87">
        <v>0</v>
      </c>
      <c r="M28" s="88">
        <f t="shared" si="102"/>
        <v>0</v>
      </c>
      <c r="N28" s="88">
        <f t="shared" si="103"/>
        <v>0</v>
      </c>
      <c r="O28" s="89">
        <f t="shared" si="60"/>
        <v>0</v>
      </c>
      <c r="P28" s="87">
        <v>0</v>
      </c>
      <c r="Q28" s="88">
        <f t="shared" si="104"/>
        <v>0</v>
      </c>
      <c r="R28" s="88">
        <f t="shared" si="105"/>
        <v>0</v>
      </c>
      <c r="S28" s="89">
        <f t="shared" si="63"/>
        <v>0</v>
      </c>
      <c r="T28" s="87">
        <v>0</v>
      </c>
      <c r="U28" s="88">
        <f t="shared" si="106"/>
        <v>0</v>
      </c>
      <c r="V28" s="88">
        <f t="shared" si="107"/>
        <v>0</v>
      </c>
      <c r="W28" s="89">
        <f t="shared" si="66"/>
        <v>0</v>
      </c>
      <c r="X28" s="87">
        <v>1</v>
      </c>
      <c r="Y28" s="88">
        <f t="shared" si="108"/>
        <v>203</v>
      </c>
      <c r="Z28" s="88">
        <f t="shared" si="109"/>
        <v>190.9</v>
      </c>
      <c r="AA28" s="89">
        <f t="shared" si="69"/>
        <v>12.099999999999994</v>
      </c>
      <c r="AB28" s="87">
        <v>0</v>
      </c>
      <c r="AC28" s="88">
        <f t="shared" si="110"/>
        <v>0</v>
      </c>
      <c r="AD28" s="88">
        <f t="shared" si="111"/>
        <v>0</v>
      </c>
      <c r="AE28" s="89">
        <f t="shared" si="72"/>
        <v>0</v>
      </c>
      <c r="AF28" s="90">
        <f t="shared" si="112"/>
        <v>1.7</v>
      </c>
      <c r="AG28" s="91">
        <f t="shared" si="112"/>
        <v>345.1</v>
      </c>
      <c r="AH28" s="91">
        <f t="shared" si="112"/>
        <v>324.5</v>
      </c>
      <c r="AI28" s="92">
        <f t="shared" si="16"/>
        <v>20.600000000000023</v>
      </c>
      <c r="AJ28" s="90">
        <f t="shared" si="113"/>
        <v>0.3</v>
      </c>
      <c r="AK28" s="91">
        <f t="shared" si="114"/>
        <v>58</v>
      </c>
      <c r="AL28" s="91">
        <f t="shared" si="114"/>
        <v>54</v>
      </c>
      <c r="AM28" s="92">
        <f t="shared" si="18"/>
        <v>4</v>
      </c>
      <c r="AN28" s="87">
        <v>0</v>
      </c>
      <c r="AO28" s="88">
        <f t="shared" si="115"/>
        <v>0</v>
      </c>
      <c r="AP28" s="88">
        <f t="shared" si="116"/>
        <v>0</v>
      </c>
      <c r="AQ28" s="89">
        <f t="shared" si="78"/>
        <v>0</v>
      </c>
      <c r="AR28" s="87">
        <v>0</v>
      </c>
      <c r="AS28" s="88">
        <f t="shared" si="117"/>
        <v>0</v>
      </c>
      <c r="AT28" s="88">
        <f t="shared" si="118"/>
        <v>0</v>
      </c>
      <c r="AU28" s="89">
        <f t="shared" si="81"/>
        <v>0</v>
      </c>
      <c r="AV28" s="87">
        <v>0</v>
      </c>
      <c r="AW28" s="88">
        <f t="shared" si="119"/>
        <v>0</v>
      </c>
      <c r="AX28" s="88">
        <f t="shared" si="120"/>
        <v>0</v>
      </c>
      <c r="AY28" s="89">
        <f t="shared" si="84"/>
        <v>0</v>
      </c>
      <c r="AZ28" s="87">
        <v>0</v>
      </c>
      <c r="BA28" s="88">
        <f t="shared" si="121"/>
        <v>0</v>
      </c>
      <c r="BB28" s="88">
        <f t="shared" si="122"/>
        <v>0</v>
      </c>
      <c r="BC28" s="89">
        <f t="shared" si="87"/>
        <v>0</v>
      </c>
      <c r="BD28" s="87">
        <v>0</v>
      </c>
      <c r="BE28" s="88">
        <f t="shared" si="123"/>
        <v>0</v>
      </c>
      <c r="BF28" s="88">
        <f t="shared" si="124"/>
        <v>0</v>
      </c>
      <c r="BG28" s="89">
        <f t="shared" si="90"/>
        <v>0</v>
      </c>
      <c r="BH28" s="87">
        <v>0</v>
      </c>
      <c r="BI28" s="88">
        <f t="shared" si="125"/>
        <v>0</v>
      </c>
      <c r="BJ28" s="88">
        <f t="shared" si="126"/>
        <v>0</v>
      </c>
      <c r="BK28" s="89">
        <f t="shared" si="93"/>
        <v>0</v>
      </c>
      <c r="BL28" s="90">
        <f t="shared" si="127"/>
        <v>0</v>
      </c>
      <c r="BM28" s="91">
        <f t="shared" si="127"/>
        <v>0</v>
      </c>
      <c r="BN28" s="91">
        <f t="shared" si="127"/>
        <v>0</v>
      </c>
      <c r="BO28" s="92">
        <f t="shared" si="38"/>
        <v>0</v>
      </c>
      <c r="BP28" s="90">
        <f t="shared" si="128"/>
        <v>0</v>
      </c>
      <c r="BQ28" s="91">
        <f t="shared" si="129"/>
        <v>0</v>
      </c>
      <c r="BR28" s="91">
        <f t="shared" si="129"/>
        <v>0</v>
      </c>
      <c r="BS28" s="92">
        <f t="shared" si="40"/>
        <v>0</v>
      </c>
      <c r="BT28" s="79">
        <f t="shared" si="130"/>
        <v>1.7</v>
      </c>
      <c r="BU28" s="80">
        <f t="shared" si="130"/>
        <v>345.1</v>
      </c>
      <c r="BV28" s="80">
        <f t="shared" si="130"/>
        <v>324.5</v>
      </c>
      <c r="BW28" s="93">
        <f t="shared" si="42"/>
        <v>20.600000000000023</v>
      </c>
      <c r="BX28" s="79">
        <f t="shared" si="131"/>
        <v>0.1</v>
      </c>
      <c r="BY28" s="80">
        <f t="shared" si="132"/>
        <v>29</v>
      </c>
      <c r="BZ28" s="80">
        <f t="shared" si="132"/>
        <v>27</v>
      </c>
      <c r="CA28" s="93">
        <f t="shared" si="50"/>
        <v>2</v>
      </c>
    </row>
    <row r="29" spans="2:79" s="268" customFormat="1" ht="21" customHeight="1">
      <c r="B29" s="155" t="s">
        <v>62</v>
      </c>
      <c r="C29" s="156" t="s">
        <v>63</v>
      </c>
      <c r="D29" s="157" t="s">
        <v>64</v>
      </c>
      <c r="E29" s="158"/>
      <c r="F29" s="159"/>
      <c r="G29" s="149"/>
      <c r="H29" s="136">
        <v>0</v>
      </c>
      <c r="I29" s="137">
        <f t="shared" si="100"/>
        <v>0</v>
      </c>
      <c r="J29" s="137">
        <f t="shared" si="101"/>
        <v>0</v>
      </c>
      <c r="K29" s="138">
        <f t="shared" si="57"/>
        <v>0</v>
      </c>
      <c r="L29" s="136">
        <v>0</v>
      </c>
      <c r="M29" s="137">
        <f t="shared" si="102"/>
        <v>0</v>
      </c>
      <c r="N29" s="137">
        <f t="shared" si="103"/>
        <v>0</v>
      </c>
      <c r="O29" s="138">
        <f t="shared" si="60"/>
        <v>0</v>
      </c>
      <c r="P29" s="136">
        <v>0</v>
      </c>
      <c r="Q29" s="137">
        <f t="shared" si="104"/>
        <v>0</v>
      </c>
      <c r="R29" s="137">
        <f t="shared" si="105"/>
        <v>0</v>
      </c>
      <c r="S29" s="138">
        <f t="shared" si="63"/>
        <v>0</v>
      </c>
      <c r="T29" s="136">
        <v>0</v>
      </c>
      <c r="U29" s="137">
        <f t="shared" si="106"/>
        <v>0</v>
      </c>
      <c r="V29" s="137">
        <f t="shared" si="107"/>
        <v>0</v>
      </c>
      <c r="W29" s="138">
        <f t="shared" si="66"/>
        <v>0</v>
      </c>
      <c r="X29" s="136">
        <v>0</v>
      </c>
      <c r="Y29" s="137">
        <f t="shared" si="108"/>
        <v>0</v>
      </c>
      <c r="Z29" s="137">
        <f t="shared" si="109"/>
        <v>0</v>
      </c>
      <c r="AA29" s="138">
        <f t="shared" si="69"/>
        <v>0</v>
      </c>
      <c r="AB29" s="136">
        <v>0</v>
      </c>
      <c r="AC29" s="137">
        <f t="shared" si="110"/>
        <v>0</v>
      </c>
      <c r="AD29" s="137">
        <f t="shared" si="111"/>
        <v>0</v>
      </c>
      <c r="AE29" s="138">
        <f t="shared" si="72"/>
        <v>0</v>
      </c>
      <c r="AF29" s="139">
        <f t="shared" si="112"/>
        <v>0</v>
      </c>
      <c r="AG29" s="140">
        <f t="shared" si="112"/>
        <v>0</v>
      </c>
      <c r="AH29" s="140">
        <f t="shared" si="112"/>
        <v>0</v>
      </c>
      <c r="AI29" s="141">
        <f t="shared" si="16"/>
        <v>0</v>
      </c>
      <c r="AJ29" s="139">
        <f t="shared" si="113"/>
        <v>0</v>
      </c>
      <c r="AK29" s="140">
        <f t="shared" si="114"/>
        <v>0</v>
      </c>
      <c r="AL29" s="140">
        <f t="shared" si="114"/>
        <v>0</v>
      </c>
      <c r="AM29" s="141">
        <f t="shared" si="18"/>
        <v>0</v>
      </c>
      <c r="AN29" s="136">
        <v>0</v>
      </c>
      <c r="AO29" s="137">
        <f t="shared" si="115"/>
        <v>0</v>
      </c>
      <c r="AP29" s="137">
        <f t="shared" si="116"/>
        <v>0</v>
      </c>
      <c r="AQ29" s="138">
        <f t="shared" si="78"/>
        <v>0</v>
      </c>
      <c r="AR29" s="136">
        <v>0</v>
      </c>
      <c r="AS29" s="137">
        <f t="shared" si="117"/>
        <v>0</v>
      </c>
      <c r="AT29" s="137">
        <f t="shared" si="118"/>
        <v>0</v>
      </c>
      <c r="AU29" s="138">
        <f t="shared" si="81"/>
        <v>0</v>
      </c>
      <c r="AV29" s="136">
        <v>0</v>
      </c>
      <c r="AW29" s="137">
        <f t="shared" si="119"/>
        <v>0</v>
      </c>
      <c r="AX29" s="137">
        <f t="shared" si="120"/>
        <v>0</v>
      </c>
      <c r="AY29" s="138">
        <f t="shared" si="84"/>
        <v>0</v>
      </c>
      <c r="AZ29" s="136">
        <v>0</v>
      </c>
      <c r="BA29" s="137">
        <f t="shared" si="121"/>
        <v>0</v>
      </c>
      <c r="BB29" s="137">
        <f t="shared" si="122"/>
        <v>0</v>
      </c>
      <c r="BC29" s="138">
        <f t="shared" si="87"/>
        <v>0</v>
      </c>
      <c r="BD29" s="136">
        <v>0</v>
      </c>
      <c r="BE29" s="137">
        <f t="shared" si="123"/>
        <v>0</v>
      </c>
      <c r="BF29" s="137">
        <f t="shared" si="124"/>
        <v>0</v>
      </c>
      <c r="BG29" s="138">
        <f t="shared" si="90"/>
        <v>0</v>
      </c>
      <c r="BH29" s="136">
        <v>0</v>
      </c>
      <c r="BI29" s="137">
        <f t="shared" si="125"/>
        <v>0</v>
      </c>
      <c r="BJ29" s="137">
        <f t="shared" si="126"/>
        <v>0</v>
      </c>
      <c r="BK29" s="138">
        <f t="shared" si="93"/>
        <v>0</v>
      </c>
      <c r="BL29" s="139">
        <f t="shared" si="127"/>
        <v>0</v>
      </c>
      <c r="BM29" s="140">
        <f t="shared" si="127"/>
        <v>0</v>
      </c>
      <c r="BN29" s="140">
        <f t="shared" si="127"/>
        <v>0</v>
      </c>
      <c r="BO29" s="141">
        <f t="shared" si="38"/>
        <v>0</v>
      </c>
      <c r="BP29" s="139">
        <f t="shared" si="128"/>
        <v>0</v>
      </c>
      <c r="BQ29" s="140">
        <f t="shared" si="129"/>
        <v>0</v>
      </c>
      <c r="BR29" s="140">
        <f t="shared" si="129"/>
        <v>0</v>
      </c>
      <c r="BS29" s="141">
        <f t="shared" si="40"/>
        <v>0</v>
      </c>
      <c r="BT29" s="142">
        <f t="shared" si="130"/>
        <v>0</v>
      </c>
      <c r="BU29" s="143">
        <f t="shared" si="130"/>
        <v>0</v>
      </c>
      <c r="BV29" s="143">
        <f t="shared" si="130"/>
        <v>0</v>
      </c>
      <c r="BW29" s="144">
        <f t="shared" si="42"/>
        <v>0</v>
      </c>
      <c r="BX29" s="142">
        <f t="shared" si="131"/>
        <v>0</v>
      </c>
      <c r="BY29" s="143">
        <f t="shared" si="132"/>
        <v>0</v>
      </c>
      <c r="BZ29" s="143">
        <f t="shared" si="132"/>
        <v>0</v>
      </c>
      <c r="CA29" s="144">
        <f t="shared" si="50"/>
        <v>0</v>
      </c>
    </row>
    <row r="30" spans="2:79" ht="21" customHeight="1">
      <c r="B30" s="66"/>
      <c r="C30" s="67" t="s">
        <v>65</v>
      </c>
      <c r="D30" s="68" t="s">
        <v>3</v>
      </c>
      <c r="E30" s="69"/>
      <c r="F30" s="85"/>
      <c r="G30" s="86"/>
      <c r="H30" s="87">
        <v>0</v>
      </c>
      <c r="I30" s="88">
        <f t="shared" si="100"/>
        <v>0</v>
      </c>
      <c r="J30" s="88">
        <f t="shared" si="101"/>
        <v>0</v>
      </c>
      <c r="K30" s="89">
        <f t="shared" si="57"/>
        <v>0</v>
      </c>
      <c r="L30" s="87">
        <v>0</v>
      </c>
      <c r="M30" s="88">
        <f t="shared" si="102"/>
        <v>0</v>
      </c>
      <c r="N30" s="88">
        <f t="shared" si="103"/>
        <v>0</v>
      </c>
      <c r="O30" s="89">
        <f t="shared" si="60"/>
        <v>0</v>
      </c>
      <c r="P30" s="87">
        <v>0</v>
      </c>
      <c r="Q30" s="88">
        <f t="shared" si="104"/>
        <v>0</v>
      </c>
      <c r="R30" s="88">
        <f t="shared" si="105"/>
        <v>0</v>
      </c>
      <c r="S30" s="89">
        <f t="shared" si="63"/>
        <v>0</v>
      </c>
      <c r="T30" s="87">
        <v>0</v>
      </c>
      <c r="U30" s="88">
        <f t="shared" si="106"/>
        <v>0</v>
      </c>
      <c r="V30" s="88">
        <f t="shared" si="107"/>
        <v>0</v>
      </c>
      <c r="W30" s="89">
        <f t="shared" si="66"/>
        <v>0</v>
      </c>
      <c r="X30" s="87">
        <v>0</v>
      </c>
      <c r="Y30" s="88">
        <f t="shared" si="108"/>
        <v>0</v>
      </c>
      <c r="Z30" s="88">
        <f t="shared" si="109"/>
        <v>0</v>
      </c>
      <c r="AA30" s="89">
        <f t="shared" si="69"/>
        <v>0</v>
      </c>
      <c r="AB30" s="87">
        <v>0</v>
      </c>
      <c r="AC30" s="88">
        <f t="shared" si="110"/>
        <v>0</v>
      </c>
      <c r="AD30" s="88">
        <f t="shared" si="111"/>
        <v>0</v>
      </c>
      <c r="AE30" s="89">
        <f t="shared" si="72"/>
        <v>0</v>
      </c>
      <c r="AF30" s="90">
        <f t="shared" si="112"/>
        <v>0</v>
      </c>
      <c r="AG30" s="91">
        <f t="shared" si="112"/>
        <v>0</v>
      </c>
      <c r="AH30" s="91">
        <f t="shared" si="112"/>
        <v>0</v>
      </c>
      <c r="AI30" s="92">
        <f t="shared" si="16"/>
        <v>0</v>
      </c>
      <c r="AJ30" s="90">
        <f t="shared" si="113"/>
        <v>0</v>
      </c>
      <c r="AK30" s="91">
        <f t="shared" si="114"/>
        <v>0</v>
      </c>
      <c r="AL30" s="91">
        <f t="shared" si="114"/>
        <v>0</v>
      </c>
      <c r="AM30" s="92">
        <f t="shared" si="18"/>
        <v>0</v>
      </c>
      <c r="AN30" s="87">
        <v>0</v>
      </c>
      <c r="AO30" s="88">
        <f t="shared" si="115"/>
        <v>0</v>
      </c>
      <c r="AP30" s="88">
        <f t="shared" si="116"/>
        <v>0</v>
      </c>
      <c r="AQ30" s="89">
        <f t="shared" si="78"/>
        <v>0</v>
      </c>
      <c r="AR30" s="87">
        <v>0</v>
      </c>
      <c r="AS30" s="88">
        <f t="shared" si="117"/>
        <v>0</v>
      </c>
      <c r="AT30" s="88">
        <f t="shared" si="118"/>
        <v>0</v>
      </c>
      <c r="AU30" s="89">
        <f t="shared" si="81"/>
        <v>0</v>
      </c>
      <c r="AV30" s="87">
        <v>0</v>
      </c>
      <c r="AW30" s="88">
        <f t="shared" si="119"/>
        <v>0</v>
      </c>
      <c r="AX30" s="88">
        <f t="shared" si="120"/>
        <v>0</v>
      </c>
      <c r="AY30" s="89">
        <f t="shared" si="84"/>
        <v>0</v>
      </c>
      <c r="AZ30" s="87">
        <v>0</v>
      </c>
      <c r="BA30" s="88">
        <f t="shared" si="121"/>
        <v>0</v>
      </c>
      <c r="BB30" s="88">
        <f t="shared" si="122"/>
        <v>0</v>
      </c>
      <c r="BC30" s="89">
        <f t="shared" si="87"/>
        <v>0</v>
      </c>
      <c r="BD30" s="87">
        <v>0</v>
      </c>
      <c r="BE30" s="88">
        <f t="shared" si="123"/>
        <v>0</v>
      </c>
      <c r="BF30" s="88">
        <f t="shared" si="124"/>
        <v>0</v>
      </c>
      <c r="BG30" s="89">
        <f t="shared" si="90"/>
        <v>0</v>
      </c>
      <c r="BH30" s="87">
        <v>0</v>
      </c>
      <c r="BI30" s="88">
        <f t="shared" si="125"/>
        <v>0</v>
      </c>
      <c r="BJ30" s="88">
        <f t="shared" si="126"/>
        <v>0</v>
      </c>
      <c r="BK30" s="89">
        <f t="shared" si="93"/>
        <v>0</v>
      </c>
      <c r="BL30" s="90">
        <f t="shared" si="127"/>
        <v>0</v>
      </c>
      <c r="BM30" s="91">
        <f t="shared" si="127"/>
        <v>0</v>
      </c>
      <c r="BN30" s="91">
        <f t="shared" si="127"/>
        <v>0</v>
      </c>
      <c r="BO30" s="92">
        <f t="shared" si="38"/>
        <v>0</v>
      </c>
      <c r="BP30" s="90">
        <f t="shared" si="128"/>
        <v>0</v>
      </c>
      <c r="BQ30" s="91">
        <f t="shared" si="129"/>
        <v>0</v>
      </c>
      <c r="BR30" s="91">
        <f t="shared" si="129"/>
        <v>0</v>
      </c>
      <c r="BS30" s="92">
        <f t="shared" si="40"/>
        <v>0</v>
      </c>
      <c r="BT30" s="79">
        <f t="shared" si="130"/>
        <v>0</v>
      </c>
      <c r="BU30" s="80">
        <f t="shared" si="130"/>
        <v>0</v>
      </c>
      <c r="BV30" s="80">
        <f t="shared" si="130"/>
        <v>0</v>
      </c>
      <c r="BW30" s="93">
        <f t="shared" si="42"/>
        <v>0</v>
      </c>
      <c r="BX30" s="79">
        <f t="shared" si="131"/>
        <v>0</v>
      </c>
      <c r="BY30" s="80">
        <f t="shared" si="132"/>
        <v>0</v>
      </c>
      <c r="BZ30" s="80">
        <f t="shared" si="132"/>
        <v>0</v>
      </c>
      <c r="CA30" s="93">
        <f t="shared" si="50"/>
        <v>0</v>
      </c>
    </row>
    <row r="31" spans="2:79" ht="21" customHeight="1">
      <c r="B31" s="117"/>
      <c r="C31" s="118" t="s">
        <v>61</v>
      </c>
      <c r="D31" s="119" t="s">
        <v>3</v>
      </c>
      <c r="E31" s="120"/>
      <c r="F31" s="85"/>
      <c r="G31" s="86"/>
      <c r="H31" s="87">
        <v>0</v>
      </c>
      <c r="I31" s="88">
        <f t="shared" si="100"/>
        <v>0</v>
      </c>
      <c r="J31" s="88">
        <f t="shared" si="101"/>
        <v>0</v>
      </c>
      <c r="K31" s="89">
        <f t="shared" si="57"/>
        <v>0</v>
      </c>
      <c r="L31" s="87">
        <v>0</v>
      </c>
      <c r="M31" s="88">
        <f t="shared" si="102"/>
        <v>0</v>
      </c>
      <c r="N31" s="88">
        <f t="shared" si="103"/>
        <v>0</v>
      </c>
      <c r="O31" s="89">
        <f t="shared" si="60"/>
        <v>0</v>
      </c>
      <c r="P31" s="87">
        <v>0</v>
      </c>
      <c r="Q31" s="88">
        <f t="shared" si="104"/>
        <v>0</v>
      </c>
      <c r="R31" s="88">
        <f t="shared" si="105"/>
        <v>0</v>
      </c>
      <c r="S31" s="89">
        <f t="shared" si="63"/>
        <v>0</v>
      </c>
      <c r="T31" s="87">
        <v>0</v>
      </c>
      <c r="U31" s="88">
        <f t="shared" si="106"/>
        <v>0</v>
      </c>
      <c r="V31" s="88">
        <f t="shared" si="107"/>
        <v>0</v>
      </c>
      <c r="W31" s="89">
        <f t="shared" si="66"/>
        <v>0</v>
      </c>
      <c r="X31" s="87">
        <v>0</v>
      </c>
      <c r="Y31" s="88">
        <f t="shared" si="108"/>
        <v>0</v>
      </c>
      <c r="Z31" s="88">
        <f t="shared" si="109"/>
        <v>0</v>
      </c>
      <c r="AA31" s="89">
        <f t="shared" si="69"/>
        <v>0</v>
      </c>
      <c r="AB31" s="87">
        <v>0</v>
      </c>
      <c r="AC31" s="88">
        <f t="shared" si="110"/>
        <v>0</v>
      </c>
      <c r="AD31" s="88">
        <f t="shared" si="111"/>
        <v>0</v>
      </c>
      <c r="AE31" s="89">
        <f t="shared" si="72"/>
        <v>0</v>
      </c>
      <c r="AF31" s="90">
        <f t="shared" si="112"/>
        <v>0</v>
      </c>
      <c r="AG31" s="91">
        <f t="shared" si="112"/>
        <v>0</v>
      </c>
      <c r="AH31" s="91">
        <f t="shared" si="112"/>
        <v>0</v>
      </c>
      <c r="AI31" s="92">
        <f t="shared" si="16"/>
        <v>0</v>
      </c>
      <c r="AJ31" s="90">
        <f t="shared" si="113"/>
        <v>0</v>
      </c>
      <c r="AK31" s="91">
        <f t="shared" si="114"/>
        <v>0</v>
      </c>
      <c r="AL31" s="91">
        <f t="shared" si="114"/>
        <v>0</v>
      </c>
      <c r="AM31" s="92">
        <f t="shared" si="18"/>
        <v>0</v>
      </c>
      <c r="AN31" s="87">
        <v>0</v>
      </c>
      <c r="AO31" s="88">
        <f t="shared" si="115"/>
        <v>0</v>
      </c>
      <c r="AP31" s="88">
        <f t="shared" si="116"/>
        <v>0</v>
      </c>
      <c r="AQ31" s="89">
        <f t="shared" si="78"/>
        <v>0</v>
      </c>
      <c r="AR31" s="87">
        <v>0</v>
      </c>
      <c r="AS31" s="88">
        <f t="shared" si="117"/>
        <v>0</v>
      </c>
      <c r="AT31" s="88">
        <f t="shared" si="118"/>
        <v>0</v>
      </c>
      <c r="AU31" s="89">
        <f t="shared" si="81"/>
        <v>0</v>
      </c>
      <c r="AV31" s="87">
        <v>0</v>
      </c>
      <c r="AW31" s="88">
        <f t="shared" si="119"/>
        <v>0</v>
      </c>
      <c r="AX31" s="88">
        <f t="shared" si="120"/>
        <v>0</v>
      </c>
      <c r="AY31" s="89">
        <f t="shared" si="84"/>
        <v>0</v>
      </c>
      <c r="AZ31" s="87">
        <v>0</v>
      </c>
      <c r="BA31" s="88">
        <f t="shared" si="121"/>
        <v>0</v>
      </c>
      <c r="BB31" s="88">
        <f t="shared" si="122"/>
        <v>0</v>
      </c>
      <c r="BC31" s="89">
        <f t="shared" si="87"/>
        <v>0</v>
      </c>
      <c r="BD31" s="87">
        <v>0</v>
      </c>
      <c r="BE31" s="88">
        <f t="shared" si="123"/>
        <v>0</v>
      </c>
      <c r="BF31" s="88">
        <f t="shared" si="124"/>
        <v>0</v>
      </c>
      <c r="BG31" s="89">
        <f t="shared" si="90"/>
        <v>0</v>
      </c>
      <c r="BH31" s="87">
        <v>0</v>
      </c>
      <c r="BI31" s="88">
        <f t="shared" si="125"/>
        <v>0</v>
      </c>
      <c r="BJ31" s="88">
        <f t="shared" si="126"/>
        <v>0</v>
      </c>
      <c r="BK31" s="89">
        <f t="shared" si="93"/>
        <v>0</v>
      </c>
      <c r="BL31" s="90">
        <f t="shared" si="127"/>
        <v>0</v>
      </c>
      <c r="BM31" s="91">
        <f t="shared" si="127"/>
        <v>0</v>
      </c>
      <c r="BN31" s="91">
        <f t="shared" si="127"/>
        <v>0</v>
      </c>
      <c r="BO31" s="92">
        <f t="shared" si="38"/>
        <v>0</v>
      </c>
      <c r="BP31" s="90">
        <f t="shared" si="128"/>
        <v>0</v>
      </c>
      <c r="BQ31" s="91">
        <f t="shared" si="129"/>
        <v>0</v>
      </c>
      <c r="BR31" s="91">
        <f t="shared" si="129"/>
        <v>0</v>
      </c>
      <c r="BS31" s="92">
        <f t="shared" si="40"/>
        <v>0</v>
      </c>
      <c r="BT31" s="79">
        <f t="shared" si="130"/>
        <v>0</v>
      </c>
      <c r="BU31" s="80">
        <f t="shared" si="130"/>
        <v>0</v>
      </c>
      <c r="BV31" s="80">
        <f t="shared" si="130"/>
        <v>0</v>
      </c>
      <c r="BW31" s="93">
        <f t="shared" si="42"/>
        <v>0</v>
      </c>
      <c r="BX31" s="79">
        <f t="shared" si="131"/>
        <v>0</v>
      </c>
      <c r="BY31" s="80">
        <f t="shared" si="132"/>
        <v>0</v>
      </c>
      <c r="BZ31" s="80">
        <f t="shared" si="132"/>
        <v>0</v>
      </c>
      <c r="CA31" s="93">
        <f t="shared" si="50"/>
        <v>0</v>
      </c>
    </row>
    <row r="32" spans="2:79" ht="21" customHeight="1">
      <c r="B32" s="160" t="s">
        <v>66</v>
      </c>
      <c r="C32" s="161" t="s">
        <v>67</v>
      </c>
      <c r="D32" s="162" t="s">
        <v>4</v>
      </c>
      <c r="E32" s="163">
        <v>295.08</v>
      </c>
      <c r="F32" s="164">
        <v>1.1299999999999999</v>
      </c>
      <c r="G32" s="165">
        <v>1.071</v>
      </c>
      <c r="H32" s="87">
        <v>17.7</v>
      </c>
      <c r="I32" s="88">
        <f t="shared" si="100"/>
        <v>6320.9</v>
      </c>
      <c r="J32" s="88">
        <f t="shared" si="101"/>
        <v>5222.8999999999996</v>
      </c>
      <c r="K32" s="89">
        <f t="shared" si="57"/>
        <v>1098</v>
      </c>
      <c r="L32" s="87">
        <v>18.600000000000001</v>
      </c>
      <c r="M32" s="88">
        <f t="shared" si="102"/>
        <v>6642.3</v>
      </c>
      <c r="N32" s="88">
        <f t="shared" si="103"/>
        <v>5488.5</v>
      </c>
      <c r="O32" s="89">
        <f t="shared" si="60"/>
        <v>1153.8000000000002</v>
      </c>
      <c r="P32" s="87">
        <v>19.5</v>
      </c>
      <c r="Q32" s="88">
        <f t="shared" si="104"/>
        <v>6963.7</v>
      </c>
      <c r="R32" s="88">
        <f t="shared" si="105"/>
        <v>5754.1</v>
      </c>
      <c r="S32" s="89">
        <f t="shared" si="63"/>
        <v>1209.5999999999995</v>
      </c>
      <c r="T32" s="87">
        <v>17.7</v>
      </c>
      <c r="U32" s="88">
        <f t="shared" si="106"/>
        <v>6320.9</v>
      </c>
      <c r="V32" s="88">
        <f t="shared" si="107"/>
        <v>5222.8999999999996</v>
      </c>
      <c r="W32" s="89">
        <f t="shared" si="66"/>
        <v>1098</v>
      </c>
      <c r="X32" s="87">
        <v>19.5</v>
      </c>
      <c r="Y32" s="88">
        <f t="shared" si="108"/>
        <v>6963.7</v>
      </c>
      <c r="Z32" s="88">
        <f t="shared" si="109"/>
        <v>5754.1</v>
      </c>
      <c r="AA32" s="89">
        <f t="shared" si="69"/>
        <v>1209.5999999999995</v>
      </c>
      <c r="AB32" s="87">
        <v>17.7</v>
      </c>
      <c r="AC32" s="88">
        <f t="shared" si="110"/>
        <v>6320.9</v>
      </c>
      <c r="AD32" s="88">
        <f t="shared" si="111"/>
        <v>5222.8999999999996</v>
      </c>
      <c r="AE32" s="89">
        <f t="shared" si="72"/>
        <v>1098</v>
      </c>
      <c r="AF32" s="90">
        <f t="shared" si="112"/>
        <v>110.7</v>
      </c>
      <c r="AG32" s="91">
        <f t="shared" si="112"/>
        <v>39532.400000000001</v>
      </c>
      <c r="AH32" s="91">
        <f t="shared" si="112"/>
        <v>32665.4</v>
      </c>
      <c r="AI32" s="92">
        <f t="shared" si="16"/>
        <v>6867</v>
      </c>
      <c r="AJ32" s="90">
        <f t="shared" si="113"/>
        <v>18.5</v>
      </c>
      <c r="AK32" s="91">
        <f t="shared" si="114"/>
        <v>6589</v>
      </c>
      <c r="AL32" s="91">
        <f t="shared" si="114"/>
        <v>5444</v>
      </c>
      <c r="AM32" s="92">
        <f t="shared" si="18"/>
        <v>1145</v>
      </c>
      <c r="AN32" s="87">
        <v>17.7</v>
      </c>
      <c r="AO32" s="88">
        <f t="shared" si="115"/>
        <v>6320.9</v>
      </c>
      <c r="AP32" s="88">
        <f t="shared" si="116"/>
        <v>5222.8999999999996</v>
      </c>
      <c r="AQ32" s="89">
        <f t="shared" si="78"/>
        <v>1098</v>
      </c>
      <c r="AR32" s="87">
        <v>17.7</v>
      </c>
      <c r="AS32" s="88">
        <f t="shared" si="117"/>
        <v>6320.9</v>
      </c>
      <c r="AT32" s="88">
        <f t="shared" si="118"/>
        <v>5222.8999999999996</v>
      </c>
      <c r="AU32" s="89">
        <f t="shared" si="81"/>
        <v>1098</v>
      </c>
      <c r="AV32" s="87">
        <v>19.5</v>
      </c>
      <c r="AW32" s="88">
        <f t="shared" si="119"/>
        <v>6963.7</v>
      </c>
      <c r="AX32" s="88">
        <f t="shared" si="120"/>
        <v>5754.1</v>
      </c>
      <c r="AY32" s="89">
        <f t="shared" si="84"/>
        <v>1209.5999999999995</v>
      </c>
      <c r="AZ32" s="87">
        <v>16.8</v>
      </c>
      <c r="BA32" s="88">
        <f t="shared" si="121"/>
        <v>5999.5</v>
      </c>
      <c r="BB32" s="88">
        <f t="shared" si="122"/>
        <v>4957.3</v>
      </c>
      <c r="BC32" s="89">
        <f t="shared" si="87"/>
        <v>1042.1999999999998</v>
      </c>
      <c r="BD32" s="87">
        <v>16.8</v>
      </c>
      <c r="BE32" s="88">
        <f t="shared" si="123"/>
        <v>5999.5</v>
      </c>
      <c r="BF32" s="88">
        <f t="shared" si="124"/>
        <v>4957.3</v>
      </c>
      <c r="BG32" s="89">
        <f t="shared" si="90"/>
        <v>1042.1999999999998</v>
      </c>
      <c r="BH32" s="87">
        <v>19.5</v>
      </c>
      <c r="BI32" s="88">
        <f t="shared" si="125"/>
        <v>6963.7</v>
      </c>
      <c r="BJ32" s="88">
        <f t="shared" si="126"/>
        <v>5754.1</v>
      </c>
      <c r="BK32" s="89">
        <f t="shared" si="93"/>
        <v>1209.5999999999995</v>
      </c>
      <c r="BL32" s="90">
        <f t="shared" si="127"/>
        <v>108</v>
      </c>
      <c r="BM32" s="91">
        <f t="shared" si="127"/>
        <v>38568.199999999997</v>
      </c>
      <c r="BN32" s="91">
        <f t="shared" si="127"/>
        <v>31868.6</v>
      </c>
      <c r="BO32" s="92">
        <f t="shared" si="38"/>
        <v>6699.5999999999985</v>
      </c>
      <c r="BP32" s="90">
        <f t="shared" si="128"/>
        <v>18</v>
      </c>
      <c r="BQ32" s="91">
        <f t="shared" si="129"/>
        <v>6428</v>
      </c>
      <c r="BR32" s="91">
        <f t="shared" si="129"/>
        <v>5311</v>
      </c>
      <c r="BS32" s="92">
        <f t="shared" si="40"/>
        <v>1117</v>
      </c>
      <c r="BT32" s="79">
        <f t="shared" si="130"/>
        <v>218.7</v>
      </c>
      <c r="BU32" s="80">
        <f t="shared" si="130"/>
        <v>78100.600000000006</v>
      </c>
      <c r="BV32" s="80">
        <f t="shared" si="130"/>
        <v>64534</v>
      </c>
      <c r="BW32" s="93">
        <f t="shared" si="42"/>
        <v>13566.600000000006</v>
      </c>
      <c r="BX32" s="79">
        <f t="shared" si="131"/>
        <v>18.2</v>
      </c>
      <c r="BY32" s="80">
        <f t="shared" si="132"/>
        <v>6508</v>
      </c>
      <c r="BZ32" s="80">
        <f t="shared" si="132"/>
        <v>5378</v>
      </c>
      <c r="CA32" s="93">
        <f t="shared" si="50"/>
        <v>1130</v>
      </c>
    </row>
    <row r="33" spans="2:79" ht="21" customHeight="1">
      <c r="B33" s="117" t="s">
        <v>121</v>
      </c>
      <c r="C33" s="118" t="s">
        <v>68</v>
      </c>
      <c r="D33" s="162" t="s">
        <v>69</v>
      </c>
      <c r="E33" s="163"/>
      <c r="F33" s="164"/>
      <c r="G33" s="165"/>
      <c r="H33" s="87">
        <v>0</v>
      </c>
      <c r="I33" s="88">
        <f t="shared" si="100"/>
        <v>0</v>
      </c>
      <c r="J33" s="88">
        <f t="shared" si="101"/>
        <v>0</v>
      </c>
      <c r="K33" s="89">
        <f t="shared" si="57"/>
        <v>0</v>
      </c>
      <c r="L33" s="87">
        <v>0</v>
      </c>
      <c r="M33" s="88">
        <f t="shared" si="102"/>
        <v>0</v>
      </c>
      <c r="N33" s="88">
        <f t="shared" si="103"/>
        <v>0</v>
      </c>
      <c r="O33" s="89">
        <f t="shared" si="60"/>
        <v>0</v>
      </c>
      <c r="P33" s="87">
        <v>0</v>
      </c>
      <c r="Q33" s="88">
        <f t="shared" si="104"/>
        <v>0</v>
      </c>
      <c r="R33" s="88">
        <f t="shared" si="105"/>
        <v>0</v>
      </c>
      <c r="S33" s="89">
        <f t="shared" si="63"/>
        <v>0</v>
      </c>
      <c r="T33" s="87">
        <v>0</v>
      </c>
      <c r="U33" s="88">
        <f t="shared" si="106"/>
        <v>0</v>
      </c>
      <c r="V33" s="88">
        <f t="shared" si="107"/>
        <v>0</v>
      </c>
      <c r="W33" s="89">
        <f t="shared" si="66"/>
        <v>0</v>
      </c>
      <c r="X33" s="87">
        <v>0</v>
      </c>
      <c r="Y33" s="88">
        <f t="shared" si="108"/>
        <v>0</v>
      </c>
      <c r="Z33" s="88">
        <f t="shared" si="109"/>
        <v>0</v>
      </c>
      <c r="AA33" s="89">
        <f t="shared" si="69"/>
        <v>0</v>
      </c>
      <c r="AB33" s="87">
        <v>0</v>
      </c>
      <c r="AC33" s="88">
        <f t="shared" si="110"/>
        <v>0</v>
      </c>
      <c r="AD33" s="88">
        <f t="shared" si="111"/>
        <v>0</v>
      </c>
      <c r="AE33" s="89">
        <f t="shared" si="72"/>
        <v>0</v>
      </c>
      <c r="AF33" s="90">
        <f t="shared" si="112"/>
        <v>0</v>
      </c>
      <c r="AG33" s="91">
        <f t="shared" si="112"/>
        <v>0</v>
      </c>
      <c r="AH33" s="91">
        <f t="shared" si="112"/>
        <v>0</v>
      </c>
      <c r="AI33" s="92">
        <f t="shared" si="16"/>
        <v>0</v>
      </c>
      <c r="AJ33" s="90">
        <f t="shared" si="113"/>
        <v>0</v>
      </c>
      <c r="AK33" s="91">
        <f t="shared" si="114"/>
        <v>0</v>
      </c>
      <c r="AL33" s="91">
        <f t="shared" si="114"/>
        <v>0</v>
      </c>
      <c r="AM33" s="92">
        <f t="shared" si="18"/>
        <v>0</v>
      </c>
      <c r="AN33" s="87">
        <v>0</v>
      </c>
      <c r="AO33" s="88">
        <f t="shared" si="115"/>
        <v>0</v>
      </c>
      <c r="AP33" s="88">
        <f t="shared" si="116"/>
        <v>0</v>
      </c>
      <c r="AQ33" s="89">
        <f t="shared" si="78"/>
        <v>0</v>
      </c>
      <c r="AR33" s="87">
        <v>0</v>
      </c>
      <c r="AS33" s="88">
        <f t="shared" si="117"/>
        <v>0</v>
      </c>
      <c r="AT33" s="88">
        <f t="shared" si="118"/>
        <v>0</v>
      </c>
      <c r="AU33" s="89">
        <f t="shared" si="81"/>
        <v>0</v>
      </c>
      <c r="AV33" s="87">
        <v>0</v>
      </c>
      <c r="AW33" s="88">
        <f t="shared" si="119"/>
        <v>0</v>
      </c>
      <c r="AX33" s="88">
        <f t="shared" si="120"/>
        <v>0</v>
      </c>
      <c r="AY33" s="89">
        <f t="shared" si="84"/>
        <v>0</v>
      </c>
      <c r="AZ33" s="87">
        <v>0</v>
      </c>
      <c r="BA33" s="88">
        <f t="shared" si="121"/>
        <v>0</v>
      </c>
      <c r="BB33" s="88">
        <f t="shared" si="122"/>
        <v>0</v>
      </c>
      <c r="BC33" s="89">
        <f t="shared" si="87"/>
        <v>0</v>
      </c>
      <c r="BD33" s="87">
        <v>0</v>
      </c>
      <c r="BE33" s="88">
        <f t="shared" si="123"/>
        <v>0</v>
      </c>
      <c r="BF33" s="88">
        <f t="shared" si="124"/>
        <v>0</v>
      </c>
      <c r="BG33" s="89">
        <f t="shared" si="90"/>
        <v>0</v>
      </c>
      <c r="BH33" s="87">
        <v>0</v>
      </c>
      <c r="BI33" s="88">
        <f t="shared" si="125"/>
        <v>0</v>
      </c>
      <c r="BJ33" s="88">
        <f t="shared" si="126"/>
        <v>0</v>
      </c>
      <c r="BK33" s="89">
        <f t="shared" si="93"/>
        <v>0</v>
      </c>
      <c r="BL33" s="90">
        <f t="shared" si="127"/>
        <v>0</v>
      </c>
      <c r="BM33" s="91">
        <f t="shared" si="127"/>
        <v>0</v>
      </c>
      <c r="BN33" s="91">
        <f t="shared" si="127"/>
        <v>0</v>
      </c>
      <c r="BO33" s="92">
        <f t="shared" si="38"/>
        <v>0</v>
      </c>
      <c r="BP33" s="90">
        <f t="shared" si="128"/>
        <v>0</v>
      </c>
      <c r="BQ33" s="91">
        <f t="shared" si="129"/>
        <v>0</v>
      </c>
      <c r="BR33" s="91">
        <f t="shared" si="129"/>
        <v>0</v>
      </c>
      <c r="BS33" s="92">
        <f t="shared" si="40"/>
        <v>0</v>
      </c>
      <c r="BT33" s="79">
        <f t="shared" si="130"/>
        <v>0</v>
      </c>
      <c r="BU33" s="80">
        <f t="shared" si="130"/>
        <v>0</v>
      </c>
      <c r="BV33" s="80">
        <f t="shared" si="130"/>
        <v>0</v>
      </c>
      <c r="BW33" s="93">
        <f t="shared" si="42"/>
        <v>0</v>
      </c>
      <c r="BX33" s="79">
        <f t="shared" si="131"/>
        <v>0</v>
      </c>
      <c r="BY33" s="80">
        <f t="shared" si="132"/>
        <v>0</v>
      </c>
      <c r="BZ33" s="80">
        <f t="shared" si="132"/>
        <v>0</v>
      </c>
      <c r="CA33" s="93">
        <f t="shared" si="50"/>
        <v>0</v>
      </c>
    </row>
    <row r="34" spans="2:79" ht="21" customHeight="1">
      <c r="B34" s="117"/>
      <c r="C34" s="118" t="s">
        <v>70</v>
      </c>
      <c r="D34" s="68" t="s">
        <v>5</v>
      </c>
      <c r="E34" s="69">
        <v>354.56</v>
      </c>
      <c r="F34" s="153">
        <v>1.1299999999999999</v>
      </c>
      <c r="G34" s="166">
        <v>1.0009999999999999</v>
      </c>
      <c r="H34" s="87">
        <v>71.3</v>
      </c>
      <c r="I34" s="88">
        <f t="shared" si="100"/>
        <v>28595.1</v>
      </c>
      <c r="J34" s="88">
        <f t="shared" si="101"/>
        <v>25280.1</v>
      </c>
      <c r="K34" s="89">
        <f t="shared" si="57"/>
        <v>3315</v>
      </c>
      <c r="L34" s="87">
        <v>74.900000000000006</v>
      </c>
      <c r="M34" s="88">
        <f t="shared" si="102"/>
        <v>30038.9</v>
      </c>
      <c r="N34" s="88">
        <f t="shared" si="103"/>
        <v>26556.5</v>
      </c>
      <c r="O34" s="89">
        <f t="shared" si="60"/>
        <v>3482.4000000000015</v>
      </c>
      <c r="P34" s="87">
        <v>78.5</v>
      </c>
      <c r="Q34" s="88">
        <f t="shared" si="104"/>
        <v>31482.7</v>
      </c>
      <c r="R34" s="88">
        <f t="shared" si="105"/>
        <v>27833</v>
      </c>
      <c r="S34" s="89">
        <f t="shared" si="63"/>
        <v>3649.7000000000007</v>
      </c>
      <c r="T34" s="87">
        <v>71.3</v>
      </c>
      <c r="U34" s="88">
        <f t="shared" si="106"/>
        <v>28595.1</v>
      </c>
      <c r="V34" s="88">
        <f t="shared" si="107"/>
        <v>25280.1</v>
      </c>
      <c r="W34" s="89">
        <f t="shared" si="66"/>
        <v>3315</v>
      </c>
      <c r="X34" s="87">
        <v>78.5</v>
      </c>
      <c r="Y34" s="88">
        <f t="shared" si="108"/>
        <v>31482.7</v>
      </c>
      <c r="Z34" s="88">
        <f t="shared" si="109"/>
        <v>27833</v>
      </c>
      <c r="AA34" s="89">
        <f t="shared" si="69"/>
        <v>3649.7000000000007</v>
      </c>
      <c r="AB34" s="87">
        <v>71.3</v>
      </c>
      <c r="AC34" s="88">
        <f t="shared" si="110"/>
        <v>28595.1</v>
      </c>
      <c r="AD34" s="88">
        <f t="shared" si="111"/>
        <v>25280.1</v>
      </c>
      <c r="AE34" s="89">
        <f t="shared" si="72"/>
        <v>3315</v>
      </c>
      <c r="AF34" s="90">
        <f t="shared" si="112"/>
        <v>445.8</v>
      </c>
      <c r="AG34" s="91">
        <f t="shared" si="112"/>
        <v>178789.6</v>
      </c>
      <c r="AH34" s="91">
        <f t="shared" si="112"/>
        <v>158062.80000000002</v>
      </c>
      <c r="AI34" s="92">
        <f t="shared" si="16"/>
        <v>20726.799999999988</v>
      </c>
      <c r="AJ34" s="90">
        <f t="shared" si="113"/>
        <v>74.3</v>
      </c>
      <c r="AK34" s="91">
        <f t="shared" si="114"/>
        <v>29798</v>
      </c>
      <c r="AL34" s="91">
        <f t="shared" si="114"/>
        <v>26344</v>
      </c>
      <c r="AM34" s="92">
        <f t="shared" si="18"/>
        <v>3454</v>
      </c>
      <c r="AN34" s="87">
        <v>71.3</v>
      </c>
      <c r="AO34" s="88">
        <f t="shared" si="115"/>
        <v>28595.1</v>
      </c>
      <c r="AP34" s="88">
        <f t="shared" si="116"/>
        <v>25280.1</v>
      </c>
      <c r="AQ34" s="89">
        <f t="shared" si="78"/>
        <v>3315</v>
      </c>
      <c r="AR34" s="87">
        <v>71.3</v>
      </c>
      <c r="AS34" s="88">
        <f t="shared" si="117"/>
        <v>28595.1</v>
      </c>
      <c r="AT34" s="88">
        <f t="shared" si="118"/>
        <v>25280.1</v>
      </c>
      <c r="AU34" s="89">
        <f t="shared" si="81"/>
        <v>3315</v>
      </c>
      <c r="AV34" s="87">
        <v>78.5</v>
      </c>
      <c r="AW34" s="88">
        <f t="shared" si="119"/>
        <v>31482.7</v>
      </c>
      <c r="AX34" s="88">
        <f t="shared" si="120"/>
        <v>27833</v>
      </c>
      <c r="AY34" s="89">
        <f t="shared" si="84"/>
        <v>3649.7000000000007</v>
      </c>
      <c r="AZ34" s="87">
        <v>67.8</v>
      </c>
      <c r="BA34" s="88">
        <f t="shared" si="121"/>
        <v>27191.4</v>
      </c>
      <c r="BB34" s="88">
        <f t="shared" si="122"/>
        <v>24039.200000000001</v>
      </c>
      <c r="BC34" s="89">
        <f t="shared" si="87"/>
        <v>3152.2000000000007</v>
      </c>
      <c r="BD34" s="87">
        <v>67.8</v>
      </c>
      <c r="BE34" s="88">
        <f t="shared" si="123"/>
        <v>27191.4</v>
      </c>
      <c r="BF34" s="88">
        <f t="shared" si="124"/>
        <v>24039.200000000001</v>
      </c>
      <c r="BG34" s="89">
        <f t="shared" si="90"/>
        <v>3152.2000000000007</v>
      </c>
      <c r="BH34" s="87">
        <v>78.5</v>
      </c>
      <c r="BI34" s="88">
        <f t="shared" si="125"/>
        <v>31482.7</v>
      </c>
      <c r="BJ34" s="88">
        <f t="shared" si="126"/>
        <v>27833</v>
      </c>
      <c r="BK34" s="89">
        <f t="shared" si="93"/>
        <v>3649.7000000000007</v>
      </c>
      <c r="BL34" s="90">
        <f t="shared" si="127"/>
        <v>435.2</v>
      </c>
      <c r="BM34" s="91">
        <f t="shared" si="127"/>
        <v>174538.4</v>
      </c>
      <c r="BN34" s="91">
        <f t="shared" si="127"/>
        <v>154304.59999999998</v>
      </c>
      <c r="BO34" s="92">
        <f t="shared" si="38"/>
        <v>20233.800000000017</v>
      </c>
      <c r="BP34" s="90">
        <f t="shared" si="128"/>
        <v>72.5</v>
      </c>
      <c r="BQ34" s="91">
        <f t="shared" si="129"/>
        <v>29090</v>
      </c>
      <c r="BR34" s="91">
        <f t="shared" si="129"/>
        <v>25717</v>
      </c>
      <c r="BS34" s="92">
        <f t="shared" si="40"/>
        <v>3373</v>
      </c>
      <c r="BT34" s="79">
        <f t="shared" si="130"/>
        <v>881</v>
      </c>
      <c r="BU34" s="80">
        <f t="shared" si="130"/>
        <v>353328</v>
      </c>
      <c r="BV34" s="80">
        <f t="shared" si="130"/>
        <v>312367.40000000002</v>
      </c>
      <c r="BW34" s="93">
        <f t="shared" si="42"/>
        <v>40960.599999999977</v>
      </c>
      <c r="BX34" s="79">
        <f t="shared" si="131"/>
        <v>73.400000000000006</v>
      </c>
      <c r="BY34" s="80">
        <f t="shared" si="132"/>
        <v>29444</v>
      </c>
      <c r="BZ34" s="80">
        <f t="shared" si="132"/>
        <v>26031</v>
      </c>
      <c r="CA34" s="93">
        <f t="shared" si="50"/>
        <v>3413</v>
      </c>
    </row>
    <row r="35" spans="2:79" ht="21" customHeight="1">
      <c r="B35" s="66" t="s">
        <v>71</v>
      </c>
      <c r="C35" s="67" t="s">
        <v>72</v>
      </c>
      <c r="D35" s="121" t="s">
        <v>6</v>
      </c>
      <c r="E35" s="122">
        <v>225.47</v>
      </c>
      <c r="F35" s="85">
        <v>1.1299999999999999</v>
      </c>
      <c r="G35" s="86">
        <v>0.97099999999999997</v>
      </c>
      <c r="H35" s="87">
        <v>47.8</v>
      </c>
      <c r="I35" s="88">
        <f t="shared" si="100"/>
        <v>11825.4</v>
      </c>
      <c r="J35" s="88">
        <f t="shared" si="101"/>
        <v>10777.5</v>
      </c>
      <c r="K35" s="89">
        <f t="shared" si="57"/>
        <v>1047.8999999999996</v>
      </c>
      <c r="L35" s="87">
        <v>50.2</v>
      </c>
      <c r="M35" s="88">
        <f t="shared" si="102"/>
        <v>12419.1</v>
      </c>
      <c r="N35" s="88">
        <f t="shared" si="103"/>
        <v>11318.6</v>
      </c>
      <c r="O35" s="89">
        <f t="shared" si="60"/>
        <v>1100.5</v>
      </c>
      <c r="P35" s="87">
        <v>52.6</v>
      </c>
      <c r="Q35" s="88">
        <f t="shared" si="104"/>
        <v>13012.8</v>
      </c>
      <c r="R35" s="88">
        <f t="shared" si="105"/>
        <v>11859.7</v>
      </c>
      <c r="S35" s="89">
        <f t="shared" si="63"/>
        <v>1153.0999999999985</v>
      </c>
      <c r="T35" s="87">
        <v>47.8</v>
      </c>
      <c r="U35" s="88">
        <f t="shared" si="106"/>
        <v>11825.4</v>
      </c>
      <c r="V35" s="88">
        <f t="shared" si="107"/>
        <v>10777.5</v>
      </c>
      <c r="W35" s="89">
        <f t="shared" si="66"/>
        <v>1047.8999999999996</v>
      </c>
      <c r="X35" s="87">
        <v>52.6</v>
      </c>
      <c r="Y35" s="88">
        <f t="shared" si="108"/>
        <v>13012.8</v>
      </c>
      <c r="Z35" s="88">
        <f t="shared" si="109"/>
        <v>11859.7</v>
      </c>
      <c r="AA35" s="89">
        <f t="shared" si="69"/>
        <v>1153.0999999999985</v>
      </c>
      <c r="AB35" s="87">
        <v>47.8</v>
      </c>
      <c r="AC35" s="88">
        <f t="shared" si="110"/>
        <v>11825.4</v>
      </c>
      <c r="AD35" s="88">
        <f t="shared" si="111"/>
        <v>10777.5</v>
      </c>
      <c r="AE35" s="89">
        <f t="shared" si="72"/>
        <v>1047.8999999999996</v>
      </c>
      <c r="AF35" s="90">
        <f t="shared" si="112"/>
        <v>298.79999999999995</v>
      </c>
      <c r="AG35" s="91">
        <f t="shared" si="112"/>
        <v>73920.899999999994</v>
      </c>
      <c r="AH35" s="91">
        <f t="shared" si="112"/>
        <v>67370.5</v>
      </c>
      <c r="AI35" s="92">
        <f t="shared" si="16"/>
        <v>6550.3999999999942</v>
      </c>
      <c r="AJ35" s="90">
        <f t="shared" si="113"/>
        <v>49.8</v>
      </c>
      <c r="AK35" s="91">
        <f t="shared" si="114"/>
        <v>12320</v>
      </c>
      <c r="AL35" s="91">
        <f t="shared" si="114"/>
        <v>11228</v>
      </c>
      <c r="AM35" s="92">
        <f t="shared" si="18"/>
        <v>1092</v>
      </c>
      <c r="AN35" s="87">
        <v>47.8</v>
      </c>
      <c r="AO35" s="88">
        <f t="shared" si="115"/>
        <v>11825.4</v>
      </c>
      <c r="AP35" s="88">
        <f t="shared" si="116"/>
        <v>10777.5</v>
      </c>
      <c r="AQ35" s="89">
        <f t="shared" si="78"/>
        <v>1047.8999999999996</v>
      </c>
      <c r="AR35" s="87">
        <v>47.8</v>
      </c>
      <c r="AS35" s="88">
        <f t="shared" si="117"/>
        <v>11825.4</v>
      </c>
      <c r="AT35" s="88">
        <f t="shared" si="118"/>
        <v>10777.5</v>
      </c>
      <c r="AU35" s="89">
        <f t="shared" si="81"/>
        <v>1047.8999999999996</v>
      </c>
      <c r="AV35" s="87">
        <v>52.6</v>
      </c>
      <c r="AW35" s="88">
        <f t="shared" si="119"/>
        <v>13012.8</v>
      </c>
      <c r="AX35" s="88">
        <f t="shared" si="120"/>
        <v>11859.7</v>
      </c>
      <c r="AY35" s="89">
        <f t="shared" si="84"/>
        <v>1153.0999999999985</v>
      </c>
      <c r="AZ35" s="87">
        <v>45.4</v>
      </c>
      <c r="BA35" s="88">
        <f t="shared" si="121"/>
        <v>11231.6</v>
      </c>
      <c r="BB35" s="88">
        <f t="shared" si="122"/>
        <v>10236.299999999999</v>
      </c>
      <c r="BC35" s="89">
        <f t="shared" si="87"/>
        <v>995.30000000000109</v>
      </c>
      <c r="BD35" s="87">
        <v>45.4</v>
      </c>
      <c r="BE35" s="88">
        <f t="shared" si="123"/>
        <v>11231.6</v>
      </c>
      <c r="BF35" s="88">
        <f t="shared" si="124"/>
        <v>10236.299999999999</v>
      </c>
      <c r="BG35" s="89">
        <f t="shared" si="90"/>
        <v>995.30000000000109</v>
      </c>
      <c r="BH35" s="87">
        <v>52.6</v>
      </c>
      <c r="BI35" s="88">
        <f t="shared" si="125"/>
        <v>13012.8</v>
      </c>
      <c r="BJ35" s="88">
        <f t="shared" si="126"/>
        <v>11859.7</v>
      </c>
      <c r="BK35" s="89">
        <f t="shared" si="93"/>
        <v>1153.0999999999985</v>
      </c>
      <c r="BL35" s="90">
        <f t="shared" si="127"/>
        <v>291.60000000000002</v>
      </c>
      <c r="BM35" s="91">
        <f t="shared" si="127"/>
        <v>72139.599999999991</v>
      </c>
      <c r="BN35" s="91">
        <f t="shared" si="127"/>
        <v>65747</v>
      </c>
      <c r="BO35" s="92">
        <f t="shared" si="38"/>
        <v>6392.5999999999913</v>
      </c>
      <c r="BP35" s="90">
        <f t="shared" si="128"/>
        <v>48.6</v>
      </c>
      <c r="BQ35" s="91">
        <f t="shared" si="129"/>
        <v>12023</v>
      </c>
      <c r="BR35" s="91">
        <f t="shared" si="129"/>
        <v>10958</v>
      </c>
      <c r="BS35" s="92">
        <f t="shared" si="40"/>
        <v>1065</v>
      </c>
      <c r="BT35" s="79">
        <f t="shared" si="130"/>
        <v>590.4</v>
      </c>
      <c r="BU35" s="80">
        <f t="shared" si="130"/>
        <v>146060.5</v>
      </c>
      <c r="BV35" s="80">
        <f t="shared" si="130"/>
        <v>133117.5</v>
      </c>
      <c r="BW35" s="93">
        <f t="shared" si="42"/>
        <v>12943</v>
      </c>
      <c r="BX35" s="79">
        <f t="shared" si="131"/>
        <v>49.2</v>
      </c>
      <c r="BY35" s="80">
        <f t="shared" si="132"/>
        <v>12172</v>
      </c>
      <c r="BZ35" s="80">
        <f t="shared" si="132"/>
        <v>11093</v>
      </c>
      <c r="CA35" s="93">
        <f t="shared" si="50"/>
        <v>1079</v>
      </c>
    </row>
    <row r="36" spans="2:79" s="269" customFormat="1" ht="21" customHeight="1">
      <c r="B36" s="167"/>
      <c r="C36" s="168"/>
      <c r="D36" s="169" t="s">
        <v>155</v>
      </c>
      <c r="E36" s="170"/>
      <c r="F36" s="171"/>
      <c r="G36" s="172"/>
      <c r="H36" s="173">
        <v>0</v>
      </c>
      <c r="I36" s="174">
        <f t="shared" si="100"/>
        <v>0</v>
      </c>
      <c r="J36" s="174">
        <f t="shared" si="101"/>
        <v>0</v>
      </c>
      <c r="K36" s="175">
        <f t="shared" si="57"/>
        <v>0</v>
      </c>
      <c r="L36" s="173">
        <v>0</v>
      </c>
      <c r="M36" s="174">
        <f t="shared" si="102"/>
        <v>0</v>
      </c>
      <c r="N36" s="174">
        <f t="shared" si="103"/>
        <v>0</v>
      </c>
      <c r="O36" s="175">
        <f t="shared" si="60"/>
        <v>0</v>
      </c>
      <c r="P36" s="173">
        <v>0</v>
      </c>
      <c r="Q36" s="174">
        <f t="shared" si="104"/>
        <v>0</v>
      </c>
      <c r="R36" s="174">
        <f t="shared" si="105"/>
        <v>0</v>
      </c>
      <c r="S36" s="175">
        <f t="shared" si="63"/>
        <v>0</v>
      </c>
      <c r="T36" s="173">
        <v>0</v>
      </c>
      <c r="U36" s="174">
        <f t="shared" si="106"/>
        <v>0</v>
      </c>
      <c r="V36" s="174">
        <f t="shared" si="107"/>
        <v>0</v>
      </c>
      <c r="W36" s="175">
        <f t="shared" si="66"/>
        <v>0</v>
      </c>
      <c r="X36" s="173">
        <v>0</v>
      </c>
      <c r="Y36" s="174">
        <f t="shared" si="108"/>
        <v>0</v>
      </c>
      <c r="Z36" s="174">
        <f t="shared" si="109"/>
        <v>0</v>
      </c>
      <c r="AA36" s="175">
        <f t="shared" si="69"/>
        <v>0</v>
      </c>
      <c r="AB36" s="173">
        <v>0</v>
      </c>
      <c r="AC36" s="174">
        <f t="shared" si="110"/>
        <v>0</v>
      </c>
      <c r="AD36" s="174">
        <f t="shared" si="111"/>
        <v>0</v>
      </c>
      <c r="AE36" s="175">
        <f t="shared" si="72"/>
        <v>0</v>
      </c>
      <c r="AF36" s="176">
        <f t="shared" si="112"/>
        <v>0</v>
      </c>
      <c r="AG36" s="177">
        <f t="shared" si="112"/>
        <v>0</v>
      </c>
      <c r="AH36" s="177">
        <f t="shared" si="112"/>
        <v>0</v>
      </c>
      <c r="AI36" s="178">
        <f t="shared" si="16"/>
        <v>0</v>
      </c>
      <c r="AJ36" s="176">
        <f t="shared" si="113"/>
        <v>0</v>
      </c>
      <c r="AK36" s="177">
        <f t="shared" si="114"/>
        <v>0</v>
      </c>
      <c r="AL36" s="177">
        <f t="shared" si="114"/>
        <v>0</v>
      </c>
      <c r="AM36" s="178">
        <f t="shared" si="18"/>
        <v>0</v>
      </c>
      <c r="AN36" s="173">
        <v>0</v>
      </c>
      <c r="AO36" s="174">
        <f t="shared" si="115"/>
        <v>0</v>
      </c>
      <c r="AP36" s="174">
        <f t="shared" si="116"/>
        <v>0</v>
      </c>
      <c r="AQ36" s="175">
        <f t="shared" si="78"/>
        <v>0</v>
      </c>
      <c r="AR36" s="173">
        <v>0</v>
      </c>
      <c r="AS36" s="174">
        <f t="shared" si="117"/>
        <v>0</v>
      </c>
      <c r="AT36" s="174">
        <f t="shared" si="118"/>
        <v>0</v>
      </c>
      <c r="AU36" s="175">
        <f t="shared" si="81"/>
        <v>0</v>
      </c>
      <c r="AV36" s="173">
        <v>0</v>
      </c>
      <c r="AW36" s="174">
        <f t="shared" si="119"/>
        <v>0</v>
      </c>
      <c r="AX36" s="174">
        <f t="shared" si="120"/>
        <v>0</v>
      </c>
      <c r="AY36" s="175">
        <f t="shared" si="84"/>
        <v>0</v>
      </c>
      <c r="AZ36" s="173">
        <v>0</v>
      </c>
      <c r="BA36" s="174">
        <f t="shared" si="121"/>
        <v>0</v>
      </c>
      <c r="BB36" s="174">
        <f t="shared" si="122"/>
        <v>0</v>
      </c>
      <c r="BC36" s="175">
        <f t="shared" si="87"/>
        <v>0</v>
      </c>
      <c r="BD36" s="173">
        <v>0</v>
      </c>
      <c r="BE36" s="174">
        <f t="shared" si="123"/>
        <v>0</v>
      </c>
      <c r="BF36" s="174">
        <f t="shared" si="124"/>
        <v>0</v>
      </c>
      <c r="BG36" s="175">
        <f t="shared" si="90"/>
        <v>0</v>
      </c>
      <c r="BH36" s="173">
        <v>0</v>
      </c>
      <c r="BI36" s="174">
        <f t="shared" si="125"/>
        <v>0</v>
      </c>
      <c r="BJ36" s="174">
        <f t="shared" si="126"/>
        <v>0</v>
      </c>
      <c r="BK36" s="175">
        <f t="shared" si="93"/>
        <v>0</v>
      </c>
      <c r="BL36" s="176">
        <f t="shared" si="127"/>
        <v>0</v>
      </c>
      <c r="BM36" s="177">
        <f t="shared" si="127"/>
        <v>0</v>
      </c>
      <c r="BN36" s="177">
        <f t="shared" si="127"/>
        <v>0</v>
      </c>
      <c r="BO36" s="178">
        <f t="shared" si="38"/>
        <v>0</v>
      </c>
      <c r="BP36" s="176">
        <f t="shared" si="128"/>
        <v>0</v>
      </c>
      <c r="BQ36" s="177">
        <f t="shared" si="129"/>
        <v>0</v>
      </c>
      <c r="BR36" s="177">
        <f t="shared" si="129"/>
        <v>0</v>
      </c>
      <c r="BS36" s="178">
        <f t="shared" si="40"/>
        <v>0</v>
      </c>
      <c r="BT36" s="179">
        <f t="shared" si="130"/>
        <v>0</v>
      </c>
      <c r="BU36" s="180">
        <f t="shared" si="130"/>
        <v>0</v>
      </c>
      <c r="BV36" s="180">
        <f t="shared" si="130"/>
        <v>0</v>
      </c>
      <c r="BW36" s="181">
        <f t="shared" si="42"/>
        <v>0</v>
      </c>
      <c r="BX36" s="179">
        <f t="shared" si="131"/>
        <v>0</v>
      </c>
      <c r="BY36" s="180">
        <f t="shared" si="132"/>
        <v>0</v>
      </c>
      <c r="BZ36" s="180">
        <f t="shared" si="132"/>
        <v>0</v>
      </c>
      <c r="CA36" s="181">
        <f t="shared" si="50"/>
        <v>0</v>
      </c>
    </row>
    <row r="37" spans="2:79" ht="21" customHeight="1">
      <c r="B37" s="66"/>
      <c r="C37" s="67" t="s">
        <v>73</v>
      </c>
      <c r="D37" s="68" t="s">
        <v>7</v>
      </c>
      <c r="E37" s="69">
        <v>330.99</v>
      </c>
      <c r="F37" s="85">
        <v>1.1299999999999999</v>
      </c>
      <c r="G37" s="86">
        <v>0.95099999999999996</v>
      </c>
      <c r="H37" s="87">
        <v>28.4</v>
      </c>
      <c r="I37" s="88">
        <f t="shared" si="100"/>
        <v>10101.6</v>
      </c>
      <c r="J37" s="88">
        <f t="shared" si="101"/>
        <v>9400.1</v>
      </c>
      <c r="K37" s="89">
        <f t="shared" si="57"/>
        <v>701.5</v>
      </c>
      <c r="L37" s="87">
        <v>29.8</v>
      </c>
      <c r="M37" s="88">
        <f t="shared" si="102"/>
        <v>10599.6</v>
      </c>
      <c r="N37" s="88">
        <f t="shared" si="103"/>
        <v>9863.5</v>
      </c>
      <c r="O37" s="89">
        <f t="shared" si="60"/>
        <v>736.10000000000036</v>
      </c>
      <c r="P37" s="87">
        <v>31.3</v>
      </c>
      <c r="Q37" s="88">
        <f t="shared" si="104"/>
        <v>11133.2</v>
      </c>
      <c r="R37" s="88">
        <f t="shared" si="105"/>
        <v>10360</v>
      </c>
      <c r="S37" s="89">
        <f t="shared" si="63"/>
        <v>773.20000000000073</v>
      </c>
      <c r="T37" s="87">
        <v>28.4</v>
      </c>
      <c r="U37" s="88">
        <f t="shared" si="106"/>
        <v>10101.6</v>
      </c>
      <c r="V37" s="88">
        <f t="shared" si="107"/>
        <v>9400.1</v>
      </c>
      <c r="W37" s="89">
        <f t="shared" si="66"/>
        <v>701.5</v>
      </c>
      <c r="X37" s="87">
        <v>31.3</v>
      </c>
      <c r="Y37" s="88">
        <f t="shared" si="108"/>
        <v>11133.2</v>
      </c>
      <c r="Z37" s="88">
        <f t="shared" si="109"/>
        <v>10360</v>
      </c>
      <c r="AA37" s="89">
        <f t="shared" si="69"/>
        <v>773.20000000000073</v>
      </c>
      <c r="AB37" s="87">
        <v>28.4</v>
      </c>
      <c r="AC37" s="88">
        <f t="shared" si="110"/>
        <v>10101.6</v>
      </c>
      <c r="AD37" s="88">
        <f t="shared" si="111"/>
        <v>9400.1</v>
      </c>
      <c r="AE37" s="89">
        <f t="shared" si="72"/>
        <v>701.5</v>
      </c>
      <c r="AF37" s="90">
        <f t="shared" si="112"/>
        <v>177.60000000000002</v>
      </c>
      <c r="AG37" s="91">
        <f t="shared" si="112"/>
        <v>63170.799999999996</v>
      </c>
      <c r="AH37" s="91">
        <f t="shared" si="112"/>
        <v>58783.799999999996</v>
      </c>
      <c r="AI37" s="92">
        <f t="shared" si="16"/>
        <v>4387</v>
      </c>
      <c r="AJ37" s="90">
        <f t="shared" si="113"/>
        <v>29.6</v>
      </c>
      <c r="AK37" s="91">
        <f t="shared" si="114"/>
        <v>10528</v>
      </c>
      <c r="AL37" s="91">
        <f t="shared" si="114"/>
        <v>9797</v>
      </c>
      <c r="AM37" s="92">
        <f t="shared" si="18"/>
        <v>731</v>
      </c>
      <c r="AN37" s="87">
        <v>28.4</v>
      </c>
      <c r="AO37" s="88">
        <f t="shared" si="115"/>
        <v>10101.6</v>
      </c>
      <c r="AP37" s="88">
        <f t="shared" si="116"/>
        <v>9400.1</v>
      </c>
      <c r="AQ37" s="89">
        <f t="shared" si="78"/>
        <v>701.5</v>
      </c>
      <c r="AR37" s="87">
        <v>28.4</v>
      </c>
      <c r="AS37" s="88">
        <f t="shared" si="117"/>
        <v>10101.6</v>
      </c>
      <c r="AT37" s="88">
        <f t="shared" si="118"/>
        <v>9400.1</v>
      </c>
      <c r="AU37" s="89">
        <f t="shared" si="81"/>
        <v>701.5</v>
      </c>
      <c r="AV37" s="87">
        <v>31.3</v>
      </c>
      <c r="AW37" s="88">
        <f t="shared" si="119"/>
        <v>11133.2</v>
      </c>
      <c r="AX37" s="88">
        <f t="shared" si="120"/>
        <v>10360</v>
      </c>
      <c r="AY37" s="89">
        <f t="shared" si="84"/>
        <v>773.20000000000073</v>
      </c>
      <c r="AZ37" s="87">
        <v>27</v>
      </c>
      <c r="BA37" s="88">
        <f t="shared" si="121"/>
        <v>9603.7000000000007</v>
      </c>
      <c r="BB37" s="88">
        <f t="shared" si="122"/>
        <v>8936.7000000000007</v>
      </c>
      <c r="BC37" s="89">
        <f t="shared" si="87"/>
        <v>667</v>
      </c>
      <c r="BD37" s="87">
        <v>27</v>
      </c>
      <c r="BE37" s="88">
        <f t="shared" si="123"/>
        <v>9603.7000000000007</v>
      </c>
      <c r="BF37" s="88">
        <f t="shared" si="124"/>
        <v>8936.7000000000007</v>
      </c>
      <c r="BG37" s="89">
        <f t="shared" si="90"/>
        <v>667</v>
      </c>
      <c r="BH37" s="87">
        <v>31.3</v>
      </c>
      <c r="BI37" s="88">
        <f t="shared" si="125"/>
        <v>11133.2</v>
      </c>
      <c r="BJ37" s="88">
        <f t="shared" si="126"/>
        <v>10360</v>
      </c>
      <c r="BK37" s="89">
        <f t="shared" si="93"/>
        <v>773.20000000000073</v>
      </c>
      <c r="BL37" s="90">
        <f t="shared" si="127"/>
        <v>173.4</v>
      </c>
      <c r="BM37" s="91">
        <f t="shared" si="127"/>
        <v>61677</v>
      </c>
      <c r="BN37" s="91">
        <f t="shared" si="127"/>
        <v>57393.600000000006</v>
      </c>
      <c r="BO37" s="92">
        <f t="shared" si="38"/>
        <v>4283.3999999999942</v>
      </c>
      <c r="BP37" s="90">
        <f t="shared" si="128"/>
        <v>28.9</v>
      </c>
      <c r="BQ37" s="91">
        <f t="shared" si="129"/>
        <v>10280</v>
      </c>
      <c r="BR37" s="91">
        <f t="shared" si="129"/>
        <v>9566</v>
      </c>
      <c r="BS37" s="92">
        <f t="shared" si="40"/>
        <v>714</v>
      </c>
      <c r="BT37" s="79">
        <f t="shared" si="130"/>
        <v>351</v>
      </c>
      <c r="BU37" s="80">
        <f t="shared" si="130"/>
        <v>124847.79999999999</v>
      </c>
      <c r="BV37" s="80">
        <f t="shared" si="130"/>
        <v>116177.4</v>
      </c>
      <c r="BW37" s="93">
        <f t="shared" si="42"/>
        <v>8670.3999999999942</v>
      </c>
      <c r="BX37" s="79">
        <f t="shared" si="131"/>
        <v>29.3</v>
      </c>
      <c r="BY37" s="80">
        <f t="shared" si="132"/>
        <v>10404</v>
      </c>
      <c r="BZ37" s="80">
        <f t="shared" si="132"/>
        <v>9681</v>
      </c>
      <c r="CA37" s="93">
        <f t="shared" si="50"/>
        <v>723</v>
      </c>
    </row>
    <row r="38" spans="2:79" s="269" customFormat="1" ht="21" customHeight="1">
      <c r="B38" s="167"/>
      <c r="C38" s="168"/>
      <c r="D38" s="169" t="s">
        <v>156</v>
      </c>
      <c r="E38" s="170"/>
      <c r="F38" s="171"/>
      <c r="G38" s="172"/>
      <c r="H38" s="173">
        <v>0</v>
      </c>
      <c r="I38" s="174">
        <f t="shared" si="100"/>
        <v>0</v>
      </c>
      <c r="J38" s="174">
        <f t="shared" si="101"/>
        <v>0</v>
      </c>
      <c r="K38" s="175">
        <f t="shared" si="57"/>
        <v>0</v>
      </c>
      <c r="L38" s="173">
        <v>0</v>
      </c>
      <c r="M38" s="174">
        <f t="shared" si="102"/>
        <v>0</v>
      </c>
      <c r="N38" s="174">
        <f t="shared" si="103"/>
        <v>0</v>
      </c>
      <c r="O38" s="175">
        <f t="shared" si="60"/>
        <v>0</v>
      </c>
      <c r="P38" s="173">
        <v>0</v>
      </c>
      <c r="Q38" s="174">
        <f t="shared" si="104"/>
        <v>0</v>
      </c>
      <c r="R38" s="174">
        <f t="shared" si="105"/>
        <v>0</v>
      </c>
      <c r="S38" s="175">
        <f t="shared" si="63"/>
        <v>0</v>
      </c>
      <c r="T38" s="173">
        <v>0</v>
      </c>
      <c r="U38" s="174">
        <f t="shared" si="106"/>
        <v>0</v>
      </c>
      <c r="V38" s="174">
        <f t="shared" si="107"/>
        <v>0</v>
      </c>
      <c r="W38" s="175">
        <f t="shared" si="66"/>
        <v>0</v>
      </c>
      <c r="X38" s="173">
        <v>0</v>
      </c>
      <c r="Y38" s="174">
        <f t="shared" si="108"/>
        <v>0</v>
      </c>
      <c r="Z38" s="174">
        <f t="shared" si="109"/>
        <v>0</v>
      </c>
      <c r="AA38" s="175">
        <f t="shared" si="69"/>
        <v>0</v>
      </c>
      <c r="AB38" s="173">
        <v>0</v>
      </c>
      <c r="AC38" s="174">
        <f t="shared" si="110"/>
        <v>0</v>
      </c>
      <c r="AD38" s="174">
        <f t="shared" si="111"/>
        <v>0</v>
      </c>
      <c r="AE38" s="175">
        <f t="shared" si="72"/>
        <v>0</v>
      </c>
      <c r="AF38" s="176">
        <f t="shared" si="112"/>
        <v>0</v>
      </c>
      <c r="AG38" s="177">
        <f t="shared" si="112"/>
        <v>0</v>
      </c>
      <c r="AH38" s="177">
        <f t="shared" si="112"/>
        <v>0</v>
      </c>
      <c r="AI38" s="178">
        <f t="shared" si="16"/>
        <v>0</v>
      </c>
      <c r="AJ38" s="176">
        <f t="shared" si="113"/>
        <v>0</v>
      </c>
      <c r="AK38" s="177">
        <f t="shared" si="114"/>
        <v>0</v>
      </c>
      <c r="AL38" s="177">
        <f t="shared" si="114"/>
        <v>0</v>
      </c>
      <c r="AM38" s="178">
        <f t="shared" si="18"/>
        <v>0</v>
      </c>
      <c r="AN38" s="173">
        <v>0</v>
      </c>
      <c r="AO38" s="174">
        <f t="shared" si="115"/>
        <v>0</v>
      </c>
      <c r="AP38" s="174">
        <f t="shared" si="116"/>
        <v>0</v>
      </c>
      <c r="AQ38" s="175">
        <f t="shared" si="78"/>
        <v>0</v>
      </c>
      <c r="AR38" s="173">
        <v>0</v>
      </c>
      <c r="AS38" s="174">
        <f t="shared" si="117"/>
        <v>0</v>
      </c>
      <c r="AT38" s="174">
        <f t="shared" si="118"/>
        <v>0</v>
      </c>
      <c r="AU38" s="175">
        <f t="shared" si="81"/>
        <v>0</v>
      </c>
      <c r="AV38" s="173">
        <v>0</v>
      </c>
      <c r="AW38" s="174">
        <f t="shared" si="119"/>
        <v>0</v>
      </c>
      <c r="AX38" s="174">
        <f t="shared" si="120"/>
        <v>0</v>
      </c>
      <c r="AY38" s="175">
        <f t="shared" si="84"/>
        <v>0</v>
      </c>
      <c r="AZ38" s="173">
        <v>0</v>
      </c>
      <c r="BA38" s="174">
        <f t="shared" si="121"/>
        <v>0</v>
      </c>
      <c r="BB38" s="174">
        <f t="shared" si="122"/>
        <v>0</v>
      </c>
      <c r="BC38" s="175">
        <f t="shared" si="87"/>
        <v>0</v>
      </c>
      <c r="BD38" s="173">
        <v>0</v>
      </c>
      <c r="BE38" s="174">
        <f t="shared" si="123"/>
        <v>0</v>
      </c>
      <c r="BF38" s="174">
        <f t="shared" si="124"/>
        <v>0</v>
      </c>
      <c r="BG38" s="175">
        <f t="shared" si="90"/>
        <v>0</v>
      </c>
      <c r="BH38" s="173">
        <v>0</v>
      </c>
      <c r="BI38" s="174">
        <f t="shared" si="125"/>
        <v>0</v>
      </c>
      <c r="BJ38" s="174">
        <f t="shared" si="126"/>
        <v>0</v>
      </c>
      <c r="BK38" s="175">
        <f t="shared" si="93"/>
        <v>0</v>
      </c>
      <c r="BL38" s="176">
        <f t="shared" si="127"/>
        <v>0</v>
      </c>
      <c r="BM38" s="177">
        <f t="shared" si="127"/>
        <v>0</v>
      </c>
      <c r="BN38" s="177">
        <f t="shared" si="127"/>
        <v>0</v>
      </c>
      <c r="BO38" s="178">
        <f t="shared" si="38"/>
        <v>0</v>
      </c>
      <c r="BP38" s="176">
        <f t="shared" si="128"/>
        <v>0</v>
      </c>
      <c r="BQ38" s="177">
        <f t="shared" si="129"/>
        <v>0</v>
      </c>
      <c r="BR38" s="177">
        <f t="shared" si="129"/>
        <v>0</v>
      </c>
      <c r="BS38" s="178">
        <f t="shared" si="40"/>
        <v>0</v>
      </c>
      <c r="BT38" s="179">
        <f t="shared" si="130"/>
        <v>0</v>
      </c>
      <c r="BU38" s="180">
        <f t="shared" si="130"/>
        <v>0</v>
      </c>
      <c r="BV38" s="180">
        <f t="shared" si="130"/>
        <v>0</v>
      </c>
      <c r="BW38" s="181">
        <f t="shared" si="42"/>
        <v>0</v>
      </c>
      <c r="BX38" s="179">
        <f t="shared" si="131"/>
        <v>0</v>
      </c>
      <c r="BY38" s="180">
        <f t="shared" si="132"/>
        <v>0</v>
      </c>
      <c r="BZ38" s="180">
        <f t="shared" si="132"/>
        <v>0</v>
      </c>
      <c r="CA38" s="181">
        <f t="shared" si="50"/>
        <v>0</v>
      </c>
    </row>
    <row r="39" spans="2:79" ht="21" customHeight="1">
      <c r="B39" s="66"/>
      <c r="C39" s="67" t="s">
        <v>74</v>
      </c>
      <c r="D39" s="68" t="s">
        <v>8</v>
      </c>
      <c r="E39" s="69">
        <v>247.92</v>
      </c>
      <c r="F39" s="85">
        <v>1.1299999999999999</v>
      </c>
      <c r="G39" s="86">
        <v>0.98099999999999998</v>
      </c>
      <c r="H39" s="87">
        <v>14.4</v>
      </c>
      <c r="I39" s="88">
        <f t="shared" si="100"/>
        <v>3957.5</v>
      </c>
      <c r="J39" s="88">
        <f t="shared" si="101"/>
        <v>3570</v>
      </c>
      <c r="K39" s="89">
        <f t="shared" si="57"/>
        <v>387.5</v>
      </c>
      <c r="L39" s="87">
        <v>15.1</v>
      </c>
      <c r="M39" s="88">
        <f t="shared" si="102"/>
        <v>4149.8999999999996</v>
      </c>
      <c r="N39" s="88">
        <f t="shared" si="103"/>
        <v>3743.6</v>
      </c>
      <c r="O39" s="89">
        <f t="shared" si="60"/>
        <v>406.29999999999973</v>
      </c>
      <c r="P39" s="87">
        <v>15.8</v>
      </c>
      <c r="Q39" s="88">
        <f t="shared" si="104"/>
        <v>4342.3</v>
      </c>
      <c r="R39" s="88">
        <f t="shared" si="105"/>
        <v>3917.1</v>
      </c>
      <c r="S39" s="89">
        <f t="shared" si="63"/>
        <v>425.20000000000027</v>
      </c>
      <c r="T39" s="87">
        <v>14.4</v>
      </c>
      <c r="U39" s="88">
        <f t="shared" si="106"/>
        <v>3957.5</v>
      </c>
      <c r="V39" s="88">
        <f t="shared" si="107"/>
        <v>3570</v>
      </c>
      <c r="W39" s="89">
        <f t="shared" si="66"/>
        <v>387.5</v>
      </c>
      <c r="X39" s="87">
        <v>15.8</v>
      </c>
      <c r="Y39" s="88">
        <f t="shared" si="108"/>
        <v>4342.3</v>
      </c>
      <c r="Z39" s="88">
        <f t="shared" si="109"/>
        <v>3917.1</v>
      </c>
      <c r="AA39" s="89">
        <f t="shared" si="69"/>
        <v>425.20000000000027</v>
      </c>
      <c r="AB39" s="87">
        <v>14.4</v>
      </c>
      <c r="AC39" s="88">
        <f t="shared" si="110"/>
        <v>3957.5</v>
      </c>
      <c r="AD39" s="88">
        <f t="shared" si="111"/>
        <v>3570</v>
      </c>
      <c r="AE39" s="89">
        <f t="shared" si="72"/>
        <v>387.5</v>
      </c>
      <c r="AF39" s="90">
        <f t="shared" si="112"/>
        <v>89.9</v>
      </c>
      <c r="AG39" s="91">
        <f t="shared" si="112"/>
        <v>24707</v>
      </c>
      <c r="AH39" s="91">
        <f t="shared" si="112"/>
        <v>22287.8</v>
      </c>
      <c r="AI39" s="92">
        <f t="shared" si="16"/>
        <v>2419.2000000000007</v>
      </c>
      <c r="AJ39" s="90">
        <f t="shared" si="113"/>
        <v>15</v>
      </c>
      <c r="AK39" s="91">
        <f t="shared" si="114"/>
        <v>4118</v>
      </c>
      <c r="AL39" s="91">
        <f t="shared" si="114"/>
        <v>3715</v>
      </c>
      <c r="AM39" s="92">
        <f t="shared" si="18"/>
        <v>403</v>
      </c>
      <c r="AN39" s="87">
        <v>14.4</v>
      </c>
      <c r="AO39" s="88">
        <f t="shared" si="115"/>
        <v>3957.5</v>
      </c>
      <c r="AP39" s="88">
        <f t="shared" si="116"/>
        <v>3570</v>
      </c>
      <c r="AQ39" s="89">
        <f t="shared" si="78"/>
        <v>387.5</v>
      </c>
      <c r="AR39" s="87">
        <v>14.4</v>
      </c>
      <c r="AS39" s="88">
        <f t="shared" si="117"/>
        <v>3957.5</v>
      </c>
      <c r="AT39" s="88">
        <f t="shared" si="118"/>
        <v>3570</v>
      </c>
      <c r="AU39" s="89">
        <f t="shared" si="81"/>
        <v>387.5</v>
      </c>
      <c r="AV39" s="87">
        <v>15.8</v>
      </c>
      <c r="AW39" s="88">
        <f t="shared" si="119"/>
        <v>4342.3</v>
      </c>
      <c r="AX39" s="88">
        <f t="shared" si="120"/>
        <v>3917.1</v>
      </c>
      <c r="AY39" s="89">
        <f t="shared" si="84"/>
        <v>425.20000000000027</v>
      </c>
      <c r="AZ39" s="87">
        <v>13.7</v>
      </c>
      <c r="BA39" s="88">
        <f t="shared" si="121"/>
        <v>3765.1</v>
      </c>
      <c r="BB39" s="88">
        <f t="shared" si="122"/>
        <v>3396.5</v>
      </c>
      <c r="BC39" s="89">
        <f t="shared" si="87"/>
        <v>368.59999999999991</v>
      </c>
      <c r="BD39" s="87">
        <v>13.7</v>
      </c>
      <c r="BE39" s="88">
        <f t="shared" si="123"/>
        <v>3765.1</v>
      </c>
      <c r="BF39" s="88">
        <f t="shared" si="124"/>
        <v>3396.5</v>
      </c>
      <c r="BG39" s="89">
        <f t="shared" si="90"/>
        <v>368.59999999999991</v>
      </c>
      <c r="BH39" s="87">
        <v>15.8</v>
      </c>
      <c r="BI39" s="88">
        <f t="shared" si="125"/>
        <v>4342.3</v>
      </c>
      <c r="BJ39" s="88">
        <f t="shared" si="126"/>
        <v>3917.1</v>
      </c>
      <c r="BK39" s="89">
        <f t="shared" si="93"/>
        <v>425.20000000000027</v>
      </c>
      <c r="BL39" s="90">
        <f t="shared" si="127"/>
        <v>87.8</v>
      </c>
      <c r="BM39" s="91">
        <f t="shared" si="127"/>
        <v>24129.8</v>
      </c>
      <c r="BN39" s="91">
        <f t="shared" si="127"/>
        <v>21767.199999999997</v>
      </c>
      <c r="BO39" s="92">
        <f t="shared" si="38"/>
        <v>2362.6000000000022</v>
      </c>
      <c r="BP39" s="90">
        <f t="shared" si="128"/>
        <v>14.6</v>
      </c>
      <c r="BQ39" s="91">
        <f t="shared" si="129"/>
        <v>4022</v>
      </c>
      <c r="BR39" s="91">
        <f t="shared" si="129"/>
        <v>3628</v>
      </c>
      <c r="BS39" s="92">
        <f t="shared" si="40"/>
        <v>394</v>
      </c>
      <c r="BT39" s="79">
        <f t="shared" si="130"/>
        <v>177.7</v>
      </c>
      <c r="BU39" s="80">
        <f t="shared" si="130"/>
        <v>48836.800000000003</v>
      </c>
      <c r="BV39" s="80">
        <f t="shared" si="130"/>
        <v>44055</v>
      </c>
      <c r="BW39" s="93">
        <f t="shared" si="42"/>
        <v>4781.8000000000029</v>
      </c>
      <c r="BX39" s="79">
        <f t="shared" si="131"/>
        <v>14.8</v>
      </c>
      <c r="BY39" s="80">
        <f t="shared" si="132"/>
        <v>4070</v>
      </c>
      <c r="BZ39" s="80">
        <f t="shared" si="132"/>
        <v>3671</v>
      </c>
      <c r="CA39" s="93">
        <f t="shared" si="50"/>
        <v>399</v>
      </c>
    </row>
    <row r="40" spans="2:79" s="269" customFormat="1" ht="21" customHeight="1">
      <c r="B40" s="167"/>
      <c r="C40" s="168"/>
      <c r="D40" s="169" t="s">
        <v>157</v>
      </c>
      <c r="E40" s="170"/>
      <c r="F40" s="171"/>
      <c r="G40" s="172"/>
      <c r="H40" s="173">
        <v>0</v>
      </c>
      <c r="I40" s="174">
        <f t="shared" si="100"/>
        <v>0</v>
      </c>
      <c r="J40" s="174">
        <f t="shared" si="101"/>
        <v>0</v>
      </c>
      <c r="K40" s="175">
        <f t="shared" si="57"/>
        <v>0</v>
      </c>
      <c r="L40" s="173">
        <v>0</v>
      </c>
      <c r="M40" s="174">
        <f t="shared" si="102"/>
        <v>0</v>
      </c>
      <c r="N40" s="174">
        <f t="shared" si="103"/>
        <v>0</v>
      </c>
      <c r="O40" s="175">
        <f t="shared" si="60"/>
        <v>0</v>
      </c>
      <c r="P40" s="173">
        <v>0</v>
      </c>
      <c r="Q40" s="174">
        <f t="shared" si="104"/>
        <v>0</v>
      </c>
      <c r="R40" s="174">
        <f t="shared" si="105"/>
        <v>0</v>
      </c>
      <c r="S40" s="175">
        <f t="shared" si="63"/>
        <v>0</v>
      </c>
      <c r="T40" s="173">
        <v>0</v>
      </c>
      <c r="U40" s="174">
        <f t="shared" si="106"/>
        <v>0</v>
      </c>
      <c r="V40" s="174">
        <f t="shared" si="107"/>
        <v>0</v>
      </c>
      <c r="W40" s="175">
        <f t="shared" si="66"/>
        <v>0</v>
      </c>
      <c r="X40" s="173">
        <v>0</v>
      </c>
      <c r="Y40" s="174">
        <f t="shared" si="108"/>
        <v>0</v>
      </c>
      <c r="Z40" s="174">
        <f t="shared" si="109"/>
        <v>0</v>
      </c>
      <c r="AA40" s="175">
        <f t="shared" si="69"/>
        <v>0</v>
      </c>
      <c r="AB40" s="173">
        <v>0</v>
      </c>
      <c r="AC40" s="174">
        <f t="shared" si="110"/>
        <v>0</v>
      </c>
      <c r="AD40" s="174">
        <f t="shared" si="111"/>
        <v>0</v>
      </c>
      <c r="AE40" s="175">
        <f t="shared" si="72"/>
        <v>0</v>
      </c>
      <c r="AF40" s="176">
        <f t="shared" si="112"/>
        <v>0</v>
      </c>
      <c r="AG40" s="177">
        <f t="shared" si="112"/>
        <v>0</v>
      </c>
      <c r="AH40" s="177">
        <f t="shared" si="112"/>
        <v>0</v>
      </c>
      <c r="AI40" s="178">
        <f t="shared" si="16"/>
        <v>0</v>
      </c>
      <c r="AJ40" s="176">
        <f t="shared" si="113"/>
        <v>0</v>
      </c>
      <c r="AK40" s="177">
        <f t="shared" si="114"/>
        <v>0</v>
      </c>
      <c r="AL40" s="177">
        <f t="shared" si="114"/>
        <v>0</v>
      </c>
      <c r="AM40" s="178">
        <f t="shared" si="18"/>
        <v>0</v>
      </c>
      <c r="AN40" s="173">
        <v>0</v>
      </c>
      <c r="AO40" s="174">
        <f t="shared" si="115"/>
        <v>0</v>
      </c>
      <c r="AP40" s="174">
        <f t="shared" si="116"/>
        <v>0</v>
      </c>
      <c r="AQ40" s="175">
        <f t="shared" si="78"/>
        <v>0</v>
      </c>
      <c r="AR40" s="173">
        <v>0</v>
      </c>
      <c r="AS40" s="174">
        <f t="shared" si="117"/>
        <v>0</v>
      </c>
      <c r="AT40" s="174">
        <f t="shared" si="118"/>
        <v>0</v>
      </c>
      <c r="AU40" s="175">
        <f t="shared" si="81"/>
        <v>0</v>
      </c>
      <c r="AV40" s="173">
        <v>0</v>
      </c>
      <c r="AW40" s="174">
        <f t="shared" si="119"/>
        <v>0</v>
      </c>
      <c r="AX40" s="174">
        <f t="shared" si="120"/>
        <v>0</v>
      </c>
      <c r="AY40" s="175">
        <f t="shared" si="84"/>
        <v>0</v>
      </c>
      <c r="AZ40" s="173">
        <v>0</v>
      </c>
      <c r="BA40" s="174">
        <f t="shared" si="121"/>
        <v>0</v>
      </c>
      <c r="BB40" s="174">
        <f t="shared" si="122"/>
        <v>0</v>
      </c>
      <c r="BC40" s="175">
        <f t="shared" si="87"/>
        <v>0</v>
      </c>
      <c r="BD40" s="173">
        <v>0</v>
      </c>
      <c r="BE40" s="174">
        <f t="shared" si="123"/>
        <v>0</v>
      </c>
      <c r="BF40" s="174">
        <f t="shared" si="124"/>
        <v>0</v>
      </c>
      <c r="BG40" s="175">
        <f t="shared" si="90"/>
        <v>0</v>
      </c>
      <c r="BH40" s="173">
        <v>0</v>
      </c>
      <c r="BI40" s="174">
        <f t="shared" si="125"/>
        <v>0</v>
      </c>
      <c r="BJ40" s="174">
        <f t="shared" si="126"/>
        <v>0</v>
      </c>
      <c r="BK40" s="175">
        <f t="shared" si="93"/>
        <v>0</v>
      </c>
      <c r="BL40" s="176">
        <f t="shared" si="127"/>
        <v>0</v>
      </c>
      <c r="BM40" s="177">
        <f t="shared" si="127"/>
        <v>0</v>
      </c>
      <c r="BN40" s="177">
        <f t="shared" si="127"/>
        <v>0</v>
      </c>
      <c r="BO40" s="178">
        <f t="shared" si="38"/>
        <v>0</v>
      </c>
      <c r="BP40" s="176">
        <f t="shared" si="128"/>
        <v>0</v>
      </c>
      <c r="BQ40" s="177">
        <f t="shared" si="129"/>
        <v>0</v>
      </c>
      <c r="BR40" s="177">
        <f t="shared" si="129"/>
        <v>0</v>
      </c>
      <c r="BS40" s="178">
        <f t="shared" si="40"/>
        <v>0</v>
      </c>
      <c r="BT40" s="179">
        <f t="shared" si="130"/>
        <v>0</v>
      </c>
      <c r="BU40" s="180">
        <f t="shared" si="130"/>
        <v>0</v>
      </c>
      <c r="BV40" s="180">
        <f t="shared" si="130"/>
        <v>0</v>
      </c>
      <c r="BW40" s="181">
        <f t="shared" si="42"/>
        <v>0</v>
      </c>
      <c r="BX40" s="179">
        <f t="shared" si="131"/>
        <v>0</v>
      </c>
      <c r="BY40" s="180">
        <f t="shared" si="132"/>
        <v>0</v>
      </c>
      <c r="BZ40" s="180">
        <f t="shared" si="132"/>
        <v>0</v>
      </c>
      <c r="CA40" s="181">
        <f t="shared" si="50"/>
        <v>0</v>
      </c>
    </row>
    <row r="41" spans="2:79" ht="21" customHeight="1">
      <c r="B41" s="160" t="s">
        <v>121</v>
      </c>
      <c r="C41" s="161" t="s">
        <v>75</v>
      </c>
      <c r="D41" s="162" t="s">
        <v>76</v>
      </c>
      <c r="E41" s="163"/>
      <c r="F41" s="164"/>
      <c r="G41" s="165"/>
      <c r="H41" s="87">
        <v>0</v>
      </c>
      <c r="I41" s="88">
        <f t="shared" si="100"/>
        <v>0</v>
      </c>
      <c r="J41" s="88">
        <f t="shared" si="101"/>
        <v>0</v>
      </c>
      <c r="K41" s="89">
        <f t="shared" si="57"/>
        <v>0</v>
      </c>
      <c r="L41" s="87">
        <v>0</v>
      </c>
      <c r="M41" s="88">
        <f t="shared" si="102"/>
        <v>0</v>
      </c>
      <c r="N41" s="88">
        <f t="shared" si="103"/>
        <v>0</v>
      </c>
      <c r="O41" s="89">
        <f t="shared" si="60"/>
        <v>0</v>
      </c>
      <c r="P41" s="87">
        <v>0</v>
      </c>
      <c r="Q41" s="88">
        <f t="shared" si="104"/>
        <v>0</v>
      </c>
      <c r="R41" s="88">
        <f t="shared" si="105"/>
        <v>0</v>
      </c>
      <c r="S41" s="89">
        <f t="shared" si="63"/>
        <v>0</v>
      </c>
      <c r="T41" s="87">
        <v>0</v>
      </c>
      <c r="U41" s="88">
        <f t="shared" si="106"/>
        <v>0</v>
      </c>
      <c r="V41" s="88">
        <f t="shared" si="107"/>
        <v>0</v>
      </c>
      <c r="W41" s="89">
        <f t="shared" si="66"/>
        <v>0</v>
      </c>
      <c r="X41" s="87">
        <v>0</v>
      </c>
      <c r="Y41" s="88">
        <f t="shared" si="108"/>
        <v>0</v>
      </c>
      <c r="Z41" s="88">
        <f t="shared" si="109"/>
        <v>0</v>
      </c>
      <c r="AA41" s="89">
        <f t="shared" si="69"/>
        <v>0</v>
      </c>
      <c r="AB41" s="87">
        <v>0</v>
      </c>
      <c r="AC41" s="88">
        <f t="shared" si="110"/>
        <v>0</v>
      </c>
      <c r="AD41" s="88">
        <f t="shared" si="111"/>
        <v>0</v>
      </c>
      <c r="AE41" s="89">
        <f t="shared" si="72"/>
        <v>0</v>
      </c>
      <c r="AF41" s="90">
        <f t="shared" si="112"/>
        <v>0</v>
      </c>
      <c r="AG41" s="91">
        <f t="shared" si="112"/>
        <v>0</v>
      </c>
      <c r="AH41" s="91">
        <f t="shared" si="112"/>
        <v>0</v>
      </c>
      <c r="AI41" s="92">
        <f t="shared" si="16"/>
        <v>0</v>
      </c>
      <c r="AJ41" s="90">
        <f t="shared" si="113"/>
        <v>0</v>
      </c>
      <c r="AK41" s="91">
        <f t="shared" si="114"/>
        <v>0</v>
      </c>
      <c r="AL41" s="91">
        <f t="shared" si="114"/>
        <v>0</v>
      </c>
      <c r="AM41" s="92">
        <f t="shared" si="18"/>
        <v>0</v>
      </c>
      <c r="AN41" s="87">
        <v>0</v>
      </c>
      <c r="AO41" s="88">
        <f t="shared" si="115"/>
        <v>0</v>
      </c>
      <c r="AP41" s="88">
        <f t="shared" si="116"/>
        <v>0</v>
      </c>
      <c r="AQ41" s="89">
        <f t="shared" si="78"/>
        <v>0</v>
      </c>
      <c r="AR41" s="87">
        <v>0</v>
      </c>
      <c r="AS41" s="88">
        <f t="shared" si="117"/>
        <v>0</v>
      </c>
      <c r="AT41" s="88">
        <f t="shared" si="118"/>
        <v>0</v>
      </c>
      <c r="AU41" s="89">
        <f t="shared" si="81"/>
        <v>0</v>
      </c>
      <c r="AV41" s="87">
        <v>0</v>
      </c>
      <c r="AW41" s="88">
        <f t="shared" si="119"/>
        <v>0</v>
      </c>
      <c r="AX41" s="88">
        <f t="shared" si="120"/>
        <v>0</v>
      </c>
      <c r="AY41" s="89">
        <f t="shared" si="84"/>
        <v>0</v>
      </c>
      <c r="AZ41" s="87">
        <v>0</v>
      </c>
      <c r="BA41" s="88">
        <f t="shared" si="121"/>
        <v>0</v>
      </c>
      <c r="BB41" s="88">
        <f t="shared" si="122"/>
        <v>0</v>
      </c>
      <c r="BC41" s="89">
        <f t="shared" si="87"/>
        <v>0</v>
      </c>
      <c r="BD41" s="87">
        <v>0</v>
      </c>
      <c r="BE41" s="88">
        <f t="shared" si="123"/>
        <v>0</v>
      </c>
      <c r="BF41" s="88">
        <f t="shared" si="124"/>
        <v>0</v>
      </c>
      <c r="BG41" s="89">
        <f t="shared" si="90"/>
        <v>0</v>
      </c>
      <c r="BH41" s="87">
        <v>0</v>
      </c>
      <c r="BI41" s="88">
        <f t="shared" si="125"/>
        <v>0</v>
      </c>
      <c r="BJ41" s="88">
        <f t="shared" si="126"/>
        <v>0</v>
      </c>
      <c r="BK41" s="89">
        <f t="shared" si="93"/>
        <v>0</v>
      </c>
      <c r="BL41" s="90">
        <f t="shared" si="127"/>
        <v>0</v>
      </c>
      <c r="BM41" s="91">
        <f t="shared" si="127"/>
        <v>0</v>
      </c>
      <c r="BN41" s="91">
        <f t="shared" si="127"/>
        <v>0</v>
      </c>
      <c r="BO41" s="92">
        <f t="shared" si="38"/>
        <v>0</v>
      </c>
      <c r="BP41" s="90">
        <f t="shared" si="128"/>
        <v>0</v>
      </c>
      <c r="BQ41" s="91">
        <f t="shared" si="129"/>
        <v>0</v>
      </c>
      <c r="BR41" s="91">
        <f t="shared" si="129"/>
        <v>0</v>
      </c>
      <c r="BS41" s="92">
        <f t="shared" si="40"/>
        <v>0</v>
      </c>
      <c r="BT41" s="79">
        <f t="shared" si="130"/>
        <v>0</v>
      </c>
      <c r="BU41" s="80">
        <f t="shared" si="130"/>
        <v>0</v>
      </c>
      <c r="BV41" s="80">
        <f t="shared" si="130"/>
        <v>0</v>
      </c>
      <c r="BW41" s="93">
        <f t="shared" si="42"/>
        <v>0</v>
      </c>
      <c r="BX41" s="79">
        <f t="shared" si="131"/>
        <v>0</v>
      </c>
      <c r="BY41" s="80">
        <f t="shared" si="132"/>
        <v>0</v>
      </c>
      <c r="BZ41" s="80">
        <f t="shared" si="132"/>
        <v>0</v>
      </c>
      <c r="CA41" s="93">
        <f t="shared" si="50"/>
        <v>0</v>
      </c>
    </row>
    <row r="42" spans="2:79" ht="21" customHeight="1">
      <c r="B42" s="66" t="s">
        <v>77</v>
      </c>
      <c r="C42" s="67" t="s">
        <v>78</v>
      </c>
      <c r="D42" s="68" t="s">
        <v>9</v>
      </c>
      <c r="E42" s="69">
        <v>404.63</v>
      </c>
      <c r="F42" s="123">
        <v>1.1299999999999999</v>
      </c>
      <c r="G42" s="124">
        <v>0.92100000000000004</v>
      </c>
      <c r="H42" s="87">
        <v>11.4</v>
      </c>
      <c r="I42" s="88">
        <f t="shared" si="100"/>
        <v>4800.7</v>
      </c>
      <c r="J42" s="88">
        <f t="shared" si="101"/>
        <v>4612.8</v>
      </c>
      <c r="K42" s="89">
        <f t="shared" si="57"/>
        <v>187.89999999999964</v>
      </c>
      <c r="L42" s="87">
        <v>11.9</v>
      </c>
      <c r="M42" s="88">
        <f t="shared" si="102"/>
        <v>5011.2</v>
      </c>
      <c r="N42" s="88">
        <f t="shared" si="103"/>
        <v>4815.1000000000004</v>
      </c>
      <c r="O42" s="89">
        <f t="shared" si="60"/>
        <v>196.09999999999945</v>
      </c>
      <c r="P42" s="87">
        <v>12.5</v>
      </c>
      <c r="Q42" s="88">
        <f t="shared" si="104"/>
        <v>5263.9</v>
      </c>
      <c r="R42" s="88">
        <f t="shared" si="105"/>
        <v>5057.8999999999996</v>
      </c>
      <c r="S42" s="89">
        <f t="shared" si="63"/>
        <v>206</v>
      </c>
      <c r="T42" s="87">
        <v>11.4</v>
      </c>
      <c r="U42" s="88">
        <f t="shared" si="106"/>
        <v>4800.7</v>
      </c>
      <c r="V42" s="88">
        <f t="shared" si="107"/>
        <v>4612.8</v>
      </c>
      <c r="W42" s="89">
        <f t="shared" si="66"/>
        <v>187.89999999999964</v>
      </c>
      <c r="X42" s="87">
        <v>12.5</v>
      </c>
      <c r="Y42" s="88">
        <f t="shared" si="108"/>
        <v>5263.9</v>
      </c>
      <c r="Z42" s="88">
        <f t="shared" si="109"/>
        <v>5057.8999999999996</v>
      </c>
      <c r="AA42" s="89">
        <f t="shared" si="69"/>
        <v>206</v>
      </c>
      <c r="AB42" s="87">
        <v>11.4</v>
      </c>
      <c r="AC42" s="88">
        <f t="shared" si="110"/>
        <v>4800.7</v>
      </c>
      <c r="AD42" s="88">
        <f t="shared" si="111"/>
        <v>4612.8</v>
      </c>
      <c r="AE42" s="89">
        <f t="shared" si="72"/>
        <v>187.89999999999964</v>
      </c>
      <c r="AF42" s="90">
        <f t="shared" si="112"/>
        <v>71.099999999999994</v>
      </c>
      <c r="AG42" s="91">
        <f t="shared" si="112"/>
        <v>29941.100000000002</v>
      </c>
      <c r="AH42" s="91">
        <f t="shared" si="112"/>
        <v>28769.3</v>
      </c>
      <c r="AI42" s="92">
        <f t="shared" si="16"/>
        <v>1171.8000000000029</v>
      </c>
      <c r="AJ42" s="90">
        <f t="shared" si="113"/>
        <v>11.9</v>
      </c>
      <c r="AK42" s="91">
        <f t="shared" si="114"/>
        <v>4990</v>
      </c>
      <c r="AL42" s="91">
        <f t="shared" si="114"/>
        <v>4795</v>
      </c>
      <c r="AM42" s="92">
        <f t="shared" si="18"/>
        <v>195</v>
      </c>
      <c r="AN42" s="87">
        <v>11.4</v>
      </c>
      <c r="AO42" s="88">
        <f t="shared" si="115"/>
        <v>4800.7</v>
      </c>
      <c r="AP42" s="88">
        <f t="shared" si="116"/>
        <v>4612.8</v>
      </c>
      <c r="AQ42" s="89">
        <f t="shared" si="78"/>
        <v>187.89999999999964</v>
      </c>
      <c r="AR42" s="87">
        <v>11.4</v>
      </c>
      <c r="AS42" s="88">
        <f t="shared" si="117"/>
        <v>4800.7</v>
      </c>
      <c r="AT42" s="88">
        <f t="shared" si="118"/>
        <v>4612.8</v>
      </c>
      <c r="AU42" s="89">
        <f t="shared" si="81"/>
        <v>187.89999999999964</v>
      </c>
      <c r="AV42" s="87">
        <v>12.5</v>
      </c>
      <c r="AW42" s="88">
        <f t="shared" si="119"/>
        <v>5263.9</v>
      </c>
      <c r="AX42" s="88">
        <f t="shared" si="120"/>
        <v>5057.8999999999996</v>
      </c>
      <c r="AY42" s="89">
        <f t="shared" si="84"/>
        <v>206</v>
      </c>
      <c r="AZ42" s="87">
        <v>10.8</v>
      </c>
      <c r="BA42" s="88">
        <f t="shared" si="121"/>
        <v>4548</v>
      </c>
      <c r="BB42" s="88">
        <f t="shared" si="122"/>
        <v>4370</v>
      </c>
      <c r="BC42" s="89">
        <f t="shared" si="87"/>
        <v>178</v>
      </c>
      <c r="BD42" s="87">
        <v>10.8</v>
      </c>
      <c r="BE42" s="88">
        <f t="shared" si="123"/>
        <v>4548</v>
      </c>
      <c r="BF42" s="88">
        <f t="shared" si="124"/>
        <v>4370</v>
      </c>
      <c r="BG42" s="89">
        <f t="shared" si="90"/>
        <v>178</v>
      </c>
      <c r="BH42" s="87">
        <v>12.5</v>
      </c>
      <c r="BI42" s="88">
        <f t="shared" si="125"/>
        <v>5263.9</v>
      </c>
      <c r="BJ42" s="88">
        <f t="shared" si="126"/>
        <v>5057.8999999999996</v>
      </c>
      <c r="BK42" s="89">
        <f t="shared" si="93"/>
        <v>206</v>
      </c>
      <c r="BL42" s="90">
        <f t="shared" si="127"/>
        <v>69.399999999999991</v>
      </c>
      <c r="BM42" s="91">
        <f t="shared" si="127"/>
        <v>29225.199999999997</v>
      </c>
      <c r="BN42" s="91">
        <f t="shared" si="127"/>
        <v>28081.4</v>
      </c>
      <c r="BO42" s="92">
        <f t="shared" si="38"/>
        <v>1143.7999999999956</v>
      </c>
      <c r="BP42" s="90">
        <f t="shared" si="128"/>
        <v>11.6</v>
      </c>
      <c r="BQ42" s="91">
        <f t="shared" si="129"/>
        <v>4871</v>
      </c>
      <c r="BR42" s="91">
        <f t="shared" si="129"/>
        <v>4680</v>
      </c>
      <c r="BS42" s="92">
        <f t="shared" si="40"/>
        <v>191</v>
      </c>
      <c r="BT42" s="79">
        <f t="shared" si="130"/>
        <v>140.5</v>
      </c>
      <c r="BU42" s="80">
        <f t="shared" si="130"/>
        <v>59166.3</v>
      </c>
      <c r="BV42" s="80">
        <f t="shared" si="130"/>
        <v>56850.7</v>
      </c>
      <c r="BW42" s="93">
        <f t="shared" si="42"/>
        <v>2315.6000000000058</v>
      </c>
      <c r="BX42" s="79">
        <f t="shared" si="131"/>
        <v>11.7</v>
      </c>
      <c r="BY42" s="80">
        <f t="shared" si="132"/>
        <v>4931</v>
      </c>
      <c r="BZ42" s="80">
        <f t="shared" si="132"/>
        <v>4738</v>
      </c>
      <c r="CA42" s="93">
        <f t="shared" si="50"/>
        <v>193</v>
      </c>
    </row>
    <row r="43" spans="2:79" ht="21" customHeight="1">
      <c r="B43" s="66"/>
      <c r="C43" s="67" t="s">
        <v>79</v>
      </c>
      <c r="D43" s="68" t="s">
        <v>10</v>
      </c>
      <c r="E43" s="69">
        <v>580.24</v>
      </c>
      <c r="F43" s="85">
        <v>1.1299999999999999</v>
      </c>
      <c r="G43" s="86">
        <v>1.0209999999999999</v>
      </c>
      <c r="H43" s="87">
        <v>2.8</v>
      </c>
      <c r="I43" s="88">
        <f t="shared" si="100"/>
        <v>1874.4</v>
      </c>
      <c r="J43" s="88">
        <f t="shared" si="101"/>
        <v>1624.7</v>
      </c>
      <c r="K43" s="89">
        <f t="shared" si="57"/>
        <v>249.70000000000005</v>
      </c>
      <c r="L43" s="87">
        <v>2.9</v>
      </c>
      <c r="M43" s="88">
        <f t="shared" si="102"/>
        <v>1941.4</v>
      </c>
      <c r="N43" s="88">
        <f t="shared" si="103"/>
        <v>1682.7</v>
      </c>
      <c r="O43" s="89">
        <f t="shared" si="60"/>
        <v>258.70000000000005</v>
      </c>
      <c r="P43" s="87">
        <v>3</v>
      </c>
      <c r="Q43" s="88">
        <f t="shared" si="104"/>
        <v>2008.3</v>
      </c>
      <c r="R43" s="88">
        <f t="shared" si="105"/>
        <v>1740.7</v>
      </c>
      <c r="S43" s="89">
        <f t="shared" si="63"/>
        <v>267.59999999999991</v>
      </c>
      <c r="T43" s="87">
        <v>2.8</v>
      </c>
      <c r="U43" s="88">
        <f t="shared" si="106"/>
        <v>1874.4</v>
      </c>
      <c r="V43" s="88">
        <f t="shared" si="107"/>
        <v>1624.7</v>
      </c>
      <c r="W43" s="89">
        <f t="shared" si="66"/>
        <v>249.70000000000005</v>
      </c>
      <c r="X43" s="87">
        <v>3</v>
      </c>
      <c r="Y43" s="88">
        <f t="shared" si="108"/>
        <v>2008.3</v>
      </c>
      <c r="Z43" s="88">
        <f t="shared" si="109"/>
        <v>1740.7</v>
      </c>
      <c r="AA43" s="89">
        <f t="shared" si="69"/>
        <v>267.59999999999991</v>
      </c>
      <c r="AB43" s="87">
        <v>2.8</v>
      </c>
      <c r="AC43" s="88">
        <f t="shared" si="110"/>
        <v>1874.4</v>
      </c>
      <c r="AD43" s="88">
        <f t="shared" si="111"/>
        <v>1624.7</v>
      </c>
      <c r="AE43" s="89">
        <f t="shared" si="72"/>
        <v>249.70000000000005</v>
      </c>
      <c r="AF43" s="90">
        <f t="shared" si="112"/>
        <v>17.3</v>
      </c>
      <c r="AG43" s="91">
        <f t="shared" si="112"/>
        <v>11581.199999999999</v>
      </c>
      <c r="AH43" s="91">
        <f t="shared" si="112"/>
        <v>10038.200000000001</v>
      </c>
      <c r="AI43" s="92">
        <f t="shared" si="16"/>
        <v>1542.9999999999982</v>
      </c>
      <c r="AJ43" s="90">
        <f t="shared" si="113"/>
        <v>2.9</v>
      </c>
      <c r="AK43" s="91">
        <f t="shared" si="114"/>
        <v>1930</v>
      </c>
      <c r="AL43" s="91">
        <f t="shared" si="114"/>
        <v>1673</v>
      </c>
      <c r="AM43" s="92">
        <f t="shared" si="18"/>
        <v>257</v>
      </c>
      <c r="AN43" s="87">
        <v>2.8</v>
      </c>
      <c r="AO43" s="88">
        <f t="shared" si="115"/>
        <v>1874.4</v>
      </c>
      <c r="AP43" s="88">
        <f t="shared" si="116"/>
        <v>1624.7</v>
      </c>
      <c r="AQ43" s="89">
        <f t="shared" si="78"/>
        <v>249.70000000000005</v>
      </c>
      <c r="AR43" s="87">
        <v>2.8</v>
      </c>
      <c r="AS43" s="88">
        <f t="shared" si="117"/>
        <v>1874.4</v>
      </c>
      <c r="AT43" s="88">
        <f t="shared" si="118"/>
        <v>1624.7</v>
      </c>
      <c r="AU43" s="89">
        <f t="shared" si="81"/>
        <v>249.70000000000005</v>
      </c>
      <c r="AV43" s="87">
        <v>3</v>
      </c>
      <c r="AW43" s="88">
        <f t="shared" si="119"/>
        <v>2008.3</v>
      </c>
      <c r="AX43" s="88">
        <f t="shared" si="120"/>
        <v>1740.7</v>
      </c>
      <c r="AY43" s="89">
        <f t="shared" si="84"/>
        <v>267.59999999999991</v>
      </c>
      <c r="AZ43" s="87">
        <v>2.6</v>
      </c>
      <c r="BA43" s="88">
        <f t="shared" si="121"/>
        <v>1740.5</v>
      </c>
      <c r="BB43" s="88">
        <f t="shared" si="122"/>
        <v>1508.6</v>
      </c>
      <c r="BC43" s="89">
        <f t="shared" si="87"/>
        <v>231.90000000000009</v>
      </c>
      <c r="BD43" s="87">
        <v>2.6</v>
      </c>
      <c r="BE43" s="88">
        <f t="shared" si="123"/>
        <v>1740.5</v>
      </c>
      <c r="BF43" s="88">
        <f t="shared" si="124"/>
        <v>1508.6</v>
      </c>
      <c r="BG43" s="89">
        <f t="shared" si="90"/>
        <v>231.90000000000009</v>
      </c>
      <c r="BH43" s="87">
        <v>3</v>
      </c>
      <c r="BI43" s="88">
        <f t="shared" si="125"/>
        <v>2008.3</v>
      </c>
      <c r="BJ43" s="88">
        <f t="shared" si="126"/>
        <v>1740.7</v>
      </c>
      <c r="BK43" s="89">
        <f t="shared" si="93"/>
        <v>267.59999999999991</v>
      </c>
      <c r="BL43" s="90">
        <f t="shared" si="127"/>
        <v>16.799999999999997</v>
      </c>
      <c r="BM43" s="91">
        <f t="shared" si="127"/>
        <v>11246.4</v>
      </c>
      <c r="BN43" s="91">
        <f t="shared" si="127"/>
        <v>9748.0000000000018</v>
      </c>
      <c r="BO43" s="92">
        <f t="shared" si="38"/>
        <v>1498.3999999999978</v>
      </c>
      <c r="BP43" s="90">
        <f t="shared" si="128"/>
        <v>2.8</v>
      </c>
      <c r="BQ43" s="91">
        <f t="shared" si="129"/>
        <v>1874</v>
      </c>
      <c r="BR43" s="91">
        <f t="shared" si="129"/>
        <v>1625</v>
      </c>
      <c r="BS43" s="92">
        <f t="shared" si="40"/>
        <v>249</v>
      </c>
      <c r="BT43" s="79">
        <f t="shared" si="130"/>
        <v>34.099999999999994</v>
      </c>
      <c r="BU43" s="80">
        <f t="shared" si="130"/>
        <v>22827.599999999999</v>
      </c>
      <c r="BV43" s="80">
        <f t="shared" si="130"/>
        <v>19786.200000000004</v>
      </c>
      <c r="BW43" s="93">
        <f t="shared" si="42"/>
        <v>3041.3999999999942</v>
      </c>
      <c r="BX43" s="79">
        <f t="shared" si="131"/>
        <v>2.8</v>
      </c>
      <c r="BY43" s="80">
        <f t="shared" si="132"/>
        <v>1902</v>
      </c>
      <c r="BZ43" s="80">
        <f t="shared" si="132"/>
        <v>1649</v>
      </c>
      <c r="CA43" s="93">
        <f t="shared" si="50"/>
        <v>253</v>
      </c>
    </row>
    <row r="44" spans="2:79" ht="21" customHeight="1">
      <c r="B44" s="117"/>
      <c r="C44" s="118" t="s">
        <v>80</v>
      </c>
      <c r="D44" s="68" t="s">
        <v>11</v>
      </c>
      <c r="E44" s="69">
        <v>727.69</v>
      </c>
      <c r="F44" s="153">
        <v>1.1299999999999999</v>
      </c>
      <c r="G44" s="166">
        <v>1.0209999999999999</v>
      </c>
      <c r="H44" s="87">
        <v>0</v>
      </c>
      <c r="I44" s="88">
        <f t="shared" si="100"/>
        <v>0</v>
      </c>
      <c r="J44" s="88">
        <f t="shared" si="101"/>
        <v>0</v>
      </c>
      <c r="K44" s="89">
        <f t="shared" si="57"/>
        <v>0</v>
      </c>
      <c r="L44" s="87">
        <v>0.3</v>
      </c>
      <c r="M44" s="88">
        <f t="shared" si="102"/>
        <v>251.9</v>
      </c>
      <c r="N44" s="88">
        <f t="shared" si="103"/>
        <v>218.3</v>
      </c>
      <c r="O44" s="89">
        <f t="shared" si="60"/>
        <v>33.599999999999994</v>
      </c>
      <c r="P44" s="87">
        <v>0</v>
      </c>
      <c r="Q44" s="88">
        <f t="shared" si="104"/>
        <v>0</v>
      </c>
      <c r="R44" s="88">
        <f t="shared" si="105"/>
        <v>0</v>
      </c>
      <c r="S44" s="89">
        <f t="shared" si="63"/>
        <v>0</v>
      </c>
      <c r="T44" s="87">
        <v>0</v>
      </c>
      <c r="U44" s="88">
        <f t="shared" si="106"/>
        <v>0</v>
      </c>
      <c r="V44" s="88">
        <f t="shared" si="107"/>
        <v>0</v>
      </c>
      <c r="W44" s="89">
        <f t="shared" si="66"/>
        <v>0</v>
      </c>
      <c r="X44" s="87">
        <v>0</v>
      </c>
      <c r="Y44" s="88">
        <f t="shared" si="108"/>
        <v>0</v>
      </c>
      <c r="Z44" s="88">
        <f t="shared" si="109"/>
        <v>0</v>
      </c>
      <c r="AA44" s="89">
        <f t="shared" si="69"/>
        <v>0</v>
      </c>
      <c r="AB44" s="87">
        <v>0</v>
      </c>
      <c r="AC44" s="88">
        <f t="shared" si="110"/>
        <v>0</v>
      </c>
      <c r="AD44" s="88">
        <f t="shared" si="111"/>
        <v>0</v>
      </c>
      <c r="AE44" s="89">
        <f t="shared" si="72"/>
        <v>0</v>
      </c>
      <c r="AF44" s="90">
        <f t="shared" si="112"/>
        <v>0.3</v>
      </c>
      <c r="AG44" s="91">
        <f t="shared" si="112"/>
        <v>251.9</v>
      </c>
      <c r="AH44" s="91">
        <f t="shared" si="112"/>
        <v>218.3</v>
      </c>
      <c r="AI44" s="92">
        <f t="shared" si="16"/>
        <v>33.599999999999994</v>
      </c>
      <c r="AJ44" s="90">
        <f t="shared" si="113"/>
        <v>0.1</v>
      </c>
      <c r="AK44" s="91">
        <f t="shared" si="114"/>
        <v>42</v>
      </c>
      <c r="AL44" s="91">
        <f t="shared" si="114"/>
        <v>36</v>
      </c>
      <c r="AM44" s="92">
        <f t="shared" si="18"/>
        <v>6</v>
      </c>
      <c r="AN44" s="87">
        <v>0</v>
      </c>
      <c r="AO44" s="88">
        <f t="shared" si="115"/>
        <v>0</v>
      </c>
      <c r="AP44" s="88">
        <f t="shared" si="116"/>
        <v>0</v>
      </c>
      <c r="AQ44" s="89">
        <f t="shared" si="78"/>
        <v>0</v>
      </c>
      <c r="AR44" s="87">
        <v>0</v>
      </c>
      <c r="AS44" s="88">
        <f t="shared" si="117"/>
        <v>0</v>
      </c>
      <c r="AT44" s="88">
        <f t="shared" si="118"/>
        <v>0</v>
      </c>
      <c r="AU44" s="89">
        <f t="shared" si="81"/>
        <v>0</v>
      </c>
      <c r="AV44" s="87">
        <v>0</v>
      </c>
      <c r="AW44" s="88">
        <f t="shared" si="119"/>
        <v>0</v>
      </c>
      <c r="AX44" s="88">
        <f t="shared" si="120"/>
        <v>0</v>
      </c>
      <c r="AY44" s="89">
        <f t="shared" si="84"/>
        <v>0</v>
      </c>
      <c r="AZ44" s="87">
        <v>0</v>
      </c>
      <c r="BA44" s="88">
        <f t="shared" si="121"/>
        <v>0</v>
      </c>
      <c r="BB44" s="88">
        <f t="shared" si="122"/>
        <v>0</v>
      </c>
      <c r="BC44" s="89">
        <f t="shared" si="87"/>
        <v>0</v>
      </c>
      <c r="BD44" s="87">
        <v>0</v>
      </c>
      <c r="BE44" s="88">
        <f t="shared" si="123"/>
        <v>0</v>
      </c>
      <c r="BF44" s="88">
        <f t="shared" si="124"/>
        <v>0</v>
      </c>
      <c r="BG44" s="89">
        <f t="shared" si="90"/>
        <v>0</v>
      </c>
      <c r="BH44" s="87">
        <v>0</v>
      </c>
      <c r="BI44" s="88">
        <f t="shared" si="125"/>
        <v>0</v>
      </c>
      <c r="BJ44" s="88">
        <f t="shared" si="126"/>
        <v>0</v>
      </c>
      <c r="BK44" s="89">
        <f t="shared" si="93"/>
        <v>0</v>
      </c>
      <c r="BL44" s="90">
        <f t="shared" si="127"/>
        <v>0</v>
      </c>
      <c r="BM44" s="91">
        <f t="shared" si="127"/>
        <v>0</v>
      </c>
      <c r="BN44" s="91">
        <f t="shared" si="127"/>
        <v>0</v>
      </c>
      <c r="BO44" s="92">
        <f t="shared" si="38"/>
        <v>0</v>
      </c>
      <c r="BP44" s="90">
        <f t="shared" si="128"/>
        <v>0</v>
      </c>
      <c r="BQ44" s="91">
        <f t="shared" si="129"/>
        <v>0</v>
      </c>
      <c r="BR44" s="91">
        <f t="shared" si="129"/>
        <v>0</v>
      </c>
      <c r="BS44" s="92">
        <f t="shared" si="40"/>
        <v>0</v>
      </c>
      <c r="BT44" s="79">
        <f t="shared" si="130"/>
        <v>0.3</v>
      </c>
      <c r="BU44" s="80">
        <f t="shared" si="130"/>
        <v>251.9</v>
      </c>
      <c r="BV44" s="80">
        <f t="shared" si="130"/>
        <v>218.3</v>
      </c>
      <c r="BW44" s="93">
        <f t="shared" si="42"/>
        <v>33.599999999999994</v>
      </c>
      <c r="BX44" s="79">
        <f t="shared" si="131"/>
        <v>0</v>
      </c>
      <c r="BY44" s="80">
        <f t="shared" si="132"/>
        <v>21</v>
      </c>
      <c r="BZ44" s="80">
        <f t="shared" si="132"/>
        <v>18</v>
      </c>
      <c r="CA44" s="93">
        <f t="shared" si="50"/>
        <v>3</v>
      </c>
    </row>
    <row r="45" spans="2:79" ht="21" customHeight="1">
      <c r="B45" s="182" t="s">
        <v>81</v>
      </c>
      <c r="C45" s="183" t="s">
        <v>82</v>
      </c>
      <c r="D45" s="121" t="s">
        <v>12</v>
      </c>
      <c r="E45" s="122">
        <v>288.19</v>
      </c>
      <c r="F45" s="85">
        <v>1</v>
      </c>
      <c r="G45" s="114">
        <v>1.181</v>
      </c>
      <c r="H45" s="88">
        <v>26.3</v>
      </c>
      <c r="I45" s="88">
        <f t="shared" si="100"/>
        <v>8951.2999999999993</v>
      </c>
      <c r="J45" s="88">
        <f t="shared" si="101"/>
        <v>7579.4</v>
      </c>
      <c r="K45" s="89">
        <f t="shared" si="57"/>
        <v>1371.8999999999996</v>
      </c>
      <c r="L45" s="88">
        <v>27.6</v>
      </c>
      <c r="M45" s="88">
        <f t="shared" si="102"/>
        <v>9393.7000000000007</v>
      </c>
      <c r="N45" s="88">
        <f t="shared" si="103"/>
        <v>7954</v>
      </c>
      <c r="O45" s="89">
        <f t="shared" si="60"/>
        <v>1439.7000000000007</v>
      </c>
      <c r="P45" s="88">
        <v>28.9</v>
      </c>
      <c r="Q45" s="88">
        <f t="shared" si="104"/>
        <v>9836.2000000000007</v>
      </c>
      <c r="R45" s="88">
        <f t="shared" si="105"/>
        <v>8328.7000000000007</v>
      </c>
      <c r="S45" s="89">
        <f t="shared" si="63"/>
        <v>1507.5</v>
      </c>
      <c r="T45" s="88">
        <v>26.3</v>
      </c>
      <c r="U45" s="88">
        <f t="shared" si="106"/>
        <v>8951.2999999999993</v>
      </c>
      <c r="V45" s="88">
        <f t="shared" si="107"/>
        <v>7579.4</v>
      </c>
      <c r="W45" s="89">
        <f t="shared" si="66"/>
        <v>1371.8999999999996</v>
      </c>
      <c r="X45" s="88">
        <v>28.9</v>
      </c>
      <c r="Y45" s="88">
        <f t="shared" si="108"/>
        <v>9836.2000000000007</v>
      </c>
      <c r="Z45" s="88">
        <f t="shared" si="109"/>
        <v>8328.7000000000007</v>
      </c>
      <c r="AA45" s="89">
        <f t="shared" si="69"/>
        <v>1507.5</v>
      </c>
      <c r="AB45" s="88">
        <v>26.3</v>
      </c>
      <c r="AC45" s="88">
        <f t="shared" si="110"/>
        <v>8951.2999999999993</v>
      </c>
      <c r="AD45" s="88">
        <f t="shared" si="111"/>
        <v>7579.4</v>
      </c>
      <c r="AE45" s="89">
        <f t="shared" si="72"/>
        <v>1371.8999999999996</v>
      </c>
      <c r="AF45" s="90">
        <f t="shared" si="112"/>
        <v>164.3</v>
      </c>
      <c r="AG45" s="91">
        <f t="shared" si="112"/>
        <v>55920</v>
      </c>
      <c r="AH45" s="91">
        <f t="shared" si="112"/>
        <v>47349.599999999999</v>
      </c>
      <c r="AI45" s="92">
        <f t="shared" si="16"/>
        <v>8570.4000000000015</v>
      </c>
      <c r="AJ45" s="90">
        <f t="shared" si="113"/>
        <v>27.4</v>
      </c>
      <c r="AK45" s="91">
        <f t="shared" si="114"/>
        <v>9320</v>
      </c>
      <c r="AL45" s="91">
        <f t="shared" si="114"/>
        <v>7892</v>
      </c>
      <c r="AM45" s="92">
        <f t="shared" si="18"/>
        <v>1428</v>
      </c>
      <c r="AN45" s="88">
        <v>26.3</v>
      </c>
      <c r="AO45" s="88">
        <f t="shared" si="115"/>
        <v>8951.2999999999993</v>
      </c>
      <c r="AP45" s="270">
        <f t="shared" si="116"/>
        <v>7579.4</v>
      </c>
      <c r="AQ45" s="89">
        <f t="shared" si="78"/>
        <v>1371.8999999999996</v>
      </c>
      <c r="AR45" s="88">
        <v>26.3</v>
      </c>
      <c r="AS45" s="88">
        <f t="shared" si="117"/>
        <v>8951.2999999999993</v>
      </c>
      <c r="AT45" s="88">
        <f t="shared" si="118"/>
        <v>7579.4</v>
      </c>
      <c r="AU45" s="89">
        <f t="shared" si="81"/>
        <v>1371.8999999999996</v>
      </c>
      <c r="AV45" s="88">
        <v>28.9</v>
      </c>
      <c r="AW45" s="88">
        <f t="shared" si="119"/>
        <v>9836.2000000000007</v>
      </c>
      <c r="AX45" s="88">
        <f t="shared" si="120"/>
        <v>8328.7000000000007</v>
      </c>
      <c r="AY45" s="89">
        <f t="shared" si="84"/>
        <v>1507.5</v>
      </c>
      <c r="AZ45" s="88">
        <v>25</v>
      </c>
      <c r="BA45" s="88">
        <f t="shared" si="121"/>
        <v>8508.7999999999993</v>
      </c>
      <c r="BB45" s="88">
        <f t="shared" si="122"/>
        <v>7204.8</v>
      </c>
      <c r="BC45" s="89">
        <f t="shared" si="87"/>
        <v>1303.9999999999991</v>
      </c>
      <c r="BD45" s="88">
        <v>25</v>
      </c>
      <c r="BE45" s="88">
        <f t="shared" si="123"/>
        <v>8508.7999999999993</v>
      </c>
      <c r="BF45" s="88">
        <f t="shared" si="124"/>
        <v>7204.8</v>
      </c>
      <c r="BG45" s="89">
        <f t="shared" si="90"/>
        <v>1303.9999999999991</v>
      </c>
      <c r="BH45" s="88">
        <v>28.9</v>
      </c>
      <c r="BI45" s="88">
        <f t="shared" si="125"/>
        <v>9836.2000000000007</v>
      </c>
      <c r="BJ45" s="88">
        <f t="shared" si="126"/>
        <v>8328.7000000000007</v>
      </c>
      <c r="BK45" s="89">
        <f t="shared" si="93"/>
        <v>1507.5</v>
      </c>
      <c r="BL45" s="90">
        <f t="shared" si="127"/>
        <v>160.4</v>
      </c>
      <c r="BM45" s="91">
        <f t="shared" si="127"/>
        <v>54592.599999999991</v>
      </c>
      <c r="BN45" s="91">
        <f t="shared" si="127"/>
        <v>46225.8</v>
      </c>
      <c r="BO45" s="92">
        <f t="shared" si="38"/>
        <v>8366.7999999999884</v>
      </c>
      <c r="BP45" s="90">
        <f t="shared" si="128"/>
        <v>26.7</v>
      </c>
      <c r="BQ45" s="91">
        <f t="shared" si="129"/>
        <v>9099</v>
      </c>
      <c r="BR45" s="91">
        <f t="shared" si="129"/>
        <v>7704</v>
      </c>
      <c r="BS45" s="92">
        <f t="shared" si="40"/>
        <v>1395</v>
      </c>
      <c r="BT45" s="79">
        <f t="shared" si="130"/>
        <v>324.70000000000005</v>
      </c>
      <c r="BU45" s="80">
        <f t="shared" si="130"/>
        <v>110512.59999999999</v>
      </c>
      <c r="BV45" s="80">
        <f t="shared" si="130"/>
        <v>93575.4</v>
      </c>
      <c r="BW45" s="93">
        <f t="shared" si="42"/>
        <v>16937.199999999997</v>
      </c>
      <c r="BX45" s="79">
        <f t="shared" si="131"/>
        <v>27.1</v>
      </c>
      <c r="BY45" s="80">
        <f t="shared" si="132"/>
        <v>9209</v>
      </c>
      <c r="BZ45" s="80">
        <f t="shared" si="132"/>
        <v>7798</v>
      </c>
      <c r="CA45" s="93">
        <f t="shared" si="50"/>
        <v>1411</v>
      </c>
    </row>
    <row r="46" spans="2:79" ht="21" customHeight="1">
      <c r="B46" s="66"/>
      <c r="C46" s="67" t="s">
        <v>83</v>
      </c>
      <c r="D46" s="68" t="s">
        <v>13</v>
      </c>
      <c r="E46" s="69">
        <v>241.79</v>
      </c>
      <c r="F46" s="85">
        <v>1</v>
      </c>
      <c r="G46" s="114">
        <v>1.2509999999999999</v>
      </c>
      <c r="H46" s="87">
        <v>2.1</v>
      </c>
      <c r="I46" s="88">
        <f t="shared" si="100"/>
        <v>635.20000000000005</v>
      </c>
      <c r="J46" s="88">
        <f t="shared" si="101"/>
        <v>507.8</v>
      </c>
      <c r="K46" s="89">
        <f t="shared" si="57"/>
        <v>127.40000000000003</v>
      </c>
      <c r="L46" s="87">
        <v>2.2000000000000002</v>
      </c>
      <c r="M46" s="88">
        <f t="shared" si="102"/>
        <v>665.5</v>
      </c>
      <c r="N46" s="88">
        <f t="shared" si="103"/>
        <v>531.9</v>
      </c>
      <c r="O46" s="89">
        <f t="shared" si="60"/>
        <v>133.60000000000002</v>
      </c>
      <c r="P46" s="87">
        <v>2.2999999999999998</v>
      </c>
      <c r="Q46" s="88">
        <f t="shared" si="104"/>
        <v>695.7</v>
      </c>
      <c r="R46" s="88">
        <f t="shared" si="105"/>
        <v>556.1</v>
      </c>
      <c r="S46" s="89">
        <f t="shared" si="63"/>
        <v>139.60000000000002</v>
      </c>
      <c r="T46" s="87">
        <v>2.1</v>
      </c>
      <c r="U46" s="88">
        <f t="shared" si="106"/>
        <v>635.20000000000005</v>
      </c>
      <c r="V46" s="88">
        <f t="shared" si="107"/>
        <v>507.8</v>
      </c>
      <c r="W46" s="89">
        <f t="shared" si="66"/>
        <v>127.40000000000003</v>
      </c>
      <c r="X46" s="87">
        <v>2.2999999999999998</v>
      </c>
      <c r="Y46" s="88">
        <f t="shared" si="108"/>
        <v>695.7</v>
      </c>
      <c r="Z46" s="88">
        <f t="shared" si="109"/>
        <v>556.1</v>
      </c>
      <c r="AA46" s="89">
        <f t="shared" si="69"/>
        <v>139.60000000000002</v>
      </c>
      <c r="AB46" s="87">
        <v>2.1</v>
      </c>
      <c r="AC46" s="88">
        <f t="shared" si="110"/>
        <v>635.20000000000005</v>
      </c>
      <c r="AD46" s="88">
        <f t="shared" si="111"/>
        <v>507.8</v>
      </c>
      <c r="AE46" s="89">
        <f t="shared" si="72"/>
        <v>127.40000000000003</v>
      </c>
      <c r="AF46" s="90">
        <f t="shared" si="112"/>
        <v>13.1</v>
      </c>
      <c r="AG46" s="91">
        <f t="shared" si="112"/>
        <v>3962.5</v>
      </c>
      <c r="AH46" s="91">
        <f t="shared" si="112"/>
        <v>3167.5000000000005</v>
      </c>
      <c r="AI46" s="92">
        <f t="shared" si="16"/>
        <v>794.99999999999955</v>
      </c>
      <c r="AJ46" s="90">
        <f t="shared" si="113"/>
        <v>2.2000000000000002</v>
      </c>
      <c r="AK46" s="91">
        <f t="shared" si="114"/>
        <v>660</v>
      </c>
      <c r="AL46" s="91">
        <f t="shared" si="114"/>
        <v>528</v>
      </c>
      <c r="AM46" s="92">
        <f t="shared" si="18"/>
        <v>132</v>
      </c>
      <c r="AN46" s="87">
        <v>2.1</v>
      </c>
      <c r="AO46" s="88">
        <f t="shared" si="115"/>
        <v>635.20000000000005</v>
      </c>
      <c r="AP46" s="88">
        <f t="shared" si="116"/>
        <v>507.8</v>
      </c>
      <c r="AQ46" s="89">
        <f t="shared" si="78"/>
        <v>127.40000000000003</v>
      </c>
      <c r="AR46" s="87">
        <v>2.1</v>
      </c>
      <c r="AS46" s="88">
        <f t="shared" si="117"/>
        <v>635.20000000000005</v>
      </c>
      <c r="AT46" s="88">
        <f t="shared" si="118"/>
        <v>507.8</v>
      </c>
      <c r="AU46" s="89">
        <f t="shared" si="81"/>
        <v>127.40000000000003</v>
      </c>
      <c r="AV46" s="87">
        <v>2.2999999999999998</v>
      </c>
      <c r="AW46" s="88">
        <f t="shared" si="119"/>
        <v>695.7</v>
      </c>
      <c r="AX46" s="88">
        <f t="shared" si="120"/>
        <v>556.1</v>
      </c>
      <c r="AY46" s="89">
        <f t="shared" si="84"/>
        <v>139.60000000000002</v>
      </c>
      <c r="AZ46" s="87">
        <v>2</v>
      </c>
      <c r="BA46" s="88">
        <f t="shared" si="121"/>
        <v>605</v>
      </c>
      <c r="BB46" s="88">
        <f t="shared" si="122"/>
        <v>483.6</v>
      </c>
      <c r="BC46" s="89">
        <f t="shared" si="87"/>
        <v>121.39999999999998</v>
      </c>
      <c r="BD46" s="87">
        <v>2</v>
      </c>
      <c r="BE46" s="88">
        <f t="shared" si="123"/>
        <v>605</v>
      </c>
      <c r="BF46" s="88">
        <f t="shared" si="124"/>
        <v>483.6</v>
      </c>
      <c r="BG46" s="89">
        <f t="shared" si="90"/>
        <v>121.39999999999998</v>
      </c>
      <c r="BH46" s="87">
        <v>2.2999999999999998</v>
      </c>
      <c r="BI46" s="88">
        <f t="shared" si="125"/>
        <v>695.7</v>
      </c>
      <c r="BJ46" s="88">
        <f t="shared" si="126"/>
        <v>556.1</v>
      </c>
      <c r="BK46" s="89">
        <f t="shared" si="93"/>
        <v>139.60000000000002</v>
      </c>
      <c r="BL46" s="90">
        <f t="shared" si="127"/>
        <v>12.8</v>
      </c>
      <c r="BM46" s="91">
        <f t="shared" si="127"/>
        <v>3871.8</v>
      </c>
      <c r="BN46" s="91">
        <f t="shared" si="127"/>
        <v>3095</v>
      </c>
      <c r="BO46" s="92">
        <f t="shared" si="38"/>
        <v>776.80000000000018</v>
      </c>
      <c r="BP46" s="90">
        <f t="shared" si="128"/>
        <v>2.1</v>
      </c>
      <c r="BQ46" s="91">
        <f t="shared" si="129"/>
        <v>645</v>
      </c>
      <c r="BR46" s="91">
        <f t="shared" si="129"/>
        <v>516</v>
      </c>
      <c r="BS46" s="92">
        <f t="shared" si="40"/>
        <v>129</v>
      </c>
      <c r="BT46" s="79">
        <f t="shared" si="130"/>
        <v>25.9</v>
      </c>
      <c r="BU46" s="80">
        <f t="shared" si="130"/>
        <v>7834.3</v>
      </c>
      <c r="BV46" s="80">
        <f t="shared" si="130"/>
        <v>6262.5</v>
      </c>
      <c r="BW46" s="93">
        <f t="shared" si="42"/>
        <v>1571.8000000000002</v>
      </c>
      <c r="BX46" s="79">
        <f t="shared" si="131"/>
        <v>2.2000000000000002</v>
      </c>
      <c r="BY46" s="80">
        <f t="shared" si="132"/>
        <v>653</v>
      </c>
      <c r="BZ46" s="80">
        <f t="shared" si="132"/>
        <v>522</v>
      </c>
      <c r="CA46" s="93">
        <f t="shared" si="50"/>
        <v>131</v>
      </c>
    </row>
    <row r="47" spans="2:79" ht="21" customHeight="1">
      <c r="B47" s="66"/>
      <c r="C47" s="67" t="s">
        <v>84</v>
      </c>
      <c r="D47" s="68" t="s">
        <v>14</v>
      </c>
      <c r="E47" s="69">
        <v>210.31</v>
      </c>
      <c r="F47" s="85">
        <v>1.1299999999999999</v>
      </c>
      <c r="G47" s="114">
        <v>1.0209999999999999</v>
      </c>
      <c r="H47" s="87">
        <v>180.6</v>
      </c>
      <c r="I47" s="88">
        <f t="shared" si="100"/>
        <v>43821</v>
      </c>
      <c r="J47" s="88">
        <f t="shared" si="101"/>
        <v>37982</v>
      </c>
      <c r="K47" s="89">
        <f t="shared" si="57"/>
        <v>5839</v>
      </c>
      <c r="L47" s="87">
        <v>189.6</v>
      </c>
      <c r="M47" s="88">
        <f t="shared" si="102"/>
        <v>46004.7</v>
      </c>
      <c r="N47" s="88">
        <f t="shared" si="103"/>
        <v>39874.800000000003</v>
      </c>
      <c r="O47" s="89">
        <f t="shared" si="60"/>
        <v>6129.8999999999942</v>
      </c>
      <c r="P47" s="87">
        <v>198.7</v>
      </c>
      <c r="Q47" s="88">
        <f t="shared" si="104"/>
        <v>48212.800000000003</v>
      </c>
      <c r="R47" s="88">
        <f t="shared" si="105"/>
        <v>41788.6</v>
      </c>
      <c r="S47" s="89">
        <f t="shared" si="63"/>
        <v>6424.2000000000044</v>
      </c>
      <c r="T47" s="87">
        <v>180.6</v>
      </c>
      <c r="U47" s="88">
        <f t="shared" si="106"/>
        <v>43821</v>
      </c>
      <c r="V47" s="88">
        <f t="shared" si="107"/>
        <v>37982</v>
      </c>
      <c r="W47" s="89">
        <f t="shared" si="66"/>
        <v>5839</v>
      </c>
      <c r="X47" s="87">
        <v>198.7</v>
      </c>
      <c r="Y47" s="88">
        <f t="shared" si="108"/>
        <v>48212.800000000003</v>
      </c>
      <c r="Z47" s="88">
        <f t="shared" si="109"/>
        <v>41788.6</v>
      </c>
      <c r="AA47" s="89">
        <f t="shared" si="69"/>
        <v>6424.2000000000044</v>
      </c>
      <c r="AB47" s="87">
        <v>180.6</v>
      </c>
      <c r="AC47" s="88">
        <f t="shared" si="110"/>
        <v>43821</v>
      </c>
      <c r="AD47" s="88">
        <f t="shared" si="111"/>
        <v>37982</v>
      </c>
      <c r="AE47" s="89">
        <f t="shared" si="72"/>
        <v>5839</v>
      </c>
      <c r="AF47" s="90">
        <f t="shared" si="112"/>
        <v>1128.8</v>
      </c>
      <c r="AG47" s="91">
        <f t="shared" si="112"/>
        <v>273893.3</v>
      </c>
      <c r="AH47" s="91">
        <f t="shared" si="112"/>
        <v>237398</v>
      </c>
      <c r="AI47" s="92">
        <f t="shared" si="16"/>
        <v>36495.299999999988</v>
      </c>
      <c r="AJ47" s="90">
        <f t="shared" si="113"/>
        <v>188.1</v>
      </c>
      <c r="AK47" s="91">
        <f t="shared" si="114"/>
        <v>45649</v>
      </c>
      <c r="AL47" s="91">
        <f t="shared" si="114"/>
        <v>39566</v>
      </c>
      <c r="AM47" s="92">
        <f t="shared" si="18"/>
        <v>6083</v>
      </c>
      <c r="AN47" s="87">
        <v>180.6</v>
      </c>
      <c r="AO47" s="88">
        <f t="shared" si="115"/>
        <v>43821</v>
      </c>
      <c r="AP47" s="88">
        <f t="shared" si="116"/>
        <v>37982</v>
      </c>
      <c r="AQ47" s="89">
        <f t="shared" si="78"/>
        <v>5839</v>
      </c>
      <c r="AR47" s="87">
        <v>180.6</v>
      </c>
      <c r="AS47" s="88">
        <f t="shared" si="117"/>
        <v>43821</v>
      </c>
      <c r="AT47" s="88">
        <f t="shared" si="118"/>
        <v>37982</v>
      </c>
      <c r="AU47" s="89">
        <f t="shared" si="81"/>
        <v>5839</v>
      </c>
      <c r="AV47" s="87">
        <v>198.7</v>
      </c>
      <c r="AW47" s="88">
        <f t="shared" si="119"/>
        <v>48212.800000000003</v>
      </c>
      <c r="AX47" s="88">
        <f t="shared" si="120"/>
        <v>41788.6</v>
      </c>
      <c r="AY47" s="89">
        <f t="shared" si="84"/>
        <v>6424.2000000000044</v>
      </c>
      <c r="AZ47" s="87">
        <v>171.6</v>
      </c>
      <c r="BA47" s="88">
        <f t="shared" si="121"/>
        <v>41637.199999999997</v>
      </c>
      <c r="BB47" s="88">
        <f t="shared" si="122"/>
        <v>36089.199999999997</v>
      </c>
      <c r="BC47" s="89">
        <f t="shared" si="87"/>
        <v>5548</v>
      </c>
      <c r="BD47" s="87">
        <v>171.6</v>
      </c>
      <c r="BE47" s="88">
        <f t="shared" si="123"/>
        <v>41637.199999999997</v>
      </c>
      <c r="BF47" s="88">
        <f t="shared" si="124"/>
        <v>36089.199999999997</v>
      </c>
      <c r="BG47" s="89">
        <f t="shared" si="90"/>
        <v>5548</v>
      </c>
      <c r="BH47" s="87">
        <v>198.7</v>
      </c>
      <c r="BI47" s="88">
        <f t="shared" si="125"/>
        <v>48212.800000000003</v>
      </c>
      <c r="BJ47" s="88">
        <f t="shared" si="126"/>
        <v>41788.6</v>
      </c>
      <c r="BK47" s="89">
        <f t="shared" si="93"/>
        <v>6424.2000000000044</v>
      </c>
      <c r="BL47" s="90">
        <f t="shared" si="127"/>
        <v>1101.8</v>
      </c>
      <c r="BM47" s="91">
        <f t="shared" si="127"/>
        <v>267342</v>
      </c>
      <c r="BN47" s="91">
        <f t="shared" si="127"/>
        <v>231719.6</v>
      </c>
      <c r="BO47" s="92">
        <f t="shared" si="38"/>
        <v>35622.399999999994</v>
      </c>
      <c r="BP47" s="90">
        <f t="shared" si="128"/>
        <v>183.6</v>
      </c>
      <c r="BQ47" s="91">
        <f t="shared" si="129"/>
        <v>44557</v>
      </c>
      <c r="BR47" s="91">
        <f t="shared" si="129"/>
        <v>38620</v>
      </c>
      <c r="BS47" s="92">
        <f t="shared" si="40"/>
        <v>5937</v>
      </c>
      <c r="BT47" s="79">
        <f t="shared" si="130"/>
        <v>2230.6</v>
      </c>
      <c r="BU47" s="80">
        <f t="shared" si="130"/>
        <v>541235.30000000005</v>
      </c>
      <c r="BV47" s="80">
        <f t="shared" si="130"/>
        <v>469117.6</v>
      </c>
      <c r="BW47" s="93">
        <f t="shared" si="42"/>
        <v>72117.70000000007</v>
      </c>
      <c r="BX47" s="79">
        <f t="shared" si="131"/>
        <v>185.9</v>
      </c>
      <c r="BY47" s="80">
        <f t="shared" si="132"/>
        <v>45103</v>
      </c>
      <c r="BZ47" s="80">
        <f t="shared" si="132"/>
        <v>39093</v>
      </c>
      <c r="CA47" s="93">
        <f t="shared" si="50"/>
        <v>6010</v>
      </c>
    </row>
    <row r="48" spans="2:79" ht="21" customHeight="1">
      <c r="B48" s="66"/>
      <c r="C48" s="67" t="s">
        <v>85</v>
      </c>
      <c r="D48" s="68" t="s">
        <v>15</v>
      </c>
      <c r="E48" s="69">
        <v>199.17</v>
      </c>
      <c r="F48" s="85">
        <v>1.1299999999999999</v>
      </c>
      <c r="G48" s="86">
        <v>1.0209999999999999</v>
      </c>
      <c r="H48" s="87">
        <v>95.8</v>
      </c>
      <c r="I48" s="88">
        <f t="shared" si="100"/>
        <v>22013.7</v>
      </c>
      <c r="J48" s="88">
        <f t="shared" si="101"/>
        <v>19080.5</v>
      </c>
      <c r="K48" s="89">
        <f t="shared" si="57"/>
        <v>2933.2000000000007</v>
      </c>
      <c r="L48" s="87">
        <v>100.6</v>
      </c>
      <c r="M48" s="88">
        <f t="shared" si="102"/>
        <v>23116.7</v>
      </c>
      <c r="N48" s="88">
        <f t="shared" si="103"/>
        <v>20036.5</v>
      </c>
      <c r="O48" s="89">
        <f t="shared" si="60"/>
        <v>3080.2000000000007</v>
      </c>
      <c r="P48" s="87">
        <v>105.3</v>
      </c>
      <c r="Q48" s="88">
        <f t="shared" si="104"/>
        <v>24196.7</v>
      </c>
      <c r="R48" s="88">
        <f t="shared" si="105"/>
        <v>20972.6</v>
      </c>
      <c r="S48" s="89">
        <f t="shared" si="63"/>
        <v>3224.1000000000022</v>
      </c>
      <c r="T48" s="87">
        <v>95.8</v>
      </c>
      <c r="U48" s="88">
        <f t="shared" si="106"/>
        <v>22013.7</v>
      </c>
      <c r="V48" s="88">
        <f t="shared" si="107"/>
        <v>19080.5</v>
      </c>
      <c r="W48" s="89">
        <f t="shared" si="66"/>
        <v>2933.2000000000007</v>
      </c>
      <c r="X48" s="87">
        <v>105.3</v>
      </c>
      <c r="Y48" s="88">
        <f t="shared" si="108"/>
        <v>24196.7</v>
      </c>
      <c r="Z48" s="88">
        <f t="shared" si="109"/>
        <v>20972.6</v>
      </c>
      <c r="AA48" s="89">
        <f t="shared" si="69"/>
        <v>3224.1000000000022</v>
      </c>
      <c r="AB48" s="87">
        <v>95.8</v>
      </c>
      <c r="AC48" s="88">
        <f t="shared" si="110"/>
        <v>22013.7</v>
      </c>
      <c r="AD48" s="88">
        <f t="shared" si="111"/>
        <v>19080.5</v>
      </c>
      <c r="AE48" s="89">
        <f t="shared" si="72"/>
        <v>2933.2000000000007</v>
      </c>
      <c r="AF48" s="90">
        <f t="shared" si="112"/>
        <v>598.6</v>
      </c>
      <c r="AG48" s="91">
        <f t="shared" si="112"/>
        <v>137551.20000000001</v>
      </c>
      <c r="AH48" s="91">
        <f t="shared" si="112"/>
        <v>119223.20000000001</v>
      </c>
      <c r="AI48" s="92">
        <f t="shared" si="16"/>
        <v>18328</v>
      </c>
      <c r="AJ48" s="90">
        <f t="shared" si="113"/>
        <v>99.8</v>
      </c>
      <c r="AK48" s="91">
        <f t="shared" si="114"/>
        <v>22925</v>
      </c>
      <c r="AL48" s="91">
        <f t="shared" si="114"/>
        <v>19871</v>
      </c>
      <c r="AM48" s="92">
        <f t="shared" si="18"/>
        <v>3054</v>
      </c>
      <c r="AN48" s="87">
        <v>95.8</v>
      </c>
      <c r="AO48" s="88">
        <f t="shared" si="115"/>
        <v>22013.7</v>
      </c>
      <c r="AP48" s="88">
        <f t="shared" si="116"/>
        <v>19080.5</v>
      </c>
      <c r="AQ48" s="89">
        <f t="shared" si="78"/>
        <v>2933.2000000000007</v>
      </c>
      <c r="AR48" s="87">
        <v>95.8</v>
      </c>
      <c r="AS48" s="88">
        <f t="shared" si="117"/>
        <v>22013.7</v>
      </c>
      <c r="AT48" s="88">
        <f t="shared" si="118"/>
        <v>19080.5</v>
      </c>
      <c r="AU48" s="89">
        <f t="shared" si="81"/>
        <v>2933.2000000000007</v>
      </c>
      <c r="AV48" s="87">
        <v>105.3</v>
      </c>
      <c r="AW48" s="88">
        <f t="shared" si="119"/>
        <v>24196.7</v>
      </c>
      <c r="AX48" s="88">
        <f t="shared" si="120"/>
        <v>20972.6</v>
      </c>
      <c r="AY48" s="89">
        <f t="shared" si="84"/>
        <v>3224.1000000000022</v>
      </c>
      <c r="AZ48" s="87">
        <v>91</v>
      </c>
      <c r="BA48" s="88">
        <f t="shared" si="121"/>
        <v>20910.7</v>
      </c>
      <c r="BB48" s="88">
        <f t="shared" si="122"/>
        <v>18124.5</v>
      </c>
      <c r="BC48" s="89">
        <f t="shared" si="87"/>
        <v>2786.2000000000007</v>
      </c>
      <c r="BD48" s="87">
        <v>91</v>
      </c>
      <c r="BE48" s="88">
        <f t="shared" si="123"/>
        <v>20910.7</v>
      </c>
      <c r="BF48" s="88">
        <f t="shared" si="124"/>
        <v>18124.5</v>
      </c>
      <c r="BG48" s="89">
        <f t="shared" si="90"/>
        <v>2786.2000000000007</v>
      </c>
      <c r="BH48" s="87">
        <v>105.3</v>
      </c>
      <c r="BI48" s="88">
        <f t="shared" si="125"/>
        <v>24196.7</v>
      </c>
      <c r="BJ48" s="88">
        <f t="shared" si="126"/>
        <v>20972.6</v>
      </c>
      <c r="BK48" s="89">
        <f t="shared" si="93"/>
        <v>3224.1000000000022</v>
      </c>
      <c r="BL48" s="90">
        <f t="shared" si="127"/>
        <v>584.19999999999993</v>
      </c>
      <c r="BM48" s="91">
        <f t="shared" si="127"/>
        <v>134242.20000000001</v>
      </c>
      <c r="BN48" s="91">
        <f t="shared" si="127"/>
        <v>116355.20000000001</v>
      </c>
      <c r="BO48" s="92">
        <f t="shared" si="38"/>
        <v>17887</v>
      </c>
      <c r="BP48" s="90">
        <f t="shared" si="128"/>
        <v>97.4</v>
      </c>
      <c r="BQ48" s="91">
        <f t="shared" si="129"/>
        <v>22374</v>
      </c>
      <c r="BR48" s="91">
        <f t="shared" si="129"/>
        <v>19393</v>
      </c>
      <c r="BS48" s="92">
        <f t="shared" si="40"/>
        <v>2981</v>
      </c>
      <c r="BT48" s="79">
        <f t="shared" si="130"/>
        <v>1182.8</v>
      </c>
      <c r="BU48" s="80">
        <f t="shared" si="130"/>
        <v>271793.40000000002</v>
      </c>
      <c r="BV48" s="80">
        <f t="shared" si="130"/>
        <v>235578.40000000002</v>
      </c>
      <c r="BW48" s="93">
        <f t="shared" si="42"/>
        <v>36215</v>
      </c>
      <c r="BX48" s="79">
        <f t="shared" si="131"/>
        <v>98.6</v>
      </c>
      <c r="BY48" s="80">
        <f t="shared" si="132"/>
        <v>22649</v>
      </c>
      <c r="BZ48" s="80">
        <f t="shared" si="132"/>
        <v>19632</v>
      </c>
      <c r="CA48" s="93">
        <f t="shared" si="50"/>
        <v>3017</v>
      </c>
    </row>
    <row r="49" spans="2:79" s="269" customFormat="1" ht="21" customHeight="1">
      <c r="B49" s="167"/>
      <c r="C49" s="168"/>
      <c r="D49" s="169" t="s">
        <v>158</v>
      </c>
      <c r="E49" s="170"/>
      <c r="F49" s="171"/>
      <c r="G49" s="172"/>
      <c r="H49" s="173">
        <v>0</v>
      </c>
      <c r="I49" s="174">
        <f t="shared" si="100"/>
        <v>0</v>
      </c>
      <c r="J49" s="174">
        <f t="shared" si="101"/>
        <v>0</v>
      </c>
      <c r="K49" s="175">
        <f t="shared" si="57"/>
        <v>0</v>
      </c>
      <c r="L49" s="173">
        <v>0</v>
      </c>
      <c r="M49" s="174">
        <f t="shared" si="102"/>
        <v>0</v>
      </c>
      <c r="N49" s="174">
        <f t="shared" si="103"/>
        <v>0</v>
      </c>
      <c r="O49" s="175">
        <f t="shared" si="60"/>
        <v>0</v>
      </c>
      <c r="P49" s="173">
        <v>0</v>
      </c>
      <c r="Q49" s="174">
        <f t="shared" si="104"/>
        <v>0</v>
      </c>
      <c r="R49" s="174">
        <f t="shared" si="105"/>
        <v>0</v>
      </c>
      <c r="S49" s="175">
        <f t="shared" si="63"/>
        <v>0</v>
      </c>
      <c r="T49" s="173">
        <v>0</v>
      </c>
      <c r="U49" s="174">
        <f t="shared" si="106"/>
        <v>0</v>
      </c>
      <c r="V49" s="174">
        <f t="shared" si="107"/>
        <v>0</v>
      </c>
      <c r="W49" s="175">
        <f t="shared" si="66"/>
        <v>0</v>
      </c>
      <c r="X49" s="173">
        <v>0</v>
      </c>
      <c r="Y49" s="174">
        <f t="shared" si="108"/>
        <v>0</v>
      </c>
      <c r="Z49" s="174">
        <f t="shared" si="109"/>
        <v>0</v>
      </c>
      <c r="AA49" s="175">
        <f t="shared" si="69"/>
        <v>0</v>
      </c>
      <c r="AB49" s="173">
        <v>0</v>
      </c>
      <c r="AC49" s="174">
        <f t="shared" si="110"/>
        <v>0</v>
      </c>
      <c r="AD49" s="174">
        <f t="shared" si="111"/>
        <v>0</v>
      </c>
      <c r="AE49" s="175">
        <f t="shared" si="72"/>
        <v>0</v>
      </c>
      <c r="AF49" s="176">
        <f t="shared" si="112"/>
        <v>0</v>
      </c>
      <c r="AG49" s="177">
        <f t="shared" si="112"/>
        <v>0</v>
      </c>
      <c r="AH49" s="177">
        <f t="shared" si="112"/>
        <v>0</v>
      </c>
      <c r="AI49" s="178">
        <f t="shared" si="16"/>
        <v>0</v>
      </c>
      <c r="AJ49" s="176">
        <f t="shared" si="113"/>
        <v>0</v>
      </c>
      <c r="AK49" s="177">
        <f t="shared" si="114"/>
        <v>0</v>
      </c>
      <c r="AL49" s="177">
        <f t="shared" si="114"/>
        <v>0</v>
      </c>
      <c r="AM49" s="178">
        <f t="shared" si="18"/>
        <v>0</v>
      </c>
      <c r="AN49" s="173">
        <v>0</v>
      </c>
      <c r="AO49" s="174">
        <f t="shared" si="115"/>
        <v>0</v>
      </c>
      <c r="AP49" s="174">
        <f t="shared" si="116"/>
        <v>0</v>
      </c>
      <c r="AQ49" s="175">
        <f t="shared" si="78"/>
        <v>0</v>
      </c>
      <c r="AR49" s="173">
        <v>0</v>
      </c>
      <c r="AS49" s="174">
        <f t="shared" si="117"/>
        <v>0</v>
      </c>
      <c r="AT49" s="174">
        <f t="shared" si="118"/>
        <v>0</v>
      </c>
      <c r="AU49" s="175">
        <f t="shared" si="81"/>
        <v>0</v>
      </c>
      <c r="AV49" s="173">
        <v>0</v>
      </c>
      <c r="AW49" s="174">
        <f t="shared" si="119"/>
        <v>0</v>
      </c>
      <c r="AX49" s="174">
        <f t="shared" si="120"/>
        <v>0</v>
      </c>
      <c r="AY49" s="175">
        <f t="shared" si="84"/>
        <v>0</v>
      </c>
      <c r="AZ49" s="173">
        <v>0</v>
      </c>
      <c r="BA49" s="174">
        <f t="shared" si="121"/>
        <v>0</v>
      </c>
      <c r="BB49" s="174">
        <f t="shared" si="122"/>
        <v>0</v>
      </c>
      <c r="BC49" s="175">
        <f t="shared" si="87"/>
        <v>0</v>
      </c>
      <c r="BD49" s="173">
        <v>0</v>
      </c>
      <c r="BE49" s="174">
        <f t="shared" si="123"/>
        <v>0</v>
      </c>
      <c r="BF49" s="174">
        <f t="shared" si="124"/>
        <v>0</v>
      </c>
      <c r="BG49" s="175">
        <f t="shared" si="90"/>
        <v>0</v>
      </c>
      <c r="BH49" s="173">
        <v>0</v>
      </c>
      <c r="BI49" s="174">
        <f t="shared" si="125"/>
        <v>0</v>
      </c>
      <c r="BJ49" s="174">
        <f t="shared" si="126"/>
        <v>0</v>
      </c>
      <c r="BK49" s="175">
        <f t="shared" si="93"/>
        <v>0</v>
      </c>
      <c r="BL49" s="176">
        <f t="shared" si="127"/>
        <v>0</v>
      </c>
      <c r="BM49" s="177">
        <f t="shared" si="127"/>
        <v>0</v>
      </c>
      <c r="BN49" s="177">
        <f t="shared" si="127"/>
        <v>0</v>
      </c>
      <c r="BO49" s="178">
        <f t="shared" si="38"/>
        <v>0</v>
      </c>
      <c r="BP49" s="176">
        <f t="shared" si="128"/>
        <v>0</v>
      </c>
      <c r="BQ49" s="177">
        <f t="shared" si="129"/>
        <v>0</v>
      </c>
      <c r="BR49" s="177">
        <f t="shared" si="129"/>
        <v>0</v>
      </c>
      <c r="BS49" s="178">
        <f t="shared" si="40"/>
        <v>0</v>
      </c>
      <c r="BT49" s="179">
        <f t="shared" si="130"/>
        <v>0</v>
      </c>
      <c r="BU49" s="180">
        <f t="shared" si="130"/>
        <v>0</v>
      </c>
      <c r="BV49" s="180">
        <f t="shared" si="130"/>
        <v>0</v>
      </c>
      <c r="BW49" s="181">
        <f t="shared" si="42"/>
        <v>0</v>
      </c>
      <c r="BX49" s="179">
        <f t="shared" si="131"/>
        <v>0</v>
      </c>
      <c r="BY49" s="180">
        <f t="shared" si="132"/>
        <v>0</v>
      </c>
      <c r="BZ49" s="180">
        <f t="shared" si="132"/>
        <v>0</v>
      </c>
      <c r="CA49" s="181">
        <f t="shared" si="50"/>
        <v>0</v>
      </c>
    </row>
    <row r="50" spans="2:79" ht="21" customHeight="1">
      <c r="B50" s="66"/>
      <c r="C50" s="67" t="s">
        <v>86</v>
      </c>
      <c r="D50" s="68" t="s">
        <v>16</v>
      </c>
      <c r="E50" s="69">
        <v>201.56</v>
      </c>
      <c r="F50" s="85">
        <v>1.1299999999999999</v>
      </c>
      <c r="G50" s="86">
        <v>0.97099999999999997</v>
      </c>
      <c r="H50" s="87">
        <v>23.8</v>
      </c>
      <c r="I50" s="88">
        <f t="shared" si="100"/>
        <v>5263.6</v>
      </c>
      <c r="J50" s="88">
        <f t="shared" si="101"/>
        <v>4797.1000000000004</v>
      </c>
      <c r="K50" s="89">
        <f t="shared" si="57"/>
        <v>466.5</v>
      </c>
      <c r="L50" s="87">
        <v>25</v>
      </c>
      <c r="M50" s="88">
        <f t="shared" si="102"/>
        <v>5528.9</v>
      </c>
      <c r="N50" s="88">
        <f t="shared" si="103"/>
        <v>5039</v>
      </c>
      <c r="O50" s="89">
        <f t="shared" si="60"/>
        <v>489.89999999999964</v>
      </c>
      <c r="P50" s="87">
        <v>26.2</v>
      </c>
      <c r="Q50" s="88">
        <f t="shared" si="104"/>
        <v>5794.3</v>
      </c>
      <c r="R50" s="88">
        <f t="shared" si="105"/>
        <v>5280.9</v>
      </c>
      <c r="S50" s="89">
        <f t="shared" si="63"/>
        <v>513.40000000000055</v>
      </c>
      <c r="T50" s="87">
        <v>23.8</v>
      </c>
      <c r="U50" s="88">
        <f t="shared" si="106"/>
        <v>5263.6</v>
      </c>
      <c r="V50" s="88">
        <f t="shared" si="107"/>
        <v>4797.1000000000004</v>
      </c>
      <c r="W50" s="89">
        <f t="shared" si="66"/>
        <v>466.5</v>
      </c>
      <c r="X50" s="87">
        <v>26.2</v>
      </c>
      <c r="Y50" s="88">
        <f t="shared" si="108"/>
        <v>5794.3</v>
      </c>
      <c r="Z50" s="88">
        <f t="shared" si="109"/>
        <v>5280.9</v>
      </c>
      <c r="AA50" s="89">
        <f t="shared" si="69"/>
        <v>513.40000000000055</v>
      </c>
      <c r="AB50" s="87">
        <v>23.8</v>
      </c>
      <c r="AC50" s="88">
        <f t="shared" si="110"/>
        <v>5263.6</v>
      </c>
      <c r="AD50" s="88">
        <f t="shared" si="111"/>
        <v>4797.1000000000004</v>
      </c>
      <c r="AE50" s="89">
        <f t="shared" si="72"/>
        <v>466.5</v>
      </c>
      <c r="AF50" s="90">
        <f t="shared" si="112"/>
        <v>148.80000000000001</v>
      </c>
      <c r="AG50" s="91">
        <f t="shared" si="112"/>
        <v>32908.300000000003</v>
      </c>
      <c r="AH50" s="91">
        <f t="shared" si="112"/>
        <v>29992.1</v>
      </c>
      <c r="AI50" s="92">
        <f t="shared" si="16"/>
        <v>2916.2000000000044</v>
      </c>
      <c r="AJ50" s="90">
        <f t="shared" si="113"/>
        <v>24.8</v>
      </c>
      <c r="AK50" s="91">
        <f t="shared" si="114"/>
        <v>5485</v>
      </c>
      <c r="AL50" s="91">
        <f t="shared" si="114"/>
        <v>4999</v>
      </c>
      <c r="AM50" s="92">
        <f t="shared" si="18"/>
        <v>486</v>
      </c>
      <c r="AN50" s="87">
        <v>23.8</v>
      </c>
      <c r="AO50" s="88">
        <f t="shared" si="115"/>
        <v>5263.6</v>
      </c>
      <c r="AP50" s="88">
        <f t="shared" si="116"/>
        <v>4797.1000000000004</v>
      </c>
      <c r="AQ50" s="89">
        <f t="shared" si="78"/>
        <v>466.5</v>
      </c>
      <c r="AR50" s="87">
        <v>23.8</v>
      </c>
      <c r="AS50" s="88">
        <f t="shared" si="117"/>
        <v>5263.6</v>
      </c>
      <c r="AT50" s="88">
        <f t="shared" si="118"/>
        <v>4797.1000000000004</v>
      </c>
      <c r="AU50" s="89">
        <f t="shared" si="81"/>
        <v>466.5</v>
      </c>
      <c r="AV50" s="87">
        <v>26.2</v>
      </c>
      <c r="AW50" s="88">
        <f t="shared" si="119"/>
        <v>5794.3</v>
      </c>
      <c r="AX50" s="88">
        <f t="shared" si="120"/>
        <v>5280.9</v>
      </c>
      <c r="AY50" s="89">
        <f t="shared" si="84"/>
        <v>513.40000000000055</v>
      </c>
      <c r="AZ50" s="87">
        <v>22.6</v>
      </c>
      <c r="BA50" s="88">
        <f t="shared" si="121"/>
        <v>4998.2</v>
      </c>
      <c r="BB50" s="88">
        <f t="shared" si="122"/>
        <v>4555.3</v>
      </c>
      <c r="BC50" s="89">
        <f t="shared" si="87"/>
        <v>442.89999999999964</v>
      </c>
      <c r="BD50" s="87">
        <v>22.6</v>
      </c>
      <c r="BE50" s="88">
        <f t="shared" si="123"/>
        <v>4998.2</v>
      </c>
      <c r="BF50" s="88">
        <f t="shared" si="124"/>
        <v>4555.3</v>
      </c>
      <c r="BG50" s="89">
        <f t="shared" si="90"/>
        <v>442.89999999999964</v>
      </c>
      <c r="BH50" s="87">
        <v>26.2</v>
      </c>
      <c r="BI50" s="88">
        <f t="shared" si="125"/>
        <v>5794.3</v>
      </c>
      <c r="BJ50" s="88">
        <f t="shared" si="126"/>
        <v>5280.9</v>
      </c>
      <c r="BK50" s="89">
        <f t="shared" si="93"/>
        <v>513.40000000000055</v>
      </c>
      <c r="BL50" s="90">
        <f t="shared" si="127"/>
        <v>145.19999999999999</v>
      </c>
      <c r="BM50" s="91">
        <f t="shared" si="127"/>
        <v>32112.2</v>
      </c>
      <c r="BN50" s="91">
        <f t="shared" si="127"/>
        <v>29266.6</v>
      </c>
      <c r="BO50" s="92">
        <f t="shared" si="38"/>
        <v>2845.6000000000022</v>
      </c>
      <c r="BP50" s="90">
        <f t="shared" si="128"/>
        <v>24.2</v>
      </c>
      <c r="BQ50" s="91">
        <f t="shared" si="129"/>
        <v>5352</v>
      </c>
      <c r="BR50" s="91">
        <f t="shared" si="129"/>
        <v>4878</v>
      </c>
      <c r="BS50" s="92">
        <f t="shared" si="40"/>
        <v>474</v>
      </c>
      <c r="BT50" s="79">
        <f t="shared" si="130"/>
        <v>294</v>
      </c>
      <c r="BU50" s="80">
        <f t="shared" si="130"/>
        <v>65020.5</v>
      </c>
      <c r="BV50" s="80">
        <f t="shared" si="130"/>
        <v>59258.7</v>
      </c>
      <c r="BW50" s="93">
        <f t="shared" si="42"/>
        <v>5761.8000000000029</v>
      </c>
      <c r="BX50" s="79">
        <f t="shared" si="131"/>
        <v>24.5</v>
      </c>
      <c r="BY50" s="80">
        <f t="shared" si="132"/>
        <v>5418</v>
      </c>
      <c r="BZ50" s="80">
        <f t="shared" si="132"/>
        <v>4938</v>
      </c>
      <c r="CA50" s="93">
        <f t="shared" si="50"/>
        <v>480</v>
      </c>
    </row>
    <row r="51" spans="2:79" s="269" customFormat="1" ht="21" customHeight="1">
      <c r="B51" s="167"/>
      <c r="C51" s="168"/>
      <c r="D51" s="169" t="s">
        <v>159</v>
      </c>
      <c r="E51" s="170"/>
      <c r="F51" s="171"/>
      <c r="G51" s="172"/>
      <c r="H51" s="173">
        <v>0</v>
      </c>
      <c r="I51" s="174">
        <f t="shared" si="100"/>
        <v>0</v>
      </c>
      <c r="J51" s="174">
        <f t="shared" si="101"/>
        <v>0</v>
      </c>
      <c r="K51" s="175">
        <f t="shared" si="57"/>
        <v>0</v>
      </c>
      <c r="L51" s="173">
        <v>0</v>
      </c>
      <c r="M51" s="174">
        <f t="shared" si="102"/>
        <v>0</v>
      </c>
      <c r="N51" s="174">
        <f t="shared" si="103"/>
        <v>0</v>
      </c>
      <c r="O51" s="175">
        <f t="shared" si="60"/>
        <v>0</v>
      </c>
      <c r="P51" s="173">
        <v>0</v>
      </c>
      <c r="Q51" s="174">
        <f t="shared" si="104"/>
        <v>0</v>
      </c>
      <c r="R51" s="174">
        <f t="shared" si="105"/>
        <v>0</v>
      </c>
      <c r="S51" s="175">
        <f t="shared" si="63"/>
        <v>0</v>
      </c>
      <c r="T51" s="173">
        <v>0</v>
      </c>
      <c r="U51" s="174">
        <f t="shared" si="106"/>
        <v>0</v>
      </c>
      <c r="V51" s="174">
        <f t="shared" si="107"/>
        <v>0</v>
      </c>
      <c r="W51" s="175">
        <f t="shared" si="66"/>
        <v>0</v>
      </c>
      <c r="X51" s="173">
        <v>0</v>
      </c>
      <c r="Y51" s="174">
        <f t="shared" si="108"/>
        <v>0</v>
      </c>
      <c r="Z51" s="174">
        <f t="shared" si="109"/>
        <v>0</v>
      </c>
      <c r="AA51" s="175">
        <f t="shared" si="69"/>
        <v>0</v>
      </c>
      <c r="AB51" s="173">
        <v>0</v>
      </c>
      <c r="AC51" s="174">
        <f t="shared" si="110"/>
        <v>0</v>
      </c>
      <c r="AD51" s="174">
        <f t="shared" si="111"/>
        <v>0</v>
      </c>
      <c r="AE51" s="175">
        <f t="shared" si="72"/>
        <v>0</v>
      </c>
      <c r="AF51" s="176">
        <f t="shared" si="112"/>
        <v>0</v>
      </c>
      <c r="AG51" s="177">
        <f t="shared" si="112"/>
        <v>0</v>
      </c>
      <c r="AH51" s="177">
        <f t="shared" si="112"/>
        <v>0</v>
      </c>
      <c r="AI51" s="178">
        <f t="shared" si="16"/>
        <v>0</v>
      </c>
      <c r="AJ51" s="176">
        <f t="shared" si="113"/>
        <v>0</v>
      </c>
      <c r="AK51" s="177">
        <f t="shared" si="114"/>
        <v>0</v>
      </c>
      <c r="AL51" s="177">
        <f t="shared" si="114"/>
        <v>0</v>
      </c>
      <c r="AM51" s="178">
        <f t="shared" si="18"/>
        <v>0</v>
      </c>
      <c r="AN51" s="173">
        <v>0</v>
      </c>
      <c r="AO51" s="174">
        <f t="shared" si="115"/>
        <v>0</v>
      </c>
      <c r="AP51" s="174">
        <f t="shared" si="116"/>
        <v>0</v>
      </c>
      <c r="AQ51" s="175">
        <f t="shared" si="78"/>
        <v>0</v>
      </c>
      <c r="AR51" s="173">
        <v>0</v>
      </c>
      <c r="AS51" s="174">
        <f t="shared" si="117"/>
        <v>0</v>
      </c>
      <c r="AT51" s="174">
        <f t="shared" si="118"/>
        <v>0</v>
      </c>
      <c r="AU51" s="175">
        <f t="shared" si="81"/>
        <v>0</v>
      </c>
      <c r="AV51" s="173">
        <v>0</v>
      </c>
      <c r="AW51" s="174">
        <f t="shared" si="119"/>
        <v>0</v>
      </c>
      <c r="AX51" s="174">
        <f t="shared" si="120"/>
        <v>0</v>
      </c>
      <c r="AY51" s="175">
        <f t="shared" si="84"/>
        <v>0</v>
      </c>
      <c r="AZ51" s="173">
        <v>0</v>
      </c>
      <c r="BA51" s="174">
        <f t="shared" si="121"/>
        <v>0</v>
      </c>
      <c r="BB51" s="174">
        <f t="shared" si="122"/>
        <v>0</v>
      </c>
      <c r="BC51" s="175">
        <f t="shared" si="87"/>
        <v>0</v>
      </c>
      <c r="BD51" s="173">
        <v>0</v>
      </c>
      <c r="BE51" s="174">
        <f t="shared" si="123"/>
        <v>0</v>
      </c>
      <c r="BF51" s="174">
        <f t="shared" si="124"/>
        <v>0</v>
      </c>
      <c r="BG51" s="175">
        <f t="shared" si="90"/>
        <v>0</v>
      </c>
      <c r="BH51" s="173">
        <v>0</v>
      </c>
      <c r="BI51" s="174">
        <f t="shared" si="125"/>
        <v>0</v>
      </c>
      <c r="BJ51" s="174">
        <f t="shared" si="126"/>
        <v>0</v>
      </c>
      <c r="BK51" s="175">
        <f t="shared" si="93"/>
        <v>0</v>
      </c>
      <c r="BL51" s="176">
        <f t="shared" si="127"/>
        <v>0</v>
      </c>
      <c r="BM51" s="177">
        <f t="shared" si="127"/>
        <v>0</v>
      </c>
      <c r="BN51" s="177">
        <f t="shared" si="127"/>
        <v>0</v>
      </c>
      <c r="BO51" s="178">
        <f t="shared" si="38"/>
        <v>0</v>
      </c>
      <c r="BP51" s="176">
        <f t="shared" si="128"/>
        <v>0</v>
      </c>
      <c r="BQ51" s="177">
        <f t="shared" si="129"/>
        <v>0</v>
      </c>
      <c r="BR51" s="177">
        <f t="shared" si="129"/>
        <v>0</v>
      </c>
      <c r="BS51" s="178">
        <f t="shared" si="40"/>
        <v>0</v>
      </c>
      <c r="BT51" s="179">
        <f t="shared" si="130"/>
        <v>0</v>
      </c>
      <c r="BU51" s="180">
        <f t="shared" si="130"/>
        <v>0</v>
      </c>
      <c r="BV51" s="180">
        <f t="shared" si="130"/>
        <v>0</v>
      </c>
      <c r="BW51" s="181">
        <f t="shared" si="42"/>
        <v>0</v>
      </c>
      <c r="BX51" s="179">
        <f t="shared" si="131"/>
        <v>0</v>
      </c>
      <c r="BY51" s="180">
        <f t="shared" si="132"/>
        <v>0</v>
      </c>
      <c r="BZ51" s="180">
        <f t="shared" si="132"/>
        <v>0</v>
      </c>
      <c r="CA51" s="181">
        <f t="shared" si="50"/>
        <v>0</v>
      </c>
    </row>
    <row r="52" spans="2:79" ht="21" customHeight="1">
      <c r="B52" s="66"/>
      <c r="C52" s="67" t="s">
        <v>87</v>
      </c>
      <c r="D52" s="68" t="s">
        <v>17</v>
      </c>
      <c r="E52" s="69">
        <v>203.7</v>
      </c>
      <c r="F52" s="85">
        <v>1.1299999999999999</v>
      </c>
      <c r="G52" s="86">
        <v>0.96099999999999997</v>
      </c>
      <c r="H52" s="87">
        <v>115.2</v>
      </c>
      <c r="I52" s="88">
        <f t="shared" si="100"/>
        <v>25482.7</v>
      </c>
      <c r="J52" s="88">
        <f t="shared" si="101"/>
        <v>23466.2</v>
      </c>
      <c r="K52" s="89">
        <f t="shared" si="57"/>
        <v>2016.5</v>
      </c>
      <c r="L52" s="87">
        <v>120.9</v>
      </c>
      <c r="M52" s="88">
        <f t="shared" si="102"/>
        <v>26743.599999999999</v>
      </c>
      <c r="N52" s="88">
        <f t="shared" si="103"/>
        <v>24627.3</v>
      </c>
      <c r="O52" s="89">
        <f t="shared" si="60"/>
        <v>2116.2999999999993</v>
      </c>
      <c r="P52" s="87">
        <v>126.7</v>
      </c>
      <c r="Q52" s="88">
        <f t="shared" si="104"/>
        <v>28026.5</v>
      </c>
      <c r="R52" s="88">
        <f t="shared" si="105"/>
        <v>25808.799999999999</v>
      </c>
      <c r="S52" s="89">
        <f t="shared" si="63"/>
        <v>2217.7000000000007</v>
      </c>
      <c r="T52" s="87">
        <v>115.2</v>
      </c>
      <c r="U52" s="88">
        <f t="shared" si="106"/>
        <v>25482.7</v>
      </c>
      <c r="V52" s="88">
        <f t="shared" si="107"/>
        <v>23466.2</v>
      </c>
      <c r="W52" s="89">
        <f t="shared" si="66"/>
        <v>2016.5</v>
      </c>
      <c r="X52" s="87">
        <v>126.7</v>
      </c>
      <c r="Y52" s="88">
        <f t="shared" si="108"/>
        <v>28026.5</v>
      </c>
      <c r="Z52" s="88">
        <f t="shared" si="109"/>
        <v>25808.799999999999</v>
      </c>
      <c r="AA52" s="89">
        <f t="shared" si="69"/>
        <v>2217.7000000000007</v>
      </c>
      <c r="AB52" s="87">
        <v>115.2</v>
      </c>
      <c r="AC52" s="88">
        <f t="shared" si="110"/>
        <v>25482.7</v>
      </c>
      <c r="AD52" s="88">
        <f t="shared" si="111"/>
        <v>23466.2</v>
      </c>
      <c r="AE52" s="89">
        <f t="shared" si="72"/>
        <v>2016.5</v>
      </c>
      <c r="AF52" s="90">
        <f t="shared" si="112"/>
        <v>719.90000000000009</v>
      </c>
      <c r="AG52" s="91">
        <f t="shared" si="112"/>
        <v>159244.70000000001</v>
      </c>
      <c r="AH52" s="91">
        <f t="shared" si="112"/>
        <v>146643.5</v>
      </c>
      <c r="AI52" s="92">
        <f t="shared" si="16"/>
        <v>12601.200000000012</v>
      </c>
      <c r="AJ52" s="90">
        <f t="shared" si="113"/>
        <v>120</v>
      </c>
      <c r="AK52" s="91">
        <f t="shared" si="114"/>
        <v>26541</v>
      </c>
      <c r="AL52" s="91">
        <f t="shared" si="114"/>
        <v>24441</v>
      </c>
      <c r="AM52" s="92">
        <f t="shared" si="18"/>
        <v>2100</v>
      </c>
      <c r="AN52" s="87">
        <v>115.2</v>
      </c>
      <c r="AO52" s="88">
        <f t="shared" si="115"/>
        <v>25482.7</v>
      </c>
      <c r="AP52" s="88">
        <f t="shared" si="116"/>
        <v>23466.2</v>
      </c>
      <c r="AQ52" s="89">
        <f t="shared" si="78"/>
        <v>2016.5</v>
      </c>
      <c r="AR52" s="87">
        <v>115.2</v>
      </c>
      <c r="AS52" s="88">
        <f t="shared" si="117"/>
        <v>25482.7</v>
      </c>
      <c r="AT52" s="88">
        <f t="shared" si="118"/>
        <v>23466.2</v>
      </c>
      <c r="AU52" s="89">
        <f t="shared" si="81"/>
        <v>2016.5</v>
      </c>
      <c r="AV52" s="87">
        <v>126.7</v>
      </c>
      <c r="AW52" s="88">
        <f t="shared" si="119"/>
        <v>28026.5</v>
      </c>
      <c r="AX52" s="88">
        <f t="shared" si="120"/>
        <v>25808.799999999999</v>
      </c>
      <c r="AY52" s="89">
        <f t="shared" si="84"/>
        <v>2217.7000000000007</v>
      </c>
      <c r="AZ52" s="87">
        <v>109.4</v>
      </c>
      <c r="BA52" s="88">
        <f t="shared" si="121"/>
        <v>24199.7</v>
      </c>
      <c r="BB52" s="88">
        <f t="shared" si="122"/>
        <v>22284.799999999999</v>
      </c>
      <c r="BC52" s="89">
        <f t="shared" si="87"/>
        <v>1914.9000000000015</v>
      </c>
      <c r="BD52" s="87">
        <v>109.4</v>
      </c>
      <c r="BE52" s="88">
        <f t="shared" si="123"/>
        <v>24199.7</v>
      </c>
      <c r="BF52" s="88">
        <f t="shared" si="124"/>
        <v>22284.799999999999</v>
      </c>
      <c r="BG52" s="89">
        <f t="shared" si="90"/>
        <v>1914.9000000000015</v>
      </c>
      <c r="BH52" s="87">
        <v>126.7</v>
      </c>
      <c r="BI52" s="88">
        <f t="shared" si="125"/>
        <v>28026.5</v>
      </c>
      <c r="BJ52" s="88">
        <f t="shared" si="126"/>
        <v>25808.799999999999</v>
      </c>
      <c r="BK52" s="89">
        <f t="shared" si="93"/>
        <v>2217.7000000000007</v>
      </c>
      <c r="BL52" s="90">
        <f t="shared" si="127"/>
        <v>702.6</v>
      </c>
      <c r="BM52" s="91">
        <f t="shared" si="127"/>
        <v>155417.79999999999</v>
      </c>
      <c r="BN52" s="91">
        <f t="shared" si="127"/>
        <v>143119.6</v>
      </c>
      <c r="BO52" s="92">
        <f t="shared" si="38"/>
        <v>12298.199999999983</v>
      </c>
      <c r="BP52" s="90">
        <f t="shared" si="128"/>
        <v>117.1</v>
      </c>
      <c r="BQ52" s="91">
        <f t="shared" si="129"/>
        <v>25903</v>
      </c>
      <c r="BR52" s="91">
        <f t="shared" si="129"/>
        <v>23853</v>
      </c>
      <c r="BS52" s="92">
        <f t="shared" si="40"/>
        <v>2050</v>
      </c>
      <c r="BT52" s="79">
        <f t="shared" si="130"/>
        <v>1422.5</v>
      </c>
      <c r="BU52" s="80">
        <f t="shared" si="130"/>
        <v>314662.5</v>
      </c>
      <c r="BV52" s="80">
        <f t="shared" si="130"/>
        <v>289763.09999999998</v>
      </c>
      <c r="BW52" s="93">
        <f t="shared" si="42"/>
        <v>24899.400000000023</v>
      </c>
      <c r="BX52" s="79">
        <f t="shared" si="131"/>
        <v>118.5</v>
      </c>
      <c r="BY52" s="80">
        <f t="shared" si="132"/>
        <v>26222</v>
      </c>
      <c r="BZ52" s="80">
        <f t="shared" si="132"/>
        <v>24147</v>
      </c>
      <c r="CA52" s="93">
        <f t="shared" si="50"/>
        <v>2075</v>
      </c>
    </row>
    <row r="53" spans="2:79" s="269" customFormat="1" ht="21" customHeight="1">
      <c r="B53" s="167"/>
      <c r="C53" s="168"/>
      <c r="D53" s="169" t="s">
        <v>160</v>
      </c>
      <c r="E53" s="170"/>
      <c r="F53" s="171"/>
      <c r="G53" s="172"/>
      <c r="H53" s="173">
        <v>0</v>
      </c>
      <c r="I53" s="174">
        <f t="shared" si="100"/>
        <v>0</v>
      </c>
      <c r="J53" s="174">
        <f t="shared" si="101"/>
        <v>0</v>
      </c>
      <c r="K53" s="175">
        <f t="shared" si="57"/>
        <v>0</v>
      </c>
      <c r="L53" s="173">
        <v>0</v>
      </c>
      <c r="M53" s="174">
        <f t="shared" si="102"/>
        <v>0</v>
      </c>
      <c r="N53" s="174">
        <f t="shared" si="103"/>
        <v>0</v>
      </c>
      <c r="O53" s="175">
        <f t="shared" si="60"/>
        <v>0</v>
      </c>
      <c r="P53" s="173">
        <v>0</v>
      </c>
      <c r="Q53" s="174">
        <f t="shared" si="104"/>
        <v>0</v>
      </c>
      <c r="R53" s="174">
        <f t="shared" si="105"/>
        <v>0</v>
      </c>
      <c r="S53" s="175">
        <f t="shared" si="63"/>
        <v>0</v>
      </c>
      <c r="T53" s="173">
        <v>0</v>
      </c>
      <c r="U53" s="174">
        <f t="shared" si="106"/>
        <v>0</v>
      </c>
      <c r="V53" s="174">
        <f t="shared" si="107"/>
        <v>0</v>
      </c>
      <c r="W53" s="175">
        <f t="shared" si="66"/>
        <v>0</v>
      </c>
      <c r="X53" s="173">
        <v>0</v>
      </c>
      <c r="Y53" s="174">
        <f t="shared" si="108"/>
        <v>0</v>
      </c>
      <c r="Z53" s="174">
        <f t="shared" si="109"/>
        <v>0</v>
      </c>
      <c r="AA53" s="175">
        <f t="shared" si="69"/>
        <v>0</v>
      </c>
      <c r="AB53" s="173">
        <v>0</v>
      </c>
      <c r="AC53" s="174">
        <f t="shared" si="110"/>
        <v>0</v>
      </c>
      <c r="AD53" s="174">
        <f t="shared" si="111"/>
        <v>0</v>
      </c>
      <c r="AE53" s="175">
        <f t="shared" si="72"/>
        <v>0</v>
      </c>
      <c r="AF53" s="176">
        <f t="shared" si="112"/>
        <v>0</v>
      </c>
      <c r="AG53" s="177">
        <f t="shared" si="112"/>
        <v>0</v>
      </c>
      <c r="AH53" s="177">
        <f t="shared" si="112"/>
        <v>0</v>
      </c>
      <c r="AI53" s="178">
        <f t="shared" si="16"/>
        <v>0</v>
      </c>
      <c r="AJ53" s="176">
        <f t="shared" si="113"/>
        <v>0</v>
      </c>
      <c r="AK53" s="177">
        <f t="shared" si="114"/>
        <v>0</v>
      </c>
      <c r="AL53" s="177">
        <f t="shared" si="114"/>
        <v>0</v>
      </c>
      <c r="AM53" s="178">
        <f t="shared" si="18"/>
        <v>0</v>
      </c>
      <c r="AN53" s="173">
        <v>0</v>
      </c>
      <c r="AO53" s="174">
        <f t="shared" si="115"/>
        <v>0</v>
      </c>
      <c r="AP53" s="174">
        <f t="shared" si="116"/>
        <v>0</v>
      </c>
      <c r="AQ53" s="175">
        <f t="shared" si="78"/>
        <v>0</v>
      </c>
      <c r="AR53" s="173">
        <v>0</v>
      </c>
      <c r="AS53" s="174">
        <f t="shared" si="117"/>
        <v>0</v>
      </c>
      <c r="AT53" s="174">
        <f t="shared" si="118"/>
        <v>0</v>
      </c>
      <c r="AU53" s="175">
        <f t="shared" si="81"/>
        <v>0</v>
      </c>
      <c r="AV53" s="173">
        <v>0</v>
      </c>
      <c r="AW53" s="174">
        <f t="shared" si="119"/>
        <v>0</v>
      </c>
      <c r="AX53" s="174">
        <f t="shared" si="120"/>
        <v>0</v>
      </c>
      <c r="AY53" s="175">
        <f t="shared" si="84"/>
        <v>0</v>
      </c>
      <c r="AZ53" s="173">
        <v>0</v>
      </c>
      <c r="BA53" s="174">
        <f t="shared" si="121"/>
        <v>0</v>
      </c>
      <c r="BB53" s="174">
        <f t="shared" si="122"/>
        <v>0</v>
      </c>
      <c r="BC53" s="175">
        <f t="shared" si="87"/>
        <v>0</v>
      </c>
      <c r="BD53" s="173">
        <v>0</v>
      </c>
      <c r="BE53" s="174">
        <f t="shared" si="123"/>
        <v>0</v>
      </c>
      <c r="BF53" s="174">
        <f t="shared" si="124"/>
        <v>0</v>
      </c>
      <c r="BG53" s="175">
        <f t="shared" si="90"/>
        <v>0</v>
      </c>
      <c r="BH53" s="173">
        <v>0</v>
      </c>
      <c r="BI53" s="174">
        <f t="shared" si="125"/>
        <v>0</v>
      </c>
      <c r="BJ53" s="174">
        <f t="shared" si="126"/>
        <v>0</v>
      </c>
      <c r="BK53" s="175">
        <f t="shared" si="93"/>
        <v>0</v>
      </c>
      <c r="BL53" s="176">
        <f t="shared" si="127"/>
        <v>0</v>
      </c>
      <c r="BM53" s="177">
        <f t="shared" si="127"/>
        <v>0</v>
      </c>
      <c r="BN53" s="177">
        <f t="shared" si="127"/>
        <v>0</v>
      </c>
      <c r="BO53" s="178">
        <f t="shared" si="38"/>
        <v>0</v>
      </c>
      <c r="BP53" s="176">
        <f t="shared" si="128"/>
        <v>0</v>
      </c>
      <c r="BQ53" s="177">
        <f t="shared" si="129"/>
        <v>0</v>
      </c>
      <c r="BR53" s="177">
        <f t="shared" si="129"/>
        <v>0</v>
      </c>
      <c r="BS53" s="178">
        <f t="shared" si="40"/>
        <v>0</v>
      </c>
      <c r="BT53" s="179">
        <f t="shared" si="130"/>
        <v>0</v>
      </c>
      <c r="BU53" s="180">
        <f t="shared" si="130"/>
        <v>0</v>
      </c>
      <c r="BV53" s="180">
        <f t="shared" si="130"/>
        <v>0</v>
      </c>
      <c r="BW53" s="181">
        <f t="shared" si="42"/>
        <v>0</v>
      </c>
      <c r="BX53" s="179">
        <f t="shared" si="131"/>
        <v>0</v>
      </c>
      <c r="BY53" s="180">
        <f t="shared" si="132"/>
        <v>0</v>
      </c>
      <c r="BZ53" s="180">
        <f t="shared" si="132"/>
        <v>0</v>
      </c>
      <c r="CA53" s="181">
        <f t="shared" si="50"/>
        <v>0</v>
      </c>
    </row>
    <row r="54" spans="2:79" ht="21" customHeight="1">
      <c r="B54" s="66"/>
      <c r="C54" s="67" t="s">
        <v>88</v>
      </c>
      <c r="D54" s="68" t="s">
        <v>18</v>
      </c>
      <c r="E54" s="69">
        <v>195.06</v>
      </c>
      <c r="F54" s="85">
        <v>1.1299999999999999</v>
      </c>
      <c r="G54" s="86">
        <v>0.97099999999999997</v>
      </c>
      <c r="H54" s="87">
        <v>72</v>
      </c>
      <c r="I54" s="88">
        <f t="shared" si="100"/>
        <v>15409.8</v>
      </c>
      <c r="J54" s="88">
        <f t="shared" si="101"/>
        <v>14044.3</v>
      </c>
      <c r="K54" s="89">
        <f t="shared" si="57"/>
        <v>1365.5</v>
      </c>
      <c r="L54" s="87">
        <v>75.599999999999994</v>
      </c>
      <c r="M54" s="88">
        <f t="shared" si="102"/>
        <v>16180.3</v>
      </c>
      <c r="N54" s="88">
        <f t="shared" si="103"/>
        <v>14746.5</v>
      </c>
      <c r="O54" s="89">
        <f t="shared" si="60"/>
        <v>1433.7999999999993</v>
      </c>
      <c r="P54" s="87">
        <v>79.2</v>
      </c>
      <c r="Q54" s="88">
        <f t="shared" si="104"/>
        <v>16950.8</v>
      </c>
      <c r="R54" s="88">
        <f t="shared" si="105"/>
        <v>15448.8</v>
      </c>
      <c r="S54" s="89">
        <f t="shared" si="63"/>
        <v>1502</v>
      </c>
      <c r="T54" s="87">
        <v>72</v>
      </c>
      <c r="U54" s="88">
        <f t="shared" si="106"/>
        <v>15409.8</v>
      </c>
      <c r="V54" s="88">
        <f t="shared" si="107"/>
        <v>14044.3</v>
      </c>
      <c r="W54" s="89">
        <f t="shared" si="66"/>
        <v>1365.5</v>
      </c>
      <c r="X54" s="87">
        <v>79.2</v>
      </c>
      <c r="Y54" s="88">
        <f t="shared" si="108"/>
        <v>16950.8</v>
      </c>
      <c r="Z54" s="88">
        <f t="shared" si="109"/>
        <v>15448.8</v>
      </c>
      <c r="AA54" s="89">
        <f t="shared" si="69"/>
        <v>1502</v>
      </c>
      <c r="AB54" s="87">
        <v>72</v>
      </c>
      <c r="AC54" s="88">
        <f t="shared" si="110"/>
        <v>15409.8</v>
      </c>
      <c r="AD54" s="88">
        <f t="shared" si="111"/>
        <v>14044.3</v>
      </c>
      <c r="AE54" s="89">
        <f t="shared" si="72"/>
        <v>1365.5</v>
      </c>
      <c r="AF54" s="90">
        <f t="shared" si="112"/>
        <v>450</v>
      </c>
      <c r="AG54" s="91">
        <f t="shared" si="112"/>
        <v>96311.3</v>
      </c>
      <c r="AH54" s="91">
        <f t="shared" si="112"/>
        <v>87777</v>
      </c>
      <c r="AI54" s="92">
        <f t="shared" si="16"/>
        <v>8534.3000000000029</v>
      </c>
      <c r="AJ54" s="90">
        <f t="shared" si="113"/>
        <v>75</v>
      </c>
      <c r="AK54" s="91">
        <f t="shared" si="114"/>
        <v>16052</v>
      </c>
      <c r="AL54" s="91">
        <f t="shared" si="114"/>
        <v>14630</v>
      </c>
      <c r="AM54" s="92">
        <f t="shared" si="18"/>
        <v>1422</v>
      </c>
      <c r="AN54" s="87">
        <v>72</v>
      </c>
      <c r="AO54" s="88">
        <f t="shared" si="115"/>
        <v>15409.8</v>
      </c>
      <c r="AP54" s="88">
        <f t="shared" si="116"/>
        <v>14044.3</v>
      </c>
      <c r="AQ54" s="89">
        <f t="shared" si="78"/>
        <v>1365.5</v>
      </c>
      <c r="AR54" s="87">
        <v>72</v>
      </c>
      <c r="AS54" s="88">
        <f t="shared" si="117"/>
        <v>15409.8</v>
      </c>
      <c r="AT54" s="88">
        <f t="shared" si="118"/>
        <v>14044.3</v>
      </c>
      <c r="AU54" s="89">
        <f t="shared" si="81"/>
        <v>1365.5</v>
      </c>
      <c r="AV54" s="87">
        <v>79.2</v>
      </c>
      <c r="AW54" s="88">
        <f t="shared" si="119"/>
        <v>16950.8</v>
      </c>
      <c r="AX54" s="88">
        <f t="shared" si="120"/>
        <v>15448.8</v>
      </c>
      <c r="AY54" s="89">
        <f t="shared" si="84"/>
        <v>1502</v>
      </c>
      <c r="AZ54" s="87">
        <v>68.400000000000006</v>
      </c>
      <c r="BA54" s="88">
        <f t="shared" si="121"/>
        <v>14639.4</v>
      </c>
      <c r="BB54" s="88">
        <f t="shared" si="122"/>
        <v>13342.1</v>
      </c>
      <c r="BC54" s="89">
        <f t="shared" si="87"/>
        <v>1297.2999999999993</v>
      </c>
      <c r="BD54" s="87">
        <v>68.400000000000006</v>
      </c>
      <c r="BE54" s="88">
        <f t="shared" si="123"/>
        <v>14639.4</v>
      </c>
      <c r="BF54" s="88">
        <f t="shared" si="124"/>
        <v>13342.1</v>
      </c>
      <c r="BG54" s="89">
        <f t="shared" si="90"/>
        <v>1297.2999999999993</v>
      </c>
      <c r="BH54" s="87">
        <v>79.2</v>
      </c>
      <c r="BI54" s="88">
        <f t="shared" si="125"/>
        <v>16950.8</v>
      </c>
      <c r="BJ54" s="88">
        <f t="shared" si="126"/>
        <v>15448.8</v>
      </c>
      <c r="BK54" s="89">
        <f t="shared" si="93"/>
        <v>1502</v>
      </c>
      <c r="BL54" s="90">
        <f t="shared" si="127"/>
        <v>439.2</v>
      </c>
      <c r="BM54" s="91">
        <f t="shared" si="127"/>
        <v>94000</v>
      </c>
      <c r="BN54" s="91">
        <f t="shared" si="127"/>
        <v>85670.399999999994</v>
      </c>
      <c r="BO54" s="92">
        <f t="shared" si="38"/>
        <v>8329.6000000000058</v>
      </c>
      <c r="BP54" s="90">
        <f t="shared" si="128"/>
        <v>73.2</v>
      </c>
      <c r="BQ54" s="91">
        <f t="shared" si="129"/>
        <v>15667</v>
      </c>
      <c r="BR54" s="91">
        <f t="shared" si="129"/>
        <v>14278</v>
      </c>
      <c r="BS54" s="92">
        <f t="shared" si="40"/>
        <v>1389</v>
      </c>
      <c r="BT54" s="79">
        <f t="shared" si="130"/>
        <v>889.2</v>
      </c>
      <c r="BU54" s="80">
        <f t="shared" si="130"/>
        <v>190311.3</v>
      </c>
      <c r="BV54" s="80">
        <f t="shared" si="130"/>
        <v>173447.4</v>
      </c>
      <c r="BW54" s="93">
        <f t="shared" si="42"/>
        <v>16863.899999999994</v>
      </c>
      <c r="BX54" s="79">
        <f t="shared" si="131"/>
        <v>74.099999999999994</v>
      </c>
      <c r="BY54" s="80">
        <f t="shared" si="132"/>
        <v>15859</v>
      </c>
      <c r="BZ54" s="80">
        <f t="shared" si="132"/>
        <v>14454</v>
      </c>
      <c r="CA54" s="93">
        <f t="shared" si="50"/>
        <v>1405</v>
      </c>
    </row>
    <row r="55" spans="2:79" s="269" customFormat="1" ht="21" customHeight="1">
      <c r="B55" s="167"/>
      <c r="C55" s="168"/>
      <c r="D55" s="169" t="s">
        <v>161</v>
      </c>
      <c r="E55" s="170"/>
      <c r="F55" s="171"/>
      <c r="G55" s="172"/>
      <c r="H55" s="173">
        <v>0</v>
      </c>
      <c r="I55" s="174">
        <f t="shared" si="100"/>
        <v>0</v>
      </c>
      <c r="J55" s="174">
        <f t="shared" si="101"/>
        <v>0</v>
      </c>
      <c r="K55" s="175">
        <f t="shared" si="57"/>
        <v>0</v>
      </c>
      <c r="L55" s="173">
        <v>0</v>
      </c>
      <c r="M55" s="174">
        <f t="shared" si="102"/>
        <v>0</v>
      </c>
      <c r="N55" s="174">
        <f t="shared" si="103"/>
        <v>0</v>
      </c>
      <c r="O55" s="175">
        <f t="shared" si="60"/>
        <v>0</v>
      </c>
      <c r="P55" s="173">
        <v>0</v>
      </c>
      <c r="Q55" s="174">
        <f t="shared" si="104"/>
        <v>0</v>
      </c>
      <c r="R55" s="174">
        <f t="shared" si="105"/>
        <v>0</v>
      </c>
      <c r="S55" s="175">
        <f t="shared" si="63"/>
        <v>0</v>
      </c>
      <c r="T55" s="173">
        <v>0</v>
      </c>
      <c r="U55" s="174">
        <f t="shared" si="106"/>
        <v>0</v>
      </c>
      <c r="V55" s="174">
        <f t="shared" si="107"/>
        <v>0</v>
      </c>
      <c r="W55" s="175">
        <f t="shared" si="66"/>
        <v>0</v>
      </c>
      <c r="X55" s="173">
        <v>0</v>
      </c>
      <c r="Y55" s="174">
        <f t="shared" si="108"/>
        <v>0</v>
      </c>
      <c r="Z55" s="174">
        <f t="shared" si="109"/>
        <v>0</v>
      </c>
      <c r="AA55" s="175">
        <f t="shared" si="69"/>
        <v>0</v>
      </c>
      <c r="AB55" s="173">
        <v>0</v>
      </c>
      <c r="AC55" s="174">
        <f t="shared" si="110"/>
        <v>0</v>
      </c>
      <c r="AD55" s="174">
        <f t="shared" si="111"/>
        <v>0</v>
      </c>
      <c r="AE55" s="175">
        <f t="shared" si="72"/>
        <v>0</v>
      </c>
      <c r="AF55" s="176">
        <f t="shared" si="112"/>
        <v>0</v>
      </c>
      <c r="AG55" s="177">
        <f t="shared" si="112"/>
        <v>0</v>
      </c>
      <c r="AH55" s="177">
        <f t="shared" si="112"/>
        <v>0</v>
      </c>
      <c r="AI55" s="178">
        <f t="shared" si="16"/>
        <v>0</v>
      </c>
      <c r="AJ55" s="176">
        <f t="shared" si="113"/>
        <v>0</v>
      </c>
      <c r="AK55" s="177">
        <f t="shared" si="114"/>
        <v>0</v>
      </c>
      <c r="AL55" s="177">
        <f t="shared" si="114"/>
        <v>0</v>
      </c>
      <c r="AM55" s="178">
        <f t="shared" si="18"/>
        <v>0</v>
      </c>
      <c r="AN55" s="173">
        <v>0</v>
      </c>
      <c r="AO55" s="174">
        <f t="shared" si="115"/>
        <v>0</v>
      </c>
      <c r="AP55" s="174">
        <f t="shared" si="116"/>
        <v>0</v>
      </c>
      <c r="AQ55" s="175">
        <f t="shared" si="78"/>
        <v>0</v>
      </c>
      <c r="AR55" s="173">
        <v>0</v>
      </c>
      <c r="AS55" s="174">
        <f t="shared" si="117"/>
        <v>0</v>
      </c>
      <c r="AT55" s="174">
        <f t="shared" si="118"/>
        <v>0</v>
      </c>
      <c r="AU55" s="175">
        <f t="shared" si="81"/>
        <v>0</v>
      </c>
      <c r="AV55" s="173">
        <v>0</v>
      </c>
      <c r="AW55" s="174">
        <f t="shared" si="119"/>
        <v>0</v>
      </c>
      <c r="AX55" s="174">
        <f t="shared" si="120"/>
        <v>0</v>
      </c>
      <c r="AY55" s="175">
        <f t="shared" si="84"/>
        <v>0</v>
      </c>
      <c r="AZ55" s="173">
        <v>0</v>
      </c>
      <c r="BA55" s="174">
        <f t="shared" si="121"/>
        <v>0</v>
      </c>
      <c r="BB55" s="174">
        <f t="shared" si="122"/>
        <v>0</v>
      </c>
      <c r="BC55" s="175">
        <f t="shared" si="87"/>
        <v>0</v>
      </c>
      <c r="BD55" s="173">
        <v>0</v>
      </c>
      <c r="BE55" s="174">
        <f t="shared" si="123"/>
        <v>0</v>
      </c>
      <c r="BF55" s="174">
        <f t="shared" si="124"/>
        <v>0</v>
      </c>
      <c r="BG55" s="175">
        <f t="shared" si="90"/>
        <v>0</v>
      </c>
      <c r="BH55" s="173">
        <v>0</v>
      </c>
      <c r="BI55" s="174">
        <f t="shared" si="125"/>
        <v>0</v>
      </c>
      <c r="BJ55" s="174">
        <f t="shared" si="126"/>
        <v>0</v>
      </c>
      <c r="BK55" s="175">
        <f t="shared" si="93"/>
        <v>0</v>
      </c>
      <c r="BL55" s="176">
        <f t="shared" si="127"/>
        <v>0</v>
      </c>
      <c r="BM55" s="177">
        <f t="shared" si="127"/>
        <v>0</v>
      </c>
      <c r="BN55" s="177">
        <f t="shared" si="127"/>
        <v>0</v>
      </c>
      <c r="BO55" s="178">
        <f t="shared" si="38"/>
        <v>0</v>
      </c>
      <c r="BP55" s="176">
        <f t="shared" si="128"/>
        <v>0</v>
      </c>
      <c r="BQ55" s="177">
        <f t="shared" si="129"/>
        <v>0</v>
      </c>
      <c r="BR55" s="177">
        <f t="shared" si="129"/>
        <v>0</v>
      </c>
      <c r="BS55" s="178">
        <f t="shared" si="40"/>
        <v>0</v>
      </c>
      <c r="BT55" s="179">
        <f t="shared" si="130"/>
        <v>0</v>
      </c>
      <c r="BU55" s="180">
        <f t="shared" si="130"/>
        <v>0</v>
      </c>
      <c r="BV55" s="180">
        <f t="shared" si="130"/>
        <v>0</v>
      </c>
      <c r="BW55" s="181">
        <f t="shared" si="42"/>
        <v>0</v>
      </c>
      <c r="BX55" s="179">
        <f t="shared" si="131"/>
        <v>0</v>
      </c>
      <c r="BY55" s="180">
        <f t="shared" si="132"/>
        <v>0</v>
      </c>
      <c r="BZ55" s="180">
        <f t="shared" si="132"/>
        <v>0</v>
      </c>
      <c r="CA55" s="181">
        <f t="shared" si="50"/>
        <v>0</v>
      </c>
    </row>
    <row r="56" spans="2:79" ht="21" customHeight="1">
      <c r="B56" s="160" t="s">
        <v>121</v>
      </c>
      <c r="C56" s="161" t="s">
        <v>89</v>
      </c>
      <c r="D56" s="162" t="s">
        <v>90</v>
      </c>
      <c r="E56" s="163"/>
      <c r="F56" s="164"/>
      <c r="G56" s="165"/>
      <c r="H56" s="87">
        <v>0</v>
      </c>
      <c r="I56" s="88">
        <f t="shared" si="100"/>
        <v>0</v>
      </c>
      <c r="J56" s="88">
        <f t="shared" si="101"/>
        <v>0</v>
      </c>
      <c r="K56" s="89">
        <f t="shared" si="57"/>
        <v>0</v>
      </c>
      <c r="L56" s="87">
        <v>0</v>
      </c>
      <c r="M56" s="88">
        <f t="shared" si="102"/>
        <v>0</v>
      </c>
      <c r="N56" s="88">
        <f t="shared" si="103"/>
        <v>0</v>
      </c>
      <c r="O56" s="89">
        <f t="shared" si="60"/>
        <v>0</v>
      </c>
      <c r="P56" s="87">
        <v>0</v>
      </c>
      <c r="Q56" s="88">
        <f t="shared" si="104"/>
        <v>0</v>
      </c>
      <c r="R56" s="88">
        <f t="shared" si="105"/>
        <v>0</v>
      </c>
      <c r="S56" s="89">
        <f t="shared" si="63"/>
        <v>0</v>
      </c>
      <c r="T56" s="87">
        <v>0</v>
      </c>
      <c r="U56" s="88">
        <f t="shared" si="106"/>
        <v>0</v>
      </c>
      <c r="V56" s="88">
        <f t="shared" si="107"/>
        <v>0</v>
      </c>
      <c r="W56" s="89">
        <f t="shared" si="66"/>
        <v>0</v>
      </c>
      <c r="X56" s="87">
        <v>0</v>
      </c>
      <c r="Y56" s="88">
        <f t="shared" si="108"/>
        <v>0</v>
      </c>
      <c r="Z56" s="88">
        <f t="shared" si="109"/>
        <v>0</v>
      </c>
      <c r="AA56" s="89">
        <f t="shared" si="69"/>
        <v>0</v>
      </c>
      <c r="AB56" s="87">
        <v>0</v>
      </c>
      <c r="AC56" s="88">
        <f t="shared" si="110"/>
        <v>0</v>
      </c>
      <c r="AD56" s="88">
        <f t="shared" si="111"/>
        <v>0</v>
      </c>
      <c r="AE56" s="89">
        <f t="shared" si="72"/>
        <v>0</v>
      </c>
      <c r="AF56" s="90">
        <f t="shared" si="112"/>
        <v>0</v>
      </c>
      <c r="AG56" s="91">
        <f t="shared" si="112"/>
        <v>0</v>
      </c>
      <c r="AH56" s="91">
        <f t="shared" si="112"/>
        <v>0</v>
      </c>
      <c r="AI56" s="92">
        <f t="shared" si="16"/>
        <v>0</v>
      </c>
      <c r="AJ56" s="90">
        <f t="shared" si="113"/>
        <v>0</v>
      </c>
      <c r="AK56" s="91">
        <f t="shared" si="114"/>
        <v>0</v>
      </c>
      <c r="AL56" s="91">
        <f t="shared" si="114"/>
        <v>0</v>
      </c>
      <c r="AM56" s="92">
        <f t="shared" si="18"/>
        <v>0</v>
      </c>
      <c r="AN56" s="87">
        <v>0</v>
      </c>
      <c r="AO56" s="88">
        <f t="shared" si="115"/>
        <v>0</v>
      </c>
      <c r="AP56" s="88">
        <f t="shared" si="116"/>
        <v>0</v>
      </c>
      <c r="AQ56" s="89">
        <f t="shared" si="78"/>
        <v>0</v>
      </c>
      <c r="AR56" s="87">
        <v>0</v>
      </c>
      <c r="AS56" s="88">
        <f t="shared" si="117"/>
        <v>0</v>
      </c>
      <c r="AT56" s="88">
        <f t="shared" si="118"/>
        <v>0</v>
      </c>
      <c r="AU56" s="89">
        <f t="shared" si="81"/>
        <v>0</v>
      </c>
      <c r="AV56" s="87">
        <v>0</v>
      </c>
      <c r="AW56" s="88">
        <f t="shared" si="119"/>
        <v>0</v>
      </c>
      <c r="AX56" s="88">
        <f t="shared" si="120"/>
        <v>0</v>
      </c>
      <c r="AY56" s="89">
        <f t="shared" si="84"/>
        <v>0</v>
      </c>
      <c r="AZ56" s="87">
        <v>0</v>
      </c>
      <c r="BA56" s="88">
        <f t="shared" si="121"/>
        <v>0</v>
      </c>
      <c r="BB56" s="88">
        <f t="shared" si="122"/>
        <v>0</v>
      </c>
      <c r="BC56" s="89">
        <f t="shared" si="87"/>
        <v>0</v>
      </c>
      <c r="BD56" s="87">
        <v>0</v>
      </c>
      <c r="BE56" s="88">
        <f t="shared" si="123"/>
        <v>0</v>
      </c>
      <c r="BF56" s="88">
        <f t="shared" si="124"/>
        <v>0</v>
      </c>
      <c r="BG56" s="89">
        <f t="shared" si="90"/>
        <v>0</v>
      </c>
      <c r="BH56" s="87">
        <v>0</v>
      </c>
      <c r="BI56" s="88">
        <f t="shared" si="125"/>
        <v>0</v>
      </c>
      <c r="BJ56" s="88">
        <f t="shared" si="126"/>
        <v>0</v>
      </c>
      <c r="BK56" s="89">
        <f t="shared" si="93"/>
        <v>0</v>
      </c>
      <c r="BL56" s="90">
        <f t="shared" si="127"/>
        <v>0</v>
      </c>
      <c r="BM56" s="91">
        <f t="shared" si="127"/>
        <v>0</v>
      </c>
      <c r="BN56" s="91">
        <f t="shared" si="127"/>
        <v>0</v>
      </c>
      <c r="BO56" s="92">
        <f t="shared" si="38"/>
        <v>0</v>
      </c>
      <c r="BP56" s="90">
        <f t="shared" si="128"/>
        <v>0</v>
      </c>
      <c r="BQ56" s="91">
        <f t="shared" si="129"/>
        <v>0</v>
      </c>
      <c r="BR56" s="91">
        <f t="shared" si="129"/>
        <v>0</v>
      </c>
      <c r="BS56" s="92">
        <f t="shared" si="40"/>
        <v>0</v>
      </c>
      <c r="BT56" s="79">
        <f t="shared" si="130"/>
        <v>0</v>
      </c>
      <c r="BU56" s="80">
        <f t="shared" si="130"/>
        <v>0</v>
      </c>
      <c r="BV56" s="80">
        <f t="shared" si="130"/>
        <v>0</v>
      </c>
      <c r="BW56" s="93">
        <f t="shared" si="42"/>
        <v>0</v>
      </c>
      <c r="BX56" s="79">
        <f t="shared" si="131"/>
        <v>0</v>
      </c>
      <c r="BY56" s="80">
        <f t="shared" si="132"/>
        <v>0</v>
      </c>
      <c r="BZ56" s="80">
        <f t="shared" si="132"/>
        <v>0</v>
      </c>
      <c r="CA56" s="93">
        <f t="shared" si="50"/>
        <v>0</v>
      </c>
    </row>
    <row r="57" spans="2:79" s="268" customFormat="1" ht="21" customHeight="1">
      <c r="B57" s="145" t="s">
        <v>91</v>
      </c>
      <c r="C57" s="184" t="s">
        <v>162</v>
      </c>
      <c r="D57" s="146" t="s">
        <v>92</v>
      </c>
      <c r="E57" s="185"/>
      <c r="F57" s="186"/>
      <c r="G57" s="187"/>
      <c r="H57" s="136">
        <v>0</v>
      </c>
      <c r="I57" s="137">
        <f t="shared" si="100"/>
        <v>0</v>
      </c>
      <c r="J57" s="137">
        <f t="shared" si="101"/>
        <v>0</v>
      </c>
      <c r="K57" s="138">
        <f t="shared" si="57"/>
        <v>0</v>
      </c>
      <c r="L57" s="136">
        <v>0</v>
      </c>
      <c r="M57" s="137">
        <f t="shared" si="102"/>
        <v>0</v>
      </c>
      <c r="N57" s="137">
        <f t="shared" si="103"/>
        <v>0</v>
      </c>
      <c r="O57" s="138">
        <f t="shared" si="60"/>
        <v>0</v>
      </c>
      <c r="P57" s="136">
        <v>0</v>
      </c>
      <c r="Q57" s="137">
        <f t="shared" si="104"/>
        <v>0</v>
      </c>
      <c r="R57" s="137">
        <f t="shared" si="105"/>
        <v>0</v>
      </c>
      <c r="S57" s="138">
        <f t="shared" si="63"/>
        <v>0</v>
      </c>
      <c r="T57" s="136">
        <v>0</v>
      </c>
      <c r="U57" s="137">
        <f t="shared" si="106"/>
        <v>0</v>
      </c>
      <c r="V57" s="137">
        <f t="shared" si="107"/>
        <v>0</v>
      </c>
      <c r="W57" s="138">
        <f t="shared" si="66"/>
        <v>0</v>
      </c>
      <c r="X57" s="136">
        <v>0</v>
      </c>
      <c r="Y57" s="137">
        <f t="shared" si="108"/>
        <v>0</v>
      </c>
      <c r="Z57" s="137">
        <f t="shared" si="109"/>
        <v>0</v>
      </c>
      <c r="AA57" s="138">
        <f t="shared" si="69"/>
        <v>0</v>
      </c>
      <c r="AB57" s="136">
        <v>0</v>
      </c>
      <c r="AC57" s="137">
        <f t="shared" si="110"/>
        <v>0</v>
      </c>
      <c r="AD57" s="137">
        <f t="shared" si="111"/>
        <v>0</v>
      </c>
      <c r="AE57" s="138">
        <f t="shared" si="72"/>
        <v>0</v>
      </c>
      <c r="AF57" s="139">
        <f t="shared" si="112"/>
        <v>0</v>
      </c>
      <c r="AG57" s="140">
        <f t="shared" si="112"/>
        <v>0</v>
      </c>
      <c r="AH57" s="140">
        <f t="shared" si="112"/>
        <v>0</v>
      </c>
      <c r="AI57" s="141">
        <f t="shared" si="16"/>
        <v>0</v>
      </c>
      <c r="AJ57" s="139">
        <f t="shared" si="113"/>
        <v>0</v>
      </c>
      <c r="AK57" s="140">
        <f t="shared" si="114"/>
        <v>0</v>
      </c>
      <c r="AL57" s="140">
        <f t="shared" si="114"/>
        <v>0</v>
      </c>
      <c r="AM57" s="141">
        <f t="shared" si="18"/>
        <v>0</v>
      </c>
      <c r="AN57" s="136">
        <v>0</v>
      </c>
      <c r="AO57" s="137">
        <f t="shared" si="115"/>
        <v>0</v>
      </c>
      <c r="AP57" s="137">
        <f t="shared" si="116"/>
        <v>0</v>
      </c>
      <c r="AQ57" s="138">
        <f t="shared" si="78"/>
        <v>0</v>
      </c>
      <c r="AR57" s="136">
        <v>0</v>
      </c>
      <c r="AS57" s="137">
        <f t="shared" si="117"/>
        <v>0</v>
      </c>
      <c r="AT57" s="137">
        <f t="shared" si="118"/>
        <v>0</v>
      </c>
      <c r="AU57" s="138">
        <f t="shared" si="81"/>
        <v>0</v>
      </c>
      <c r="AV57" s="136">
        <v>0</v>
      </c>
      <c r="AW57" s="137">
        <f t="shared" si="119"/>
        <v>0</v>
      </c>
      <c r="AX57" s="137">
        <f t="shared" si="120"/>
        <v>0</v>
      </c>
      <c r="AY57" s="138">
        <f t="shared" si="84"/>
        <v>0</v>
      </c>
      <c r="AZ57" s="136">
        <v>0</v>
      </c>
      <c r="BA57" s="137">
        <f t="shared" si="121"/>
        <v>0</v>
      </c>
      <c r="BB57" s="137">
        <f t="shared" si="122"/>
        <v>0</v>
      </c>
      <c r="BC57" s="138">
        <f t="shared" si="87"/>
        <v>0</v>
      </c>
      <c r="BD57" s="136">
        <v>0</v>
      </c>
      <c r="BE57" s="137">
        <f t="shared" si="123"/>
        <v>0</v>
      </c>
      <c r="BF57" s="137">
        <f t="shared" si="124"/>
        <v>0</v>
      </c>
      <c r="BG57" s="138">
        <f t="shared" si="90"/>
        <v>0</v>
      </c>
      <c r="BH57" s="136">
        <v>0</v>
      </c>
      <c r="BI57" s="137">
        <f t="shared" si="125"/>
        <v>0</v>
      </c>
      <c r="BJ57" s="137">
        <f t="shared" si="126"/>
        <v>0</v>
      </c>
      <c r="BK57" s="138">
        <f t="shared" si="93"/>
        <v>0</v>
      </c>
      <c r="BL57" s="139">
        <f t="shared" si="127"/>
        <v>0</v>
      </c>
      <c r="BM57" s="140">
        <f t="shared" si="127"/>
        <v>0</v>
      </c>
      <c r="BN57" s="140">
        <f t="shared" si="127"/>
        <v>0</v>
      </c>
      <c r="BO57" s="141">
        <f t="shared" si="38"/>
        <v>0</v>
      </c>
      <c r="BP57" s="139">
        <f t="shared" si="128"/>
        <v>0</v>
      </c>
      <c r="BQ57" s="140">
        <f t="shared" si="129"/>
        <v>0</v>
      </c>
      <c r="BR57" s="140">
        <f t="shared" si="129"/>
        <v>0</v>
      </c>
      <c r="BS57" s="141">
        <f t="shared" si="40"/>
        <v>0</v>
      </c>
      <c r="BT57" s="142">
        <f t="shared" si="130"/>
        <v>0</v>
      </c>
      <c r="BU57" s="143">
        <f t="shared" si="130"/>
        <v>0</v>
      </c>
      <c r="BV57" s="143">
        <f t="shared" si="130"/>
        <v>0</v>
      </c>
      <c r="BW57" s="144">
        <f t="shared" si="42"/>
        <v>0</v>
      </c>
      <c r="BX57" s="142">
        <f t="shared" si="131"/>
        <v>0</v>
      </c>
      <c r="BY57" s="143">
        <f t="shared" si="132"/>
        <v>0</v>
      </c>
      <c r="BZ57" s="143">
        <f t="shared" si="132"/>
        <v>0</v>
      </c>
      <c r="CA57" s="144">
        <f t="shared" si="50"/>
        <v>0</v>
      </c>
    </row>
    <row r="58" spans="2:79" s="268" customFormat="1" ht="21" customHeight="1">
      <c r="B58" s="145"/>
      <c r="C58" s="184"/>
      <c r="D58" s="146" t="s">
        <v>92</v>
      </c>
      <c r="E58" s="185"/>
      <c r="F58" s="159"/>
      <c r="G58" s="149"/>
      <c r="H58" s="136">
        <v>0</v>
      </c>
      <c r="I58" s="137">
        <f t="shared" si="100"/>
        <v>0</v>
      </c>
      <c r="J58" s="137">
        <f t="shared" si="101"/>
        <v>0</v>
      </c>
      <c r="K58" s="138">
        <f t="shared" si="57"/>
        <v>0</v>
      </c>
      <c r="L58" s="136">
        <v>0</v>
      </c>
      <c r="M58" s="137">
        <f t="shared" si="102"/>
        <v>0</v>
      </c>
      <c r="N58" s="137">
        <f t="shared" si="103"/>
        <v>0</v>
      </c>
      <c r="O58" s="138">
        <f t="shared" si="60"/>
        <v>0</v>
      </c>
      <c r="P58" s="136">
        <v>0</v>
      </c>
      <c r="Q58" s="137">
        <f t="shared" si="104"/>
        <v>0</v>
      </c>
      <c r="R58" s="137">
        <f t="shared" si="105"/>
        <v>0</v>
      </c>
      <c r="S58" s="138">
        <f t="shared" si="63"/>
        <v>0</v>
      </c>
      <c r="T58" s="136">
        <v>0</v>
      </c>
      <c r="U58" s="137">
        <f t="shared" si="106"/>
        <v>0</v>
      </c>
      <c r="V58" s="137">
        <f t="shared" si="107"/>
        <v>0</v>
      </c>
      <c r="W58" s="138">
        <f t="shared" si="66"/>
        <v>0</v>
      </c>
      <c r="X58" s="136">
        <v>0</v>
      </c>
      <c r="Y58" s="137">
        <f t="shared" si="108"/>
        <v>0</v>
      </c>
      <c r="Z58" s="137">
        <f t="shared" si="109"/>
        <v>0</v>
      </c>
      <c r="AA58" s="138">
        <f t="shared" si="69"/>
        <v>0</v>
      </c>
      <c r="AB58" s="136">
        <v>0</v>
      </c>
      <c r="AC58" s="137">
        <f t="shared" si="110"/>
        <v>0</v>
      </c>
      <c r="AD58" s="137">
        <f t="shared" si="111"/>
        <v>0</v>
      </c>
      <c r="AE58" s="138">
        <f t="shared" si="72"/>
        <v>0</v>
      </c>
      <c r="AF58" s="139">
        <f t="shared" si="112"/>
        <v>0</v>
      </c>
      <c r="AG58" s="140">
        <f t="shared" si="112"/>
        <v>0</v>
      </c>
      <c r="AH58" s="140">
        <f t="shared" si="112"/>
        <v>0</v>
      </c>
      <c r="AI58" s="141">
        <f t="shared" si="16"/>
        <v>0</v>
      </c>
      <c r="AJ58" s="139">
        <f t="shared" si="113"/>
        <v>0</v>
      </c>
      <c r="AK58" s="140">
        <f t="shared" si="114"/>
        <v>0</v>
      </c>
      <c r="AL58" s="140">
        <f t="shared" si="114"/>
        <v>0</v>
      </c>
      <c r="AM58" s="141">
        <f t="shared" si="18"/>
        <v>0</v>
      </c>
      <c r="AN58" s="136">
        <v>0</v>
      </c>
      <c r="AO58" s="137">
        <f t="shared" si="115"/>
        <v>0</v>
      </c>
      <c r="AP58" s="137">
        <f t="shared" si="116"/>
        <v>0</v>
      </c>
      <c r="AQ58" s="138">
        <f t="shared" si="78"/>
        <v>0</v>
      </c>
      <c r="AR58" s="136">
        <v>0</v>
      </c>
      <c r="AS58" s="137">
        <f t="shared" si="117"/>
        <v>0</v>
      </c>
      <c r="AT58" s="137">
        <f t="shared" si="118"/>
        <v>0</v>
      </c>
      <c r="AU58" s="138">
        <f t="shared" si="81"/>
        <v>0</v>
      </c>
      <c r="AV58" s="136">
        <v>0</v>
      </c>
      <c r="AW58" s="137">
        <f t="shared" si="119"/>
        <v>0</v>
      </c>
      <c r="AX58" s="137">
        <f t="shared" si="120"/>
        <v>0</v>
      </c>
      <c r="AY58" s="138">
        <f t="shared" si="84"/>
        <v>0</v>
      </c>
      <c r="AZ58" s="136">
        <v>0</v>
      </c>
      <c r="BA58" s="137">
        <f t="shared" si="121"/>
        <v>0</v>
      </c>
      <c r="BB58" s="137">
        <f t="shared" si="122"/>
        <v>0</v>
      </c>
      <c r="BC58" s="138">
        <f t="shared" si="87"/>
        <v>0</v>
      </c>
      <c r="BD58" s="136">
        <v>0</v>
      </c>
      <c r="BE58" s="137">
        <f t="shared" si="123"/>
        <v>0</v>
      </c>
      <c r="BF58" s="137">
        <f t="shared" si="124"/>
        <v>0</v>
      </c>
      <c r="BG58" s="138">
        <f t="shared" si="90"/>
        <v>0</v>
      </c>
      <c r="BH58" s="136">
        <v>0</v>
      </c>
      <c r="BI58" s="137">
        <f t="shared" si="125"/>
        <v>0</v>
      </c>
      <c r="BJ58" s="137">
        <f t="shared" si="126"/>
        <v>0</v>
      </c>
      <c r="BK58" s="138">
        <f t="shared" si="93"/>
        <v>0</v>
      </c>
      <c r="BL58" s="139">
        <f t="shared" si="127"/>
        <v>0</v>
      </c>
      <c r="BM58" s="140">
        <f t="shared" si="127"/>
        <v>0</v>
      </c>
      <c r="BN58" s="140">
        <f t="shared" si="127"/>
        <v>0</v>
      </c>
      <c r="BO58" s="141">
        <f t="shared" si="38"/>
        <v>0</v>
      </c>
      <c r="BP58" s="139">
        <f t="shared" si="128"/>
        <v>0</v>
      </c>
      <c r="BQ58" s="140">
        <f t="shared" si="129"/>
        <v>0</v>
      </c>
      <c r="BR58" s="140">
        <f t="shared" si="129"/>
        <v>0</v>
      </c>
      <c r="BS58" s="141">
        <f t="shared" si="40"/>
        <v>0</v>
      </c>
      <c r="BT58" s="142">
        <f t="shared" si="130"/>
        <v>0</v>
      </c>
      <c r="BU58" s="143">
        <f t="shared" si="130"/>
        <v>0</v>
      </c>
      <c r="BV58" s="143">
        <f t="shared" si="130"/>
        <v>0</v>
      </c>
      <c r="BW58" s="144">
        <f t="shared" si="42"/>
        <v>0</v>
      </c>
      <c r="BX58" s="142">
        <f t="shared" si="131"/>
        <v>0</v>
      </c>
      <c r="BY58" s="143">
        <f t="shared" si="132"/>
        <v>0</v>
      </c>
      <c r="BZ58" s="143">
        <f t="shared" si="132"/>
        <v>0</v>
      </c>
      <c r="CA58" s="144">
        <f t="shared" si="50"/>
        <v>0</v>
      </c>
    </row>
    <row r="59" spans="2:79" s="268" customFormat="1" ht="21" customHeight="1">
      <c r="B59" s="188"/>
      <c r="C59" s="189"/>
      <c r="D59" s="190" t="s">
        <v>92</v>
      </c>
      <c r="E59" s="191"/>
      <c r="F59" s="192"/>
      <c r="G59" s="193"/>
      <c r="H59" s="136">
        <v>0</v>
      </c>
      <c r="I59" s="137">
        <f t="shared" si="100"/>
        <v>0</v>
      </c>
      <c r="J59" s="137">
        <f t="shared" si="101"/>
        <v>0</v>
      </c>
      <c r="K59" s="138">
        <f t="shared" si="57"/>
        <v>0</v>
      </c>
      <c r="L59" s="136">
        <v>0</v>
      </c>
      <c r="M59" s="137">
        <f t="shared" si="102"/>
        <v>0</v>
      </c>
      <c r="N59" s="137">
        <f t="shared" si="103"/>
        <v>0</v>
      </c>
      <c r="O59" s="138">
        <f t="shared" si="60"/>
        <v>0</v>
      </c>
      <c r="P59" s="136">
        <v>0</v>
      </c>
      <c r="Q59" s="137">
        <f t="shared" si="104"/>
        <v>0</v>
      </c>
      <c r="R59" s="137">
        <f t="shared" si="105"/>
        <v>0</v>
      </c>
      <c r="S59" s="138">
        <f t="shared" si="63"/>
        <v>0</v>
      </c>
      <c r="T59" s="136">
        <v>0</v>
      </c>
      <c r="U59" s="137">
        <f t="shared" si="106"/>
        <v>0</v>
      </c>
      <c r="V59" s="137">
        <f t="shared" si="107"/>
        <v>0</v>
      </c>
      <c r="W59" s="138">
        <f t="shared" si="66"/>
        <v>0</v>
      </c>
      <c r="X59" s="136">
        <v>0</v>
      </c>
      <c r="Y59" s="137">
        <f t="shared" si="108"/>
        <v>0</v>
      </c>
      <c r="Z59" s="137">
        <f t="shared" si="109"/>
        <v>0</v>
      </c>
      <c r="AA59" s="138">
        <f t="shared" si="69"/>
        <v>0</v>
      </c>
      <c r="AB59" s="136">
        <v>0</v>
      </c>
      <c r="AC59" s="137">
        <f t="shared" si="110"/>
        <v>0</v>
      </c>
      <c r="AD59" s="137">
        <f t="shared" si="111"/>
        <v>0</v>
      </c>
      <c r="AE59" s="138">
        <f t="shared" si="72"/>
        <v>0</v>
      </c>
      <c r="AF59" s="139">
        <f t="shared" si="112"/>
        <v>0</v>
      </c>
      <c r="AG59" s="140">
        <f t="shared" si="112"/>
        <v>0</v>
      </c>
      <c r="AH59" s="140">
        <f t="shared" si="112"/>
        <v>0</v>
      </c>
      <c r="AI59" s="141">
        <f t="shared" si="16"/>
        <v>0</v>
      </c>
      <c r="AJ59" s="139">
        <f t="shared" si="113"/>
        <v>0</v>
      </c>
      <c r="AK59" s="140">
        <f t="shared" si="114"/>
        <v>0</v>
      </c>
      <c r="AL59" s="140">
        <f t="shared" si="114"/>
        <v>0</v>
      </c>
      <c r="AM59" s="141">
        <f t="shared" si="18"/>
        <v>0</v>
      </c>
      <c r="AN59" s="136">
        <v>0</v>
      </c>
      <c r="AO59" s="137">
        <f t="shared" si="115"/>
        <v>0</v>
      </c>
      <c r="AP59" s="137">
        <f t="shared" si="116"/>
        <v>0</v>
      </c>
      <c r="AQ59" s="138">
        <f t="shared" si="78"/>
        <v>0</v>
      </c>
      <c r="AR59" s="136">
        <v>0</v>
      </c>
      <c r="AS59" s="137">
        <f t="shared" si="117"/>
        <v>0</v>
      </c>
      <c r="AT59" s="137">
        <f t="shared" si="118"/>
        <v>0</v>
      </c>
      <c r="AU59" s="138">
        <f t="shared" si="81"/>
        <v>0</v>
      </c>
      <c r="AV59" s="136">
        <v>0</v>
      </c>
      <c r="AW59" s="137">
        <f t="shared" si="119"/>
        <v>0</v>
      </c>
      <c r="AX59" s="137">
        <f t="shared" si="120"/>
        <v>0</v>
      </c>
      <c r="AY59" s="138">
        <f t="shared" si="84"/>
        <v>0</v>
      </c>
      <c r="AZ59" s="136">
        <v>0</v>
      </c>
      <c r="BA59" s="137">
        <f t="shared" si="121"/>
        <v>0</v>
      </c>
      <c r="BB59" s="137">
        <f t="shared" si="122"/>
        <v>0</v>
      </c>
      <c r="BC59" s="138">
        <f t="shared" si="87"/>
        <v>0</v>
      </c>
      <c r="BD59" s="136">
        <v>0</v>
      </c>
      <c r="BE59" s="137">
        <f t="shared" si="123"/>
        <v>0</v>
      </c>
      <c r="BF59" s="137">
        <f t="shared" si="124"/>
        <v>0</v>
      </c>
      <c r="BG59" s="138">
        <f t="shared" si="90"/>
        <v>0</v>
      </c>
      <c r="BH59" s="136">
        <v>0</v>
      </c>
      <c r="BI59" s="137">
        <f t="shared" si="125"/>
        <v>0</v>
      </c>
      <c r="BJ59" s="137">
        <f t="shared" si="126"/>
        <v>0</v>
      </c>
      <c r="BK59" s="138">
        <f t="shared" si="93"/>
        <v>0</v>
      </c>
      <c r="BL59" s="139">
        <f t="shared" si="127"/>
        <v>0</v>
      </c>
      <c r="BM59" s="140">
        <f t="shared" si="127"/>
        <v>0</v>
      </c>
      <c r="BN59" s="140">
        <f t="shared" si="127"/>
        <v>0</v>
      </c>
      <c r="BO59" s="141">
        <f t="shared" si="38"/>
        <v>0</v>
      </c>
      <c r="BP59" s="139">
        <f t="shared" si="128"/>
        <v>0</v>
      </c>
      <c r="BQ59" s="140">
        <f t="shared" si="129"/>
        <v>0</v>
      </c>
      <c r="BR59" s="140">
        <f t="shared" si="129"/>
        <v>0</v>
      </c>
      <c r="BS59" s="141">
        <f t="shared" si="40"/>
        <v>0</v>
      </c>
      <c r="BT59" s="142">
        <f t="shared" si="130"/>
        <v>0</v>
      </c>
      <c r="BU59" s="143">
        <f t="shared" si="130"/>
        <v>0</v>
      </c>
      <c r="BV59" s="143">
        <f t="shared" si="130"/>
        <v>0</v>
      </c>
      <c r="BW59" s="144">
        <f t="shared" si="42"/>
        <v>0</v>
      </c>
      <c r="BX59" s="142">
        <f t="shared" si="131"/>
        <v>0</v>
      </c>
      <c r="BY59" s="143">
        <f t="shared" si="132"/>
        <v>0</v>
      </c>
      <c r="BZ59" s="143">
        <f t="shared" si="132"/>
        <v>0</v>
      </c>
      <c r="CA59" s="144">
        <f t="shared" si="50"/>
        <v>0</v>
      </c>
    </row>
    <row r="60" spans="2:79" ht="21" customHeight="1">
      <c r="B60" s="182" t="s">
        <v>93</v>
      </c>
      <c r="C60" s="183" t="s">
        <v>94</v>
      </c>
      <c r="D60" s="121" t="s">
        <v>19</v>
      </c>
      <c r="E60" s="122">
        <v>209.36</v>
      </c>
      <c r="F60" s="85">
        <v>1.1299999999999999</v>
      </c>
      <c r="G60" s="86">
        <v>0.98099999999999998</v>
      </c>
      <c r="H60" s="87">
        <v>211.5</v>
      </c>
      <c r="I60" s="88">
        <f t="shared" si="100"/>
        <v>49085.3</v>
      </c>
      <c r="J60" s="88">
        <f t="shared" si="101"/>
        <v>44279.6</v>
      </c>
      <c r="K60" s="89">
        <f t="shared" si="57"/>
        <v>4805.7000000000044</v>
      </c>
      <c r="L60" s="87">
        <v>222</v>
      </c>
      <c r="M60" s="88">
        <f t="shared" si="102"/>
        <v>51522.2</v>
      </c>
      <c r="N60" s="88">
        <f t="shared" si="103"/>
        <v>46477.9</v>
      </c>
      <c r="O60" s="89">
        <f t="shared" si="60"/>
        <v>5044.2999999999956</v>
      </c>
      <c r="P60" s="87">
        <v>232.6</v>
      </c>
      <c r="Q60" s="88">
        <f t="shared" si="104"/>
        <v>53982.2</v>
      </c>
      <c r="R60" s="88">
        <f t="shared" si="105"/>
        <v>48697.1</v>
      </c>
      <c r="S60" s="89">
        <f t="shared" si="63"/>
        <v>5285.0999999999985</v>
      </c>
      <c r="T60" s="87">
        <v>211.5</v>
      </c>
      <c r="U60" s="88">
        <f t="shared" si="106"/>
        <v>49085.3</v>
      </c>
      <c r="V60" s="88">
        <f t="shared" si="107"/>
        <v>44279.6</v>
      </c>
      <c r="W60" s="89">
        <f t="shared" si="66"/>
        <v>4805.7000000000044</v>
      </c>
      <c r="X60" s="87">
        <v>232.6</v>
      </c>
      <c r="Y60" s="88">
        <f t="shared" si="108"/>
        <v>53982.2</v>
      </c>
      <c r="Z60" s="88">
        <f t="shared" si="109"/>
        <v>48697.1</v>
      </c>
      <c r="AA60" s="89">
        <f t="shared" si="69"/>
        <v>5285.0999999999985</v>
      </c>
      <c r="AB60" s="87">
        <v>211.5</v>
      </c>
      <c r="AC60" s="88">
        <f t="shared" si="110"/>
        <v>49085.3</v>
      </c>
      <c r="AD60" s="88">
        <f t="shared" si="111"/>
        <v>44279.6</v>
      </c>
      <c r="AE60" s="89">
        <f t="shared" si="72"/>
        <v>4805.7000000000044</v>
      </c>
      <c r="AF60" s="90">
        <f t="shared" si="112"/>
        <v>1321.7</v>
      </c>
      <c r="AG60" s="91">
        <f t="shared" si="112"/>
        <v>306742.5</v>
      </c>
      <c r="AH60" s="91">
        <f t="shared" si="112"/>
        <v>276710.90000000002</v>
      </c>
      <c r="AI60" s="92">
        <f t="shared" si="16"/>
        <v>30031.599999999977</v>
      </c>
      <c r="AJ60" s="90">
        <f t="shared" si="113"/>
        <v>220.3</v>
      </c>
      <c r="AK60" s="91">
        <f t="shared" si="114"/>
        <v>51124</v>
      </c>
      <c r="AL60" s="91">
        <f t="shared" si="114"/>
        <v>46118</v>
      </c>
      <c r="AM60" s="92">
        <f t="shared" si="18"/>
        <v>5006</v>
      </c>
      <c r="AN60" s="87">
        <v>211.5</v>
      </c>
      <c r="AO60" s="88">
        <f t="shared" si="115"/>
        <v>49085.3</v>
      </c>
      <c r="AP60" s="88">
        <f t="shared" si="116"/>
        <v>44279.6</v>
      </c>
      <c r="AQ60" s="89">
        <f t="shared" si="78"/>
        <v>4805.7000000000044</v>
      </c>
      <c r="AR60" s="87">
        <v>211.5</v>
      </c>
      <c r="AS60" s="88">
        <f t="shared" si="117"/>
        <v>49085.3</v>
      </c>
      <c r="AT60" s="88">
        <f t="shared" si="118"/>
        <v>44279.6</v>
      </c>
      <c r="AU60" s="89">
        <f t="shared" si="81"/>
        <v>4805.7000000000044</v>
      </c>
      <c r="AV60" s="87">
        <v>232.6</v>
      </c>
      <c r="AW60" s="88">
        <f t="shared" si="119"/>
        <v>53982.2</v>
      </c>
      <c r="AX60" s="88">
        <f t="shared" si="120"/>
        <v>48697.1</v>
      </c>
      <c r="AY60" s="89">
        <f t="shared" si="84"/>
        <v>5285.0999999999985</v>
      </c>
      <c r="AZ60" s="87">
        <v>200.9</v>
      </c>
      <c r="BA60" s="88">
        <f t="shared" si="121"/>
        <v>46625.2</v>
      </c>
      <c r="BB60" s="88">
        <f t="shared" si="122"/>
        <v>42060.4</v>
      </c>
      <c r="BC60" s="89">
        <f t="shared" si="87"/>
        <v>4564.7999999999956</v>
      </c>
      <c r="BD60" s="87">
        <v>200.9</v>
      </c>
      <c r="BE60" s="88">
        <f t="shared" si="123"/>
        <v>46625.2</v>
      </c>
      <c r="BF60" s="88">
        <f t="shared" si="124"/>
        <v>42060.4</v>
      </c>
      <c r="BG60" s="89">
        <f t="shared" si="90"/>
        <v>4564.7999999999956</v>
      </c>
      <c r="BH60" s="87">
        <v>232.6</v>
      </c>
      <c r="BI60" s="88">
        <f t="shared" si="125"/>
        <v>53982.2</v>
      </c>
      <c r="BJ60" s="88">
        <f t="shared" si="126"/>
        <v>48697.1</v>
      </c>
      <c r="BK60" s="89">
        <f t="shared" si="93"/>
        <v>5285.0999999999985</v>
      </c>
      <c r="BL60" s="90">
        <f t="shared" si="127"/>
        <v>1290</v>
      </c>
      <c r="BM60" s="91">
        <f t="shared" si="127"/>
        <v>299385.40000000002</v>
      </c>
      <c r="BN60" s="91">
        <f t="shared" si="127"/>
        <v>270074.19999999995</v>
      </c>
      <c r="BO60" s="92">
        <f t="shared" si="38"/>
        <v>29311.20000000007</v>
      </c>
      <c r="BP60" s="90">
        <f t="shared" si="128"/>
        <v>215</v>
      </c>
      <c r="BQ60" s="91">
        <f t="shared" si="129"/>
        <v>49898</v>
      </c>
      <c r="BR60" s="91">
        <f t="shared" si="129"/>
        <v>45012</v>
      </c>
      <c r="BS60" s="92">
        <f t="shared" si="40"/>
        <v>4886</v>
      </c>
      <c r="BT60" s="79">
        <f t="shared" si="130"/>
        <v>2611.6999999999998</v>
      </c>
      <c r="BU60" s="80">
        <f t="shared" si="130"/>
        <v>606127.9</v>
      </c>
      <c r="BV60" s="80">
        <f t="shared" si="130"/>
        <v>546785.1</v>
      </c>
      <c r="BW60" s="93">
        <f t="shared" si="42"/>
        <v>59342.800000000047</v>
      </c>
      <c r="BX60" s="79">
        <f t="shared" si="131"/>
        <v>217.6</v>
      </c>
      <c r="BY60" s="80">
        <f t="shared" si="132"/>
        <v>50511</v>
      </c>
      <c r="BZ60" s="80">
        <f t="shared" si="132"/>
        <v>45565</v>
      </c>
      <c r="CA60" s="93">
        <f t="shared" si="50"/>
        <v>4946</v>
      </c>
    </row>
    <row r="61" spans="2:79" s="269" customFormat="1" ht="21" customHeight="1">
      <c r="B61" s="167"/>
      <c r="C61" s="168"/>
      <c r="D61" s="169" t="s">
        <v>163</v>
      </c>
      <c r="E61" s="170"/>
      <c r="F61" s="171"/>
      <c r="G61" s="172"/>
      <c r="H61" s="173">
        <v>0</v>
      </c>
      <c r="I61" s="174">
        <f t="shared" si="100"/>
        <v>0</v>
      </c>
      <c r="J61" s="174">
        <f t="shared" si="101"/>
        <v>0</v>
      </c>
      <c r="K61" s="175">
        <f t="shared" si="57"/>
        <v>0</v>
      </c>
      <c r="L61" s="173">
        <v>0</v>
      </c>
      <c r="M61" s="174">
        <f t="shared" si="102"/>
        <v>0</v>
      </c>
      <c r="N61" s="174">
        <f t="shared" si="103"/>
        <v>0</v>
      </c>
      <c r="O61" s="175">
        <f t="shared" si="60"/>
        <v>0</v>
      </c>
      <c r="P61" s="173">
        <v>0</v>
      </c>
      <c r="Q61" s="174">
        <f t="shared" si="104"/>
        <v>0</v>
      </c>
      <c r="R61" s="174">
        <f t="shared" si="105"/>
        <v>0</v>
      </c>
      <c r="S61" s="175">
        <f t="shared" si="63"/>
        <v>0</v>
      </c>
      <c r="T61" s="173">
        <v>0</v>
      </c>
      <c r="U61" s="174">
        <f t="shared" si="106"/>
        <v>0</v>
      </c>
      <c r="V61" s="174">
        <f t="shared" si="107"/>
        <v>0</v>
      </c>
      <c r="W61" s="175">
        <f t="shared" si="66"/>
        <v>0</v>
      </c>
      <c r="X61" s="173">
        <v>0</v>
      </c>
      <c r="Y61" s="174">
        <f t="shared" si="108"/>
        <v>0</v>
      </c>
      <c r="Z61" s="174">
        <f t="shared" si="109"/>
        <v>0</v>
      </c>
      <c r="AA61" s="175">
        <f t="shared" si="69"/>
        <v>0</v>
      </c>
      <c r="AB61" s="173">
        <v>0</v>
      </c>
      <c r="AC61" s="174">
        <f t="shared" si="110"/>
        <v>0</v>
      </c>
      <c r="AD61" s="174">
        <f t="shared" si="111"/>
        <v>0</v>
      </c>
      <c r="AE61" s="175">
        <f t="shared" si="72"/>
        <v>0</v>
      </c>
      <c r="AF61" s="176">
        <f t="shared" si="112"/>
        <v>0</v>
      </c>
      <c r="AG61" s="177">
        <f t="shared" si="112"/>
        <v>0</v>
      </c>
      <c r="AH61" s="177">
        <f t="shared" si="112"/>
        <v>0</v>
      </c>
      <c r="AI61" s="178">
        <f t="shared" si="16"/>
        <v>0</v>
      </c>
      <c r="AJ61" s="176">
        <f t="shared" si="113"/>
        <v>0</v>
      </c>
      <c r="AK61" s="177">
        <f t="shared" si="114"/>
        <v>0</v>
      </c>
      <c r="AL61" s="177">
        <f t="shared" si="114"/>
        <v>0</v>
      </c>
      <c r="AM61" s="178">
        <f t="shared" si="18"/>
        <v>0</v>
      </c>
      <c r="AN61" s="173">
        <v>0</v>
      </c>
      <c r="AO61" s="174">
        <f t="shared" si="115"/>
        <v>0</v>
      </c>
      <c r="AP61" s="174">
        <f t="shared" si="116"/>
        <v>0</v>
      </c>
      <c r="AQ61" s="175">
        <f t="shared" si="78"/>
        <v>0</v>
      </c>
      <c r="AR61" s="173">
        <v>0</v>
      </c>
      <c r="AS61" s="174">
        <f t="shared" si="117"/>
        <v>0</v>
      </c>
      <c r="AT61" s="174">
        <f t="shared" si="118"/>
        <v>0</v>
      </c>
      <c r="AU61" s="175">
        <f t="shared" si="81"/>
        <v>0</v>
      </c>
      <c r="AV61" s="173">
        <v>0</v>
      </c>
      <c r="AW61" s="174">
        <f t="shared" si="119"/>
        <v>0</v>
      </c>
      <c r="AX61" s="174">
        <f t="shared" si="120"/>
        <v>0</v>
      </c>
      <c r="AY61" s="175">
        <f t="shared" si="84"/>
        <v>0</v>
      </c>
      <c r="AZ61" s="173">
        <v>0</v>
      </c>
      <c r="BA61" s="174">
        <f t="shared" si="121"/>
        <v>0</v>
      </c>
      <c r="BB61" s="174">
        <f t="shared" si="122"/>
        <v>0</v>
      </c>
      <c r="BC61" s="175">
        <f t="shared" si="87"/>
        <v>0</v>
      </c>
      <c r="BD61" s="173">
        <v>0</v>
      </c>
      <c r="BE61" s="174">
        <f t="shared" si="123"/>
        <v>0</v>
      </c>
      <c r="BF61" s="174">
        <f t="shared" si="124"/>
        <v>0</v>
      </c>
      <c r="BG61" s="175">
        <f t="shared" si="90"/>
        <v>0</v>
      </c>
      <c r="BH61" s="173">
        <v>0</v>
      </c>
      <c r="BI61" s="174">
        <f t="shared" si="125"/>
        <v>0</v>
      </c>
      <c r="BJ61" s="174">
        <f t="shared" si="126"/>
        <v>0</v>
      </c>
      <c r="BK61" s="175">
        <f t="shared" si="93"/>
        <v>0</v>
      </c>
      <c r="BL61" s="176">
        <f t="shared" si="127"/>
        <v>0</v>
      </c>
      <c r="BM61" s="177">
        <f t="shared" si="127"/>
        <v>0</v>
      </c>
      <c r="BN61" s="177">
        <f t="shared" si="127"/>
        <v>0</v>
      </c>
      <c r="BO61" s="178">
        <f t="shared" si="38"/>
        <v>0</v>
      </c>
      <c r="BP61" s="176">
        <f t="shared" si="128"/>
        <v>0</v>
      </c>
      <c r="BQ61" s="177">
        <f t="shared" si="129"/>
        <v>0</v>
      </c>
      <c r="BR61" s="177">
        <f t="shared" si="129"/>
        <v>0</v>
      </c>
      <c r="BS61" s="178">
        <f t="shared" si="40"/>
        <v>0</v>
      </c>
      <c r="BT61" s="179">
        <f t="shared" si="130"/>
        <v>0</v>
      </c>
      <c r="BU61" s="180">
        <f t="shared" si="130"/>
        <v>0</v>
      </c>
      <c r="BV61" s="180">
        <f t="shared" si="130"/>
        <v>0</v>
      </c>
      <c r="BW61" s="181">
        <f t="shared" si="42"/>
        <v>0</v>
      </c>
      <c r="BX61" s="179">
        <f t="shared" si="131"/>
        <v>0</v>
      </c>
      <c r="BY61" s="180">
        <f t="shared" si="132"/>
        <v>0</v>
      </c>
      <c r="BZ61" s="180">
        <f t="shared" si="132"/>
        <v>0</v>
      </c>
      <c r="CA61" s="181">
        <f t="shared" si="50"/>
        <v>0</v>
      </c>
    </row>
    <row r="62" spans="2:79" ht="21" customHeight="1">
      <c r="B62" s="66"/>
      <c r="C62" s="67" t="s">
        <v>95</v>
      </c>
      <c r="D62" s="68" t="s">
        <v>20</v>
      </c>
      <c r="E62" s="69">
        <v>271.69</v>
      </c>
      <c r="F62" s="85">
        <v>1.1299999999999999</v>
      </c>
      <c r="G62" s="86">
        <v>0.93100000000000005</v>
      </c>
      <c r="H62" s="87">
        <v>50.2</v>
      </c>
      <c r="I62" s="88">
        <f t="shared" si="100"/>
        <v>14348.5</v>
      </c>
      <c r="J62" s="88">
        <f t="shared" si="101"/>
        <v>13638.8</v>
      </c>
      <c r="K62" s="89">
        <f t="shared" si="57"/>
        <v>709.70000000000073</v>
      </c>
      <c r="L62" s="87">
        <v>52.7</v>
      </c>
      <c r="M62" s="88">
        <f t="shared" si="102"/>
        <v>15063</v>
      </c>
      <c r="N62" s="88">
        <f t="shared" si="103"/>
        <v>14318.1</v>
      </c>
      <c r="O62" s="89">
        <f t="shared" si="60"/>
        <v>744.89999999999964</v>
      </c>
      <c r="P62" s="87">
        <v>55.2</v>
      </c>
      <c r="Q62" s="88">
        <f t="shared" si="104"/>
        <v>15777.6</v>
      </c>
      <c r="R62" s="88">
        <f t="shared" si="105"/>
        <v>14997.3</v>
      </c>
      <c r="S62" s="89">
        <f t="shared" si="63"/>
        <v>780.30000000000109</v>
      </c>
      <c r="T62" s="87">
        <v>50.2</v>
      </c>
      <c r="U62" s="88">
        <f t="shared" si="106"/>
        <v>14348.5</v>
      </c>
      <c r="V62" s="88">
        <f t="shared" si="107"/>
        <v>13638.8</v>
      </c>
      <c r="W62" s="89">
        <f t="shared" si="66"/>
        <v>709.70000000000073</v>
      </c>
      <c r="X62" s="87">
        <v>55.2</v>
      </c>
      <c r="Y62" s="88">
        <f t="shared" si="108"/>
        <v>15777.6</v>
      </c>
      <c r="Z62" s="88">
        <f t="shared" si="109"/>
        <v>14997.3</v>
      </c>
      <c r="AA62" s="89">
        <f t="shared" si="69"/>
        <v>780.30000000000109</v>
      </c>
      <c r="AB62" s="87">
        <v>50.2</v>
      </c>
      <c r="AC62" s="88">
        <f t="shared" si="110"/>
        <v>14348.5</v>
      </c>
      <c r="AD62" s="88">
        <f t="shared" si="111"/>
        <v>13638.8</v>
      </c>
      <c r="AE62" s="89">
        <f t="shared" si="72"/>
        <v>709.70000000000073</v>
      </c>
      <c r="AF62" s="90">
        <f t="shared" si="112"/>
        <v>313.7</v>
      </c>
      <c r="AG62" s="91">
        <f t="shared" si="112"/>
        <v>89663.7</v>
      </c>
      <c r="AH62" s="91">
        <f t="shared" si="112"/>
        <v>85229.1</v>
      </c>
      <c r="AI62" s="92">
        <f t="shared" si="16"/>
        <v>4434.5999999999913</v>
      </c>
      <c r="AJ62" s="90">
        <f t="shared" si="113"/>
        <v>52.3</v>
      </c>
      <c r="AK62" s="91">
        <f t="shared" si="114"/>
        <v>14944</v>
      </c>
      <c r="AL62" s="91">
        <f t="shared" si="114"/>
        <v>14205</v>
      </c>
      <c r="AM62" s="92">
        <f t="shared" si="18"/>
        <v>739</v>
      </c>
      <c r="AN62" s="87">
        <v>50.2</v>
      </c>
      <c r="AO62" s="88">
        <f t="shared" si="115"/>
        <v>14348.5</v>
      </c>
      <c r="AP62" s="88">
        <f t="shared" si="116"/>
        <v>13638.8</v>
      </c>
      <c r="AQ62" s="89">
        <f t="shared" si="78"/>
        <v>709.70000000000073</v>
      </c>
      <c r="AR62" s="87">
        <v>50.2</v>
      </c>
      <c r="AS62" s="88">
        <f t="shared" si="117"/>
        <v>14348.5</v>
      </c>
      <c r="AT62" s="88">
        <f t="shared" si="118"/>
        <v>13638.8</v>
      </c>
      <c r="AU62" s="89">
        <f t="shared" si="81"/>
        <v>709.70000000000073</v>
      </c>
      <c r="AV62" s="87">
        <v>55.2</v>
      </c>
      <c r="AW62" s="88">
        <f t="shared" si="119"/>
        <v>15777.6</v>
      </c>
      <c r="AX62" s="88">
        <f t="shared" si="120"/>
        <v>14997.3</v>
      </c>
      <c r="AY62" s="89">
        <f t="shared" si="84"/>
        <v>780.30000000000109</v>
      </c>
      <c r="AZ62" s="87">
        <v>47.7</v>
      </c>
      <c r="BA62" s="88">
        <f t="shared" si="121"/>
        <v>13633.9</v>
      </c>
      <c r="BB62" s="88">
        <f t="shared" si="122"/>
        <v>12959.6</v>
      </c>
      <c r="BC62" s="89">
        <f t="shared" si="87"/>
        <v>674.29999999999927</v>
      </c>
      <c r="BD62" s="87">
        <v>47.7</v>
      </c>
      <c r="BE62" s="88">
        <f t="shared" si="123"/>
        <v>13633.9</v>
      </c>
      <c r="BF62" s="88">
        <f t="shared" si="124"/>
        <v>12959.6</v>
      </c>
      <c r="BG62" s="89">
        <f t="shared" si="90"/>
        <v>674.29999999999927</v>
      </c>
      <c r="BH62" s="87">
        <v>55.2</v>
      </c>
      <c r="BI62" s="88">
        <f t="shared" si="125"/>
        <v>15777.6</v>
      </c>
      <c r="BJ62" s="88">
        <f t="shared" si="126"/>
        <v>14997.3</v>
      </c>
      <c r="BK62" s="89">
        <f t="shared" si="93"/>
        <v>780.30000000000109</v>
      </c>
      <c r="BL62" s="90">
        <f t="shared" si="127"/>
        <v>306.2</v>
      </c>
      <c r="BM62" s="91">
        <f t="shared" si="127"/>
        <v>87520</v>
      </c>
      <c r="BN62" s="91">
        <f t="shared" si="127"/>
        <v>83191.399999999994</v>
      </c>
      <c r="BO62" s="92">
        <f t="shared" si="38"/>
        <v>4328.6000000000058</v>
      </c>
      <c r="BP62" s="90">
        <f t="shared" si="128"/>
        <v>51</v>
      </c>
      <c r="BQ62" s="91">
        <f t="shared" si="129"/>
        <v>14587</v>
      </c>
      <c r="BR62" s="91">
        <f t="shared" si="129"/>
        <v>13865</v>
      </c>
      <c r="BS62" s="92">
        <f t="shared" si="40"/>
        <v>722</v>
      </c>
      <c r="BT62" s="79">
        <f t="shared" si="130"/>
        <v>619.9</v>
      </c>
      <c r="BU62" s="80">
        <f t="shared" si="130"/>
        <v>177183.7</v>
      </c>
      <c r="BV62" s="80">
        <f t="shared" si="130"/>
        <v>168420.5</v>
      </c>
      <c r="BW62" s="93">
        <f t="shared" si="42"/>
        <v>8763.2000000000116</v>
      </c>
      <c r="BX62" s="79">
        <f t="shared" si="131"/>
        <v>51.7</v>
      </c>
      <c r="BY62" s="80">
        <f t="shared" si="132"/>
        <v>14765</v>
      </c>
      <c r="BZ62" s="80">
        <f t="shared" si="132"/>
        <v>14035</v>
      </c>
      <c r="CA62" s="93">
        <f t="shared" si="50"/>
        <v>730</v>
      </c>
    </row>
    <row r="63" spans="2:79" s="269" customFormat="1" ht="21" customHeight="1">
      <c r="B63" s="167"/>
      <c r="C63" s="168"/>
      <c r="D63" s="169" t="s">
        <v>164</v>
      </c>
      <c r="E63" s="170"/>
      <c r="F63" s="171"/>
      <c r="G63" s="172"/>
      <c r="H63" s="173">
        <v>0</v>
      </c>
      <c r="I63" s="174">
        <f t="shared" si="100"/>
        <v>0</v>
      </c>
      <c r="J63" s="174">
        <f t="shared" si="101"/>
        <v>0</v>
      </c>
      <c r="K63" s="175">
        <f t="shared" si="57"/>
        <v>0</v>
      </c>
      <c r="L63" s="173">
        <v>0</v>
      </c>
      <c r="M63" s="174">
        <f t="shared" si="102"/>
        <v>0</v>
      </c>
      <c r="N63" s="174">
        <f t="shared" si="103"/>
        <v>0</v>
      </c>
      <c r="O63" s="175">
        <f t="shared" si="60"/>
        <v>0</v>
      </c>
      <c r="P63" s="173">
        <v>0</v>
      </c>
      <c r="Q63" s="174">
        <f t="shared" si="104"/>
        <v>0</v>
      </c>
      <c r="R63" s="174">
        <f t="shared" si="105"/>
        <v>0</v>
      </c>
      <c r="S63" s="175">
        <f t="shared" si="63"/>
        <v>0</v>
      </c>
      <c r="T63" s="173">
        <v>0</v>
      </c>
      <c r="U63" s="174">
        <f t="shared" si="106"/>
        <v>0</v>
      </c>
      <c r="V63" s="174">
        <f t="shared" si="107"/>
        <v>0</v>
      </c>
      <c r="W63" s="175">
        <f t="shared" si="66"/>
        <v>0</v>
      </c>
      <c r="X63" s="173">
        <v>0</v>
      </c>
      <c r="Y63" s="174">
        <f t="shared" si="108"/>
        <v>0</v>
      </c>
      <c r="Z63" s="174">
        <f t="shared" si="109"/>
        <v>0</v>
      </c>
      <c r="AA63" s="175">
        <f t="shared" si="69"/>
        <v>0</v>
      </c>
      <c r="AB63" s="173">
        <v>0</v>
      </c>
      <c r="AC63" s="174">
        <f t="shared" si="110"/>
        <v>0</v>
      </c>
      <c r="AD63" s="174">
        <f t="shared" si="111"/>
        <v>0</v>
      </c>
      <c r="AE63" s="175">
        <f t="shared" si="72"/>
        <v>0</v>
      </c>
      <c r="AF63" s="176">
        <f t="shared" si="112"/>
        <v>0</v>
      </c>
      <c r="AG63" s="177">
        <f t="shared" si="112"/>
        <v>0</v>
      </c>
      <c r="AH63" s="177">
        <f t="shared" si="112"/>
        <v>0</v>
      </c>
      <c r="AI63" s="178">
        <f t="shared" si="16"/>
        <v>0</v>
      </c>
      <c r="AJ63" s="176">
        <f t="shared" si="113"/>
        <v>0</v>
      </c>
      <c r="AK63" s="177">
        <f t="shared" si="114"/>
        <v>0</v>
      </c>
      <c r="AL63" s="177">
        <f t="shared" si="114"/>
        <v>0</v>
      </c>
      <c r="AM63" s="178">
        <f t="shared" si="18"/>
        <v>0</v>
      </c>
      <c r="AN63" s="173">
        <v>0</v>
      </c>
      <c r="AO63" s="174">
        <f t="shared" si="115"/>
        <v>0</v>
      </c>
      <c r="AP63" s="174">
        <f t="shared" si="116"/>
        <v>0</v>
      </c>
      <c r="AQ63" s="175">
        <f t="shared" si="78"/>
        <v>0</v>
      </c>
      <c r="AR63" s="173">
        <v>0</v>
      </c>
      <c r="AS63" s="174">
        <f t="shared" si="117"/>
        <v>0</v>
      </c>
      <c r="AT63" s="174">
        <f t="shared" si="118"/>
        <v>0</v>
      </c>
      <c r="AU63" s="175">
        <f t="shared" si="81"/>
        <v>0</v>
      </c>
      <c r="AV63" s="173">
        <v>0</v>
      </c>
      <c r="AW63" s="174">
        <f t="shared" si="119"/>
        <v>0</v>
      </c>
      <c r="AX63" s="174">
        <f t="shared" si="120"/>
        <v>0</v>
      </c>
      <c r="AY63" s="175">
        <f t="shared" si="84"/>
        <v>0</v>
      </c>
      <c r="AZ63" s="173">
        <v>0</v>
      </c>
      <c r="BA63" s="174">
        <f t="shared" si="121"/>
        <v>0</v>
      </c>
      <c r="BB63" s="174">
        <f t="shared" si="122"/>
        <v>0</v>
      </c>
      <c r="BC63" s="175">
        <f t="shared" si="87"/>
        <v>0</v>
      </c>
      <c r="BD63" s="173">
        <v>0</v>
      </c>
      <c r="BE63" s="174">
        <f t="shared" si="123"/>
        <v>0</v>
      </c>
      <c r="BF63" s="174">
        <f t="shared" si="124"/>
        <v>0</v>
      </c>
      <c r="BG63" s="175">
        <f t="shared" si="90"/>
        <v>0</v>
      </c>
      <c r="BH63" s="173">
        <v>0</v>
      </c>
      <c r="BI63" s="174">
        <f t="shared" si="125"/>
        <v>0</v>
      </c>
      <c r="BJ63" s="174">
        <f t="shared" si="126"/>
        <v>0</v>
      </c>
      <c r="BK63" s="175">
        <f t="shared" si="93"/>
        <v>0</v>
      </c>
      <c r="BL63" s="176">
        <f t="shared" si="127"/>
        <v>0</v>
      </c>
      <c r="BM63" s="177">
        <f t="shared" si="127"/>
        <v>0</v>
      </c>
      <c r="BN63" s="177">
        <f t="shared" si="127"/>
        <v>0</v>
      </c>
      <c r="BO63" s="178">
        <f t="shared" si="38"/>
        <v>0</v>
      </c>
      <c r="BP63" s="176">
        <f t="shared" si="128"/>
        <v>0</v>
      </c>
      <c r="BQ63" s="177">
        <f t="shared" si="129"/>
        <v>0</v>
      </c>
      <c r="BR63" s="177">
        <f t="shared" si="129"/>
        <v>0</v>
      </c>
      <c r="BS63" s="178">
        <f t="shared" si="40"/>
        <v>0</v>
      </c>
      <c r="BT63" s="179">
        <f t="shared" si="130"/>
        <v>0</v>
      </c>
      <c r="BU63" s="180">
        <f t="shared" si="130"/>
        <v>0</v>
      </c>
      <c r="BV63" s="180">
        <f t="shared" si="130"/>
        <v>0</v>
      </c>
      <c r="BW63" s="181">
        <f t="shared" si="42"/>
        <v>0</v>
      </c>
      <c r="BX63" s="179">
        <f t="shared" si="131"/>
        <v>0</v>
      </c>
      <c r="BY63" s="180">
        <f t="shared" si="132"/>
        <v>0</v>
      </c>
      <c r="BZ63" s="180">
        <f t="shared" si="132"/>
        <v>0</v>
      </c>
      <c r="CA63" s="181">
        <f t="shared" si="50"/>
        <v>0</v>
      </c>
    </row>
    <row r="64" spans="2:79" ht="21" customHeight="1">
      <c r="B64" s="66"/>
      <c r="C64" s="67" t="s">
        <v>96</v>
      </c>
      <c r="D64" s="68" t="s">
        <v>97</v>
      </c>
      <c r="E64" s="69"/>
      <c r="F64" s="85"/>
      <c r="G64" s="86"/>
      <c r="H64" s="87">
        <v>0</v>
      </c>
      <c r="I64" s="88">
        <f t="shared" si="100"/>
        <v>0</v>
      </c>
      <c r="J64" s="88">
        <f t="shared" si="101"/>
        <v>0</v>
      </c>
      <c r="K64" s="89">
        <f t="shared" si="57"/>
        <v>0</v>
      </c>
      <c r="L64" s="87">
        <v>0</v>
      </c>
      <c r="M64" s="88">
        <f t="shared" si="102"/>
        <v>0</v>
      </c>
      <c r="N64" s="88">
        <f t="shared" si="103"/>
        <v>0</v>
      </c>
      <c r="O64" s="89">
        <f t="shared" si="60"/>
        <v>0</v>
      </c>
      <c r="P64" s="87">
        <v>0</v>
      </c>
      <c r="Q64" s="88">
        <f t="shared" si="104"/>
        <v>0</v>
      </c>
      <c r="R64" s="88">
        <f t="shared" si="105"/>
        <v>0</v>
      </c>
      <c r="S64" s="89">
        <f t="shared" si="63"/>
        <v>0</v>
      </c>
      <c r="T64" s="87">
        <v>0</v>
      </c>
      <c r="U64" s="88">
        <f t="shared" si="106"/>
        <v>0</v>
      </c>
      <c r="V64" s="88">
        <f t="shared" si="107"/>
        <v>0</v>
      </c>
      <c r="W64" s="89">
        <f t="shared" si="66"/>
        <v>0</v>
      </c>
      <c r="X64" s="87">
        <v>0</v>
      </c>
      <c r="Y64" s="88">
        <f t="shared" si="108"/>
        <v>0</v>
      </c>
      <c r="Z64" s="88">
        <f t="shared" si="109"/>
        <v>0</v>
      </c>
      <c r="AA64" s="89">
        <f t="shared" si="69"/>
        <v>0</v>
      </c>
      <c r="AB64" s="87">
        <v>0</v>
      </c>
      <c r="AC64" s="88">
        <f t="shared" si="110"/>
        <v>0</v>
      </c>
      <c r="AD64" s="88">
        <f t="shared" si="111"/>
        <v>0</v>
      </c>
      <c r="AE64" s="89">
        <f t="shared" si="72"/>
        <v>0</v>
      </c>
      <c r="AF64" s="90">
        <f t="shared" si="112"/>
        <v>0</v>
      </c>
      <c r="AG64" s="91">
        <f t="shared" si="112"/>
        <v>0</v>
      </c>
      <c r="AH64" s="91">
        <f t="shared" si="112"/>
        <v>0</v>
      </c>
      <c r="AI64" s="92">
        <f t="shared" si="16"/>
        <v>0</v>
      </c>
      <c r="AJ64" s="90">
        <f t="shared" si="113"/>
        <v>0</v>
      </c>
      <c r="AK64" s="91">
        <f t="shared" si="114"/>
        <v>0</v>
      </c>
      <c r="AL64" s="91">
        <f t="shared" si="114"/>
        <v>0</v>
      </c>
      <c r="AM64" s="92">
        <f t="shared" si="18"/>
        <v>0</v>
      </c>
      <c r="AN64" s="87">
        <v>0</v>
      </c>
      <c r="AO64" s="88">
        <f t="shared" si="115"/>
        <v>0</v>
      </c>
      <c r="AP64" s="88">
        <f t="shared" si="116"/>
        <v>0</v>
      </c>
      <c r="AQ64" s="89">
        <f t="shared" si="78"/>
        <v>0</v>
      </c>
      <c r="AR64" s="87">
        <v>0</v>
      </c>
      <c r="AS64" s="88">
        <f t="shared" si="117"/>
        <v>0</v>
      </c>
      <c r="AT64" s="88">
        <f t="shared" si="118"/>
        <v>0</v>
      </c>
      <c r="AU64" s="89">
        <f t="shared" si="81"/>
        <v>0</v>
      </c>
      <c r="AV64" s="87">
        <v>0</v>
      </c>
      <c r="AW64" s="88">
        <f t="shared" si="119"/>
        <v>0</v>
      </c>
      <c r="AX64" s="88">
        <f t="shared" si="120"/>
        <v>0</v>
      </c>
      <c r="AY64" s="89">
        <f t="shared" si="84"/>
        <v>0</v>
      </c>
      <c r="AZ64" s="87">
        <v>0</v>
      </c>
      <c r="BA64" s="88">
        <f t="shared" si="121"/>
        <v>0</v>
      </c>
      <c r="BB64" s="88">
        <f t="shared" si="122"/>
        <v>0</v>
      </c>
      <c r="BC64" s="89">
        <f t="shared" si="87"/>
        <v>0</v>
      </c>
      <c r="BD64" s="87">
        <v>0</v>
      </c>
      <c r="BE64" s="88">
        <f t="shared" si="123"/>
        <v>0</v>
      </c>
      <c r="BF64" s="88">
        <f t="shared" si="124"/>
        <v>0</v>
      </c>
      <c r="BG64" s="89">
        <f t="shared" si="90"/>
        <v>0</v>
      </c>
      <c r="BH64" s="87">
        <v>0</v>
      </c>
      <c r="BI64" s="88">
        <f t="shared" si="125"/>
        <v>0</v>
      </c>
      <c r="BJ64" s="88">
        <f t="shared" si="126"/>
        <v>0</v>
      </c>
      <c r="BK64" s="89">
        <f t="shared" si="93"/>
        <v>0</v>
      </c>
      <c r="BL64" s="90">
        <f t="shared" si="127"/>
        <v>0</v>
      </c>
      <c r="BM64" s="91">
        <f t="shared" si="127"/>
        <v>0</v>
      </c>
      <c r="BN64" s="91">
        <f t="shared" si="127"/>
        <v>0</v>
      </c>
      <c r="BO64" s="92">
        <f t="shared" si="38"/>
        <v>0</v>
      </c>
      <c r="BP64" s="90">
        <f t="shared" si="128"/>
        <v>0</v>
      </c>
      <c r="BQ64" s="91">
        <f t="shared" si="129"/>
        <v>0</v>
      </c>
      <c r="BR64" s="91">
        <f t="shared" si="129"/>
        <v>0</v>
      </c>
      <c r="BS64" s="92">
        <f t="shared" si="40"/>
        <v>0</v>
      </c>
      <c r="BT64" s="79">
        <f t="shared" si="130"/>
        <v>0</v>
      </c>
      <c r="BU64" s="80">
        <f t="shared" si="130"/>
        <v>0</v>
      </c>
      <c r="BV64" s="80">
        <f t="shared" si="130"/>
        <v>0</v>
      </c>
      <c r="BW64" s="93">
        <f t="shared" si="42"/>
        <v>0</v>
      </c>
      <c r="BX64" s="79">
        <f t="shared" si="131"/>
        <v>0</v>
      </c>
      <c r="BY64" s="80">
        <f t="shared" si="132"/>
        <v>0</v>
      </c>
      <c r="BZ64" s="80">
        <f t="shared" si="132"/>
        <v>0</v>
      </c>
      <c r="CA64" s="93">
        <f t="shared" si="50"/>
        <v>0</v>
      </c>
    </row>
    <row r="65" spans="2:79" ht="21" customHeight="1">
      <c r="B65" s="66"/>
      <c r="C65" s="67" t="s">
        <v>165</v>
      </c>
      <c r="D65" s="68" t="s">
        <v>21</v>
      </c>
      <c r="E65" s="69">
        <v>310.16000000000003</v>
      </c>
      <c r="F65" s="152">
        <v>1.1299999999999999</v>
      </c>
      <c r="G65" s="86">
        <v>0.96099999999999997</v>
      </c>
      <c r="H65" s="87">
        <v>5.0999999999999996</v>
      </c>
      <c r="I65" s="88">
        <f t="shared" si="100"/>
        <v>1717.7</v>
      </c>
      <c r="J65" s="88">
        <f t="shared" si="101"/>
        <v>1581.8</v>
      </c>
      <c r="K65" s="89">
        <f t="shared" si="57"/>
        <v>135.90000000000009</v>
      </c>
      <c r="L65" s="87">
        <v>5.3</v>
      </c>
      <c r="M65" s="88">
        <f t="shared" si="102"/>
        <v>1785.1</v>
      </c>
      <c r="N65" s="88">
        <f t="shared" si="103"/>
        <v>1643.8</v>
      </c>
      <c r="O65" s="89">
        <f t="shared" si="60"/>
        <v>141.29999999999995</v>
      </c>
      <c r="P65" s="87">
        <v>5.6</v>
      </c>
      <c r="Q65" s="88">
        <f t="shared" si="104"/>
        <v>1886.1</v>
      </c>
      <c r="R65" s="88">
        <f t="shared" si="105"/>
        <v>1736.9</v>
      </c>
      <c r="S65" s="89">
        <f t="shared" si="63"/>
        <v>149.19999999999982</v>
      </c>
      <c r="T65" s="87">
        <v>5.0999999999999996</v>
      </c>
      <c r="U65" s="88">
        <f t="shared" si="106"/>
        <v>1717.7</v>
      </c>
      <c r="V65" s="88">
        <f t="shared" si="107"/>
        <v>1581.8</v>
      </c>
      <c r="W65" s="89">
        <f t="shared" si="66"/>
        <v>135.90000000000009</v>
      </c>
      <c r="X65" s="87">
        <v>5.6</v>
      </c>
      <c r="Y65" s="88">
        <f t="shared" si="108"/>
        <v>1886.1</v>
      </c>
      <c r="Z65" s="88">
        <f t="shared" si="109"/>
        <v>1736.9</v>
      </c>
      <c r="AA65" s="89">
        <f t="shared" si="69"/>
        <v>149.19999999999982</v>
      </c>
      <c r="AB65" s="87">
        <v>5.0999999999999996</v>
      </c>
      <c r="AC65" s="88">
        <f t="shared" si="110"/>
        <v>1717.7</v>
      </c>
      <c r="AD65" s="88">
        <f t="shared" si="111"/>
        <v>1581.8</v>
      </c>
      <c r="AE65" s="89">
        <f t="shared" si="72"/>
        <v>135.90000000000009</v>
      </c>
      <c r="AF65" s="90">
        <f t="shared" si="112"/>
        <v>31.799999999999997</v>
      </c>
      <c r="AG65" s="91">
        <f t="shared" si="112"/>
        <v>10710.4</v>
      </c>
      <c r="AH65" s="91">
        <f t="shared" si="112"/>
        <v>9863</v>
      </c>
      <c r="AI65" s="92">
        <f t="shared" si="16"/>
        <v>847.39999999999964</v>
      </c>
      <c r="AJ65" s="90">
        <f t="shared" si="113"/>
        <v>5.3</v>
      </c>
      <c r="AK65" s="91">
        <f t="shared" si="114"/>
        <v>1785</v>
      </c>
      <c r="AL65" s="91">
        <f t="shared" si="114"/>
        <v>1644</v>
      </c>
      <c r="AM65" s="92">
        <f t="shared" si="18"/>
        <v>141</v>
      </c>
      <c r="AN65" s="87">
        <v>5.0999999999999996</v>
      </c>
      <c r="AO65" s="88">
        <f t="shared" si="115"/>
        <v>1717.7</v>
      </c>
      <c r="AP65" s="88">
        <f t="shared" si="116"/>
        <v>1581.8</v>
      </c>
      <c r="AQ65" s="89">
        <f t="shared" si="78"/>
        <v>135.90000000000009</v>
      </c>
      <c r="AR65" s="87">
        <v>5.0999999999999996</v>
      </c>
      <c r="AS65" s="88">
        <f t="shared" si="117"/>
        <v>1717.7</v>
      </c>
      <c r="AT65" s="88">
        <f t="shared" si="118"/>
        <v>1581.8</v>
      </c>
      <c r="AU65" s="89">
        <f t="shared" si="81"/>
        <v>135.90000000000009</v>
      </c>
      <c r="AV65" s="87">
        <v>5.6</v>
      </c>
      <c r="AW65" s="88">
        <f t="shared" si="119"/>
        <v>1886.1</v>
      </c>
      <c r="AX65" s="88">
        <f t="shared" si="120"/>
        <v>1736.9</v>
      </c>
      <c r="AY65" s="89">
        <f t="shared" si="84"/>
        <v>149.19999999999982</v>
      </c>
      <c r="AZ65" s="87">
        <v>4.8</v>
      </c>
      <c r="BA65" s="88">
        <f t="shared" si="121"/>
        <v>1616.7</v>
      </c>
      <c r="BB65" s="88">
        <f t="shared" si="122"/>
        <v>1488.8</v>
      </c>
      <c r="BC65" s="89">
        <f t="shared" si="87"/>
        <v>127.90000000000009</v>
      </c>
      <c r="BD65" s="87">
        <v>4.8</v>
      </c>
      <c r="BE65" s="88">
        <f t="shared" si="123"/>
        <v>1616.7</v>
      </c>
      <c r="BF65" s="88">
        <f t="shared" si="124"/>
        <v>1488.8</v>
      </c>
      <c r="BG65" s="89">
        <f t="shared" si="90"/>
        <v>127.90000000000009</v>
      </c>
      <c r="BH65" s="87">
        <v>5.6</v>
      </c>
      <c r="BI65" s="88">
        <f t="shared" si="125"/>
        <v>1886.1</v>
      </c>
      <c r="BJ65" s="88">
        <f t="shared" si="126"/>
        <v>1736.9</v>
      </c>
      <c r="BK65" s="89">
        <f t="shared" si="93"/>
        <v>149.19999999999982</v>
      </c>
      <c r="BL65" s="90">
        <f t="shared" si="127"/>
        <v>31</v>
      </c>
      <c r="BM65" s="91">
        <f t="shared" si="127"/>
        <v>10441</v>
      </c>
      <c r="BN65" s="91">
        <f t="shared" si="127"/>
        <v>9615</v>
      </c>
      <c r="BO65" s="92">
        <f t="shared" si="38"/>
        <v>826</v>
      </c>
      <c r="BP65" s="90">
        <f t="shared" si="128"/>
        <v>5.2</v>
      </c>
      <c r="BQ65" s="91">
        <f t="shared" si="129"/>
        <v>1740</v>
      </c>
      <c r="BR65" s="91">
        <f t="shared" si="129"/>
        <v>1603</v>
      </c>
      <c r="BS65" s="92">
        <f t="shared" si="40"/>
        <v>137</v>
      </c>
      <c r="BT65" s="79">
        <f t="shared" si="130"/>
        <v>62.8</v>
      </c>
      <c r="BU65" s="80">
        <f t="shared" si="130"/>
        <v>21151.4</v>
      </c>
      <c r="BV65" s="80">
        <f t="shared" si="130"/>
        <v>19478</v>
      </c>
      <c r="BW65" s="93">
        <f t="shared" si="42"/>
        <v>1673.4000000000015</v>
      </c>
      <c r="BX65" s="79">
        <f t="shared" si="131"/>
        <v>5.2</v>
      </c>
      <c r="BY65" s="80">
        <f t="shared" si="132"/>
        <v>1763</v>
      </c>
      <c r="BZ65" s="80">
        <f t="shared" si="132"/>
        <v>1623</v>
      </c>
      <c r="CA65" s="93">
        <f t="shared" si="50"/>
        <v>140</v>
      </c>
    </row>
    <row r="66" spans="2:79" ht="21" customHeight="1">
      <c r="B66" s="66"/>
      <c r="C66" s="67"/>
      <c r="D66" s="68"/>
      <c r="E66" s="69"/>
      <c r="F66" s="153"/>
      <c r="G66" s="166"/>
      <c r="H66" s="87">
        <v>0</v>
      </c>
      <c r="I66" s="88">
        <f t="shared" si="100"/>
        <v>0</v>
      </c>
      <c r="J66" s="88">
        <f t="shared" si="101"/>
        <v>0</v>
      </c>
      <c r="K66" s="89">
        <f t="shared" si="57"/>
        <v>0</v>
      </c>
      <c r="L66" s="87">
        <v>0</v>
      </c>
      <c r="M66" s="88">
        <f t="shared" si="102"/>
        <v>0</v>
      </c>
      <c r="N66" s="88">
        <f t="shared" si="103"/>
        <v>0</v>
      </c>
      <c r="O66" s="89">
        <f t="shared" si="60"/>
        <v>0</v>
      </c>
      <c r="P66" s="87">
        <v>0</v>
      </c>
      <c r="Q66" s="88">
        <f t="shared" si="104"/>
        <v>0</v>
      </c>
      <c r="R66" s="88">
        <f t="shared" si="105"/>
        <v>0</v>
      </c>
      <c r="S66" s="89">
        <f t="shared" si="63"/>
        <v>0</v>
      </c>
      <c r="T66" s="87">
        <v>0</v>
      </c>
      <c r="U66" s="88">
        <f t="shared" si="106"/>
        <v>0</v>
      </c>
      <c r="V66" s="88">
        <f t="shared" si="107"/>
        <v>0</v>
      </c>
      <c r="W66" s="89">
        <f t="shared" si="66"/>
        <v>0</v>
      </c>
      <c r="X66" s="87">
        <v>0</v>
      </c>
      <c r="Y66" s="88">
        <f t="shared" si="108"/>
        <v>0</v>
      </c>
      <c r="Z66" s="88">
        <f t="shared" si="109"/>
        <v>0</v>
      </c>
      <c r="AA66" s="89">
        <f t="shared" si="69"/>
        <v>0</v>
      </c>
      <c r="AB66" s="87">
        <v>0</v>
      </c>
      <c r="AC66" s="88">
        <f t="shared" si="110"/>
        <v>0</v>
      </c>
      <c r="AD66" s="88">
        <f t="shared" si="111"/>
        <v>0</v>
      </c>
      <c r="AE66" s="89">
        <f t="shared" si="72"/>
        <v>0</v>
      </c>
      <c r="AF66" s="90">
        <f t="shared" si="112"/>
        <v>0</v>
      </c>
      <c r="AG66" s="91">
        <f t="shared" si="112"/>
        <v>0</v>
      </c>
      <c r="AH66" s="91">
        <f t="shared" si="112"/>
        <v>0</v>
      </c>
      <c r="AI66" s="92">
        <f t="shared" si="16"/>
        <v>0</v>
      </c>
      <c r="AJ66" s="90">
        <f t="shared" si="113"/>
        <v>0</v>
      </c>
      <c r="AK66" s="91">
        <f t="shared" si="114"/>
        <v>0</v>
      </c>
      <c r="AL66" s="91">
        <f t="shared" si="114"/>
        <v>0</v>
      </c>
      <c r="AM66" s="92">
        <f t="shared" si="18"/>
        <v>0</v>
      </c>
      <c r="AN66" s="87">
        <v>0</v>
      </c>
      <c r="AO66" s="88">
        <f t="shared" si="115"/>
        <v>0</v>
      </c>
      <c r="AP66" s="88">
        <f t="shared" si="116"/>
        <v>0</v>
      </c>
      <c r="AQ66" s="89">
        <f t="shared" si="78"/>
        <v>0</v>
      </c>
      <c r="AR66" s="87">
        <v>0</v>
      </c>
      <c r="AS66" s="88">
        <f t="shared" si="117"/>
        <v>0</v>
      </c>
      <c r="AT66" s="88">
        <f t="shared" si="118"/>
        <v>0</v>
      </c>
      <c r="AU66" s="89">
        <f t="shared" si="81"/>
        <v>0</v>
      </c>
      <c r="AV66" s="87">
        <v>0</v>
      </c>
      <c r="AW66" s="88">
        <f t="shared" si="119"/>
        <v>0</v>
      </c>
      <c r="AX66" s="88">
        <f t="shared" si="120"/>
        <v>0</v>
      </c>
      <c r="AY66" s="89">
        <f t="shared" si="84"/>
        <v>0</v>
      </c>
      <c r="AZ66" s="87">
        <v>0</v>
      </c>
      <c r="BA66" s="88">
        <f t="shared" si="121"/>
        <v>0</v>
      </c>
      <c r="BB66" s="88">
        <f t="shared" si="122"/>
        <v>0</v>
      </c>
      <c r="BC66" s="89">
        <f t="shared" si="87"/>
        <v>0</v>
      </c>
      <c r="BD66" s="87">
        <v>0</v>
      </c>
      <c r="BE66" s="88">
        <f t="shared" si="123"/>
        <v>0</v>
      </c>
      <c r="BF66" s="88">
        <f t="shared" si="124"/>
        <v>0</v>
      </c>
      <c r="BG66" s="89">
        <f t="shared" si="90"/>
        <v>0</v>
      </c>
      <c r="BH66" s="87">
        <v>0</v>
      </c>
      <c r="BI66" s="88">
        <f t="shared" si="125"/>
        <v>0</v>
      </c>
      <c r="BJ66" s="88">
        <f t="shared" si="126"/>
        <v>0</v>
      </c>
      <c r="BK66" s="89">
        <f t="shared" si="93"/>
        <v>0</v>
      </c>
      <c r="BL66" s="90">
        <f t="shared" si="127"/>
        <v>0</v>
      </c>
      <c r="BM66" s="91">
        <f t="shared" si="127"/>
        <v>0</v>
      </c>
      <c r="BN66" s="91">
        <f t="shared" si="127"/>
        <v>0</v>
      </c>
      <c r="BO66" s="92">
        <f t="shared" si="38"/>
        <v>0</v>
      </c>
      <c r="BP66" s="90">
        <f t="shared" si="128"/>
        <v>0</v>
      </c>
      <c r="BQ66" s="91">
        <f t="shared" si="129"/>
        <v>0</v>
      </c>
      <c r="BR66" s="91">
        <f t="shared" si="129"/>
        <v>0</v>
      </c>
      <c r="BS66" s="92">
        <f t="shared" si="40"/>
        <v>0</v>
      </c>
      <c r="BT66" s="79">
        <f t="shared" si="130"/>
        <v>0</v>
      </c>
      <c r="BU66" s="80">
        <f t="shared" si="130"/>
        <v>0</v>
      </c>
      <c r="BV66" s="80">
        <f t="shared" si="130"/>
        <v>0</v>
      </c>
      <c r="BW66" s="93">
        <f t="shared" si="42"/>
        <v>0</v>
      </c>
      <c r="BX66" s="79">
        <f t="shared" si="131"/>
        <v>0</v>
      </c>
      <c r="BY66" s="80">
        <f t="shared" si="132"/>
        <v>0</v>
      </c>
      <c r="BZ66" s="80">
        <f t="shared" si="132"/>
        <v>0</v>
      </c>
      <c r="CA66" s="93">
        <f t="shared" si="50"/>
        <v>0</v>
      </c>
    </row>
    <row r="67" spans="2:79" ht="21" customHeight="1">
      <c r="B67" s="182" t="s">
        <v>121</v>
      </c>
      <c r="C67" s="183" t="s">
        <v>98</v>
      </c>
      <c r="D67" s="121" t="s">
        <v>22</v>
      </c>
      <c r="E67" s="122"/>
      <c r="F67" s="85"/>
      <c r="G67" s="86"/>
      <c r="H67" s="87">
        <v>0</v>
      </c>
      <c r="I67" s="88">
        <f t="shared" si="100"/>
        <v>0</v>
      </c>
      <c r="J67" s="88">
        <f t="shared" si="101"/>
        <v>0</v>
      </c>
      <c r="K67" s="89">
        <f t="shared" si="57"/>
        <v>0</v>
      </c>
      <c r="L67" s="87">
        <v>0</v>
      </c>
      <c r="M67" s="88">
        <f t="shared" si="102"/>
        <v>0</v>
      </c>
      <c r="N67" s="88">
        <f t="shared" si="103"/>
        <v>0</v>
      </c>
      <c r="O67" s="89">
        <f t="shared" si="60"/>
        <v>0</v>
      </c>
      <c r="P67" s="87">
        <v>0</v>
      </c>
      <c r="Q67" s="88">
        <f t="shared" si="104"/>
        <v>0</v>
      </c>
      <c r="R67" s="88">
        <f t="shared" si="105"/>
        <v>0</v>
      </c>
      <c r="S67" s="89">
        <f t="shared" si="63"/>
        <v>0</v>
      </c>
      <c r="T67" s="87">
        <v>0</v>
      </c>
      <c r="U67" s="88">
        <f t="shared" si="106"/>
        <v>0</v>
      </c>
      <c r="V67" s="88">
        <f t="shared" si="107"/>
        <v>0</v>
      </c>
      <c r="W67" s="89">
        <f t="shared" si="66"/>
        <v>0</v>
      </c>
      <c r="X67" s="87">
        <v>0</v>
      </c>
      <c r="Y67" s="88">
        <f t="shared" si="108"/>
        <v>0</v>
      </c>
      <c r="Z67" s="88">
        <f t="shared" si="109"/>
        <v>0</v>
      </c>
      <c r="AA67" s="89">
        <f t="shared" si="69"/>
        <v>0</v>
      </c>
      <c r="AB67" s="87">
        <v>0</v>
      </c>
      <c r="AC67" s="88">
        <f t="shared" si="110"/>
        <v>0</v>
      </c>
      <c r="AD67" s="88">
        <f t="shared" si="111"/>
        <v>0</v>
      </c>
      <c r="AE67" s="89">
        <f t="shared" si="72"/>
        <v>0</v>
      </c>
      <c r="AF67" s="90">
        <f t="shared" si="112"/>
        <v>0</v>
      </c>
      <c r="AG67" s="91">
        <f t="shared" si="112"/>
        <v>0</v>
      </c>
      <c r="AH67" s="91">
        <f t="shared" si="112"/>
        <v>0</v>
      </c>
      <c r="AI67" s="92">
        <f t="shared" si="16"/>
        <v>0</v>
      </c>
      <c r="AJ67" s="90">
        <f t="shared" si="113"/>
        <v>0</v>
      </c>
      <c r="AK67" s="91">
        <f t="shared" si="114"/>
        <v>0</v>
      </c>
      <c r="AL67" s="91">
        <f t="shared" si="114"/>
        <v>0</v>
      </c>
      <c r="AM67" s="92">
        <f t="shared" si="18"/>
        <v>0</v>
      </c>
      <c r="AN67" s="87">
        <v>0</v>
      </c>
      <c r="AO67" s="88">
        <f t="shared" si="115"/>
        <v>0</v>
      </c>
      <c r="AP67" s="88">
        <f t="shared" si="116"/>
        <v>0</v>
      </c>
      <c r="AQ67" s="89">
        <f t="shared" si="78"/>
        <v>0</v>
      </c>
      <c r="AR67" s="87">
        <v>0</v>
      </c>
      <c r="AS67" s="88">
        <f t="shared" si="117"/>
        <v>0</v>
      </c>
      <c r="AT67" s="88">
        <f t="shared" si="118"/>
        <v>0</v>
      </c>
      <c r="AU67" s="89">
        <f t="shared" si="81"/>
        <v>0</v>
      </c>
      <c r="AV67" s="87">
        <v>0</v>
      </c>
      <c r="AW67" s="88">
        <f t="shared" si="119"/>
        <v>0</v>
      </c>
      <c r="AX67" s="88">
        <f t="shared" si="120"/>
        <v>0</v>
      </c>
      <c r="AY67" s="89">
        <f t="shared" si="84"/>
        <v>0</v>
      </c>
      <c r="AZ67" s="87">
        <v>0</v>
      </c>
      <c r="BA67" s="88">
        <f t="shared" si="121"/>
        <v>0</v>
      </c>
      <c r="BB67" s="88">
        <f t="shared" si="122"/>
        <v>0</v>
      </c>
      <c r="BC67" s="89">
        <f t="shared" si="87"/>
        <v>0</v>
      </c>
      <c r="BD67" s="87">
        <v>0</v>
      </c>
      <c r="BE67" s="88">
        <f t="shared" si="123"/>
        <v>0</v>
      </c>
      <c r="BF67" s="88">
        <f t="shared" si="124"/>
        <v>0</v>
      </c>
      <c r="BG67" s="89">
        <f t="shared" si="90"/>
        <v>0</v>
      </c>
      <c r="BH67" s="87">
        <v>0</v>
      </c>
      <c r="BI67" s="88">
        <f t="shared" si="125"/>
        <v>0</v>
      </c>
      <c r="BJ67" s="88">
        <f t="shared" si="126"/>
        <v>0</v>
      </c>
      <c r="BK67" s="89">
        <f t="shared" si="93"/>
        <v>0</v>
      </c>
      <c r="BL67" s="90">
        <f t="shared" si="127"/>
        <v>0</v>
      </c>
      <c r="BM67" s="91">
        <f t="shared" si="127"/>
        <v>0</v>
      </c>
      <c r="BN67" s="91">
        <f t="shared" si="127"/>
        <v>0</v>
      </c>
      <c r="BO67" s="92">
        <f t="shared" si="38"/>
        <v>0</v>
      </c>
      <c r="BP67" s="90">
        <f t="shared" si="128"/>
        <v>0</v>
      </c>
      <c r="BQ67" s="91">
        <f t="shared" si="129"/>
        <v>0</v>
      </c>
      <c r="BR67" s="91">
        <f t="shared" si="129"/>
        <v>0</v>
      </c>
      <c r="BS67" s="92">
        <f t="shared" si="40"/>
        <v>0</v>
      </c>
      <c r="BT67" s="79">
        <f t="shared" si="130"/>
        <v>0</v>
      </c>
      <c r="BU67" s="80">
        <f t="shared" si="130"/>
        <v>0</v>
      </c>
      <c r="BV67" s="80">
        <f t="shared" si="130"/>
        <v>0</v>
      </c>
      <c r="BW67" s="93">
        <f t="shared" si="42"/>
        <v>0</v>
      </c>
      <c r="BX67" s="79">
        <f t="shared" si="131"/>
        <v>0</v>
      </c>
      <c r="BY67" s="80">
        <f t="shared" si="132"/>
        <v>0</v>
      </c>
      <c r="BZ67" s="80">
        <f t="shared" si="132"/>
        <v>0</v>
      </c>
      <c r="CA67" s="93">
        <f t="shared" si="50"/>
        <v>0</v>
      </c>
    </row>
    <row r="68" spans="2:79" ht="21" customHeight="1" thickBot="1">
      <c r="B68" s="194"/>
      <c r="C68" s="195" t="s">
        <v>99</v>
      </c>
      <c r="D68" s="196" t="s">
        <v>100</v>
      </c>
      <c r="E68" s="197"/>
      <c r="F68" s="198"/>
      <c r="G68" s="199"/>
      <c r="H68" s="87">
        <v>0</v>
      </c>
      <c r="I68" s="88">
        <f t="shared" si="100"/>
        <v>0</v>
      </c>
      <c r="J68" s="88">
        <f t="shared" si="101"/>
        <v>0</v>
      </c>
      <c r="K68" s="89">
        <f t="shared" si="57"/>
        <v>0</v>
      </c>
      <c r="L68" s="87">
        <v>0</v>
      </c>
      <c r="M68" s="88">
        <f t="shared" si="102"/>
        <v>0</v>
      </c>
      <c r="N68" s="88">
        <f t="shared" si="103"/>
        <v>0</v>
      </c>
      <c r="O68" s="89">
        <f t="shared" si="60"/>
        <v>0</v>
      </c>
      <c r="P68" s="87">
        <v>0</v>
      </c>
      <c r="Q68" s="88">
        <f t="shared" si="104"/>
        <v>0</v>
      </c>
      <c r="R68" s="88">
        <f t="shared" si="105"/>
        <v>0</v>
      </c>
      <c r="S68" s="89">
        <f t="shared" si="63"/>
        <v>0</v>
      </c>
      <c r="T68" s="87">
        <v>0</v>
      </c>
      <c r="U68" s="88">
        <f t="shared" si="106"/>
        <v>0</v>
      </c>
      <c r="V68" s="88">
        <f t="shared" si="107"/>
        <v>0</v>
      </c>
      <c r="W68" s="89">
        <f t="shared" si="66"/>
        <v>0</v>
      </c>
      <c r="X68" s="87">
        <v>0</v>
      </c>
      <c r="Y68" s="88">
        <f t="shared" si="108"/>
        <v>0</v>
      </c>
      <c r="Z68" s="88">
        <f t="shared" si="109"/>
        <v>0</v>
      </c>
      <c r="AA68" s="89">
        <f t="shared" si="69"/>
        <v>0</v>
      </c>
      <c r="AB68" s="87">
        <v>0</v>
      </c>
      <c r="AC68" s="88">
        <f t="shared" si="110"/>
        <v>0</v>
      </c>
      <c r="AD68" s="88">
        <f t="shared" si="111"/>
        <v>0</v>
      </c>
      <c r="AE68" s="89">
        <f t="shared" si="72"/>
        <v>0</v>
      </c>
      <c r="AF68" s="90">
        <f t="shared" si="112"/>
        <v>0</v>
      </c>
      <c r="AG68" s="91">
        <f t="shared" si="112"/>
        <v>0</v>
      </c>
      <c r="AH68" s="91">
        <f t="shared" si="112"/>
        <v>0</v>
      </c>
      <c r="AI68" s="92">
        <f t="shared" si="16"/>
        <v>0</v>
      </c>
      <c r="AJ68" s="90">
        <f t="shared" si="113"/>
        <v>0</v>
      </c>
      <c r="AK68" s="91">
        <f t="shared" si="114"/>
        <v>0</v>
      </c>
      <c r="AL68" s="91">
        <f t="shared" si="114"/>
        <v>0</v>
      </c>
      <c r="AM68" s="92">
        <f t="shared" si="18"/>
        <v>0</v>
      </c>
      <c r="AN68" s="87">
        <v>0</v>
      </c>
      <c r="AO68" s="88">
        <f t="shared" si="115"/>
        <v>0</v>
      </c>
      <c r="AP68" s="88">
        <f t="shared" si="116"/>
        <v>0</v>
      </c>
      <c r="AQ68" s="89">
        <f t="shared" si="78"/>
        <v>0</v>
      </c>
      <c r="AR68" s="87">
        <v>0</v>
      </c>
      <c r="AS68" s="88">
        <f t="shared" si="117"/>
        <v>0</v>
      </c>
      <c r="AT68" s="88">
        <f t="shared" si="118"/>
        <v>0</v>
      </c>
      <c r="AU68" s="89">
        <f t="shared" si="81"/>
        <v>0</v>
      </c>
      <c r="AV68" s="87">
        <v>0</v>
      </c>
      <c r="AW68" s="88">
        <f t="shared" si="119"/>
        <v>0</v>
      </c>
      <c r="AX68" s="88">
        <f t="shared" si="120"/>
        <v>0</v>
      </c>
      <c r="AY68" s="89">
        <f t="shared" si="84"/>
        <v>0</v>
      </c>
      <c r="AZ68" s="87">
        <v>0</v>
      </c>
      <c r="BA68" s="88">
        <f t="shared" si="121"/>
        <v>0</v>
      </c>
      <c r="BB68" s="88">
        <f t="shared" si="122"/>
        <v>0</v>
      </c>
      <c r="BC68" s="89">
        <f t="shared" si="87"/>
        <v>0</v>
      </c>
      <c r="BD68" s="87">
        <v>0</v>
      </c>
      <c r="BE68" s="88">
        <f t="shared" si="123"/>
        <v>0</v>
      </c>
      <c r="BF68" s="88">
        <f t="shared" si="124"/>
        <v>0</v>
      </c>
      <c r="BG68" s="89">
        <f t="shared" si="90"/>
        <v>0</v>
      </c>
      <c r="BH68" s="87">
        <v>0</v>
      </c>
      <c r="BI68" s="88">
        <f t="shared" si="125"/>
        <v>0</v>
      </c>
      <c r="BJ68" s="88">
        <f t="shared" si="126"/>
        <v>0</v>
      </c>
      <c r="BK68" s="89">
        <f t="shared" si="93"/>
        <v>0</v>
      </c>
      <c r="BL68" s="90">
        <f t="shared" si="127"/>
        <v>0</v>
      </c>
      <c r="BM68" s="91">
        <f t="shared" si="127"/>
        <v>0</v>
      </c>
      <c r="BN68" s="91">
        <f t="shared" si="127"/>
        <v>0</v>
      </c>
      <c r="BO68" s="92">
        <f t="shared" si="38"/>
        <v>0</v>
      </c>
      <c r="BP68" s="90">
        <f t="shared" si="128"/>
        <v>0</v>
      </c>
      <c r="BQ68" s="91">
        <f t="shared" si="129"/>
        <v>0</v>
      </c>
      <c r="BR68" s="91">
        <f t="shared" si="129"/>
        <v>0</v>
      </c>
      <c r="BS68" s="92">
        <f t="shared" si="40"/>
        <v>0</v>
      </c>
      <c r="BT68" s="79">
        <f t="shared" si="130"/>
        <v>0</v>
      </c>
      <c r="BU68" s="80">
        <f t="shared" si="130"/>
        <v>0</v>
      </c>
      <c r="BV68" s="80">
        <f t="shared" si="130"/>
        <v>0</v>
      </c>
      <c r="BW68" s="93">
        <f t="shared" si="42"/>
        <v>0</v>
      </c>
      <c r="BX68" s="79">
        <f t="shared" si="131"/>
        <v>0</v>
      </c>
      <c r="BY68" s="80">
        <f t="shared" si="132"/>
        <v>0</v>
      </c>
      <c r="BZ68" s="80">
        <f t="shared" si="132"/>
        <v>0</v>
      </c>
      <c r="CA68" s="93">
        <f t="shared" si="50"/>
        <v>0</v>
      </c>
    </row>
    <row r="69" spans="2:79" ht="21" customHeight="1">
      <c r="B69" s="200" t="s">
        <v>101</v>
      </c>
      <c r="C69" s="201" t="s">
        <v>102</v>
      </c>
      <c r="D69" s="202"/>
      <c r="E69" s="203"/>
      <c r="F69" s="204"/>
      <c r="G69" s="205"/>
      <c r="H69" s="206">
        <f>+H25+H26+H29+H57+H58+H59</f>
        <v>0</v>
      </c>
      <c r="I69" s="207">
        <f>+I25+I26+I29+I57+I58+I59</f>
        <v>0</v>
      </c>
      <c r="J69" s="207">
        <f>+J25+J26+J29+J57+J58+J59</f>
        <v>0</v>
      </c>
      <c r="K69" s="208">
        <f t="shared" si="57"/>
        <v>0</v>
      </c>
      <c r="L69" s="206">
        <f>+L25+L26+L29+L57+L58+L59</f>
        <v>0</v>
      </c>
      <c r="M69" s="207">
        <f>+M25+M26+M29+M57+M58+M59</f>
        <v>0</v>
      </c>
      <c r="N69" s="207">
        <f>+N25+N26+N29+N57+N58+N59</f>
        <v>0</v>
      </c>
      <c r="O69" s="208">
        <f t="shared" si="60"/>
        <v>0</v>
      </c>
      <c r="P69" s="206">
        <f>+P25+P26+P29+P57+P58+P59</f>
        <v>0</v>
      </c>
      <c r="Q69" s="207">
        <f>+Q25+Q26+Q29+Q57+Q58+Q59</f>
        <v>0</v>
      </c>
      <c r="R69" s="207">
        <f>+R25+R26+R29+R57+R58+R59</f>
        <v>0</v>
      </c>
      <c r="S69" s="208">
        <f t="shared" si="63"/>
        <v>0</v>
      </c>
      <c r="T69" s="206">
        <f>+T25+T26+T29+T57+T58+T59</f>
        <v>0</v>
      </c>
      <c r="U69" s="207">
        <f>+U25+U26+U29+U57+U58+U59</f>
        <v>0</v>
      </c>
      <c r="V69" s="207">
        <f>+V25+V26+V29+V57+V58+V59</f>
        <v>0</v>
      </c>
      <c r="W69" s="208">
        <f t="shared" si="66"/>
        <v>0</v>
      </c>
      <c r="X69" s="206">
        <f>+X25+X26+X29+X57+X58+X59</f>
        <v>0</v>
      </c>
      <c r="Y69" s="207">
        <f>+Y25+Y26+Y29+Y57+Y58+Y59</f>
        <v>0</v>
      </c>
      <c r="Z69" s="207">
        <f>+Z25+Z26+Z29+Z57+Z58+Z59</f>
        <v>0</v>
      </c>
      <c r="AA69" s="208">
        <f t="shared" si="69"/>
        <v>0</v>
      </c>
      <c r="AB69" s="206">
        <f>+AB25+AB26+AB29+AB57+AB58+AB59</f>
        <v>0</v>
      </c>
      <c r="AC69" s="207">
        <f>+AC25+AC26+AC29+AC57+AC58+AC59</f>
        <v>0</v>
      </c>
      <c r="AD69" s="207">
        <f>+AD25+AD26+AD29+AD57+AD58+AD59</f>
        <v>0</v>
      </c>
      <c r="AE69" s="208">
        <f t="shared" si="72"/>
        <v>0</v>
      </c>
      <c r="AF69" s="206">
        <f>+AF25+AF26+AF29+AF57+AF58+AF59</f>
        <v>0</v>
      </c>
      <c r="AG69" s="207">
        <f>+AG25+AG26+AG29+AG57+AG58+AG59</f>
        <v>0</v>
      </c>
      <c r="AH69" s="207">
        <f>+AH25+AH26+AH29+AH57+AH58+AH59</f>
        <v>0</v>
      </c>
      <c r="AI69" s="208">
        <f t="shared" si="16"/>
        <v>0</v>
      </c>
      <c r="AJ69" s="206">
        <f>+AJ25+AJ26+AJ29+AJ57+AJ58+AJ59</f>
        <v>0</v>
      </c>
      <c r="AK69" s="207">
        <f>+AK25+AK26+AK29+AK57+AK58+AK59</f>
        <v>0</v>
      </c>
      <c r="AL69" s="207">
        <f>+AL25+AL26+AL29+AL57+AL58+AL59</f>
        <v>0</v>
      </c>
      <c r="AM69" s="208">
        <f t="shared" si="18"/>
        <v>0</v>
      </c>
      <c r="AN69" s="206">
        <f>+AN25+AN26+AN29+AN57+AN58+AN59</f>
        <v>0</v>
      </c>
      <c r="AO69" s="207">
        <f>+AO25+AO26+AO29+AO57+AO58+AO59</f>
        <v>0</v>
      </c>
      <c r="AP69" s="207">
        <f>+AP25+AP26+AP29+AP57+AP58+AP59</f>
        <v>0</v>
      </c>
      <c r="AQ69" s="208">
        <f t="shared" si="78"/>
        <v>0</v>
      </c>
      <c r="AR69" s="206">
        <f>+AR25+AR26+AR29+AR57+AR58+AR59</f>
        <v>0</v>
      </c>
      <c r="AS69" s="207">
        <f>+AS25+AS26+AS29+AS57+AS58+AS59</f>
        <v>0</v>
      </c>
      <c r="AT69" s="207">
        <f>+AT25+AT26+AT29+AT57+AT58+AT59</f>
        <v>0</v>
      </c>
      <c r="AU69" s="208">
        <f t="shared" si="81"/>
        <v>0</v>
      </c>
      <c r="AV69" s="206">
        <f>+AV25+AV26+AV29+AV57+AV58+AV59</f>
        <v>0</v>
      </c>
      <c r="AW69" s="207">
        <f>+AW25+AW26+AW29+AW57+AW58+AW59</f>
        <v>0</v>
      </c>
      <c r="AX69" s="207">
        <f>+AX25+AX26+AX29+AX57+AX58+AX59</f>
        <v>0</v>
      </c>
      <c r="AY69" s="208">
        <f t="shared" si="84"/>
        <v>0</v>
      </c>
      <c r="AZ69" s="206">
        <f>+AZ25+AZ26+AZ29+AZ57+AZ58+AZ59</f>
        <v>0</v>
      </c>
      <c r="BA69" s="207">
        <f>+BA25+BA26+BA29+BA57+BA58+BA59</f>
        <v>0</v>
      </c>
      <c r="BB69" s="207">
        <f>+BB25+BB26+BB29+BB57+BB58+BB59</f>
        <v>0</v>
      </c>
      <c r="BC69" s="208">
        <f t="shared" si="87"/>
        <v>0</v>
      </c>
      <c r="BD69" s="206">
        <f>+BD25+BD26+BD29+BD57+BD58+BD59</f>
        <v>0</v>
      </c>
      <c r="BE69" s="207">
        <f>+BE25+BE26+BE29+BE57+BE58+BE59</f>
        <v>0</v>
      </c>
      <c r="BF69" s="207">
        <f>+BF25+BF26+BF29+BF57+BF58+BF59</f>
        <v>0</v>
      </c>
      <c r="BG69" s="208">
        <f t="shared" si="90"/>
        <v>0</v>
      </c>
      <c r="BH69" s="206">
        <f>+BH25+BH26+BH29+BH57+BH58+BH59</f>
        <v>0</v>
      </c>
      <c r="BI69" s="207">
        <f>+BI25+BI26+BI29+BI57+BI58+BI59</f>
        <v>0</v>
      </c>
      <c r="BJ69" s="207">
        <f>+BJ25+BJ26+BJ29+BJ57+BJ58+BJ59</f>
        <v>0</v>
      </c>
      <c r="BK69" s="208">
        <f t="shared" si="93"/>
        <v>0</v>
      </c>
      <c r="BL69" s="206">
        <f>+BL25+BL26+BL29+BL57+BL58+BL59</f>
        <v>0</v>
      </c>
      <c r="BM69" s="207">
        <f>+BM25+BM26+BM29+BM57+BM58+BM59</f>
        <v>0</v>
      </c>
      <c r="BN69" s="207">
        <f>+BN25+BN26+BN29+BN57+BN58+BN59</f>
        <v>0</v>
      </c>
      <c r="BO69" s="208">
        <f t="shared" si="38"/>
        <v>0</v>
      </c>
      <c r="BP69" s="206">
        <f>+BP25+BP26+BP29+BP57+BP58+BP59</f>
        <v>0</v>
      </c>
      <c r="BQ69" s="207">
        <f>+BQ25+BQ26+BQ29+BQ57+BQ58+BQ59</f>
        <v>0</v>
      </c>
      <c r="BR69" s="207">
        <f>+BR25+BR26+BR29+BR57+BR58+BR59</f>
        <v>0</v>
      </c>
      <c r="BS69" s="208">
        <f t="shared" si="40"/>
        <v>0</v>
      </c>
      <c r="BT69" s="206">
        <f>+BT25+BT26+BT29+BT57+BT58+BT59</f>
        <v>0</v>
      </c>
      <c r="BU69" s="207">
        <f>+BU25+BU26+BU29+BU57+BU58+BU59</f>
        <v>0</v>
      </c>
      <c r="BV69" s="207">
        <f>+BV25+BV26+BV29+BV57+BV58+BV59</f>
        <v>0</v>
      </c>
      <c r="BW69" s="208">
        <f t="shared" si="42"/>
        <v>0</v>
      </c>
      <c r="BX69" s="206">
        <f>+BX25+BX26+BX29+BX57+BX58+BX59</f>
        <v>0</v>
      </c>
      <c r="BY69" s="207">
        <f>+BY25+BY26+BY29+BY57+BY58+BY59</f>
        <v>0</v>
      </c>
      <c r="BZ69" s="207">
        <f>+BZ25+BZ26+BZ29+BZ57+BZ58+BZ59</f>
        <v>0</v>
      </c>
      <c r="CA69" s="209">
        <f t="shared" si="50"/>
        <v>0</v>
      </c>
    </row>
    <row r="70" spans="2:79" ht="21" customHeight="1" thickBot="1">
      <c r="B70" s="210"/>
      <c r="C70" s="211" t="s">
        <v>55</v>
      </c>
      <c r="D70" s="212"/>
      <c r="E70" s="213"/>
      <c r="F70" s="214"/>
      <c r="G70" s="215"/>
      <c r="H70" s="216">
        <f>SUM(H25:H68)-H69</f>
        <v>977.10000000000014</v>
      </c>
      <c r="I70" s="217">
        <f>SUM(I25:I68)-I69</f>
        <v>254346.5</v>
      </c>
      <c r="J70" s="217">
        <f>SUM(J25:J68)-J69</f>
        <v>227579.19999999998</v>
      </c>
      <c r="K70" s="218">
        <f t="shared" si="57"/>
        <v>26767.300000000017</v>
      </c>
      <c r="L70" s="216">
        <f>SUM(L25:L68)-L69</f>
        <v>1025.2</v>
      </c>
      <c r="M70" s="217">
        <f>SUM(M25:M68)-M69</f>
        <v>267057.99999999994</v>
      </c>
      <c r="N70" s="217">
        <f>SUM(N25:N68)-N69</f>
        <v>238936.59999999998</v>
      </c>
      <c r="O70" s="218">
        <f t="shared" si="60"/>
        <v>28121.399999999965</v>
      </c>
      <c r="P70" s="216">
        <f>SUM(P25:P68)-P69</f>
        <v>1073.9000000000001</v>
      </c>
      <c r="Q70" s="217">
        <f>SUM(Q25:Q68)-Q69</f>
        <v>279565.79999999993</v>
      </c>
      <c r="R70" s="217">
        <f>SUM(R25:R68)-R69</f>
        <v>250138.29999999996</v>
      </c>
      <c r="S70" s="218">
        <f t="shared" si="63"/>
        <v>29427.499999999971</v>
      </c>
      <c r="T70" s="216">
        <f>SUM(T25:T68)-T69</f>
        <v>976.4000000000002</v>
      </c>
      <c r="U70" s="217">
        <f>SUM(U25:U68)-U69</f>
        <v>254204.40000000002</v>
      </c>
      <c r="V70" s="217">
        <f>SUM(V25:V68)-V69</f>
        <v>227445.59999999998</v>
      </c>
      <c r="W70" s="218">
        <f t="shared" si="66"/>
        <v>26758.800000000047</v>
      </c>
      <c r="X70" s="216">
        <f>SUM(X25:X68)-X69</f>
        <v>1074.9000000000001</v>
      </c>
      <c r="Y70" s="217">
        <f>SUM(Y25:Y68)-Y69</f>
        <v>279768.79999999993</v>
      </c>
      <c r="Z70" s="217">
        <f>SUM(Z25:Z68)-Z69</f>
        <v>250329.19999999995</v>
      </c>
      <c r="AA70" s="218">
        <f t="shared" si="69"/>
        <v>29439.599999999977</v>
      </c>
      <c r="AB70" s="216">
        <f>SUM(AB25:AB68)-AB69</f>
        <v>976.4000000000002</v>
      </c>
      <c r="AC70" s="217">
        <f>SUM(AC25:AC68)-AC69</f>
        <v>254204.40000000002</v>
      </c>
      <c r="AD70" s="217">
        <f>SUM(AD25:AD68)-AD69</f>
        <v>227445.59999999998</v>
      </c>
      <c r="AE70" s="218">
        <f t="shared" si="72"/>
        <v>26758.800000000047</v>
      </c>
      <c r="AF70" s="216">
        <f>SUM(AF25:AF68)-AF69</f>
        <v>6103.9</v>
      </c>
      <c r="AG70" s="217">
        <f>SUM(AG25:AG68)-AG69</f>
        <v>1589147.9</v>
      </c>
      <c r="AH70" s="217">
        <f>SUM(AH25:AH68)-AH69</f>
        <v>1421874.5</v>
      </c>
      <c r="AI70" s="218">
        <f t="shared" si="16"/>
        <v>167273.39999999991</v>
      </c>
      <c r="AJ70" s="216">
        <f>SUM(AJ25:AJ68)-AJ69</f>
        <v>1017.5999999999999</v>
      </c>
      <c r="AK70" s="217">
        <f>SUM(AK25:AK68)-AK69</f>
        <v>264858</v>
      </c>
      <c r="AL70" s="217">
        <f>SUM(AL25:AL68)-AL69</f>
        <v>236980</v>
      </c>
      <c r="AM70" s="218">
        <f t="shared" si="18"/>
        <v>27878</v>
      </c>
      <c r="AN70" s="216">
        <f>SUM(AN25:AN68)-AN69</f>
        <v>976.4000000000002</v>
      </c>
      <c r="AO70" s="217">
        <f>SUM(AO25:AO68)-AO69</f>
        <v>254204.40000000002</v>
      </c>
      <c r="AP70" s="217">
        <f>SUM(AP25:AP68)-AP69</f>
        <v>227445.59999999998</v>
      </c>
      <c r="AQ70" s="218">
        <f t="shared" si="78"/>
        <v>26758.800000000047</v>
      </c>
      <c r="AR70" s="216">
        <f>SUM(AR25:AR68)-AR69</f>
        <v>976.4000000000002</v>
      </c>
      <c r="AS70" s="217">
        <f>SUM(AS25:AS68)-AS69</f>
        <v>254204.40000000002</v>
      </c>
      <c r="AT70" s="217">
        <f>SUM(AT25:AT68)-AT69</f>
        <v>227445.59999999998</v>
      </c>
      <c r="AU70" s="218">
        <f t="shared" si="81"/>
        <v>26758.800000000047</v>
      </c>
      <c r="AV70" s="216">
        <f>SUM(AV25:AV68)-AV69</f>
        <v>1073.9000000000001</v>
      </c>
      <c r="AW70" s="217">
        <f>SUM(AW25:AW68)-AW69</f>
        <v>279565.79999999993</v>
      </c>
      <c r="AX70" s="217">
        <f>SUM(AX25:AX68)-AX69</f>
        <v>250138.29999999996</v>
      </c>
      <c r="AY70" s="218">
        <f t="shared" si="84"/>
        <v>29427.499999999971</v>
      </c>
      <c r="AZ70" s="216">
        <f>SUM(AZ25:AZ68)-AZ69</f>
        <v>927.5</v>
      </c>
      <c r="BA70" s="217">
        <f>SUM(BA25:BA68)-BA69</f>
        <v>241454.6</v>
      </c>
      <c r="BB70" s="217">
        <f>SUM(BB25:BB68)-BB69</f>
        <v>216037.69999999998</v>
      </c>
      <c r="BC70" s="218">
        <f t="shared" si="87"/>
        <v>25416.900000000023</v>
      </c>
      <c r="BD70" s="216">
        <f>SUM(BD25:BD68)-BD69</f>
        <v>927.5</v>
      </c>
      <c r="BE70" s="217">
        <f>SUM(BE25:BE68)-BE69</f>
        <v>241454.6</v>
      </c>
      <c r="BF70" s="217">
        <f>SUM(BF25:BF68)-BF69</f>
        <v>216037.69999999998</v>
      </c>
      <c r="BG70" s="218">
        <f t="shared" si="90"/>
        <v>25416.900000000023</v>
      </c>
      <c r="BH70" s="216">
        <f>SUM(BH25:BH68)-BH69</f>
        <v>1073.9000000000001</v>
      </c>
      <c r="BI70" s="217">
        <f>SUM(BI25:BI68)-BI69</f>
        <v>279565.79999999993</v>
      </c>
      <c r="BJ70" s="217">
        <f>SUM(BJ25:BJ68)-BJ69</f>
        <v>250138.29999999996</v>
      </c>
      <c r="BK70" s="218">
        <f t="shared" si="93"/>
        <v>29427.499999999971</v>
      </c>
      <c r="BL70" s="216">
        <f>SUM(BL25:BL68)-BL69</f>
        <v>5955.5999999999995</v>
      </c>
      <c r="BM70" s="217">
        <f>SUM(BM25:BM68)-BM69</f>
        <v>1550449.6</v>
      </c>
      <c r="BN70" s="217">
        <f>SUM(BN25:BN68)-BN69</f>
        <v>1387243.1999999997</v>
      </c>
      <c r="BO70" s="218">
        <f t="shared" si="38"/>
        <v>163206.40000000037</v>
      </c>
      <c r="BP70" s="216">
        <f>SUM(BP25:BP68)-BP69</f>
        <v>992.50000000000011</v>
      </c>
      <c r="BQ70" s="217">
        <f>SUM(BQ25:BQ68)-BQ69</f>
        <v>258410</v>
      </c>
      <c r="BR70" s="217">
        <f>SUM(BR25:BR68)-BR69</f>
        <v>231207</v>
      </c>
      <c r="BS70" s="218">
        <f t="shared" si="40"/>
        <v>27203</v>
      </c>
      <c r="BT70" s="216">
        <f>SUM(BT25:BT68)-BT69</f>
        <v>12059.499999999998</v>
      </c>
      <c r="BU70" s="217">
        <f>SUM(BU25:BU68)-BU69</f>
        <v>3139597.5</v>
      </c>
      <c r="BV70" s="217">
        <f>SUM(BV25:BV68)-BV69</f>
        <v>2809117.6999999997</v>
      </c>
      <c r="BW70" s="218">
        <f t="shared" si="42"/>
        <v>330479.80000000028</v>
      </c>
      <c r="BX70" s="216">
        <f>SUM(BX25:BX68)-BX69</f>
        <v>1004.9000000000002</v>
      </c>
      <c r="BY70" s="217">
        <f>SUM(BY25:BY68)-BY69</f>
        <v>261633</v>
      </c>
      <c r="BZ70" s="217">
        <f>SUM(BZ25:BZ68)-BZ69</f>
        <v>234093</v>
      </c>
      <c r="CA70" s="218">
        <f t="shared" si="50"/>
        <v>27540</v>
      </c>
    </row>
    <row r="71" spans="2:79" ht="21" customHeight="1">
      <c r="B71" s="66" t="s">
        <v>103</v>
      </c>
      <c r="C71" s="67" t="s">
        <v>104</v>
      </c>
      <c r="D71" s="68" t="s">
        <v>32</v>
      </c>
      <c r="E71" s="151">
        <v>7.19</v>
      </c>
      <c r="F71" s="219">
        <v>1.1299999999999999</v>
      </c>
      <c r="G71" s="71">
        <v>1.0109999999999999</v>
      </c>
      <c r="H71" s="220">
        <v>681.1</v>
      </c>
      <c r="I71" s="221">
        <f t="shared" ref="I71:I72" si="133">ROUND(H71*$E71*$F71*$G71,1)</f>
        <v>5594.6</v>
      </c>
      <c r="J71" s="221">
        <f t="shared" ref="J71:J72" si="134">ROUND(H71*$E71,1)</f>
        <v>4897.1000000000004</v>
      </c>
      <c r="K71" s="222">
        <f t="shared" si="57"/>
        <v>697.5</v>
      </c>
      <c r="L71" s="220">
        <v>715.1</v>
      </c>
      <c r="M71" s="221">
        <f t="shared" ref="M71:M72" si="135">ROUND(L71*$E71*$F71*$G71,1)</f>
        <v>5873.9</v>
      </c>
      <c r="N71" s="221">
        <f t="shared" ref="N71:N72" si="136">ROUND(L71*$E71,1)</f>
        <v>5141.6000000000004</v>
      </c>
      <c r="O71" s="222">
        <f t="shared" si="60"/>
        <v>732.29999999999927</v>
      </c>
      <c r="P71" s="220">
        <v>749.2</v>
      </c>
      <c r="Q71" s="221">
        <f t="shared" ref="Q71:Q72" si="137">ROUND(P71*$E71*$F71*$G71,1)</f>
        <v>6154</v>
      </c>
      <c r="R71" s="221">
        <f t="shared" ref="R71:R72" si="138">ROUND(P71*$E71,1)</f>
        <v>5386.7</v>
      </c>
      <c r="S71" s="222">
        <f t="shared" si="63"/>
        <v>767.30000000000018</v>
      </c>
      <c r="T71" s="220">
        <v>681.1</v>
      </c>
      <c r="U71" s="221">
        <f t="shared" ref="U71:U72" si="139">ROUND(T71*$E71*$F71*$G71,1)</f>
        <v>5594.6</v>
      </c>
      <c r="V71" s="221">
        <f t="shared" ref="V71:V72" si="140">ROUND(T71*$E71,1)</f>
        <v>4897.1000000000004</v>
      </c>
      <c r="W71" s="222">
        <f t="shared" si="66"/>
        <v>697.5</v>
      </c>
      <c r="X71" s="220">
        <v>749.2</v>
      </c>
      <c r="Y71" s="221">
        <f t="shared" ref="Y71:Y72" si="141">ROUND(X71*$E71*$F71*$G71,1)</f>
        <v>6154</v>
      </c>
      <c r="Z71" s="221">
        <f t="shared" ref="Z71:Z72" si="142">ROUND(X71*$E71,1)</f>
        <v>5386.7</v>
      </c>
      <c r="AA71" s="222">
        <f t="shared" si="69"/>
        <v>767.30000000000018</v>
      </c>
      <c r="AB71" s="220">
        <v>681.1</v>
      </c>
      <c r="AC71" s="221">
        <f t="shared" ref="AC71:AC72" si="143">ROUND(AB71*$E71*$F71*$G71,1)</f>
        <v>5594.6</v>
      </c>
      <c r="AD71" s="221">
        <f t="shared" ref="AD71:AD72" si="144">ROUND(AB71*$E71,1)</f>
        <v>4897.1000000000004</v>
      </c>
      <c r="AE71" s="222">
        <f t="shared" si="72"/>
        <v>697.5</v>
      </c>
      <c r="AF71" s="223">
        <f t="shared" ref="AF71:AH72" si="145">+H71+L71+P71+T71+X71+AB71</f>
        <v>4256.8</v>
      </c>
      <c r="AG71" s="224">
        <f t="shared" si="145"/>
        <v>34965.699999999997</v>
      </c>
      <c r="AH71" s="224">
        <f t="shared" si="145"/>
        <v>30606.300000000003</v>
      </c>
      <c r="AI71" s="225">
        <f t="shared" si="16"/>
        <v>4359.3999999999942</v>
      </c>
      <c r="AJ71" s="223">
        <f>ROUND(AVERAGE(AF71/6),1)</f>
        <v>709.5</v>
      </c>
      <c r="AK71" s="224">
        <f>ROUND(AVERAGE(AG71/6),0)</f>
        <v>5828</v>
      </c>
      <c r="AL71" s="224">
        <f>ROUND(AVERAGE(AH71/6),0)</f>
        <v>5101</v>
      </c>
      <c r="AM71" s="225">
        <f t="shared" si="18"/>
        <v>727</v>
      </c>
      <c r="AN71" s="220">
        <v>681.1</v>
      </c>
      <c r="AO71" s="221">
        <f t="shared" ref="AO71:AO72" si="146">ROUND(AN71*$E71*$F71*$G71,1)</f>
        <v>5594.6</v>
      </c>
      <c r="AP71" s="221">
        <f t="shared" ref="AP71:AP72" si="147">ROUND(AN71*$E71,1)</f>
        <v>4897.1000000000004</v>
      </c>
      <c r="AQ71" s="222">
        <f t="shared" si="78"/>
        <v>697.5</v>
      </c>
      <c r="AR71" s="220">
        <v>681.1</v>
      </c>
      <c r="AS71" s="221">
        <f t="shared" ref="AS71:AS72" si="148">ROUND(AR71*$E71*$F71*$G71,1)</f>
        <v>5594.6</v>
      </c>
      <c r="AT71" s="221">
        <f t="shared" ref="AT71:AT72" si="149">ROUND(AR71*$E71,1)</f>
        <v>4897.1000000000004</v>
      </c>
      <c r="AU71" s="222">
        <f t="shared" si="81"/>
        <v>697.5</v>
      </c>
      <c r="AV71" s="220">
        <v>749.2</v>
      </c>
      <c r="AW71" s="221">
        <f t="shared" ref="AW71:AW72" si="150">ROUND(AV71*$E71*$F71*$G71,1)</f>
        <v>6154</v>
      </c>
      <c r="AX71" s="221">
        <f t="shared" ref="AX71:AX72" si="151">ROUND(AV71*$E71,1)</f>
        <v>5386.7</v>
      </c>
      <c r="AY71" s="222">
        <f t="shared" si="84"/>
        <v>767.30000000000018</v>
      </c>
      <c r="AZ71" s="220">
        <v>647</v>
      </c>
      <c r="BA71" s="221">
        <f t="shared" ref="BA71:BA72" si="152">ROUND(AZ71*$E71*$F71*$G71,1)</f>
        <v>5314.5</v>
      </c>
      <c r="BB71" s="221">
        <f t="shared" ref="BB71:BB72" si="153">ROUND(AZ71*$E71,1)</f>
        <v>4651.8999999999996</v>
      </c>
      <c r="BC71" s="222">
        <f t="shared" si="87"/>
        <v>662.60000000000036</v>
      </c>
      <c r="BD71" s="220">
        <v>647</v>
      </c>
      <c r="BE71" s="221">
        <f t="shared" ref="BE71:BE72" si="154">ROUND(BD71*$E71*$F71*$G71,1)</f>
        <v>5314.5</v>
      </c>
      <c r="BF71" s="221">
        <f t="shared" ref="BF71:BF72" si="155">ROUND(BD71*$E71,1)</f>
        <v>4651.8999999999996</v>
      </c>
      <c r="BG71" s="222">
        <f t="shared" si="90"/>
        <v>662.60000000000036</v>
      </c>
      <c r="BH71" s="220">
        <v>749.2</v>
      </c>
      <c r="BI71" s="221">
        <f t="shared" ref="BI71:BI72" si="156">ROUND(BH71*$E71*$F71*$G71,1)</f>
        <v>6154</v>
      </c>
      <c r="BJ71" s="221">
        <f t="shared" ref="BJ71:BJ72" si="157">ROUND(BH71*$E71,1)</f>
        <v>5386.7</v>
      </c>
      <c r="BK71" s="222">
        <f t="shared" si="93"/>
        <v>767.30000000000018</v>
      </c>
      <c r="BL71" s="223">
        <f t="shared" ref="BL71:BN72" si="158">+AN71+AR71+AV71+AZ71+BD71+BH71</f>
        <v>4154.6000000000004</v>
      </c>
      <c r="BM71" s="224">
        <f t="shared" si="158"/>
        <v>34126.199999999997</v>
      </c>
      <c r="BN71" s="224">
        <f t="shared" si="158"/>
        <v>29871.400000000005</v>
      </c>
      <c r="BO71" s="225">
        <f t="shared" si="38"/>
        <v>4254.799999999992</v>
      </c>
      <c r="BP71" s="223">
        <f>ROUND(AVERAGE(BL71/6),1)</f>
        <v>692.4</v>
      </c>
      <c r="BQ71" s="224">
        <f>ROUND(AVERAGE(BM71/6),0)</f>
        <v>5688</v>
      </c>
      <c r="BR71" s="224">
        <f>ROUND(AVERAGE(BN71/6),0)</f>
        <v>4979</v>
      </c>
      <c r="BS71" s="225">
        <f t="shared" si="40"/>
        <v>709</v>
      </c>
      <c r="BT71" s="226">
        <f t="shared" ref="BT71:BV72" si="159">+AF71+BL71</f>
        <v>8411.4000000000015</v>
      </c>
      <c r="BU71" s="227">
        <f t="shared" si="159"/>
        <v>69091.899999999994</v>
      </c>
      <c r="BV71" s="227">
        <f t="shared" si="159"/>
        <v>60477.700000000012</v>
      </c>
      <c r="BW71" s="228">
        <f t="shared" si="42"/>
        <v>8614.1999999999825</v>
      </c>
      <c r="BX71" s="226">
        <f>ROUND(AVERAGE(BT71/12),1)</f>
        <v>701</v>
      </c>
      <c r="BY71" s="227">
        <f>ROUND(AVERAGE(BU71/12),0)</f>
        <v>5758</v>
      </c>
      <c r="BZ71" s="227">
        <f>ROUND(AVERAGE(BV71/12),0)</f>
        <v>5040</v>
      </c>
      <c r="CA71" s="228">
        <f t="shared" si="50"/>
        <v>718</v>
      </c>
    </row>
    <row r="72" spans="2:79" ht="21" customHeight="1" thickBot="1">
      <c r="B72" s="66" t="s">
        <v>105</v>
      </c>
      <c r="C72" s="67" t="s">
        <v>106</v>
      </c>
      <c r="D72" s="68" t="s">
        <v>107</v>
      </c>
      <c r="E72" s="151">
        <v>65.569999999999993</v>
      </c>
      <c r="F72" s="229">
        <v>1.1299999999999999</v>
      </c>
      <c r="G72" s="199">
        <v>1.2010000000000001</v>
      </c>
      <c r="H72" s="230">
        <v>0.8</v>
      </c>
      <c r="I72" s="231">
        <f t="shared" si="133"/>
        <v>71.2</v>
      </c>
      <c r="J72" s="231">
        <f t="shared" si="134"/>
        <v>52.5</v>
      </c>
      <c r="K72" s="232">
        <f t="shared" si="57"/>
        <v>18.700000000000003</v>
      </c>
      <c r="L72" s="230">
        <v>0.9</v>
      </c>
      <c r="M72" s="231">
        <f t="shared" si="135"/>
        <v>80.099999999999994</v>
      </c>
      <c r="N72" s="231">
        <f t="shared" si="136"/>
        <v>59</v>
      </c>
      <c r="O72" s="232">
        <f t="shared" si="60"/>
        <v>21.099999999999994</v>
      </c>
      <c r="P72" s="230">
        <v>0.9</v>
      </c>
      <c r="Q72" s="231">
        <f t="shared" si="137"/>
        <v>80.099999999999994</v>
      </c>
      <c r="R72" s="231">
        <f t="shared" si="138"/>
        <v>59</v>
      </c>
      <c r="S72" s="232">
        <f t="shared" si="63"/>
        <v>21.099999999999994</v>
      </c>
      <c r="T72" s="230">
        <v>0.8</v>
      </c>
      <c r="U72" s="231">
        <f t="shared" si="139"/>
        <v>71.2</v>
      </c>
      <c r="V72" s="231">
        <f t="shared" si="140"/>
        <v>52.5</v>
      </c>
      <c r="W72" s="232">
        <f t="shared" si="66"/>
        <v>18.700000000000003</v>
      </c>
      <c r="X72" s="230">
        <v>0.9</v>
      </c>
      <c r="Y72" s="231">
        <f t="shared" si="141"/>
        <v>80.099999999999994</v>
      </c>
      <c r="Z72" s="231">
        <f t="shared" si="142"/>
        <v>59</v>
      </c>
      <c r="AA72" s="232">
        <f t="shared" si="69"/>
        <v>21.099999999999994</v>
      </c>
      <c r="AB72" s="230">
        <v>0.8</v>
      </c>
      <c r="AC72" s="231">
        <f t="shared" si="143"/>
        <v>71.2</v>
      </c>
      <c r="AD72" s="231">
        <f t="shared" si="144"/>
        <v>52.5</v>
      </c>
      <c r="AE72" s="232">
        <f t="shared" si="72"/>
        <v>18.700000000000003</v>
      </c>
      <c r="AF72" s="233">
        <f t="shared" si="145"/>
        <v>5.1000000000000005</v>
      </c>
      <c r="AG72" s="234">
        <f t="shared" si="145"/>
        <v>453.90000000000003</v>
      </c>
      <c r="AH72" s="234">
        <f t="shared" si="145"/>
        <v>334.5</v>
      </c>
      <c r="AI72" s="235">
        <f t="shared" si="16"/>
        <v>119.40000000000003</v>
      </c>
      <c r="AJ72" s="233">
        <f>ROUND(AVERAGE(AF72/6),1)</f>
        <v>0.9</v>
      </c>
      <c r="AK72" s="234">
        <f>ROUND(AVERAGE(AG72/6),0)</f>
        <v>76</v>
      </c>
      <c r="AL72" s="234">
        <f>ROUND(AVERAGE(AH72/6),0)</f>
        <v>56</v>
      </c>
      <c r="AM72" s="235">
        <f t="shared" si="18"/>
        <v>20</v>
      </c>
      <c r="AN72" s="230">
        <v>0.8</v>
      </c>
      <c r="AO72" s="231">
        <f t="shared" si="146"/>
        <v>71.2</v>
      </c>
      <c r="AP72" s="231">
        <f t="shared" si="147"/>
        <v>52.5</v>
      </c>
      <c r="AQ72" s="232">
        <f t="shared" si="78"/>
        <v>18.700000000000003</v>
      </c>
      <c r="AR72" s="230">
        <v>0.8</v>
      </c>
      <c r="AS72" s="231">
        <f t="shared" si="148"/>
        <v>71.2</v>
      </c>
      <c r="AT72" s="231">
        <f t="shared" si="149"/>
        <v>52.5</v>
      </c>
      <c r="AU72" s="232">
        <f t="shared" si="81"/>
        <v>18.700000000000003</v>
      </c>
      <c r="AV72" s="230">
        <v>0.9</v>
      </c>
      <c r="AW72" s="231">
        <f t="shared" si="150"/>
        <v>80.099999999999994</v>
      </c>
      <c r="AX72" s="231">
        <f t="shared" si="151"/>
        <v>59</v>
      </c>
      <c r="AY72" s="232">
        <f t="shared" si="84"/>
        <v>21.099999999999994</v>
      </c>
      <c r="AZ72" s="230">
        <v>0.8</v>
      </c>
      <c r="BA72" s="231">
        <f t="shared" si="152"/>
        <v>71.2</v>
      </c>
      <c r="BB72" s="231">
        <f t="shared" si="153"/>
        <v>52.5</v>
      </c>
      <c r="BC72" s="232">
        <f t="shared" si="87"/>
        <v>18.700000000000003</v>
      </c>
      <c r="BD72" s="230">
        <v>0.8</v>
      </c>
      <c r="BE72" s="231">
        <f t="shared" si="154"/>
        <v>71.2</v>
      </c>
      <c r="BF72" s="231">
        <f t="shared" si="155"/>
        <v>52.5</v>
      </c>
      <c r="BG72" s="232">
        <f t="shared" si="90"/>
        <v>18.700000000000003</v>
      </c>
      <c r="BH72" s="230">
        <v>0.9</v>
      </c>
      <c r="BI72" s="231">
        <f t="shared" si="156"/>
        <v>80.099999999999994</v>
      </c>
      <c r="BJ72" s="231">
        <f t="shared" si="157"/>
        <v>59</v>
      </c>
      <c r="BK72" s="232">
        <f t="shared" si="93"/>
        <v>21.099999999999994</v>
      </c>
      <c r="BL72" s="233">
        <f t="shared" si="158"/>
        <v>5</v>
      </c>
      <c r="BM72" s="234">
        <f t="shared" si="158"/>
        <v>445</v>
      </c>
      <c r="BN72" s="234">
        <f t="shared" si="158"/>
        <v>328</v>
      </c>
      <c r="BO72" s="235">
        <f t="shared" si="38"/>
        <v>117</v>
      </c>
      <c r="BP72" s="233">
        <f>ROUND(AVERAGE(BL72/6),1)</f>
        <v>0.8</v>
      </c>
      <c r="BQ72" s="234">
        <f>ROUND(AVERAGE(BM72/6),0)</f>
        <v>74</v>
      </c>
      <c r="BR72" s="234">
        <f>ROUND(AVERAGE(BN72/6),0)</f>
        <v>55</v>
      </c>
      <c r="BS72" s="235">
        <f t="shared" si="40"/>
        <v>19</v>
      </c>
      <c r="BT72" s="236">
        <f t="shared" si="159"/>
        <v>10.100000000000001</v>
      </c>
      <c r="BU72" s="237">
        <f t="shared" si="159"/>
        <v>898.90000000000009</v>
      </c>
      <c r="BV72" s="237">
        <f t="shared" si="159"/>
        <v>662.5</v>
      </c>
      <c r="BW72" s="238">
        <f t="shared" si="42"/>
        <v>236.40000000000009</v>
      </c>
      <c r="BX72" s="236">
        <f>ROUND(AVERAGE(BT72/12),1)</f>
        <v>0.8</v>
      </c>
      <c r="BY72" s="237">
        <f>ROUND(AVERAGE(BU72/12),0)</f>
        <v>75</v>
      </c>
      <c r="BZ72" s="237">
        <f>ROUND(AVERAGE(BV72/12),0)</f>
        <v>55</v>
      </c>
      <c r="CA72" s="238">
        <f t="shared" si="50"/>
        <v>20</v>
      </c>
    </row>
    <row r="73" spans="2:79" ht="21" customHeight="1" thickBot="1">
      <c r="B73" s="239" t="s">
        <v>108</v>
      </c>
      <c r="C73" s="240" t="s">
        <v>109</v>
      </c>
      <c r="D73" s="241"/>
      <c r="E73" s="242"/>
      <c r="F73" s="243"/>
      <c r="G73" s="244"/>
      <c r="H73" s="245">
        <f>SUM(H71:H72)</f>
        <v>681.9</v>
      </c>
      <c r="I73" s="246">
        <f>SUM(I71:I72)</f>
        <v>5665.8</v>
      </c>
      <c r="J73" s="246">
        <f>SUM(J71:J72)</f>
        <v>4949.6000000000004</v>
      </c>
      <c r="K73" s="247">
        <f t="shared" si="57"/>
        <v>716.19999999999982</v>
      </c>
      <c r="L73" s="245">
        <f>SUM(L71:L72)</f>
        <v>716</v>
      </c>
      <c r="M73" s="246">
        <f>SUM(M71:M72)</f>
        <v>5954</v>
      </c>
      <c r="N73" s="246">
        <f>SUM(N71:N72)</f>
        <v>5200.6000000000004</v>
      </c>
      <c r="O73" s="247">
        <f t="shared" si="60"/>
        <v>753.39999999999964</v>
      </c>
      <c r="P73" s="245">
        <f>SUM(P71:P72)</f>
        <v>750.1</v>
      </c>
      <c r="Q73" s="246">
        <f>SUM(Q71:Q72)</f>
        <v>6234.1</v>
      </c>
      <c r="R73" s="246">
        <f>SUM(R71:R72)</f>
        <v>5445.7</v>
      </c>
      <c r="S73" s="247">
        <f t="shared" si="63"/>
        <v>788.40000000000055</v>
      </c>
      <c r="T73" s="245">
        <f>SUM(T71:T72)</f>
        <v>681.9</v>
      </c>
      <c r="U73" s="246">
        <f>SUM(U71:U72)</f>
        <v>5665.8</v>
      </c>
      <c r="V73" s="246">
        <f>SUM(V71:V72)</f>
        <v>4949.6000000000004</v>
      </c>
      <c r="W73" s="247">
        <f t="shared" si="66"/>
        <v>716.19999999999982</v>
      </c>
      <c r="X73" s="245">
        <f>SUM(X71:X72)</f>
        <v>750.1</v>
      </c>
      <c r="Y73" s="246">
        <f>SUM(Y71:Y72)</f>
        <v>6234.1</v>
      </c>
      <c r="Z73" s="246">
        <f>SUM(Z71:Z72)</f>
        <v>5445.7</v>
      </c>
      <c r="AA73" s="247">
        <f t="shared" si="69"/>
        <v>788.40000000000055</v>
      </c>
      <c r="AB73" s="245">
        <f>SUM(AB71:AB72)</f>
        <v>681.9</v>
      </c>
      <c r="AC73" s="246">
        <f>SUM(AC71:AC72)</f>
        <v>5665.8</v>
      </c>
      <c r="AD73" s="246">
        <f>SUM(AD71:AD72)</f>
        <v>4949.6000000000004</v>
      </c>
      <c r="AE73" s="247">
        <f t="shared" si="72"/>
        <v>716.19999999999982</v>
      </c>
      <c r="AF73" s="245">
        <f>SUM(AF71:AF72)</f>
        <v>4261.9000000000005</v>
      </c>
      <c r="AG73" s="246">
        <f>SUM(AG71:AG72)</f>
        <v>35419.599999999999</v>
      </c>
      <c r="AH73" s="246">
        <f>SUM(AH71:AH72)</f>
        <v>30940.800000000003</v>
      </c>
      <c r="AI73" s="247">
        <f t="shared" si="16"/>
        <v>4478.7999999999956</v>
      </c>
      <c r="AJ73" s="245">
        <f>SUM(AJ71:AJ72)</f>
        <v>710.4</v>
      </c>
      <c r="AK73" s="246">
        <f>SUM(AK71:AK72)</f>
        <v>5904</v>
      </c>
      <c r="AL73" s="246">
        <f>SUM(AL71:AL72)</f>
        <v>5157</v>
      </c>
      <c r="AM73" s="247">
        <f t="shared" si="18"/>
        <v>747</v>
      </c>
      <c r="AN73" s="245">
        <f>SUM(AN71:AN72)</f>
        <v>681.9</v>
      </c>
      <c r="AO73" s="246">
        <f>SUM(AO71:AO72)</f>
        <v>5665.8</v>
      </c>
      <c r="AP73" s="246">
        <f>SUM(AP71:AP72)</f>
        <v>4949.6000000000004</v>
      </c>
      <c r="AQ73" s="247">
        <f t="shared" si="78"/>
        <v>716.19999999999982</v>
      </c>
      <c r="AR73" s="245">
        <f>SUM(AR71:AR72)</f>
        <v>681.9</v>
      </c>
      <c r="AS73" s="246">
        <f>SUM(AS71:AS72)</f>
        <v>5665.8</v>
      </c>
      <c r="AT73" s="246">
        <f>SUM(AT71:AT72)</f>
        <v>4949.6000000000004</v>
      </c>
      <c r="AU73" s="247">
        <f t="shared" si="81"/>
        <v>716.19999999999982</v>
      </c>
      <c r="AV73" s="245">
        <f>SUM(AV71:AV72)</f>
        <v>750.1</v>
      </c>
      <c r="AW73" s="246">
        <f>SUM(AW71:AW72)</f>
        <v>6234.1</v>
      </c>
      <c r="AX73" s="246">
        <f>SUM(AX71:AX72)</f>
        <v>5445.7</v>
      </c>
      <c r="AY73" s="247">
        <f t="shared" si="84"/>
        <v>788.40000000000055</v>
      </c>
      <c r="AZ73" s="245">
        <f>SUM(AZ71:AZ72)</f>
        <v>647.79999999999995</v>
      </c>
      <c r="BA73" s="246">
        <f>SUM(BA71:BA72)</f>
        <v>5385.7</v>
      </c>
      <c r="BB73" s="246">
        <f>SUM(BB71:BB72)</f>
        <v>4704.3999999999996</v>
      </c>
      <c r="BC73" s="247">
        <f t="shared" si="87"/>
        <v>681.30000000000018</v>
      </c>
      <c r="BD73" s="245">
        <f>SUM(BD71:BD72)</f>
        <v>647.79999999999995</v>
      </c>
      <c r="BE73" s="246">
        <f>SUM(BE71:BE72)</f>
        <v>5385.7</v>
      </c>
      <c r="BF73" s="246">
        <f>SUM(BF71:BF72)</f>
        <v>4704.3999999999996</v>
      </c>
      <c r="BG73" s="247">
        <f t="shared" si="90"/>
        <v>681.30000000000018</v>
      </c>
      <c r="BH73" s="245">
        <f>SUM(BH71:BH72)</f>
        <v>750.1</v>
      </c>
      <c r="BI73" s="246">
        <f>SUM(BI71:BI72)</f>
        <v>6234.1</v>
      </c>
      <c r="BJ73" s="246">
        <f>SUM(BJ71:BJ72)</f>
        <v>5445.7</v>
      </c>
      <c r="BK73" s="247">
        <f t="shared" si="93"/>
        <v>788.40000000000055</v>
      </c>
      <c r="BL73" s="245">
        <f>SUM(BL71:BL72)</f>
        <v>4159.6000000000004</v>
      </c>
      <c r="BM73" s="246">
        <f>SUM(BM71:BM72)</f>
        <v>34571.199999999997</v>
      </c>
      <c r="BN73" s="246">
        <f>SUM(BN71:BN72)</f>
        <v>30199.400000000005</v>
      </c>
      <c r="BO73" s="247">
        <f t="shared" si="38"/>
        <v>4371.799999999992</v>
      </c>
      <c r="BP73" s="245">
        <f>SUM(BP71:BP72)</f>
        <v>693.19999999999993</v>
      </c>
      <c r="BQ73" s="246">
        <f>SUM(BQ71:BQ72)</f>
        <v>5762</v>
      </c>
      <c r="BR73" s="246">
        <f>SUM(BR71:BR72)</f>
        <v>5034</v>
      </c>
      <c r="BS73" s="247">
        <f t="shared" si="40"/>
        <v>728</v>
      </c>
      <c r="BT73" s="245">
        <f>SUM(BT71:BT72)</f>
        <v>8421.5000000000018</v>
      </c>
      <c r="BU73" s="246">
        <f>SUM(BU71:BU72)</f>
        <v>69990.799999999988</v>
      </c>
      <c r="BV73" s="246">
        <f>SUM(BV71:BV72)</f>
        <v>61140.200000000012</v>
      </c>
      <c r="BW73" s="247">
        <f t="shared" si="42"/>
        <v>8850.5999999999767</v>
      </c>
      <c r="BX73" s="245">
        <f>SUM(BX71:BX72)</f>
        <v>701.8</v>
      </c>
      <c r="BY73" s="246">
        <f>SUM(BY71:BY72)</f>
        <v>5833</v>
      </c>
      <c r="BZ73" s="246">
        <f>SUM(BZ71:BZ72)</f>
        <v>5095</v>
      </c>
      <c r="CA73" s="247">
        <f t="shared" si="50"/>
        <v>738</v>
      </c>
    </row>
    <row r="74" spans="2:79" ht="21" customHeight="1">
      <c r="B74" s="365" t="s">
        <v>123</v>
      </c>
      <c r="C74" s="27" t="s">
        <v>110</v>
      </c>
      <c r="D74" s="27"/>
      <c r="E74" s="27"/>
      <c r="F74" s="27"/>
      <c r="G74" s="28"/>
      <c r="H74" s="29">
        <f>H70-H75</f>
        <v>977.10000000000014</v>
      </c>
      <c r="I74" s="30">
        <f>I70-I75</f>
        <v>254346.5</v>
      </c>
      <c r="J74" s="30">
        <f>J70-J75</f>
        <v>227579.19999999998</v>
      </c>
      <c r="K74" s="248">
        <f>+I74-J74</f>
        <v>26767.300000000017</v>
      </c>
      <c r="L74" s="29">
        <f>L70-L75</f>
        <v>1025.2</v>
      </c>
      <c r="M74" s="30">
        <f>M70-M75</f>
        <v>267057.99999999994</v>
      </c>
      <c r="N74" s="30">
        <f>N70-N75</f>
        <v>238936.59999999998</v>
      </c>
      <c r="O74" s="248">
        <f t="shared" si="60"/>
        <v>28121.399999999965</v>
      </c>
      <c r="P74" s="29">
        <f>P70-P75</f>
        <v>1073.9000000000001</v>
      </c>
      <c r="Q74" s="30">
        <f>Q70-Q75</f>
        <v>279565.79999999993</v>
      </c>
      <c r="R74" s="30">
        <f>R70-R75</f>
        <v>250138.29999999996</v>
      </c>
      <c r="S74" s="248">
        <f t="shared" si="63"/>
        <v>29427.499999999971</v>
      </c>
      <c r="T74" s="29">
        <f>T70-T75</f>
        <v>976.4000000000002</v>
      </c>
      <c r="U74" s="30">
        <f>U70-U75</f>
        <v>254204.40000000002</v>
      </c>
      <c r="V74" s="30">
        <f>V70-V75</f>
        <v>227445.59999999998</v>
      </c>
      <c r="W74" s="248">
        <f t="shared" si="66"/>
        <v>26758.800000000047</v>
      </c>
      <c r="X74" s="29">
        <f>X70-X75</f>
        <v>1074.9000000000001</v>
      </c>
      <c r="Y74" s="30">
        <f>Y70-Y75</f>
        <v>279768.79999999993</v>
      </c>
      <c r="Z74" s="30">
        <f>Z70-Z75</f>
        <v>250329.19999999995</v>
      </c>
      <c r="AA74" s="248">
        <f t="shared" si="69"/>
        <v>29439.599999999977</v>
      </c>
      <c r="AB74" s="29">
        <f>AB70-AB75</f>
        <v>976.4000000000002</v>
      </c>
      <c r="AC74" s="30">
        <f>AC70-AC75</f>
        <v>254204.40000000002</v>
      </c>
      <c r="AD74" s="30">
        <f>AD70-AD75</f>
        <v>227445.59999999998</v>
      </c>
      <c r="AE74" s="248">
        <f t="shared" si="72"/>
        <v>26758.800000000047</v>
      </c>
      <c r="AF74" s="29">
        <f>AF70-AF75</f>
        <v>6103.9</v>
      </c>
      <c r="AG74" s="30">
        <f>AG70-AG75</f>
        <v>1589147.9</v>
      </c>
      <c r="AH74" s="30">
        <f>AH70-AH75</f>
        <v>1421874.5</v>
      </c>
      <c r="AI74" s="248">
        <f t="shared" si="16"/>
        <v>167273.39999999991</v>
      </c>
      <c r="AJ74" s="29">
        <f>AJ70-AJ75</f>
        <v>1017.5999999999999</v>
      </c>
      <c r="AK74" s="30">
        <f>AK70-AK75</f>
        <v>264858</v>
      </c>
      <c r="AL74" s="30">
        <f>AL70-AL75</f>
        <v>236980</v>
      </c>
      <c r="AM74" s="248">
        <f t="shared" si="18"/>
        <v>27878</v>
      </c>
      <c r="AN74" s="29">
        <f>AN70-AN75</f>
        <v>976.4000000000002</v>
      </c>
      <c r="AO74" s="30">
        <f>AO70-AO75</f>
        <v>254204.40000000002</v>
      </c>
      <c r="AP74" s="30">
        <f>AP70-AP75</f>
        <v>227445.59999999998</v>
      </c>
      <c r="AQ74" s="248">
        <f t="shared" si="78"/>
        <v>26758.800000000047</v>
      </c>
      <c r="AR74" s="29">
        <f>AR70-AR75</f>
        <v>976.4000000000002</v>
      </c>
      <c r="AS74" s="30">
        <f>AS70-AS75</f>
        <v>254204.40000000002</v>
      </c>
      <c r="AT74" s="30">
        <f>AT70-AT75</f>
        <v>227445.59999999998</v>
      </c>
      <c r="AU74" s="248">
        <f t="shared" si="81"/>
        <v>26758.800000000047</v>
      </c>
      <c r="AV74" s="29">
        <f>AV70-AV75</f>
        <v>1073.9000000000001</v>
      </c>
      <c r="AW74" s="30">
        <f>AW70-AW75</f>
        <v>279565.79999999993</v>
      </c>
      <c r="AX74" s="30">
        <f>AX70-AX75</f>
        <v>250138.29999999996</v>
      </c>
      <c r="AY74" s="248">
        <f t="shared" si="84"/>
        <v>29427.499999999971</v>
      </c>
      <c r="AZ74" s="29">
        <f>AZ70-AZ75</f>
        <v>927.5</v>
      </c>
      <c r="BA74" s="30">
        <f>BA70-BA75</f>
        <v>241454.6</v>
      </c>
      <c r="BB74" s="30">
        <f>BB70-BB75</f>
        <v>216037.69999999998</v>
      </c>
      <c r="BC74" s="248">
        <f t="shared" si="87"/>
        <v>25416.900000000023</v>
      </c>
      <c r="BD74" s="29">
        <f>BD70-BD75</f>
        <v>927.5</v>
      </c>
      <c r="BE74" s="30">
        <f>BE70-BE75</f>
        <v>241454.6</v>
      </c>
      <c r="BF74" s="30">
        <f>BF70-BF75</f>
        <v>216037.69999999998</v>
      </c>
      <c r="BG74" s="248">
        <f t="shared" si="90"/>
        <v>25416.900000000023</v>
      </c>
      <c r="BH74" s="29">
        <f>BH70-BH75</f>
        <v>1073.9000000000001</v>
      </c>
      <c r="BI74" s="30">
        <f>BI70-BI75</f>
        <v>279565.79999999993</v>
      </c>
      <c r="BJ74" s="30">
        <f>BJ70-BJ75</f>
        <v>250138.29999999996</v>
      </c>
      <c r="BK74" s="248">
        <f t="shared" si="93"/>
        <v>29427.499999999971</v>
      </c>
      <c r="BL74" s="29">
        <f>BL70-BL75</f>
        <v>5955.5999999999995</v>
      </c>
      <c r="BM74" s="30">
        <f>BM70-BM75</f>
        <v>1550449.6</v>
      </c>
      <c r="BN74" s="30">
        <f>BN70-BN75</f>
        <v>1387243.1999999997</v>
      </c>
      <c r="BO74" s="248">
        <f t="shared" si="38"/>
        <v>163206.40000000037</v>
      </c>
      <c r="BP74" s="29">
        <f>BP70-BP75</f>
        <v>992.50000000000011</v>
      </c>
      <c r="BQ74" s="30">
        <f>BQ70-BQ75</f>
        <v>258410</v>
      </c>
      <c r="BR74" s="30">
        <f>BR70-BR75</f>
        <v>231207</v>
      </c>
      <c r="BS74" s="248">
        <f t="shared" si="40"/>
        <v>27203</v>
      </c>
      <c r="BT74" s="29">
        <f>BT70-BT75</f>
        <v>12059.499999999998</v>
      </c>
      <c r="BU74" s="30">
        <f>BU70-BU75</f>
        <v>3139597.5</v>
      </c>
      <c r="BV74" s="30">
        <f>BV70-BV75</f>
        <v>2809117.6999999997</v>
      </c>
      <c r="BW74" s="248">
        <f t="shared" si="42"/>
        <v>330479.80000000028</v>
      </c>
      <c r="BX74" s="29">
        <f>BX70-BX75</f>
        <v>1004.9000000000002</v>
      </c>
      <c r="BY74" s="30">
        <f>BY70-BY75</f>
        <v>261633</v>
      </c>
      <c r="BZ74" s="30">
        <f>BZ70-BZ75</f>
        <v>234093</v>
      </c>
      <c r="CA74" s="248">
        <f t="shared" si="50"/>
        <v>27540</v>
      </c>
    </row>
    <row r="75" spans="2:79" ht="21" customHeight="1">
      <c r="B75" s="365"/>
      <c r="C75" s="31" t="s">
        <v>111</v>
      </c>
      <c r="D75" s="31"/>
      <c r="E75" s="31"/>
      <c r="F75" s="31"/>
      <c r="G75" s="32"/>
      <c r="H75" s="33">
        <f>H27</f>
        <v>0</v>
      </c>
      <c r="I75" s="34">
        <f>I27</f>
        <v>0</v>
      </c>
      <c r="J75" s="34">
        <f>J27</f>
        <v>0</v>
      </c>
      <c r="K75" s="35">
        <f>+I75-J75</f>
        <v>0</v>
      </c>
      <c r="L75" s="33">
        <f>L27</f>
        <v>0</v>
      </c>
      <c r="M75" s="34">
        <f>M27</f>
        <v>0</v>
      </c>
      <c r="N75" s="34">
        <f>N27</f>
        <v>0</v>
      </c>
      <c r="O75" s="35">
        <f t="shared" si="60"/>
        <v>0</v>
      </c>
      <c r="P75" s="33">
        <f>P27</f>
        <v>0</v>
      </c>
      <c r="Q75" s="34">
        <f>Q27</f>
        <v>0</v>
      </c>
      <c r="R75" s="34">
        <f>R27</f>
        <v>0</v>
      </c>
      <c r="S75" s="35">
        <f t="shared" si="63"/>
        <v>0</v>
      </c>
      <c r="T75" s="33">
        <f>T27</f>
        <v>0</v>
      </c>
      <c r="U75" s="34">
        <f>U27</f>
        <v>0</v>
      </c>
      <c r="V75" s="34">
        <f>V27</f>
        <v>0</v>
      </c>
      <c r="W75" s="35">
        <f t="shared" si="66"/>
        <v>0</v>
      </c>
      <c r="X75" s="33">
        <f>X27</f>
        <v>0</v>
      </c>
      <c r="Y75" s="34">
        <f>Y27</f>
        <v>0</v>
      </c>
      <c r="Z75" s="34">
        <f>Z27</f>
        <v>0</v>
      </c>
      <c r="AA75" s="35">
        <f t="shared" si="69"/>
        <v>0</v>
      </c>
      <c r="AB75" s="33">
        <f>AB27</f>
        <v>0</v>
      </c>
      <c r="AC75" s="34">
        <f>AC27</f>
        <v>0</v>
      </c>
      <c r="AD75" s="34">
        <f>AD27</f>
        <v>0</v>
      </c>
      <c r="AE75" s="35">
        <f t="shared" si="72"/>
        <v>0</v>
      </c>
      <c r="AF75" s="33">
        <f>AF27</f>
        <v>0</v>
      </c>
      <c r="AG75" s="34">
        <f>AG27</f>
        <v>0</v>
      </c>
      <c r="AH75" s="34">
        <f>AH27</f>
        <v>0</v>
      </c>
      <c r="AI75" s="35">
        <f t="shared" si="16"/>
        <v>0</v>
      </c>
      <c r="AJ75" s="33">
        <f>AJ27</f>
        <v>0</v>
      </c>
      <c r="AK75" s="34">
        <f>AK27</f>
        <v>0</v>
      </c>
      <c r="AL75" s="34">
        <f>AL27</f>
        <v>0</v>
      </c>
      <c r="AM75" s="35">
        <f t="shared" si="18"/>
        <v>0</v>
      </c>
      <c r="AN75" s="33">
        <f>AN27</f>
        <v>0</v>
      </c>
      <c r="AO75" s="34">
        <f>AO27</f>
        <v>0</v>
      </c>
      <c r="AP75" s="34">
        <f>AP27</f>
        <v>0</v>
      </c>
      <c r="AQ75" s="35">
        <f t="shared" si="78"/>
        <v>0</v>
      </c>
      <c r="AR75" s="33">
        <f>AR27</f>
        <v>0</v>
      </c>
      <c r="AS75" s="34">
        <f>AS27</f>
        <v>0</v>
      </c>
      <c r="AT75" s="34">
        <f>AT27</f>
        <v>0</v>
      </c>
      <c r="AU75" s="35">
        <f t="shared" si="81"/>
        <v>0</v>
      </c>
      <c r="AV75" s="33">
        <f>AV27</f>
        <v>0</v>
      </c>
      <c r="AW75" s="34">
        <f>AW27</f>
        <v>0</v>
      </c>
      <c r="AX75" s="34">
        <f>AX27</f>
        <v>0</v>
      </c>
      <c r="AY75" s="35">
        <f t="shared" si="84"/>
        <v>0</v>
      </c>
      <c r="AZ75" s="33">
        <f>AZ27</f>
        <v>0</v>
      </c>
      <c r="BA75" s="34">
        <f>BA27</f>
        <v>0</v>
      </c>
      <c r="BB75" s="34">
        <f>BB27</f>
        <v>0</v>
      </c>
      <c r="BC75" s="35">
        <f t="shared" si="87"/>
        <v>0</v>
      </c>
      <c r="BD75" s="33">
        <f>BD27</f>
        <v>0</v>
      </c>
      <c r="BE75" s="34">
        <f>BE27</f>
        <v>0</v>
      </c>
      <c r="BF75" s="34">
        <f>BF27</f>
        <v>0</v>
      </c>
      <c r="BG75" s="35">
        <f t="shared" si="90"/>
        <v>0</v>
      </c>
      <c r="BH75" s="33">
        <f>BH27</f>
        <v>0</v>
      </c>
      <c r="BI75" s="34">
        <f>BI27</f>
        <v>0</v>
      </c>
      <c r="BJ75" s="34">
        <f>BJ27</f>
        <v>0</v>
      </c>
      <c r="BK75" s="35">
        <f t="shared" si="93"/>
        <v>0</v>
      </c>
      <c r="BL75" s="33">
        <f>BL27</f>
        <v>0</v>
      </c>
      <c r="BM75" s="34">
        <f>BM27</f>
        <v>0</v>
      </c>
      <c r="BN75" s="34">
        <f>BN27</f>
        <v>0</v>
      </c>
      <c r="BO75" s="35">
        <f t="shared" si="38"/>
        <v>0</v>
      </c>
      <c r="BP75" s="33">
        <f>BP27</f>
        <v>0</v>
      </c>
      <c r="BQ75" s="34">
        <f>BQ27</f>
        <v>0</v>
      </c>
      <c r="BR75" s="34">
        <f>BR27</f>
        <v>0</v>
      </c>
      <c r="BS75" s="35">
        <f t="shared" si="40"/>
        <v>0</v>
      </c>
      <c r="BT75" s="33">
        <f>BT27</f>
        <v>0</v>
      </c>
      <c r="BU75" s="34">
        <f>BU27</f>
        <v>0</v>
      </c>
      <c r="BV75" s="34">
        <f>BV27</f>
        <v>0</v>
      </c>
      <c r="BW75" s="35">
        <f t="shared" si="42"/>
        <v>0</v>
      </c>
      <c r="BX75" s="33">
        <f>BX27</f>
        <v>0</v>
      </c>
      <c r="BY75" s="34">
        <f>BY27</f>
        <v>0</v>
      </c>
      <c r="BZ75" s="34">
        <f>BZ27</f>
        <v>0</v>
      </c>
      <c r="CA75" s="35">
        <f t="shared" si="50"/>
        <v>0</v>
      </c>
    </row>
    <row r="76" spans="2:79" ht="21" customHeight="1">
      <c r="B76" s="365"/>
      <c r="C76" s="36" t="s">
        <v>112</v>
      </c>
      <c r="D76" s="37"/>
      <c r="E76" s="37"/>
      <c r="F76" s="37"/>
      <c r="G76" s="38"/>
      <c r="H76" s="39"/>
      <c r="I76" s="40"/>
      <c r="J76" s="40"/>
      <c r="K76" s="41">
        <f t="shared" ref="K76:K82" si="160">+I76-J76</f>
        <v>0</v>
      </c>
      <c r="L76" s="39"/>
      <c r="M76" s="40"/>
      <c r="N76" s="40"/>
      <c r="O76" s="41">
        <f t="shared" si="60"/>
        <v>0</v>
      </c>
      <c r="P76" s="39"/>
      <c r="Q76" s="40"/>
      <c r="R76" s="40"/>
      <c r="S76" s="41">
        <f t="shared" si="63"/>
        <v>0</v>
      </c>
      <c r="T76" s="39"/>
      <c r="U76" s="40"/>
      <c r="V76" s="40"/>
      <c r="W76" s="41">
        <f t="shared" si="66"/>
        <v>0</v>
      </c>
      <c r="X76" s="39"/>
      <c r="Y76" s="40"/>
      <c r="Z76" s="40"/>
      <c r="AA76" s="41">
        <f t="shared" si="69"/>
        <v>0</v>
      </c>
      <c r="AB76" s="39"/>
      <c r="AC76" s="40"/>
      <c r="AD76" s="40"/>
      <c r="AE76" s="41">
        <f t="shared" si="72"/>
        <v>0</v>
      </c>
      <c r="AF76" s="39">
        <f>+H76+L76+P76+T76+X76+AB76</f>
        <v>0</v>
      </c>
      <c r="AG76" s="40">
        <f>+I76+M76+Q76+U76+Y76+AC76</f>
        <v>0</v>
      </c>
      <c r="AH76" s="40">
        <f>+J76+N76+R76+V76+Z76+AD76</f>
        <v>0</v>
      </c>
      <c r="AI76" s="41">
        <f t="shared" si="16"/>
        <v>0</v>
      </c>
      <c r="AJ76" s="39">
        <f>ROUND(AVERAGE(AF76/6),1)</f>
        <v>0</v>
      </c>
      <c r="AK76" s="40">
        <f>ROUND(AVERAGE(AG76/6),0)</f>
        <v>0</v>
      </c>
      <c r="AL76" s="40">
        <f>ROUND(AVERAGE(AH76/6),0)</f>
        <v>0</v>
      </c>
      <c r="AM76" s="41">
        <f t="shared" si="18"/>
        <v>0</v>
      </c>
      <c r="AN76" s="39"/>
      <c r="AO76" s="40"/>
      <c r="AP76" s="40"/>
      <c r="AQ76" s="41">
        <f t="shared" si="78"/>
        <v>0</v>
      </c>
      <c r="AR76" s="39"/>
      <c r="AS76" s="40"/>
      <c r="AT76" s="40"/>
      <c r="AU76" s="41">
        <f t="shared" si="81"/>
        <v>0</v>
      </c>
      <c r="AV76" s="39"/>
      <c r="AW76" s="40"/>
      <c r="AX76" s="40"/>
      <c r="AY76" s="41">
        <f t="shared" si="84"/>
        <v>0</v>
      </c>
      <c r="AZ76" s="39"/>
      <c r="BA76" s="40"/>
      <c r="BB76" s="40"/>
      <c r="BC76" s="41">
        <f t="shared" si="87"/>
        <v>0</v>
      </c>
      <c r="BD76" s="39"/>
      <c r="BE76" s="40"/>
      <c r="BF76" s="40"/>
      <c r="BG76" s="41">
        <f t="shared" si="90"/>
        <v>0</v>
      </c>
      <c r="BH76" s="39"/>
      <c r="BI76" s="40"/>
      <c r="BJ76" s="40"/>
      <c r="BK76" s="41">
        <f t="shared" si="93"/>
        <v>0</v>
      </c>
      <c r="BL76" s="39">
        <f>+AN76+AR76+AV76+AZ76+BD76+BH76</f>
        <v>0</v>
      </c>
      <c r="BM76" s="40">
        <f>+AO76+AS76+AW76+BA76+BE76+BI76</f>
        <v>0</v>
      </c>
      <c r="BN76" s="40">
        <f>+AP76+AT76+AX76+BB76+BF76+BJ76</f>
        <v>0</v>
      </c>
      <c r="BO76" s="41">
        <f t="shared" si="38"/>
        <v>0</v>
      </c>
      <c r="BP76" s="39">
        <f>ROUND(AVERAGE(BL76/6),1)</f>
        <v>0</v>
      </c>
      <c r="BQ76" s="40">
        <f>ROUND(AVERAGE(BM76/6),0)</f>
        <v>0</v>
      </c>
      <c r="BR76" s="40">
        <f>ROUND(AVERAGE(BN76/6),0)</f>
        <v>0</v>
      </c>
      <c r="BS76" s="41">
        <f t="shared" si="40"/>
        <v>0</v>
      </c>
      <c r="BT76" s="39">
        <f>+AF76+BL76</f>
        <v>0</v>
      </c>
      <c r="BU76" s="40">
        <f>+AG76+BM76</f>
        <v>0</v>
      </c>
      <c r="BV76" s="40">
        <f>+AH76+BN76</f>
        <v>0</v>
      </c>
      <c r="BW76" s="41">
        <f t="shared" si="42"/>
        <v>0</v>
      </c>
      <c r="BX76" s="39">
        <f>ROUND(AVERAGE(BT76/12),1)</f>
        <v>0</v>
      </c>
      <c r="BY76" s="40">
        <f>ROUND(AVERAGE(BU76/12),0)</f>
        <v>0</v>
      </c>
      <c r="BZ76" s="40">
        <f>ROUND(AVERAGE(BV76/12),0)</f>
        <v>0</v>
      </c>
      <c r="CA76" s="41">
        <f t="shared" si="50"/>
        <v>0</v>
      </c>
    </row>
    <row r="77" spans="2:79" ht="21" customHeight="1">
      <c r="B77" s="365"/>
      <c r="C77" s="36" t="s">
        <v>113</v>
      </c>
      <c r="D77" s="37"/>
      <c r="E77" s="37"/>
      <c r="F77" s="37"/>
      <c r="G77" s="38"/>
      <c r="H77" s="39">
        <f>+H75-H76</f>
        <v>0</v>
      </c>
      <c r="I77" s="40">
        <f>+I75-I76</f>
        <v>0</v>
      </c>
      <c r="J77" s="40">
        <f>+J75-J76</f>
        <v>0</v>
      </c>
      <c r="K77" s="41">
        <f t="shared" si="160"/>
        <v>0</v>
      </c>
      <c r="L77" s="39">
        <f>+L75-L76</f>
        <v>0</v>
      </c>
      <c r="M77" s="40">
        <f>+M75-M76</f>
        <v>0</v>
      </c>
      <c r="N77" s="40">
        <f>+N75-N76</f>
        <v>0</v>
      </c>
      <c r="O77" s="41">
        <f t="shared" si="60"/>
        <v>0</v>
      </c>
      <c r="P77" s="39">
        <f>+P75-P76</f>
        <v>0</v>
      </c>
      <c r="Q77" s="40">
        <f>+Q75-Q76</f>
        <v>0</v>
      </c>
      <c r="R77" s="40">
        <f>+R75-R76</f>
        <v>0</v>
      </c>
      <c r="S77" s="41">
        <f t="shared" si="63"/>
        <v>0</v>
      </c>
      <c r="T77" s="39">
        <f>+T75-T76</f>
        <v>0</v>
      </c>
      <c r="U77" s="40">
        <f>+U75-U76</f>
        <v>0</v>
      </c>
      <c r="V77" s="40">
        <f>+V75-V76</f>
        <v>0</v>
      </c>
      <c r="W77" s="41">
        <f t="shared" si="66"/>
        <v>0</v>
      </c>
      <c r="X77" s="39">
        <f>+X75-X76</f>
        <v>0</v>
      </c>
      <c r="Y77" s="40">
        <f>+Y75-Y76</f>
        <v>0</v>
      </c>
      <c r="Z77" s="40">
        <f>+Z75-Z76</f>
        <v>0</v>
      </c>
      <c r="AA77" s="41">
        <f t="shared" si="69"/>
        <v>0</v>
      </c>
      <c r="AB77" s="39">
        <f>+AB75-AB76</f>
        <v>0</v>
      </c>
      <c r="AC77" s="40">
        <f>+AC75-AC76</f>
        <v>0</v>
      </c>
      <c r="AD77" s="40">
        <f>+AD75-AD76</f>
        <v>0</v>
      </c>
      <c r="AE77" s="41">
        <f t="shared" si="72"/>
        <v>0</v>
      </c>
      <c r="AF77" s="39">
        <f>+AF75-AF76</f>
        <v>0</v>
      </c>
      <c r="AG77" s="40">
        <f>+AG75-AG76</f>
        <v>0</v>
      </c>
      <c r="AH77" s="40">
        <f>+AH75-AH76</f>
        <v>0</v>
      </c>
      <c r="AI77" s="41">
        <f t="shared" si="16"/>
        <v>0</v>
      </c>
      <c r="AJ77" s="39">
        <f>+AJ75-AJ76</f>
        <v>0</v>
      </c>
      <c r="AK77" s="40">
        <f>+AK75-AK76</f>
        <v>0</v>
      </c>
      <c r="AL77" s="40">
        <f>+AL75-AL76</f>
        <v>0</v>
      </c>
      <c r="AM77" s="41">
        <f t="shared" si="18"/>
        <v>0</v>
      </c>
      <c r="AN77" s="39">
        <f>+AN75-AN76</f>
        <v>0</v>
      </c>
      <c r="AO77" s="40">
        <f>+AO75-AO76</f>
        <v>0</v>
      </c>
      <c r="AP77" s="40">
        <f>+AP75-AP76</f>
        <v>0</v>
      </c>
      <c r="AQ77" s="41">
        <f t="shared" si="78"/>
        <v>0</v>
      </c>
      <c r="AR77" s="39">
        <f>+AR75-AR76</f>
        <v>0</v>
      </c>
      <c r="AS77" s="40">
        <f>+AS75-AS76</f>
        <v>0</v>
      </c>
      <c r="AT77" s="40">
        <f>+AT75-AT76</f>
        <v>0</v>
      </c>
      <c r="AU77" s="41">
        <f t="shared" si="81"/>
        <v>0</v>
      </c>
      <c r="AV77" s="39">
        <f>+AV75-AV76</f>
        <v>0</v>
      </c>
      <c r="AW77" s="40">
        <f>+AW75-AW76</f>
        <v>0</v>
      </c>
      <c r="AX77" s="40">
        <f>+AX75-AX76</f>
        <v>0</v>
      </c>
      <c r="AY77" s="41">
        <f t="shared" si="84"/>
        <v>0</v>
      </c>
      <c r="AZ77" s="39">
        <f>+AZ75-AZ76</f>
        <v>0</v>
      </c>
      <c r="BA77" s="40">
        <f>+BA75-BA76</f>
        <v>0</v>
      </c>
      <c r="BB77" s="40">
        <f>+BB75-BB76</f>
        <v>0</v>
      </c>
      <c r="BC77" s="41">
        <f t="shared" si="87"/>
        <v>0</v>
      </c>
      <c r="BD77" s="39">
        <f>+BD75-BD76</f>
        <v>0</v>
      </c>
      <c r="BE77" s="40">
        <f>+BE75-BE76</f>
        <v>0</v>
      </c>
      <c r="BF77" s="40">
        <f>+BF75-BF76</f>
        <v>0</v>
      </c>
      <c r="BG77" s="41">
        <f t="shared" si="90"/>
        <v>0</v>
      </c>
      <c r="BH77" s="39">
        <f>+BH75-BH76</f>
        <v>0</v>
      </c>
      <c r="BI77" s="40">
        <f>+BI75-BI76</f>
        <v>0</v>
      </c>
      <c r="BJ77" s="40">
        <f>+BJ75-BJ76</f>
        <v>0</v>
      </c>
      <c r="BK77" s="41">
        <f t="shared" si="93"/>
        <v>0</v>
      </c>
      <c r="BL77" s="39">
        <f>+BL75-BL76</f>
        <v>0</v>
      </c>
      <c r="BM77" s="40">
        <f>+BM75-BM76</f>
        <v>0</v>
      </c>
      <c r="BN77" s="40">
        <f>+BN75-BN76</f>
        <v>0</v>
      </c>
      <c r="BO77" s="41">
        <f t="shared" si="38"/>
        <v>0</v>
      </c>
      <c r="BP77" s="39">
        <f>+BP75-BP76</f>
        <v>0</v>
      </c>
      <c r="BQ77" s="40">
        <f>+BQ75-BQ76</f>
        <v>0</v>
      </c>
      <c r="BR77" s="40">
        <f>+BR75-BR76</f>
        <v>0</v>
      </c>
      <c r="BS77" s="41">
        <f t="shared" si="40"/>
        <v>0</v>
      </c>
      <c r="BT77" s="39">
        <f>+BT75-BT76</f>
        <v>0</v>
      </c>
      <c r="BU77" s="40">
        <f>+BU75-BU76</f>
        <v>0</v>
      </c>
      <c r="BV77" s="40">
        <f>+BV75-BV76</f>
        <v>0</v>
      </c>
      <c r="BW77" s="41">
        <f t="shared" si="42"/>
        <v>0</v>
      </c>
      <c r="BX77" s="39">
        <f>+BX75-BX76</f>
        <v>0</v>
      </c>
      <c r="BY77" s="40">
        <f>+BY75-BY76</f>
        <v>0</v>
      </c>
      <c r="BZ77" s="40">
        <f>+BZ75-BZ76</f>
        <v>0</v>
      </c>
      <c r="CA77" s="41">
        <f t="shared" si="50"/>
        <v>0</v>
      </c>
    </row>
    <row r="78" spans="2:79" ht="21" customHeight="1">
      <c r="B78" s="365"/>
      <c r="C78" s="31" t="s">
        <v>114</v>
      </c>
      <c r="D78" s="31"/>
      <c r="E78" s="31"/>
      <c r="F78" s="31"/>
      <c r="G78" s="32"/>
      <c r="H78" s="33">
        <f>H69</f>
        <v>0</v>
      </c>
      <c r="I78" s="34">
        <f>I69</f>
        <v>0</v>
      </c>
      <c r="J78" s="34">
        <f>J69</f>
        <v>0</v>
      </c>
      <c r="K78" s="35">
        <f t="shared" si="160"/>
        <v>0</v>
      </c>
      <c r="L78" s="33">
        <f>L69</f>
        <v>0</v>
      </c>
      <c r="M78" s="34">
        <f>M69</f>
        <v>0</v>
      </c>
      <c r="N78" s="34">
        <f>N69</f>
        <v>0</v>
      </c>
      <c r="O78" s="35">
        <f t="shared" ref="O78:O81" si="161">+M78-N78</f>
        <v>0</v>
      </c>
      <c r="P78" s="33">
        <f>P69</f>
        <v>0</v>
      </c>
      <c r="Q78" s="34">
        <f>Q69</f>
        <v>0</v>
      </c>
      <c r="R78" s="34">
        <f>R69</f>
        <v>0</v>
      </c>
      <c r="S78" s="35">
        <f t="shared" ref="S78:S81" si="162">+Q78-R78</f>
        <v>0</v>
      </c>
      <c r="T78" s="33">
        <f>T69</f>
        <v>0</v>
      </c>
      <c r="U78" s="34">
        <f>U69</f>
        <v>0</v>
      </c>
      <c r="V78" s="34">
        <f>V69</f>
        <v>0</v>
      </c>
      <c r="W78" s="35">
        <f t="shared" ref="W78:W81" si="163">+U78-V78</f>
        <v>0</v>
      </c>
      <c r="X78" s="33">
        <f>X69</f>
        <v>0</v>
      </c>
      <c r="Y78" s="34">
        <f>Y69</f>
        <v>0</v>
      </c>
      <c r="Z78" s="34">
        <f>Z69</f>
        <v>0</v>
      </c>
      <c r="AA78" s="35">
        <f t="shared" ref="AA78:AA81" si="164">+Y78-Z78</f>
        <v>0</v>
      </c>
      <c r="AB78" s="33">
        <f>AB69</f>
        <v>0</v>
      </c>
      <c r="AC78" s="34">
        <f>AC69</f>
        <v>0</v>
      </c>
      <c r="AD78" s="34">
        <f>AD69</f>
        <v>0</v>
      </c>
      <c r="AE78" s="35">
        <f t="shared" ref="AE78:AE81" si="165">+AC78-AD78</f>
        <v>0</v>
      </c>
      <c r="AF78" s="33">
        <f>AF69</f>
        <v>0</v>
      </c>
      <c r="AG78" s="34">
        <f>AG69</f>
        <v>0</v>
      </c>
      <c r="AH78" s="34">
        <f>AH69</f>
        <v>0</v>
      </c>
      <c r="AI78" s="35">
        <f t="shared" si="16"/>
        <v>0</v>
      </c>
      <c r="AJ78" s="33">
        <f>AJ69</f>
        <v>0</v>
      </c>
      <c r="AK78" s="34">
        <f>AK69</f>
        <v>0</v>
      </c>
      <c r="AL78" s="34">
        <f>AL69</f>
        <v>0</v>
      </c>
      <c r="AM78" s="35">
        <f t="shared" si="18"/>
        <v>0</v>
      </c>
      <c r="AN78" s="33">
        <f>AN69</f>
        <v>0</v>
      </c>
      <c r="AO78" s="34">
        <f>AO69</f>
        <v>0</v>
      </c>
      <c r="AP78" s="34">
        <f>AP69</f>
        <v>0</v>
      </c>
      <c r="AQ78" s="35">
        <f t="shared" ref="AQ78:AQ81" si="166">+AO78-AP78</f>
        <v>0</v>
      </c>
      <c r="AR78" s="33">
        <f>AR69</f>
        <v>0</v>
      </c>
      <c r="AS78" s="34">
        <f>AS69</f>
        <v>0</v>
      </c>
      <c r="AT78" s="34">
        <f>AT69</f>
        <v>0</v>
      </c>
      <c r="AU78" s="35">
        <f t="shared" ref="AU78:AU81" si="167">+AS78-AT78</f>
        <v>0</v>
      </c>
      <c r="AV78" s="33">
        <f>AV69</f>
        <v>0</v>
      </c>
      <c r="AW78" s="34">
        <f>AW69</f>
        <v>0</v>
      </c>
      <c r="AX78" s="34">
        <f>AX69</f>
        <v>0</v>
      </c>
      <c r="AY78" s="35">
        <f t="shared" ref="AY78:AY81" si="168">+AW78-AX78</f>
        <v>0</v>
      </c>
      <c r="AZ78" s="33">
        <f>AZ69</f>
        <v>0</v>
      </c>
      <c r="BA78" s="34">
        <f>BA69</f>
        <v>0</v>
      </c>
      <c r="BB78" s="34">
        <f>BB69</f>
        <v>0</v>
      </c>
      <c r="BC78" s="35">
        <f t="shared" ref="BC78:BC81" si="169">+BA78-BB78</f>
        <v>0</v>
      </c>
      <c r="BD78" s="33">
        <f>BD69</f>
        <v>0</v>
      </c>
      <c r="BE78" s="34">
        <f>BE69</f>
        <v>0</v>
      </c>
      <c r="BF78" s="34">
        <f>BF69</f>
        <v>0</v>
      </c>
      <c r="BG78" s="35">
        <f t="shared" ref="BG78:BG81" si="170">+BE78-BF78</f>
        <v>0</v>
      </c>
      <c r="BH78" s="33">
        <f>BH69</f>
        <v>0</v>
      </c>
      <c r="BI78" s="34">
        <f>BI69</f>
        <v>0</v>
      </c>
      <c r="BJ78" s="34">
        <f>BJ69</f>
        <v>0</v>
      </c>
      <c r="BK78" s="35">
        <f t="shared" ref="BK78:BK81" si="171">+BI78-BJ78</f>
        <v>0</v>
      </c>
      <c r="BL78" s="33">
        <f>BL69</f>
        <v>0</v>
      </c>
      <c r="BM78" s="34">
        <f>BM69</f>
        <v>0</v>
      </c>
      <c r="BN78" s="34">
        <f>BN69</f>
        <v>0</v>
      </c>
      <c r="BO78" s="35">
        <f t="shared" si="38"/>
        <v>0</v>
      </c>
      <c r="BP78" s="33">
        <f>BP69</f>
        <v>0</v>
      </c>
      <c r="BQ78" s="34">
        <f>BQ69</f>
        <v>0</v>
      </c>
      <c r="BR78" s="34">
        <f>BR69</f>
        <v>0</v>
      </c>
      <c r="BS78" s="35">
        <f t="shared" si="40"/>
        <v>0</v>
      </c>
      <c r="BT78" s="33">
        <f>BT69</f>
        <v>0</v>
      </c>
      <c r="BU78" s="34">
        <f>BU69</f>
        <v>0</v>
      </c>
      <c r="BV78" s="34">
        <f>BV69</f>
        <v>0</v>
      </c>
      <c r="BW78" s="35">
        <f t="shared" si="42"/>
        <v>0</v>
      </c>
      <c r="BX78" s="33">
        <f>BX69</f>
        <v>0</v>
      </c>
      <c r="BY78" s="34">
        <f>BY69</f>
        <v>0</v>
      </c>
      <c r="BZ78" s="34">
        <f>BZ69</f>
        <v>0</v>
      </c>
      <c r="CA78" s="35">
        <f t="shared" si="50"/>
        <v>0</v>
      </c>
    </row>
    <row r="79" spans="2:79" ht="21" customHeight="1">
      <c r="B79" s="365"/>
      <c r="C79" s="31" t="s">
        <v>115</v>
      </c>
      <c r="D79" s="31"/>
      <c r="E79" s="31"/>
      <c r="F79" s="31"/>
      <c r="G79" s="32"/>
      <c r="H79" s="33">
        <f>H24</f>
        <v>3</v>
      </c>
      <c r="I79" s="34">
        <f>I24</f>
        <v>737.7</v>
      </c>
      <c r="J79" s="34">
        <f>J24</f>
        <v>596.1</v>
      </c>
      <c r="K79" s="35">
        <f t="shared" si="160"/>
        <v>141.60000000000002</v>
      </c>
      <c r="L79" s="33">
        <f>L24</f>
        <v>2.4</v>
      </c>
      <c r="M79" s="34">
        <f>M24</f>
        <v>383</v>
      </c>
      <c r="N79" s="34">
        <f>N24</f>
        <v>302.39999999999998</v>
      </c>
      <c r="O79" s="35">
        <f t="shared" si="161"/>
        <v>80.600000000000023</v>
      </c>
      <c r="P79" s="33">
        <f>P24</f>
        <v>2.5</v>
      </c>
      <c r="Q79" s="34">
        <f>Q24</f>
        <v>399</v>
      </c>
      <c r="R79" s="34">
        <f>R24</f>
        <v>315</v>
      </c>
      <c r="S79" s="35">
        <f t="shared" si="162"/>
        <v>84</v>
      </c>
      <c r="T79" s="33">
        <f>T24</f>
        <v>2.2999999999999998</v>
      </c>
      <c r="U79" s="34">
        <f>U24</f>
        <v>367</v>
      </c>
      <c r="V79" s="34">
        <f>V24</f>
        <v>289.8</v>
      </c>
      <c r="W79" s="35">
        <f t="shared" si="163"/>
        <v>77.199999999999989</v>
      </c>
      <c r="X79" s="33">
        <f>X24</f>
        <v>3.5</v>
      </c>
      <c r="Y79" s="34">
        <f>Y24</f>
        <v>928.5</v>
      </c>
      <c r="Z79" s="34">
        <f>Z24</f>
        <v>752.6</v>
      </c>
      <c r="AA79" s="35">
        <f t="shared" si="164"/>
        <v>175.89999999999998</v>
      </c>
      <c r="AB79" s="33">
        <f>AB24</f>
        <v>2.2999999999999998</v>
      </c>
      <c r="AC79" s="34">
        <f>AC24</f>
        <v>367</v>
      </c>
      <c r="AD79" s="34">
        <f>AD24</f>
        <v>289.8</v>
      </c>
      <c r="AE79" s="35">
        <f t="shared" si="165"/>
        <v>77.199999999999989</v>
      </c>
      <c r="AF79" s="33">
        <f>AF24</f>
        <v>16</v>
      </c>
      <c r="AG79" s="34">
        <f>AG24</f>
        <v>3182.2</v>
      </c>
      <c r="AH79" s="34">
        <f>AH24</f>
        <v>2545.6999999999998</v>
      </c>
      <c r="AI79" s="35">
        <f t="shared" si="16"/>
        <v>636.5</v>
      </c>
      <c r="AJ79" s="33">
        <f>AJ24</f>
        <v>2.6999999999999997</v>
      </c>
      <c r="AK79" s="34">
        <f>AK24</f>
        <v>530</v>
      </c>
      <c r="AL79" s="34">
        <f>AL24</f>
        <v>424</v>
      </c>
      <c r="AM79" s="35">
        <f t="shared" si="18"/>
        <v>106</v>
      </c>
      <c r="AN79" s="33">
        <f>AN24</f>
        <v>2.2999999999999998</v>
      </c>
      <c r="AO79" s="34">
        <f>AO24</f>
        <v>367</v>
      </c>
      <c r="AP79" s="34">
        <f>AP24</f>
        <v>289.8</v>
      </c>
      <c r="AQ79" s="35">
        <f t="shared" si="166"/>
        <v>77.199999999999989</v>
      </c>
      <c r="AR79" s="33">
        <f>AR24</f>
        <v>2.2999999999999998</v>
      </c>
      <c r="AS79" s="34">
        <f>AS24</f>
        <v>367</v>
      </c>
      <c r="AT79" s="34">
        <f>AT24</f>
        <v>289.8</v>
      </c>
      <c r="AU79" s="35">
        <f t="shared" si="167"/>
        <v>77.199999999999989</v>
      </c>
      <c r="AV79" s="33">
        <f>AV24</f>
        <v>2.5</v>
      </c>
      <c r="AW79" s="34">
        <f>AW24</f>
        <v>399</v>
      </c>
      <c r="AX79" s="34">
        <f>AX24</f>
        <v>315</v>
      </c>
      <c r="AY79" s="35">
        <f t="shared" si="168"/>
        <v>84</v>
      </c>
      <c r="AZ79" s="33">
        <f>AZ24</f>
        <v>2.2000000000000002</v>
      </c>
      <c r="BA79" s="34">
        <f>BA24</f>
        <v>351.1</v>
      </c>
      <c r="BB79" s="34">
        <f>BB24</f>
        <v>277.2</v>
      </c>
      <c r="BC79" s="35">
        <f t="shared" si="169"/>
        <v>73.900000000000034</v>
      </c>
      <c r="BD79" s="33">
        <f>BD24</f>
        <v>2.2000000000000002</v>
      </c>
      <c r="BE79" s="34">
        <f>BE24</f>
        <v>351.1</v>
      </c>
      <c r="BF79" s="34">
        <f>BF24</f>
        <v>277.2</v>
      </c>
      <c r="BG79" s="35">
        <f t="shared" si="170"/>
        <v>73.900000000000034</v>
      </c>
      <c r="BH79" s="33">
        <f>BH24</f>
        <v>2.5</v>
      </c>
      <c r="BI79" s="34">
        <f>BI24</f>
        <v>399</v>
      </c>
      <c r="BJ79" s="34">
        <f>BJ24</f>
        <v>315</v>
      </c>
      <c r="BK79" s="35">
        <f t="shared" si="171"/>
        <v>84</v>
      </c>
      <c r="BL79" s="33">
        <f>BL24</f>
        <v>14</v>
      </c>
      <c r="BM79" s="34">
        <f>BM24</f>
        <v>2234.1999999999998</v>
      </c>
      <c r="BN79" s="34">
        <f>BN24</f>
        <v>1764</v>
      </c>
      <c r="BO79" s="35">
        <f t="shared" si="38"/>
        <v>470.19999999999982</v>
      </c>
      <c r="BP79" s="33">
        <f>BP24</f>
        <v>2.2999999999999998</v>
      </c>
      <c r="BQ79" s="34">
        <f>BQ24</f>
        <v>372</v>
      </c>
      <c r="BR79" s="34">
        <f>BR24</f>
        <v>294</v>
      </c>
      <c r="BS79" s="35">
        <f t="shared" si="40"/>
        <v>78</v>
      </c>
      <c r="BT79" s="33">
        <f>BT24</f>
        <v>30</v>
      </c>
      <c r="BU79" s="34">
        <f>BU24</f>
        <v>5416.4</v>
      </c>
      <c r="BV79" s="34">
        <f>BV24</f>
        <v>4309.7000000000007</v>
      </c>
      <c r="BW79" s="35">
        <f t="shared" si="42"/>
        <v>1106.6999999999989</v>
      </c>
      <c r="BX79" s="33">
        <f>BX24</f>
        <v>2.5</v>
      </c>
      <c r="BY79" s="34">
        <f>BY24</f>
        <v>451</v>
      </c>
      <c r="BZ79" s="34">
        <f>BZ24</f>
        <v>359</v>
      </c>
      <c r="CA79" s="35">
        <f t="shared" si="50"/>
        <v>92</v>
      </c>
    </row>
    <row r="80" spans="2:79" ht="21" customHeight="1">
      <c r="B80" s="365"/>
      <c r="C80" s="31" t="s">
        <v>116</v>
      </c>
      <c r="D80" s="31"/>
      <c r="E80" s="31"/>
      <c r="F80" s="31"/>
      <c r="G80" s="32"/>
      <c r="H80" s="33">
        <f>H23</f>
        <v>0</v>
      </c>
      <c r="I80" s="34">
        <f>I23</f>
        <v>0</v>
      </c>
      <c r="J80" s="34">
        <f>J23</f>
        <v>0</v>
      </c>
      <c r="K80" s="35">
        <f t="shared" si="160"/>
        <v>0</v>
      </c>
      <c r="L80" s="33">
        <f>L23</f>
        <v>0</v>
      </c>
      <c r="M80" s="34">
        <f>M23</f>
        <v>0</v>
      </c>
      <c r="N80" s="34">
        <f>N23</f>
        <v>0</v>
      </c>
      <c r="O80" s="35">
        <f t="shared" si="161"/>
        <v>0</v>
      </c>
      <c r="P80" s="33">
        <f>P23</f>
        <v>0</v>
      </c>
      <c r="Q80" s="34">
        <f>Q23</f>
        <v>0</v>
      </c>
      <c r="R80" s="34">
        <f>R23</f>
        <v>0</v>
      </c>
      <c r="S80" s="35">
        <f t="shared" si="162"/>
        <v>0</v>
      </c>
      <c r="T80" s="33">
        <f>T23</f>
        <v>0</v>
      </c>
      <c r="U80" s="34">
        <f>U23</f>
        <v>0</v>
      </c>
      <c r="V80" s="34">
        <f>V23</f>
        <v>0</v>
      </c>
      <c r="W80" s="35">
        <f t="shared" si="163"/>
        <v>0</v>
      </c>
      <c r="X80" s="33">
        <f>X23</f>
        <v>0</v>
      </c>
      <c r="Y80" s="34">
        <f>Y23</f>
        <v>0</v>
      </c>
      <c r="Z80" s="34">
        <f>Z23</f>
        <v>0</v>
      </c>
      <c r="AA80" s="35">
        <f t="shared" si="164"/>
        <v>0</v>
      </c>
      <c r="AB80" s="33">
        <f>AB23</f>
        <v>0</v>
      </c>
      <c r="AC80" s="34">
        <f>AC23</f>
        <v>0</v>
      </c>
      <c r="AD80" s="34">
        <f>AD23</f>
        <v>0</v>
      </c>
      <c r="AE80" s="35">
        <f t="shared" si="165"/>
        <v>0</v>
      </c>
      <c r="AF80" s="33">
        <f>AF23</f>
        <v>0</v>
      </c>
      <c r="AG80" s="34">
        <f>AG23</f>
        <v>0</v>
      </c>
      <c r="AH80" s="34">
        <f>AH23</f>
        <v>0</v>
      </c>
      <c r="AI80" s="35">
        <f t="shared" si="16"/>
        <v>0</v>
      </c>
      <c r="AJ80" s="33">
        <f>AJ23</f>
        <v>0</v>
      </c>
      <c r="AK80" s="34">
        <f>AK23</f>
        <v>0</v>
      </c>
      <c r="AL80" s="34">
        <f>AL23</f>
        <v>0</v>
      </c>
      <c r="AM80" s="35">
        <f t="shared" si="18"/>
        <v>0</v>
      </c>
      <c r="AN80" s="33">
        <f>AN23</f>
        <v>0</v>
      </c>
      <c r="AO80" s="34">
        <f>AO23</f>
        <v>0</v>
      </c>
      <c r="AP80" s="34">
        <f>AP23</f>
        <v>0</v>
      </c>
      <c r="AQ80" s="35">
        <f t="shared" si="166"/>
        <v>0</v>
      </c>
      <c r="AR80" s="33">
        <f>AR23</f>
        <v>0</v>
      </c>
      <c r="AS80" s="34">
        <f>AS23</f>
        <v>0</v>
      </c>
      <c r="AT80" s="34">
        <f>AT23</f>
        <v>0</v>
      </c>
      <c r="AU80" s="35">
        <f t="shared" si="167"/>
        <v>0</v>
      </c>
      <c r="AV80" s="33">
        <f>AV23</f>
        <v>0</v>
      </c>
      <c r="AW80" s="34">
        <f>AW23</f>
        <v>0</v>
      </c>
      <c r="AX80" s="34">
        <f>AX23</f>
        <v>0</v>
      </c>
      <c r="AY80" s="35">
        <f t="shared" si="168"/>
        <v>0</v>
      </c>
      <c r="AZ80" s="33">
        <f>AZ23</f>
        <v>0</v>
      </c>
      <c r="BA80" s="34">
        <f>BA23</f>
        <v>0</v>
      </c>
      <c r="BB80" s="34">
        <f>BB23</f>
        <v>0</v>
      </c>
      <c r="BC80" s="35">
        <f t="shared" si="169"/>
        <v>0</v>
      </c>
      <c r="BD80" s="33">
        <f>BD23</f>
        <v>0</v>
      </c>
      <c r="BE80" s="34">
        <f>BE23</f>
        <v>0</v>
      </c>
      <c r="BF80" s="34">
        <f>BF23</f>
        <v>0</v>
      </c>
      <c r="BG80" s="35">
        <f t="shared" si="170"/>
        <v>0</v>
      </c>
      <c r="BH80" s="33">
        <f>BH23</f>
        <v>0</v>
      </c>
      <c r="BI80" s="34">
        <f>BI23</f>
        <v>0</v>
      </c>
      <c r="BJ80" s="34">
        <f>BJ23</f>
        <v>0</v>
      </c>
      <c r="BK80" s="35">
        <f t="shared" si="171"/>
        <v>0</v>
      </c>
      <c r="BL80" s="33">
        <f>BL23</f>
        <v>0</v>
      </c>
      <c r="BM80" s="34">
        <f>BM23</f>
        <v>0</v>
      </c>
      <c r="BN80" s="34">
        <f>BN23</f>
        <v>0</v>
      </c>
      <c r="BO80" s="35">
        <f t="shared" si="38"/>
        <v>0</v>
      </c>
      <c r="BP80" s="33">
        <f>BP23</f>
        <v>0</v>
      </c>
      <c r="BQ80" s="34">
        <f>BQ23</f>
        <v>0</v>
      </c>
      <c r="BR80" s="34">
        <f>BR23</f>
        <v>0</v>
      </c>
      <c r="BS80" s="35">
        <f t="shared" si="40"/>
        <v>0</v>
      </c>
      <c r="BT80" s="33">
        <f>BT23</f>
        <v>0</v>
      </c>
      <c r="BU80" s="34">
        <f>BU23</f>
        <v>0</v>
      </c>
      <c r="BV80" s="34">
        <f>BV23</f>
        <v>0</v>
      </c>
      <c r="BW80" s="35">
        <f t="shared" si="42"/>
        <v>0</v>
      </c>
      <c r="BX80" s="33">
        <f>BX23</f>
        <v>0</v>
      </c>
      <c r="BY80" s="34">
        <f>BY23</f>
        <v>0</v>
      </c>
      <c r="BZ80" s="34">
        <f>BZ23</f>
        <v>0</v>
      </c>
      <c r="CA80" s="35">
        <f t="shared" si="50"/>
        <v>0</v>
      </c>
    </row>
    <row r="81" spans="2:79" ht="21" customHeight="1">
      <c r="B81" s="365"/>
      <c r="C81" s="31" t="s">
        <v>117</v>
      </c>
      <c r="D81" s="31"/>
      <c r="E81" s="31"/>
      <c r="F81" s="31"/>
      <c r="G81" s="32"/>
      <c r="H81" s="33">
        <f>H73</f>
        <v>681.9</v>
      </c>
      <c r="I81" s="34">
        <f>I73</f>
        <v>5665.8</v>
      </c>
      <c r="J81" s="34">
        <f>J73</f>
        <v>4949.6000000000004</v>
      </c>
      <c r="K81" s="35">
        <f t="shared" si="160"/>
        <v>716.19999999999982</v>
      </c>
      <c r="L81" s="33">
        <f>L73</f>
        <v>716</v>
      </c>
      <c r="M81" s="34">
        <f>M73</f>
        <v>5954</v>
      </c>
      <c r="N81" s="34">
        <f>N73</f>
        <v>5200.6000000000004</v>
      </c>
      <c r="O81" s="35">
        <f t="shared" si="161"/>
        <v>753.39999999999964</v>
      </c>
      <c r="P81" s="33">
        <f>P73</f>
        <v>750.1</v>
      </c>
      <c r="Q81" s="34">
        <f>Q73</f>
        <v>6234.1</v>
      </c>
      <c r="R81" s="34">
        <f>R73</f>
        <v>5445.7</v>
      </c>
      <c r="S81" s="35">
        <f t="shared" si="162"/>
        <v>788.40000000000055</v>
      </c>
      <c r="T81" s="33">
        <f>T73</f>
        <v>681.9</v>
      </c>
      <c r="U81" s="34">
        <f>U73</f>
        <v>5665.8</v>
      </c>
      <c r="V81" s="34">
        <f>V73</f>
        <v>4949.6000000000004</v>
      </c>
      <c r="W81" s="35">
        <f t="shared" si="163"/>
        <v>716.19999999999982</v>
      </c>
      <c r="X81" s="33">
        <f>X73</f>
        <v>750.1</v>
      </c>
      <c r="Y81" s="34">
        <f>Y73</f>
        <v>6234.1</v>
      </c>
      <c r="Z81" s="34">
        <f>Z73</f>
        <v>5445.7</v>
      </c>
      <c r="AA81" s="35">
        <f t="shared" si="164"/>
        <v>788.40000000000055</v>
      </c>
      <c r="AB81" s="33">
        <f>AB73</f>
        <v>681.9</v>
      </c>
      <c r="AC81" s="34">
        <f>AC73</f>
        <v>5665.8</v>
      </c>
      <c r="AD81" s="34">
        <f>AD73</f>
        <v>4949.6000000000004</v>
      </c>
      <c r="AE81" s="35">
        <f t="shared" si="165"/>
        <v>716.19999999999982</v>
      </c>
      <c r="AF81" s="33">
        <f>AF73</f>
        <v>4261.9000000000005</v>
      </c>
      <c r="AG81" s="34">
        <f>AG73</f>
        <v>35419.599999999999</v>
      </c>
      <c r="AH81" s="34">
        <f>AH73</f>
        <v>30940.800000000003</v>
      </c>
      <c r="AI81" s="35">
        <f t="shared" si="16"/>
        <v>4478.7999999999956</v>
      </c>
      <c r="AJ81" s="33">
        <f>AJ73</f>
        <v>710.4</v>
      </c>
      <c r="AK81" s="34">
        <f>AK73</f>
        <v>5904</v>
      </c>
      <c r="AL81" s="34">
        <f>AL73</f>
        <v>5157</v>
      </c>
      <c r="AM81" s="35">
        <f t="shared" si="18"/>
        <v>747</v>
      </c>
      <c r="AN81" s="33">
        <f>AN73</f>
        <v>681.9</v>
      </c>
      <c r="AO81" s="34">
        <f>AO73</f>
        <v>5665.8</v>
      </c>
      <c r="AP81" s="34">
        <f>AP73</f>
        <v>4949.6000000000004</v>
      </c>
      <c r="AQ81" s="35">
        <f t="shared" si="166"/>
        <v>716.19999999999982</v>
      </c>
      <c r="AR81" s="33">
        <f>AR73</f>
        <v>681.9</v>
      </c>
      <c r="AS81" s="34">
        <f>AS73</f>
        <v>5665.8</v>
      </c>
      <c r="AT81" s="34">
        <f>AT73</f>
        <v>4949.6000000000004</v>
      </c>
      <c r="AU81" s="35">
        <f t="shared" si="167"/>
        <v>716.19999999999982</v>
      </c>
      <c r="AV81" s="33">
        <f>AV73</f>
        <v>750.1</v>
      </c>
      <c r="AW81" s="34">
        <f>AW73</f>
        <v>6234.1</v>
      </c>
      <c r="AX81" s="34">
        <f>AX73</f>
        <v>5445.7</v>
      </c>
      <c r="AY81" s="35">
        <f t="shared" si="168"/>
        <v>788.40000000000055</v>
      </c>
      <c r="AZ81" s="33">
        <f>AZ73</f>
        <v>647.79999999999995</v>
      </c>
      <c r="BA81" s="34">
        <f>BA73</f>
        <v>5385.7</v>
      </c>
      <c r="BB81" s="34">
        <f>BB73</f>
        <v>4704.3999999999996</v>
      </c>
      <c r="BC81" s="35">
        <f t="shared" si="169"/>
        <v>681.30000000000018</v>
      </c>
      <c r="BD81" s="33">
        <f>BD73</f>
        <v>647.79999999999995</v>
      </c>
      <c r="BE81" s="34">
        <f>BE73</f>
        <v>5385.7</v>
      </c>
      <c r="BF81" s="34">
        <f>BF73</f>
        <v>4704.3999999999996</v>
      </c>
      <c r="BG81" s="35">
        <f t="shared" si="170"/>
        <v>681.30000000000018</v>
      </c>
      <c r="BH81" s="33">
        <f>BH73</f>
        <v>750.1</v>
      </c>
      <c r="BI81" s="34">
        <f>BI73</f>
        <v>6234.1</v>
      </c>
      <c r="BJ81" s="34">
        <f>BJ73</f>
        <v>5445.7</v>
      </c>
      <c r="BK81" s="35">
        <f t="shared" si="171"/>
        <v>788.40000000000055</v>
      </c>
      <c r="BL81" s="33">
        <f>BL73</f>
        <v>4159.6000000000004</v>
      </c>
      <c r="BM81" s="34">
        <f>BM73</f>
        <v>34571.199999999997</v>
      </c>
      <c r="BN81" s="34">
        <f>BN73</f>
        <v>30199.400000000005</v>
      </c>
      <c r="BO81" s="35">
        <f t="shared" si="38"/>
        <v>4371.799999999992</v>
      </c>
      <c r="BP81" s="33">
        <f>BP73</f>
        <v>693.19999999999993</v>
      </c>
      <c r="BQ81" s="34">
        <f>BQ73</f>
        <v>5762</v>
      </c>
      <c r="BR81" s="34">
        <f>BR73</f>
        <v>5034</v>
      </c>
      <c r="BS81" s="35">
        <f t="shared" si="40"/>
        <v>728</v>
      </c>
      <c r="BT81" s="33">
        <f>BT73</f>
        <v>8421.5000000000018</v>
      </c>
      <c r="BU81" s="34">
        <f>BU73</f>
        <v>69990.799999999988</v>
      </c>
      <c r="BV81" s="34">
        <f>BV73</f>
        <v>61140.200000000012</v>
      </c>
      <c r="BW81" s="35">
        <f t="shared" si="42"/>
        <v>8850.5999999999767</v>
      </c>
      <c r="BX81" s="33">
        <f>BX73</f>
        <v>701.8</v>
      </c>
      <c r="BY81" s="34">
        <f>BY73</f>
        <v>5833</v>
      </c>
      <c r="BZ81" s="34">
        <f>BZ73</f>
        <v>5095</v>
      </c>
      <c r="CA81" s="35">
        <f t="shared" si="50"/>
        <v>738</v>
      </c>
    </row>
    <row r="82" spans="2:79" ht="21" customHeight="1" thickBot="1">
      <c r="B82" s="365"/>
      <c r="C82" s="42" t="s">
        <v>150</v>
      </c>
      <c r="D82" s="43"/>
      <c r="E82" s="43"/>
      <c r="F82" s="43"/>
      <c r="G82" s="44"/>
      <c r="H82" s="45"/>
      <c r="I82" s="46">
        <f>ROUND(-I90,0)</f>
        <v>-4273</v>
      </c>
      <c r="J82" s="46"/>
      <c r="K82" s="47">
        <f t="shared" si="160"/>
        <v>-4273</v>
      </c>
      <c r="L82" s="45"/>
      <c r="M82" s="46">
        <f>ROUND(-M90,0)</f>
        <v>-3668</v>
      </c>
      <c r="N82" s="46"/>
      <c r="O82" s="47">
        <f>+M82-N82</f>
        <v>-3668</v>
      </c>
      <c r="P82" s="45"/>
      <c r="Q82" s="46">
        <f>ROUND(-Q90,0)</f>
        <v>-3851</v>
      </c>
      <c r="R82" s="46"/>
      <c r="S82" s="47">
        <f>+Q82-R82</f>
        <v>-3851</v>
      </c>
      <c r="T82" s="45"/>
      <c r="U82" s="46">
        <f>ROUND(-U90,0)</f>
        <v>-4031</v>
      </c>
      <c r="V82" s="46"/>
      <c r="W82" s="47">
        <f>+U82-V82</f>
        <v>-4031</v>
      </c>
      <c r="X82" s="45"/>
      <c r="Y82" s="46">
        <f>ROUND(-Y90,0)</f>
        <v>-3666</v>
      </c>
      <c r="Z82" s="46"/>
      <c r="AA82" s="47">
        <f>+Y82-Z82</f>
        <v>-3666</v>
      </c>
      <c r="AB82" s="45"/>
      <c r="AC82" s="46">
        <f>ROUND(-AC90,0)</f>
        <v>-4034</v>
      </c>
      <c r="AD82" s="46"/>
      <c r="AE82" s="47">
        <f>+AC82-AD82</f>
        <v>-4034</v>
      </c>
      <c r="AF82" s="45"/>
      <c r="AG82" s="46">
        <f>+I82+M82+Q82+U82+Y82+AC82</f>
        <v>-23523</v>
      </c>
      <c r="AH82" s="46"/>
      <c r="AI82" s="47">
        <f>+AG82-AH82</f>
        <v>-23523</v>
      </c>
      <c r="AJ82" s="45"/>
      <c r="AK82" s="46">
        <f>ROUND(AVERAGE(AG82/6),0)</f>
        <v>-3921</v>
      </c>
      <c r="AL82" s="46"/>
      <c r="AM82" s="47">
        <f>+AK82-AL82</f>
        <v>-3921</v>
      </c>
      <c r="AN82" s="45"/>
      <c r="AO82" s="46">
        <f>ROUND(-AO90,0)</f>
        <v>-3666</v>
      </c>
      <c r="AP82" s="46"/>
      <c r="AQ82" s="47">
        <f>+AO82-AP82</f>
        <v>-3666</v>
      </c>
      <c r="AR82" s="45"/>
      <c r="AS82" s="46">
        <f>ROUND(-AS90,0)</f>
        <v>-3666</v>
      </c>
      <c r="AT82" s="46"/>
      <c r="AU82" s="47">
        <f>+AS82-AT82</f>
        <v>-3666</v>
      </c>
      <c r="AV82" s="45"/>
      <c r="AW82" s="46">
        <f>ROUND(-AW90,0)</f>
        <v>-3666</v>
      </c>
      <c r="AX82" s="46"/>
      <c r="AY82" s="47">
        <f>+AW82-AX82</f>
        <v>-3666</v>
      </c>
      <c r="AZ82" s="45"/>
      <c r="BA82" s="46">
        <f>ROUND(-BA90,0)</f>
        <v>-4031</v>
      </c>
      <c r="BB82" s="46"/>
      <c r="BC82" s="47">
        <f>+BA82-BB82</f>
        <v>-4031</v>
      </c>
      <c r="BD82" s="45"/>
      <c r="BE82" s="46">
        <f>ROUND(-BE90,0)</f>
        <v>-3482</v>
      </c>
      <c r="BF82" s="46"/>
      <c r="BG82" s="47">
        <f>+BE82-BF82</f>
        <v>-3482</v>
      </c>
      <c r="BH82" s="45"/>
      <c r="BI82" s="46">
        <f>ROUND(-BI90,0)</f>
        <v>-3482</v>
      </c>
      <c r="BJ82" s="46"/>
      <c r="BK82" s="47">
        <f>+BI82-BJ82</f>
        <v>-3482</v>
      </c>
      <c r="BL82" s="45"/>
      <c r="BM82" s="46">
        <f>+AO82+AS82+AW82+BA82+BE82+BI82</f>
        <v>-21993</v>
      </c>
      <c r="BN82" s="46"/>
      <c r="BO82" s="47">
        <f>+BM82-BN82</f>
        <v>-21993</v>
      </c>
      <c r="BP82" s="45"/>
      <c r="BQ82" s="46">
        <f>ROUND(AVERAGE(BM82/6),0)</f>
        <v>-3666</v>
      </c>
      <c r="BR82" s="46"/>
      <c r="BS82" s="47">
        <f>+BQ82-BR82</f>
        <v>-3666</v>
      </c>
      <c r="BT82" s="45"/>
      <c r="BU82" s="46">
        <f>+AG82+BM82</f>
        <v>-45516</v>
      </c>
      <c r="BV82" s="46"/>
      <c r="BW82" s="47">
        <f>+BU82-BV82</f>
        <v>-45516</v>
      </c>
      <c r="BX82" s="45"/>
      <c r="BY82" s="46">
        <f>ROUND(AVERAGE(BU82/12),0)</f>
        <v>-3793</v>
      </c>
      <c r="BZ82" s="46"/>
      <c r="CA82" s="47">
        <f t="shared" si="50"/>
        <v>-3793</v>
      </c>
    </row>
    <row r="83" spans="2:79" ht="21" customHeight="1" thickBot="1">
      <c r="B83" s="365"/>
      <c r="C83" s="48" t="s">
        <v>140</v>
      </c>
      <c r="D83" s="49" t="s">
        <v>151</v>
      </c>
      <c r="E83" s="49"/>
      <c r="F83" s="49"/>
      <c r="G83" s="50"/>
      <c r="H83" s="51">
        <f>+H74+H75+H78+H79+H80</f>
        <v>980.10000000000014</v>
      </c>
      <c r="I83" s="52">
        <f>+I74+I75+I78+I79+I80+I81+I82</f>
        <v>256477</v>
      </c>
      <c r="J83" s="52">
        <f>+J74+J75+J78+J79+J80+J81+J82</f>
        <v>233124.9</v>
      </c>
      <c r="K83" s="53">
        <f>+K74+K75+K78+K79+K80+K81+K82</f>
        <v>23352.100000000017</v>
      </c>
      <c r="L83" s="51">
        <f>+L74+L75+L78+L79+L80</f>
        <v>1027.6000000000001</v>
      </c>
      <c r="M83" s="52">
        <f>+M74+M75+M78+M79+M80+M81+M82</f>
        <v>269726.99999999994</v>
      </c>
      <c r="N83" s="52">
        <f>+N74+N75+N78+N79+N80+N81+N82</f>
        <v>244439.59999999998</v>
      </c>
      <c r="O83" s="53">
        <f>+O74+O75+O78+O79+O80+O81+O82</f>
        <v>25287.399999999965</v>
      </c>
      <c r="P83" s="51">
        <f>+P74+P75+P78+P79+P80</f>
        <v>1076.4000000000001</v>
      </c>
      <c r="Q83" s="52">
        <f>+Q74+Q75+Q78+Q79+Q80+Q81+Q82</f>
        <v>282347.89999999991</v>
      </c>
      <c r="R83" s="52">
        <f>+R74+R75+R78+R79+R80+R81+R82</f>
        <v>255898.99999999997</v>
      </c>
      <c r="S83" s="53">
        <f>+S74+S75+S78+S79+S80+S81+S82</f>
        <v>26448.899999999972</v>
      </c>
      <c r="T83" s="51">
        <f>+T74+T75+T78+T79+T80</f>
        <v>978.70000000000016</v>
      </c>
      <c r="U83" s="52">
        <f>+U74+U75+U78+U79+U80+U81+U82</f>
        <v>256206.2</v>
      </c>
      <c r="V83" s="52">
        <f>+V74+V75+V78+V79+V80+V81+V82</f>
        <v>232684.99999999997</v>
      </c>
      <c r="W83" s="53">
        <f>+W74+W75+W78+W79+W80+W81+W82</f>
        <v>23521.200000000048</v>
      </c>
      <c r="X83" s="51">
        <f>+X74+X75+X78+X79+X80</f>
        <v>1078.4000000000001</v>
      </c>
      <c r="Y83" s="52">
        <f>+Y74+Y75+Y78+Y79+Y80+Y81+Y82</f>
        <v>283265.39999999991</v>
      </c>
      <c r="Z83" s="52">
        <f>+Z74+Z75+Z78+Z79+Z80+Z81+Z82</f>
        <v>256527.49999999997</v>
      </c>
      <c r="AA83" s="53">
        <f>+AA74+AA75+AA78+AA79+AA80+AA81+AA82</f>
        <v>26737.89999999998</v>
      </c>
      <c r="AB83" s="51">
        <f>+AB74+AB75+AB78+AB79+AB80</f>
        <v>978.70000000000016</v>
      </c>
      <c r="AC83" s="52">
        <f>+AC74+AC75+AC78+AC79+AC80+AC81+AC82</f>
        <v>256203.2</v>
      </c>
      <c r="AD83" s="52">
        <f>+AD74+AD75+AD78+AD79+AD80+AD81+AD82</f>
        <v>232684.99999999997</v>
      </c>
      <c r="AE83" s="53">
        <f>+AE74+AE75+AE78+AE79+AE80+AE81+AE82</f>
        <v>23518.200000000048</v>
      </c>
      <c r="AF83" s="51">
        <f>+AF74+AF75+AF78+AF79+AF80</f>
        <v>6119.9</v>
      </c>
      <c r="AG83" s="52">
        <f>+AG74+AG75+AG78+AG79+AG80+AG81+AG82</f>
        <v>1604226.7</v>
      </c>
      <c r="AH83" s="52">
        <f>+AH74+AH75+AH78+AH79+AH80+AH81+AH82</f>
        <v>1455361</v>
      </c>
      <c r="AI83" s="53">
        <f>+AI74+AI75+AI78+AI79+AI80+AI81+AI82</f>
        <v>148865.6999999999</v>
      </c>
      <c r="AJ83" s="51">
        <f>+AJ74+AJ75+AJ78+AJ79+AJ80</f>
        <v>1020.3</v>
      </c>
      <c r="AK83" s="52">
        <f>+AK74+AK75+AK78+AK79+AK80+AK81+AK82</f>
        <v>267371</v>
      </c>
      <c r="AL83" s="52">
        <f>+AL74+AL75+AL78+AL79+AL80+AL81+AL82</f>
        <v>242561</v>
      </c>
      <c r="AM83" s="53">
        <f>+AM74+AM75+AM78+AM79+AM80+AM81+AM82</f>
        <v>24810</v>
      </c>
      <c r="AN83" s="51">
        <f>+AN74+AN75+AN78+AN79+AN80</f>
        <v>978.70000000000016</v>
      </c>
      <c r="AO83" s="52">
        <f>+AO74+AO75+AO78+AO79+AO80+AO81+AO82</f>
        <v>256571.2</v>
      </c>
      <c r="AP83" s="52">
        <f>+AP74+AP75+AP78+AP79+AP80+AP81+AP82</f>
        <v>232684.99999999997</v>
      </c>
      <c r="AQ83" s="53">
        <f>+AQ74+AQ75+AQ78+AQ79+AQ80+AQ81+AQ82</f>
        <v>23886.200000000048</v>
      </c>
      <c r="AR83" s="51">
        <f>+AR74+AR75+AR78+AR79+AR80</f>
        <v>978.70000000000016</v>
      </c>
      <c r="AS83" s="52">
        <f>+AS74+AS75+AS78+AS79+AS80+AS81+AS82</f>
        <v>256571.2</v>
      </c>
      <c r="AT83" s="52">
        <f>+AT74+AT75+AT78+AT79+AT80+AT81+AT82</f>
        <v>232684.99999999997</v>
      </c>
      <c r="AU83" s="53">
        <f>+AU74+AU75+AU78+AU79+AU80+AU81+AU82</f>
        <v>23886.200000000048</v>
      </c>
      <c r="AV83" s="51">
        <f>+AV74+AV75+AV78+AV79+AV80</f>
        <v>1076.4000000000001</v>
      </c>
      <c r="AW83" s="52">
        <f>+AW74+AW75+AW78+AW79+AW80+AW81+AW82</f>
        <v>282532.89999999991</v>
      </c>
      <c r="AX83" s="52">
        <f>+AX74+AX75+AX78+AX79+AX80+AX81+AX82</f>
        <v>255898.99999999997</v>
      </c>
      <c r="AY83" s="53">
        <f>+AY74+AY75+AY78+AY79+AY80+AY81+AY82</f>
        <v>26633.899999999972</v>
      </c>
      <c r="AZ83" s="51">
        <f>+AZ74+AZ75+AZ78+AZ79+AZ80</f>
        <v>929.7</v>
      </c>
      <c r="BA83" s="52">
        <f>+BA74+BA75+BA78+BA79+BA80+BA81+BA82</f>
        <v>243160.40000000002</v>
      </c>
      <c r="BB83" s="52">
        <f>+BB74+BB75+BB78+BB79+BB80+BB81+BB82</f>
        <v>221019.3</v>
      </c>
      <c r="BC83" s="53">
        <f>+BC74+BC75+BC78+BC79+BC80+BC81+BC82</f>
        <v>22141.100000000024</v>
      </c>
      <c r="BD83" s="51">
        <f>+BD74+BD75+BD78+BD79+BD80</f>
        <v>929.7</v>
      </c>
      <c r="BE83" s="52">
        <f>+BE74+BE75+BE78+BE79+BE80+BE81+BE82</f>
        <v>243709.40000000002</v>
      </c>
      <c r="BF83" s="52">
        <f>+BF74+BF75+BF78+BF79+BF80+BF81+BF82</f>
        <v>221019.3</v>
      </c>
      <c r="BG83" s="53">
        <f>+BG74+BG75+BG78+BG79+BG80+BG81+BG82</f>
        <v>22690.100000000024</v>
      </c>
      <c r="BH83" s="51">
        <f>+BH74+BH75+BH78+BH79+BH80</f>
        <v>1076.4000000000001</v>
      </c>
      <c r="BI83" s="52">
        <f>+BI74+BI75+BI78+BI79+BI80+BI81+BI82</f>
        <v>282716.89999999991</v>
      </c>
      <c r="BJ83" s="52">
        <f>+BJ74+BJ75+BJ78+BJ79+BJ80+BJ81+BJ82</f>
        <v>255898.99999999997</v>
      </c>
      <c r="BK83" s="53">
        <f>+BK74+BK75+BK78+BK79+BK80+BK81+BK82</f>
        <v>26817.899999999972</v>
      </c>
      <c r="BL83" s="51">
        <f>+BL74+BL75+BL78+BL79+BL80</f>
        <v>5969.5999999999995</v>
      </c>
      <c r="BM83" s="52">
        <f>+BM74+BM75+BM78+BM79+BM80+BM81+BM82</f>
        <v>1565262</v>
      </c>
      <c r="BN83" s="52">
        <f>+BN74+BN75+BN78+BN79+BN80+BN81+BN82</f>
        <v>1419206.5999999996</v>
      </c>
      <c r="BO83" s="53">
        <f>+BO74+BO75+BO78+BO79+BO80+BO81+BO82</f>
        <v>146055.40000000037</v>
      </c>
      <c r="BP83" s="51">
        <f>+BP74+BP75+BP78+BP79+BP80</f>
        <v>994.80000000000007</v>
      </c>
      <c r="BQ83" s="52">
        <f>+BQ74+BQ75+BQ78+BQ79+BQ80+BQ81+BQ82</f>
        <v>260878</v>
      </c>
      <c r="BR83" s="52">
        <f>+BR74+BR75+BR78+BR79+BR80+BR81+BR82</f>
        <v>236535</v>
      </c>
      <c r="BS83" s="53">
        <f>+BS74+BS75+BS78+BS79+BS80+BS81+BS82</f>
        <v>24343</v>
      </c>
      <c r="BT83" s="51">
        <f>+BT74+BT75+BT78+BT79+BT80</f>
        <v>12089.499999999998</v>
      </c>
      <c r="BU83" s="52">
        <f>+BU74+BU75+BU78+BU79+BU80+BU81+BU82</f>
        <v>3169488.6999999997</v>
      </c>
      <c r="BV83" s="52">
        <f>+BV74+BV75+BV78+BV79+BV80+BV81+BV82</f>
        <v>2874567.6</v>
      </c>
      <c r="BW83" s="53">
        <f>+BW74+BW75+BW78+BW79+BW80+BW81+BW82</f>
        <v>294921.10000000027</v>
      </c>
      <c r="BX83" s="51">
        <f>+BX74+BX75+BX78+BX79+BX80</f>
        <v>1007.4000000000002</v>
      </c>
      <c r="BY83" s="52">
        <f>+BY74+BY75+BY78+BY79+BY80+BY81+BY82</f>
        <v>264124</v>
      </c>
      <c r="BZ83" s="52">
        <f>+BZ74+BZ75+BZ78+BZ79+BZ80+BZ81+BZ82</f>
        <v>239547</v>
      </c>
      <c r="CA83" s="53">
        <f>+CA74+CA75+CA78+CA79+CA80+CA81+CA82</f>
        <v>24577</v>
      </c>
    </row>
    <row r="84" spans="2:79" ht="21" customHeight="1" thickBot="1">
      <c r="B84" s="366"/>
      <c r="C84" s="54" t="s">
        <v>152</v>
      </c>
      <c r="D84" s="55"/>
      <c r="E84" s="55"/>
      <c r="F84" s="55"/>
      <c r="G84" s="56"/>
      <c r="H84" s="57"/>
      <c r="I84" s="271"/>
      <c r="J84" s="272"/>
      <c r="K84" s="273">
        <f>+K83/I83</f>
        <v>9.1049489817800491E-2</v>
      </c>
      <c r="L84" s="57"/>
      <c r="M84" s="271"/>
      <c r="N84" s="272"/>
      <c r="O84" s="273">
        <f>+O83/M83</f>
        <v>9.3751830554597682E-2</v>
      </c>
      <c r="P84" s="57"/>
      <c r="Q84" s="58"/>
      <c r="R84" s="59"/>
      <c r="S84" s="60">
        <f>+S83/Q83</f>
        <v>9.3674859986562609E-2</v>
      </c>
      <c r="T84" s="57"/>
      <c r="U84" s="58"/>
      <c r="V84" s="59"/>
      <c r="W84" s="60">
        <f>+W83/U83</f>
        <v>9.1805740844679198E-2</v>
      </c>
      <c r="X84" s="57"/>
      <c r="Y84" s="58"/>
      <c r="Z84" s="59"/>
      <c r="AA84" s="60">
        <f>+AA83/Y83</f>
        <v>9.4391690619468491E-2</v>
      </c>
      <c r="AB84" s="57"/>
      <c r="AC84" s="58"/>
      <c r="AD84" s="59"/>
      <c r="AE84" s="60">
        <f>+AE83/AC83</f>
        <v>9.1795106384307643E-2</v>
      </c>
      <c r="AF84" s="57"/>
      <c r="AG84" s="58"/>
      <c r="AH84" s="59"/>
      <c r="AI84" s="60">
        <f>+AI83/AG83</f>
        <v>9.2795924665759463E-2</v>
      </c>
      <c r="AJ84" s="57"/>
      <c r="AK84" s="58"/>
      <c r="AL84" s="59"/>
      <c r="AM84" s="60">
        <f>+AM83/AK83</f>
        <v>9.2792412041694874E-2</v>
      </c>
      <c r="AN84" s="57"/>
      <c r="AO84" s="58"/>
      <c r="AP84" s="59"/>
      <c r="AQ84" s="60">
        <f>+AQ83/AO83</f>
        <v>9.3097744407790298E-2</v>
      </c>
      <c r="AR84" s="57"/>
      <c r="AS84" s="58"/>
      <c r="AT84" s="59"/>
      <c r="AU84" s="60">
        <f>+AU83/AS83</f>
        <v>9.3097744407790298E-2</v>
      </c>
      <c r="AV84" s="57"/>
      <c r="AW84" s="58"/>
      <c r="AX84" s="59"/>
      <c r="AY84" s="60">
        <f>+AY83/AW83</f>
        <v>9.426831353091969E-2</v>
      </c>
      <c r="AZ84" s="57"/>
      <c r="BA84" s="58"/>
      <c r="BB84" s="59"/>
      <c r="BC84" s="60">
        <f>+BC83/BA83</f>
        <v>9.1055533713548839E-2</v>
      </c>
      <c r="BD84" s="57"/>
      <c r="BE84" s="58"/>
      <c r="BF84" s="59"/>
      <c r="BG84" s="60">
        <f>+BG83/BE83</f>
        <v>9.3103097377450442E-2</v>
      </c>
      <c r="BH84" s="57"/>
      <c r="BI84" s="58"/>
      <c r="BJ84" s="59"/>
      <c r="BK84" s="60">
        <f>+BK83/BI83</f>
        <v>9.4857788833988987E-2</v>
      </c>
      <c r="BL84" s="57"/>
      <c r="BM84" s="58"/>
      <c r="BN84" s="59"/>
      <c r="BO84" s="60">
        <f>+BO83/BM83</f>
        <v>9.3310512872605597E-2</v>
      </c>
      <c r="BP84" s="57"/>
      <c r="BQ84" s="58"/>
      <c r="BR84" s="59"/>
      <c r="BS84" s="60">
        <f>+BS83/BQ83</f>
        <v>9.3311816251274549E-2</v>
      </c>
      <c r="BT84" s="57"/>
      <c r="BU84" s="58"/>
      <c r="BV84" s="59"/>
      <c r="BW84" s="60">
        <f>+BW83/BU83</f>
        <v>9.3050055676172722E-2</v>
      </c>
      <c r="BX84" s="57"/>
      <c r="BY84" s="58"/>
      <c r="BZ84" s="59"/>
      <c r="CA84" s="60">
        <f>+CA83/BY83</f>
        <v>9.3050991201102509E-2</v>
      </c>
    </row>
    <row r="85" spans="2:79" s="280" customFormat="1" ht="21" customHeight="1" thickBot="1">
      <c r="B85" s="274"/>
      <c r="C85" s="275" t="s">
        <v>153</v>
      </c>
      <c r="D85" s="275"/>
      <c r="E85" s="275"/>
      <c r="F85" s="275"/>
      <c r="G85" s="276"/>
      <c r="H85" s="277"/>
      <c r="I85" s="278">
        <f>+I83-I82</f>
        <v>260750</v>
      </c>
      <c r="J85" s="278">
        <f>+J83-J82</f>
        <v>233124.9</v>
      </c>
      <c r="K85" s="279">
        <f>+I85-J85</f>
        <v>27625.100000000006</v>
      </c>
      <c r="L85" s="277"/>
      <c r="M85" s="278">
        <f>+M83-M82</f>
        <v>273394.99999999994</v>
      </c>
      <c r="N85" s="278">
        <f>+N83-N82</f>
        <v>244439.59999999998</v>
      </c>
      <c r="O85" s="279">
        <f>+M85-N85</f>
        <v>28955.399999999965</v>
      </c>
      <c r="P85" s="277"/>
      <c r="Q85" s="278">
        <f>+Q83-Q82</f>
        <v>286198.89999999991</v>
      </c>
      <c r="R85" s="278">
        <f>+R83-R82</f>
        <v>255898.99999999997</v>
      </c>
      <c r="S85" s="279">
        <f>+Q85-R85</f>
        <v>30299.899999999936</v>
      </c>
      <c r="T85" s="277"/>
      <c r="U85" s="278">
        <f>+U83-U82</f>
        <v>260237.2</v>
      </c>
      <c r="V85" s="278">
        <f>+V83-V82</f>
        <v>232684.99999999997</v>
      </c>
      <c r="W85" s="279">
        <f>+U85-V85</f>
        <v>27552.200000000041</v>
      </c>
      <c r="X85" s="277"/>
      <c r="Y85" s="278">
        <f>+Y83-Y82</f>
        <v>286931.39999999991</v>
      </c>
      <c r="Z85" s="278">
        <f>+Z83-Z82</f>
        <v>256527.49999999997</v>
      </c>
      <c r="AA85" s="279">
        <f>+Y85-Z85</f>
        <v>30403.899999999936</v>
      </c>
      <c r="AB85" s="277"/>
      <c r="AC85" s="278">
        <f>+AC83-AC82</f>
        <v>260237.2</v>
      </c>
      <c r="AD85" s="278">
        <f>+AD83-AD82</f>
        <v>232684.99999999997</v>
      </c>
      <c r="AE85" s="279">
        <f>+AC85-AD85</f>
        <v>27552.200000000041</v>
      </c>
      <c r="AF85" s="277"/>
      <c r="AG85" s="278">
        <f>+AG83-AG82</f>
        <v>1627749.7</v>
      </c>
      <c r="AH85" s="278">
        <f>+AH83-AH82</f>
        <v>1455361</v>
      </c>
      <c r="AI85" s="279">
        <f>+AG85-AH85</f>
        <v>172388.69999999995</v>
      </c>
      <c r="AJ85" s="277"/>
      <c r="AK85" s="278">
        <f>+AK83-AK82</f>
        <v>271292</v>
      </c>
      <c r="AL85" s="278">
        <f>+AL83-AL82</f>
        <v>242561</v>
      </c>
      <c r="AM85" s="279">
        <f>+AK85-AL85</f>
        <v>28731</v>
      </c>
      <c r="AN85" s="277"/>
      <c r="AO85" s="278">
        <f>+AO83-AO82</f>
        <v>260237.2</v>
      </c>
      <c r="AP85" s="278">
        <f>+AP83-AP82</f>
        <v>232684.99999999997</v>
      </c>
      <c r="AQ85" s="279">
        <f>+AO85-AP85</f>
        <v>27552.200000000041</v>
      </c>
      <c r="AR85" s="277"/>
      <c r="AS85" s="278">
        <f>+AS83-AS82</f>
        <v>260237.2</v>
      </c>
      <c r="AT85" s="278">
        <f>+AT83-AT82</f>
        <v>232684.99999999997</v>
      </c>
      <c r="AU85" s="279">
        <f>+AS85-AT85</f>
        <v>27552.200000000041</v>
      </c>
      <c r="AV85" s="277"/>
      <c r="AW85" s="278">
        <f>+AW83-AW82</f>
        <v>286198.89999999991</v>
      </c>
      <c r="AX85" s="278">
        <f>+AX83-AX82</f>
        <v>255898.99999999997</v>
      </c>
      <c r="AY85" s="279">
        <f>+AW85-AX85</f>
        <v>30299.899999999936</v>
      </c>
      <c r="AZ85" s="277"/>
      <c r="BA85" s="278">
        <f>+BA83-BA82</f>
        <v>247191.40000000002</v>
      </c>
      <c r="BB85" s="278">
        <f>+BB83-BB82</f>
        <v>221019.3</v>
      </c>
      <c r="BC85" s="279">
        <f>+BA85-BB85</f>
        <v>26172.100000000035</v>
      </c>
      <c r="BD85" s="277"/>
      <c r="BE85" s="278">
        <f>+BE83-BE82</f>
        <v>247191.40000000002</v>
      </c>
      <c r="BF85" s="278">
        <f>+BF83-BF82</f>
        <v>221019.3</v>
      </c>
      <c r="BG85" s="279">
        <f>+BE85-BF85</f>
        <v>26172.100000000035</v>
      </c>
      <c r="BH85" s="277"/>
      <c r="BI85" s="278">
        <f>+BI83-BI82</f>
        <v>286198.89999999991</v>
      </c>
      <c r="BJ85" s="278">
        <f>+BJ83-BJ82</f>
        <v>255898.99999999997</v>
      </c>
      <c r="BK85" s="279">
        <f>+BI85-BJ85</f>
        <v>30299.899999999936</v>
      </c>
      <c r="BL85" s="277"/>
      <c r="BM85" s="278">
        <f>+BM83-BM82</f>
        <v>1587255</v>
      </c>
      <c r="BN85" s="278">
        <f>+BN83-BN82</f>
        <v>1419206.5999999996</v>
      </c>
      <c r="BO85" s="279">
        <f>+BM85-BN85</f>
        <v>168048.40000000037</v>
      </c>
      <c r="BP85" s="277"/>
      <c r="BQ85" s="278">
        <f>+BQ83-BQ82</f>
        <v>264544</v>
      </c>
      <c r="BR85" s="278">
        <f>+BR83-BR82</f>
        <v>236535</v>
      </c>
      <c r="BS85" s="279">
        <f>+BQ85-BR85</f>
        <v>28009</v>
      </c>
      <c r="BT85" s="277"/>
      <c r="BU85" s="278">
        <f>+BU83-BU82</f>
        <v>3215004.6999999997</v>
      </c>
      <c r="BV85" s="278">
        <f>+BV83-BV82</f>
        <v>2874567.6</v>
      </c>
      <c r="BW85" s="279">
        <f>+BU85-BV85</f>
        <v>340437.09999999963</v>
      </c>
      <c r="BX85" s="277"/>
      <c r="BY85" s="278">
        <f>+BY83-BY82</f>
        <v>267917</v>
      </c>
      <c r="BZ85" s="278">
        <f>+BZ83-BZ82</f>
        <v>239547</v>
      </c>
      <c r="CA85" s="279">
        <f>+BY85-BZ85</f>
        <v>28370</v>
      </c>
    </row>
    <row r="89" spans="2:79" s="281" customFormat="1" ht="21.75" customHeight="1">
      <c r="I89" s="282">
        <v>284844</v>
      </c>
      <c r="J89" s="282"/>
      <c r="K89" s="282"/>
      <c r="L89" s="282"/>
      <c r="M89" s="282">
        <v>244511</v>
      </c>
      <c r="N89" s="282"/>
      <c r="O89" s="282"/>
      <c r="P89" s="282"/>
      <c r="Q89" s="282">
        <v>256739</v>
      </c>
      <c r="R89" s="282"/>
      <c r="S89" s="282"/>
      <c r="T89" s="282"/>
      <c r="U89" s="282">
        <v>268759</v>
      </c>
      <c r="V89" s="282"/>
      <c r="W89" s="282"/>
      <c r="X89" s="282"/>
      <c r="Y89" s="282">
        <v>244369</v>
      </c>
      <c r="Z89" s="282"/>
      <c r="AA89" s="282"/>
      <c r="AB89" s="282"/>
      <c r="AC89" s="282">
        <v>268962</v>
      </c>
      <c r="AD89" s="282"/>
      <c r="AE89" s="282"/>
      <c r="AF89" s="282"/>
      <c r="AG89" s="282"/>
      <c r="AH89" s="282"/>
      <c r="AI89" s="282"/>
      <c r="AJ89" s="282"/>
      <c r="AK89" s="282"/>
      <c r="AL89" s="282"/>
      <c r="AM89" s="282"/>
      <c r="AN89" s="282"/>
      <c r="AO89" s="282">
        <v>244369</v>
      </c>
      <c r="AP89" s="282"/>
      <c r="AQ89" s="282"/>
      <c r="AR89" s="282"/>
      <c r="AS89" s="282">
        <v>244369</v>
      </c>
      <c r="AT89" s="282"/>
      <c r="AU89" s="282"/>
      <c r="AV89" s="282"/>
      <c r="AW89" s="282">
        <v>244369</v>
      </c>
      <c r="AX89" s="282"/>
      <c r="AY89" s="282"/>
      <c r="AZ89" s="282"/>
      <c r="BA89" s="282">
        <v>268759</v>
      </c>
      <c r="BB89" s="282"/>
      <c r="BC89" s="282"/>
      <c r="BD89" s="282"/>
      <c r="BE89" s="282">
        <v>232105</v>
      </c>
      <c r="BF89" s="282"/>
      <c r="BG89" s="282"/>
      <c r="BH89" s="282"/>
      <c r="BI89" s="282">
        <v>232105</v>
      </c>
      <c r="BJ89" s="282"/>
      <c r="BK89" s="282"/>
      <c r="BL89" s="282"/>
      <c r="BM89" s="282"/>
      <c r="BN89" s="282"/>
      <c r="BO89" s="282"/>
      <c r="BP89" s="282"/>
      <c r="BQ89" s="282"/>
      <c r="BR89" s="282"/>
      <c r="BS89" s="282"/>
    </row>
    <row r="90" spans="2:79" s="281" customFormat="1" ht="21.75" customHeight="1">
      <c r="H90" s="281" t="s">
        <v>118</v>
      </c>
      <c r="I90" s="282">
        <v>4272.66</v>
      </c>
      <c r="J90" s="282"/>
      <c r="K90" s="282"/>
      <c r="L90" s="282"/>
      <c r="M90" s="282">
        <v>3667.665</v>
      </c>
      <c r="N90" s="282"/>
      <c r="O90" s="282"/>
      <c r="P90" s="282"/>
      <c r="Q90" s="282">
        <v>3851.085</v>
      </c>
      <c r="R90" s="282"/>
      <c r="S90" s="282"/>
      <c r="T90" s="282"/>
      <c r="U90" s="282">
        <v>4031.3849999999998</v>
      </c>
      <c r="V90" s="282"/>
      <c r="W90" s="282"/>
      <c r="X90" s="282"/>
      <c r="Y90" s="282">
        <v>3665.5349999999999</v>
      </c>
      <c r="Z90" s="282"/>
      <c r="AA90" s="282"/>
      <c r="AB90" s="282"/>
      <c r="AC90" s="282">
        <v>4034.43</v>
      </c>
      <c r="AD90" s="282"/>
      <c r="AE90" s="282"/>
      <c r="AF90" s="282"/>
      <c r="AG90" s="282"/>
      <c r="AH90" s="282"/>
      <c r="AI90" s="282"/>
      <c r="AJ90" s="282"/>
      <c r="AK90" s="282"/>
      <c r="AL90" s="282"/>
      <c r="AM90" s="282"/>
      <c r="AN90" s="282"/>
      <c r="AO90" s="282">
        <v>3665.5349999999999</v>
      </c>
      <c r="AP90" s="282"/>
      <c r="AQ90" s="282"/>
      <c r="AR90" s="282"/>
      <c r="AS90" s="282">
        <v>3665.5349999999999</v>
      </c>
      <c r="AT90" s="282"/>
      <c r="AU90" s="282"/>
      <c r="AV90" s="282"/>
      <c r="AW90" s="282">
        <v>3665.5349999999999</v>
      </c>
      <c r="AX90" s="282"/>
      <c r="AY90" s="282"/>
      <c r="AZ90" s="282"/>
      <c r="BA90" s="282">
        <v>4031.3849999999998</v>
      </c>
      <c r="BB90" s="282"/>
      <c r="BC90" s="282"/>
      <c r="BD90" s="282"/>
      <c r="BE90" s="282">
        <v>3481.5749999999998</v>
      </c>
      <c r="BF90" s="282"/>
      <c r="BG90" s="282"/>
      <c r="BH90" s="282"/>
      <c r="BI90" s="282">
        <v>3481.5749999999998</v>
      </c>
      <c r="BJ90" s="282"/>
      <c r="BK90" s="282"/>
      <c r="BL90" s="282"/>
      <c r="BM90" s="282"/>
      <c r="BN90" s="282"/>
      <c r="BO90" s="282"/>
      <c r="BP90" s="282"/>
      <c r="BQ90" s="282"/>
      <c r="BR90" s="282"/>
      <c r="BS90" s="282"/>
    </row>
    <row r="91" spans="2:79" ht="13.5">
      <c r="H91" s="283"/>
      <c r="I91" s="284">
        <v>1.4999999999999999E-2</v>
      </c>
      <c r="J91" s="284"/>
      <c r="K91" s="284"/>
      <c r="L91" s="284"/>
      <c r="M91" s="284">
        <v>1.4999999999999999E-2</v>
      </c>
      <c r="N91" s="284"/>
      <c r="O91" s="284"/>
      <c r="P91" s="284"/>
      <c r="Q91" s="284">
        <v>1.4999999999999999E-2</v>
      </c>
      <c r="R91" s="284"/>
      <c r="S91" s="284"/>
      <c r="T91" s="284"/>
      <c r="U91" s="284">
        <v>1.4999999999999999E-2</v>
      </c>
      <c r="V91" s="284"/>
      <c r="W91" s="284"/>
      <c r="X91" s="284"/>
      <c r="Y91" s="284">
        <v>1.4999999999999999E-2</v>
      </c>
      <c r="Z91" s="284"/>
      <c r="AA91" s="284"/>
      <c r="AB91" s="284"/>
      <c r="AC91" s="284">
        <v>1.4999999999999999E-2</v>
      </c>
      <c r="AD91" s="284"/>
      <c r="AE91" s="284"/>
      <c r="AF91" s="284"/>
      <c r="AG91" s="284"/>
      <c r="AH91" s="284"/>
      <c r="AI91" s="284"/>
      <c r="AJ91" s="284"/>
      <c r="AK91" s="284"/>
      <c r="AL91" s="284"/>
      <c r="AM91" s="284"/>
      <c r="AN91" s="284"/>
      <c r="AO91" s="284">
        <v>1.4999999999999999E-2</v>
      </c>
      <c r="AP91" s="284"/>
      <c r="AQ91" s="284"/>
      <c r="AR91" s="284"/>
      <c r="AS91" s="284">
        <v>1.4999999999999999E-2</v>
      </c>
      <c r="AT91" s="284"/>
      <c r="AU91" s="284"/>
      <c r="AV91" s="284"/>
      <c r="AW91" s="284">
        <v>1.4999999999999999E-2</v>
      </c>
      <c r="AX91" s="284"/>
      <c r="AY91" s="284"/>
      <c r="AZ91" s="284"/>
      <c r="BA91" s="284">
        <v>1.4999999999999999E-2</v>
      </c>
      <c r="BB91" s="284"/>
      <c r="BC91" s="284"/>
      <c r="BD91" s="284"/>
      <c r="BE91" s="284">
        <v>1.4999999999999999E-2</v>
      </c>
      <c r="BF91" s="284"/>
      <c r="BG91" s="284"/>
      <c r="BH91" s="284"/>
      <c r="BI91" s="284">
        <v>1.4999999999999999E-2</v>
      </c>
      <c r="BJ91" s="284"/>
      <c r="BK91" s="284"/>
      <c r="BL91" s="284"/>
      <c r="BM91" s="284"/>
      <c r="BN91" s="284"/>
      <c r="BO91" s="284"/>
      <c r="BP91" s="284"/>
      <c r="BQ91" s="284"/>
      <c r="BR91" s="284"/>
      <c r="BS91" s="284"/>
      <c r="BT91" s="283"/>
      <c r="BU91" s="283"/>
      <c r="BV91" s="283"/>
      <c r="BW91" s="283"/>
      <c r="BX91" s="283"/>
      <c r="BY91" s="283"/>
      <c r="BZ91" s="283"/>
      <c r="CA91" s="283"/>
    </row>
  </sheetData>
  <mergeCells count="32">
    <mergeCell ref="H2:K2"/>
    <mergeCell ref="L2:O2"/>
    <mergeCell ref="BX5:CA5"/>
    <mergeCell ref="B74:B84"/>
    <mergeCell ref="AZ5:BC5"/>
    <mergeCell ref="BD5:BG5"/>
    <mergeCell ref="BH5:BK5"/>
    <mergeCell ref="BL5:BO5"/>
    <mergeCell ref="BP5:BS5"/>
    <mergeCell ref="BT5:BW5"/>
    <mergeCell ref="AB5:AE5"/>
    <mergeCell ref="AF5:AI5"/>
    <mergeCell ref="AJ5:AM5"/>
    <mergeCell ref="AN5:AQ5"/>
    <mergeCell ref="AR5:AU5"/>
    <mergeCell ref="AV5:AY5"/>
    <mergeCell ref="BT4:BW4"/>
    <mergeCell ref="BX4:CA4"/>
    <mergeCell ref="B5:C6"/>
    <mergeCell ref="D5:D6"/>
    <mergeCell ref="E5:E6"/>
    <mergeCell ref="H5:K5"/>
    <mergeCell ref="L5:O5"/>
    <mergeCell ref="P5:S5"/>
    <mergeCell ref="T5:W5"/>
    <mergeCell ref="X5:AA5"/>
    <mergeCell ref="H4:AE4"/>
    <mergeCell ref="AF4:AI4"/>
    <mergeCell ref="AJ4:AM4"/>
    <mergeCell ref="AN4:BK4"/>
    <mergeCell ref="BL4:BO4"/>
    <mergeCell ref="BP4:BS4"/>
  </mergeCells>
  <printOptions horizontalCentered="1"/>
  <pageMargins left="0.16" right="0.16" top="0.75" bottom="0.37" header="0.3" footer="0.16"/>
  <pageSetup paperSize="8" scale="32" orientation="landscape" r:id="rId1"/>
  <headerFooter>
    <oddHeader>&amp;R&amp;D  &amp;T</oddHeader>
    <oddFooter>&amp;L&amp;Z&amp;F&amp;R&amp;A</oddFooter>
  </headerFooter>
  <colBreaks count="1" manualBreakCount="1">
    <brk id="39" max="9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E75301"/>
    <pageSetUpPr fitToPage="1"/>
  </sheetPr>
  <dimension ref="B1:CA91"/>
  <sheetViews>
    <sheetView showGridLines="0" zoomScale="90" zoomScaleNormal="90" zoomScaleSheetLayoutView="100" workbookViewId="0">
      <pane xSplit="7" ySplit="6" topLeftCell="BD7" activePane="bottomRight" state="frozen"/>
      <selection activeCell="O18" sqref="O18"/>
      <selection pane="topRight" activeCell="O18" sqref="O18"/>
      <selection pane="bottomLeft" activeCell="O18" sqref="O18"/>
      <selection pane="bottomRight" activeCell="C20" sqref="C20"/>
    </sheetView>
  </sheetViews>
  <sheetFormatPr defaultRowHeight="12.75"/>
  <cols>
    <col min="1" max="1" width="2.140625" style="249" customWidth="1"/>
    <col min="2" max="2" width="23.7109375" style="249" customWidth="1"/>
    <col min="3" max="3" width="32.140625" style="249" bestFit="1" customWidth="1"/>
    <col min="4" max="4" width="9.140625" style="249"/>
    <col min="5" max="5" width="7.7109375" style="249" customWidth="1"/>
    <col min="6" max="6" width="5.140625" style="249" bestFit="1" customWidth="1"/>
    <col min="7" max="7" width="5.28515625" style="249" bestFit="1" customWidth="1"/>
    <col min="8" max="8" width="10.42578125" style="289" customWidth="1"/>
    <col min="9" max="9" width="11.7109375" style="249" customWidth="1"/>
    <col min="10" max="12" width="10.42578125" style="249" customWidth="1"/>
    <col min="13" max="13" width="11.7109375" style="249" customWidth="1"/>
    <col min="14" max="16" width="10.42578125" style="249" customWidth="1"/>
    <col min="17" max="17" width="11.7109375" style="249" customWidth="1"/>
    <col min="18" max="20" width="10.42578125" style="249" customWidth="1"/>
    <col min="21" max="21" width="11.7109375" style="249" customWidth="1"/>
    <col min="22" max="24" width="10.42578125" style="249" customWidth="1"/>
    <col min="25" max="25" width="11.7109375" style="249" customWidth="1"/>
    <col min="26" max="28" width="10.42578125" style="249" customWidth="1"/>
    <col min="29" max="29" width="11.7109375" style="249" customWidth="1"/>
    <col min="30" max="32" width="10.42578125" style="249" customWidth="1"/>
    <col min="33" max="34" width="10.85546875" style="249" customWidth="1"/>
    <col min="35" max="40" width="10.42578125" style="249" customWidth="1"/>
    <col min="41" max="41" width="11.7109375" style="249" customWidth="1"/>
    <col min="42" max="44" width="10.42578125" style="249" customWidth="1"/>
    <col min="45" max="45" width="11.7109375" style="249" customWidth="1"/>
    <col min="46" max="48" width="10.42578125" style="249" customWidth="1"/>
    <col min="49" max="49" width="11.7109375" style="249" customWidth="1"/>
    <col min="50" max="52" width="10.42578125" style="249" customWidth="1"/>
    <col min="53" max="53" width="11.7109375" style="249" customWidth="1"/>
    <col min="54" max="56" width="10.42578125" style="249" customWidth="1"/>
    <col min="57" max="57" width="11.7109375" style="249" customWidth="1"/>
    <col min="58" max="60" width="10.42578125" style="249" customWidth="1"/>
    <col min="61" max="61" width="11.7109375" style="249" customWidth="1"/>
    <col min="62" max="64" width="10.42578125" style="249" customWidth="1"/>
    <col min="65" max="66" width="10.85546875" style="249" customWidth="1"/>
    <col min="67" max="72" width="10.42578125" style="249" customWidth="1"/>
    <col min="73" max="74" width="10.85546875" style="249" customWidth="1"/>
    <col min="75" max="79" width="10.42578125" style="249" customWidth="1"/>
    <col min="80" max="16384" width="9.140625" style="249"/>
  </cols>
  <sheetData>
    <row r="1" spans="2:79" ht="21" customHeight="1">
      <c r="B1" s="1" t="s">
        <v>34</v>
      </c>
      <c r="C1" s="2"/>
      <c r="D1" s="3"/>
      <c r="E1" s="3"/>
      <c r="F1" s="3"/>
      <c r="G1" s="3"/>
      <c r="H1" s="28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3"/>
      <c r="AG1" s="3"/>
      <c r="AH1" s="3"/>
      <c r="AI1" s="4"/>
      <c r="AJ1" s="4"/>
      <c r="AK1" s="4"/>
      <c r="AL1" s="4"/>
      <c r="AM1" s="61" t="s">
        <v>169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4"/>
      <c r="BL1" s="3"/>
      <c r="BM1" s="3"/>
      <c r="BN1" s="3"/>
      <c r="BO1" s="4"/>
      <c r="BP1" s="4"/>
      <c r="BQ1" s="4"/>
      <c r="BR1" s="4"/>
      <c r="BS1" s="3"/>
      <c r="BT1" s="3"/>
      <c r="BU1" s="3"/>
      <c r="BV1" s="3"/>
      <c r="BW1" s="4"/>
      <c r="BX1" s="4"/>
      <c r="BY1" s="4"/>
      <c r="BZ1" s="4"/>
      <c r="CA1" s="61" t="s">
        <v>170</v>
      </c>
    </row>
    <row r="2" spans="2:79" ht="21" customHeight="1" thickBot="1">
      <c r="B2" s="5" t="s">
        <v>171</v>
      </c>
      <c r="C2" s="2"/>
      <c r="D2" s="6"/>
      <c r="E2" s="3"/>
      <c r="F2" s="3"/>
      <c r="G2" s="3"/>
      <c r="H2" s="285"/>
      <c r="I2" s="3"/>
      <c r="J2" s="63"/>
      <c r="K2" s="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64"/>
      <c r="Y2" s="7"/>
      <c r="Z2" s="65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8"/>
      <c r="BZ2" s="8"/>
      <c r="CA2" s="3"/>
    </row>
    <row r="3" spans="2:79" ht="21" customHeight="1" thickBot="1">
      <c r="B3" s="3"/>
      <c r="C3" s="2"/>
      <c r="D3" s="9" t="s">
        <v>124</v>
      </c>
      <c r="E3" s="10">
        <v>176</v>
      </c>
      <c r="F3" s="3"/>
      <c r="G3" s="3"/>
      <c r="H3" s="28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2:79" ht="21" customHeight="1" thickBot="1">
      <c r="B4" s="3"/>
      <c r="C4" s="2"/>
      <c r="D4" s="9" t="s">
        <v>125</v>
      </c>
      <c r="E4" s="10">
        <v>75</v>
      </c>
      <c r="F4" s="3"/>
      <c r="G4" s="3"/>
      <c r="H4" s="355" t="s">
        <v>126</v>
      </c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  <c r="X4" s="356"/>
      <c r="Y4" s="356"/>
      <c r="Z4" s="356"/>
      <c r="AA4" s="356"/>
      <c r="AB4" s="356"/>
      <c r="AC4" s="356"/>
      <c r="AD4" s="356"/>
      <c r="AE4" s="357"/>
      <c r="AF4" s="358" t="s">
        <v>127</v>
      </c>
      <c r="AG4" s="359"/>
      <c r="AH4" s="359"/>
      <c r="AI4" s="360"/>
      <c r="AJ4" s="358" t="s">
        <v>127</v>
      </c>
      <c r="AK4" s="359"/>
      <c r="AL4" s="359"/>
      <c r="AM4" s="360"/>
      <c r="AN4" s="355" t="s">
        <v>128</v>
      </c>
      <c r="AO4" s="356"/>
      <c r="AP4" s="356"/>
      <c r="AQ4" s="356"/>
      <c r="AR4" s="356"/>
      <c r="AS4" s="356"/>
      <c r="AT4" s="356"/>
      <c r="AU4" s="356"/>
      <c r="AV4" s="356"/>
      <c r="AW4" s="356"/>
      <c r="AX4" s="356"/>
      <c r="AY4" s="356"/>
      <c r="AZ4" s="356"/>
      <c r="BA4" s="356"/>
      <c r="BB4" s="356"/>
      <c r="BC4" s="356"/>
      <c r="BD4" s="356"/>
      <c r="BE4" s="356"/>
      <c r="BF4" s="356"/>
      <c r="BG4" s="356"/>
      <c r="BH4" s="356"/>
      <c r="BI4" s="356"/>
      <c r="BJ4" s="356"/>
      <c r="BK4" s="357"/>
      <c r="BL4" s="358" t="s">
        <v>129</v>
      </c>
      <c r="BM4" s="359"/>
      <c r="BN4" s="359"/>
      <c r="BO4" s="360"/>
      <c r="BP4" s="358" t="s">
        <v>129</v>
      </c>
      <c r="BQ4" s="359"/>
      <c r="BR4" s="359"/>
      <c r="BS4" s="360"/>
      <c r="BT4" s="340" t="s">
        <v>130</v>
      </c>
      <c r="BU4" s="341"/>
      <c r="BV4" s="341"/>
      <c r="BW4" s="342"/>
      <c r="BX4" s="340" t="s">
        <v>130</v>
      </c>
      <c r="BY4" s="341"/>
      <c r="BZ4" s="341"/>
      <c r="CA4" s="342"/>
    </row>
    <row r="5" spans="2:79" ht="21" customHeight="1">
      <c r="B5" s="343" t="s">
        <v>35</v>
      </c>
      <c r="C5" s="344"/>
      <c r="D5" s="347" t="s">
        <v>131</v>
      </c>
      <c r="E5" s="349" t="s">
        <v>33</v>
      </c>
      <c r="F5" s="11" t="s">
        <v>132</v>
      </c>
      <c r="G5" s="12" t="s">
        <v>133</v>
      </c>
      <c r="H5" s="351" t="s">
        <v>134</v>
      </c>
      <c r="I5" s="352"/>
      <c r="J5" s="353"/>
      <c r="K5" s="354"/>
      <c r="L5" s="351" t="s">
        <v>135</v>
      </c>
      <c r="M5" s="352"/>
      <c r="N5" s="353"/>
      <c r="O5" s="354"/>
      <c r="P5" s="351" t="s">
        <v>136</v>
      </c>
      <c r="Q5" s="352"/>
      <c r="R5" s="353"/>
      <c r="S5" s="354"/>
      <c r="T5" s="351" t="s">
        <v>137</v>
      </c>
      <c r="U5" s="352"/>
      <c r="V5" s="353"/>
      <c r="W5" s="354"/>
      <c r="X5" s="351" t="s">
        <v>138</v>
      </c>
      <c r="Y5" s="352"/>
      <c r="Z5" s="353"/>
      <c r="AA5" s="354"/>
      <c r="AB5" s="351" t="s">
        <v>139</v>
      </c>
      <c r="AC5" s="352"/>
      <c r="AD5" s="353"/>
      <c r="AE5" s="354"/>
      <c r="AF5" s="367" t="s">
        <v>140</v>
      </c>
      <c r="AG5" s="368"/>
      <c r="AH5" s="369"/>
      <c r="AI5" s="370"/>
      <c r="AJ5" s="371" t="s">
        <v>141</v>
      </c>
      <c r="AK5" s="372"/>
      <c r="AL5" s="372"/>
      <c r="AM5" s="373"/>
      <c r="AN5" s="351" t="s">
        <v>142</v>
      </c>
      <c r="AO5" s="352"/>
      <c r="AP5" s="353"/>
      <c r="AQ5" s="354"/>
      <c r="AR5" s="351" t="s">
        <v>143</v>
      </c>
      <c r="AS5" s="352"/>
      <c r="AT5" s="353"/>
      <c r="AU5" s="354"/>
      <c r="AV5" s="351" t="s">
        <v>144</v>
      </c>
      <c r="AW5" s="352"/>
      <c r="AX5" s="353"/>
      <c r="AY5" s="354"/>
      <c r="AZ5" s="351" t="s">
        <v>145</v>
      </c>
      <c r="BA5" s="352"/>
      <c r="BB5" s="353"/>
      <c r="BC5" s="354"/>
      <c r="BD5" s="351" t="s">
        <v>146</v>
      </c>
      <c r="BE5" s="352"/>
      <c r="BF5" s="353"/>
      <c r="BG5" s="354"/>
      <c r="BH5" s="351" t="s">
        <v>147</v>
      </c>
      <c r="BI5" s="352"/>
      <c r="BJ5" s="353"/>
      <c r="BK5" s="354"/>
      <c r="BL5" s="367" t="s">
        <v>140</v>
      </c>
      <c r="BM5" s="368"/>
      <c r="BN5" s="369"/>
      <c r="BO5" s="370"/>
      <c r="BP5" s="371" t="s">
        <v>141</v>
      </c>
      <c r="BQ5" s="372"/>
      <c r="BR5" s="372"/>
      <c r="BS5" s="373"/>
      <c r="BT5" s="374" t="s">
        <v>140</v>
      </c>
      <c r="BU5" s="375"/>
      <c r="BV5" s="376"/>
      <c r="BW5" s="377"/>
      <c r="BX5" s="362" t="s">
        <v>141</v>
      </c>
      <c r="BY5" s="363"/>
      <c r="BZ5" s="363"/>
      <c r="CA5" s="364"/>
    </row>
    <row r="6" spans="2:79" ht="30.75" customHeight="1" thickBot="1">
      <c r="B6" s="345"/>
      <c r="C6" s="346"/>
      <c r="D6" s="348"/>
      <c r="E6" s="350"/>
      <c r="F6" s="13" t="s">
        <v>148</v>
      </c>
      <c r="G6" s="14" t="s">
        <v>149</v>
      </c>
      <c r="H6" s="286" t="s">
        <v>36</v>
      </c>
      <c r="I6" s="16" t="s">
        <v>37</v>
      </c>
      <c r="J6" s="17" t="s">
        <v>33</v>
      </c>
      <c r="K6" s="18" t="s">
        <v>38</v>
      </c>
      <c r="L6" s="15" t="s">
        <v>36</v>
      </c>
      <c r="M6" s="16" t="s">
        <v>37</v>
      </c>
      <c r="N6" s="17" t="s">
        <v>33</v>
      </c>
      <c r="O6" s="18" t="s">
        <v>38</v>
      </c>
      <c r="P6" s="15" t="s">
        <v>36</v>
      </c>
      <c r="Q6" s="16" t="s">
        <v>37</v>
      </c>
      <c r="R6" s="17" t="s">
        <v>33</v>
      </c>
      <c r="S6" s="18" t="s">
        <v>38</v>
      </c>
      <c r="T6" s="15" t="s">
        <v>36</v>
      </c>
      <c r="U6" s="16" t="s">
        <v>37</v>
      </c>
      <c r="V6" s="17" t="s">
        <v>33</v>
      </c>
      <c r="W6" s="18" t="s">
        <v>38</v>
      </c>
      <c r="X6" s="15" t="s">
        <v>36</v>
      </c>
      <c r="Y6" s="16" t="s">
        <v>37</v>
      </c>
      <c r="Z6" s="17" t="s">
        <v>33</v>
      </c>
      <c r="AA6" s="18" t="s">
        <v>38</v>
      </c>
      <c r="AB6" s="15" t="s">
        <v>36</v>
      </c>
      <c r="AC6" s="16" t="s">
        <v>37</v>
      </c>
      <c r="AD6" s="17" t="s">
        <v>33</v>
      </c>
      <c r="AE6" s="18" t="s">
        <v>38</v>
      </c>
      <c r="AF6" s="19" t="s">
        <v>36</v>
      </c>
      <c r="AG6" s="20" t="s">
        <v>37</v>
      </c>
      <c r="AH6" s="21" t="s">
        <v>33</v>
      </c>
      <c r="AI6" s="22" t="s">
        <v>38</v>
      </c>
      <c r="AJ6" s="19" t="s">
        <v>36</v>
      </c>
      <c r="AK6" s="20" t="s">
        <v>37</v>
      </c>
      <c r="AL6" s="21" t="s">
        <v>33</v>
      </c>
      <c r="AM6" s="22" t="s">
        <v>38</v>
      </c>
      <c r="AN6" s="15" t="s">
        <v>36</v>
      </c>
      <c r="AO6" s="16" t="s">
        <v>37</v>
      </c>
      <c r="AP6" s="17" t="s">
        <v>33</v>
      </c>
      <c r="AQ6" s="18" t="s">
        <v>38</v>
      </c>
      <c r="AR6" s="15" t="s">
        <v>36</v>
      </c>
      <c r="AS6" s="16" t="s">
        <v>37</v>
      </c>
      <c r="AT6" s="17" t="s">
        <v>33</v>
      </c>
      <c r="AU6" s="18" t="s">
        <v>38</v>
      </c>
      <c r="AV6" s="15" t="s">
        <v>36</v>
      </c>
      <c r="AW6" s="16" t="s">
        <v>37</v>
      </c>
      <c r="AX6" s="17" t="s">
        <v>33</v>
      </c>
      <c r="AY6" s="18" t="s">
        <v>38</v>
      </c>
      <c r="AZ6" s="15" t="s">
        <v>36</v>
      </c>
      <c r="BA6" s="16" t="s">
        <v>37</v>
      </c>
      <c r="BB6" s="17" t="s">
        <v>33</v>
      </c>
      <c r="BC6" s="18" t="s">
        <v>38</v>
      </c>
      <c r="BD6" s="15" t="s">
        <v>36</v>
      </c>
      <c r="BE6" s="16" t="s">
        <v>37</v>
      </c>
      <c r="BF6" s="17" t="s">
        <v>33</v>
      </c>
      <c r="BG6" s="18" t="s">
        <v>38</v>
      </c>
      <c r="BH6" s="15" t="s">
        <v>36</v>
      </c>
      <c r="BI6" s="16" t="s">
        <v>37</v>
      </c>
      <c r="BJ6" s="17" t="s">
        <v>33</v>
      </c>
      <c r="BK6" s="18" t="s">
        <v>38</v>
      </c>
      <c r="BL6" s="19" t="s">
        <v>36</v>
      </c>
      <c r="BM6" s="20" t="s">
        <v>37</v>
      </c>
      <c r="BN6" s="21" t="s">
        <v>33</v>
      </c>
      <c r="BO6" s="22" t="s">
        <v>38</v>
      </c>
      <c r="BP6" s="19" t="s">
        <v>36</v>
      </c>
      <c r="BQ6" s="20" t="s">
        <v>37</v>
      </c>
      <c r="BR6" s="21" t="s">
        <v>33</v>
      </c>
      <c r="BS6" s="22" t="s">
        <v>38</v>
      </c>
      <c r="BT6" s="23" t="s">
        <v>36</v>
      </c>
      <c r="BU6" s="24" t="s">
        <v>37</v>
      </c>
      <c r="BV6" s="25" t="s">
        <v>33</v>
      </c>
      <c r="BW6" s="26" t="s">
        <v>38</v>
      </c>
      <c r="BX6" s="23" t="s">
        <v>36</v>
      </c>
      <c r="BY6" s="24" t="s">
        <v>37</v>
      </c>
      <c r="BZ6" s="25" t="s">
        <v>33</v>
      </c>
      <c r="CA6" s="26" t="s">
        <v>38</v>
      </c>
    </row>
    <row r="7" spans="2:79" ht="21" customHeight="1">
      <c r="B7" s="66" t="s">
        <v>39</v>
      </c>
      <c r="C7" s="67" t="s">
        <v>49</v>
      </c>
      <c r="D7" s="68" t="s">
        <v>23</v>
      </c>
      <c r="E7" s="69"/>
      <c r="F7" s="70"/>
      <c r="G7" s="71"/>
      <c r="H7" s="72">
        <v>0</v>
      </c>
      <c r="I7" s="73">
        <f t="shared" ref="I7:I12" si="0">ROUND(H7*$E7*$F7*$G7,1)</f>
        <v>0</v>
      </c>
      <c r="J7" s="73">
        <f t="shared" ref="J7:J12" si="1">ROUND(H7*$E7,1)</f>
        <v>0</v>
      </c>
      <c r="K7" s="74">
        <f t="shared" ref="K7:K12" si="2">+I7-J7</f>
        <v>0</v>
      </c>
      <c r="L7" s="72">
        <v>0</v>
      </c>
      <c r="M7" s="73">
        <f t="shared" ref="M7:M12" si="3">ROUND(L7*$E7*$F7*$G7,1)</f>
        <v>0</v>
      </c>
      <c r="N7" s="73">
        <f t="shared" ref="N7:N12" si="4">ROUND(L7*$E7,1)</f>
        <v>0</v>
      </c>
      <c r="O7" s="74">
        <f t="shared" ref="O7:O12" si="5">+M7-N7</f>
        <v>0</v>
      </c>
      <c r="P7" s="72">
        <v>0</v>
      </c>
      <c r="Q7" s="73">
        <f t="shared" ref="Q7:Q12" si="6">ROUND(P7*$E7*$F7*$G7,1)</f>
        <v>0</v>
      </c>
      <c r="R7" s="73">
        <f t="shared" ref="R7:R12" si="7">ROUND(P7*$E7,1)</f>
        <v>0</v>
      </c>
      <c r="S7" s="74">
        <f t="shared" ref="S7:S12" si="8">+Q7-R7</f>
        <v>0</v>
      </c>
      <c r="T7" s="72">
        <v>0</v>
      </c>
      <c r="U7" s="73">
        <f t="shared" ref="U7:U12" si="9">ROUND(T7*$E7*$F7*$G7,1)</f>
        <v>0</v>
      </c>
      <c r="V7" s="73">
        <f t="shared" ref="V7:V12" si="10">ROUND(T7*$E7,1)</f>
        <v>0</v>
      </c>
      <c r="W7" s="74">
        <f t="shared" ref="W7:W12" si="11">+U7-V7</f>
        <v>0</v>
      </c>
      <c r="X7" s="72">
        <v>0</v>
      </c>
      <c r="Y7" s="73">
        <f t="shared" ref="Y7:Y12" si="12">ROUND(X7*$E7*$F7*$G7,1)</f>
        <v>0</v>
      </c>
      <c r="Z7" s="73">
        <f t="shared" ref="Z7:Z12" si="13">ROUND(X7*$E7,1)</f>
        <v>0</v>
      </c>
      <c r="AA7" s="74">
        <f t="shared" ref="AA7:AA12" si="14">+Y7-Z7</f>
        <v>0</v>
      </c>
      <c r="AB7" s="72">
        <v>0</v>
      </c>
      <c r="AC7" s="73">
        <f t="shared" ref="AC7:AC12" si="15">ROUND(AB7*$E7*$F7*$G7,1)</f>
        <v>0</v>
      </c>
      <c r="AD7" s="73">
        <f t="shared" ref="AD7:AD12" si="16">ROUND(AB7*$E7,1)</f>
        <v>0</v>
      </c>
      <c r="AE7" s="74">
        <f t="shared" ref="AE7:AE12" si="17">+AC7-AD7</f>
        <v>0</v>
      </c>
      <c r="AF7" s="75">
        <f t="shared" ref="AF7:AH12" si="18">+H7+L7+P7+T7+X7+AB7</f>
        <v>0</v>
      </c>
      <c r="AG7" s="76">
        <f t="shared" si="18"/>
        <v>0</v>
      </c>
      <c r="AH7" s="76">
        <f t="shared" si="18"/>
        <v>0</v>
      </c>
      <c r="AI7" s="77">
        <f t="shared" ref="AI7:AI81" si="19">+AG7-AH7</f>
        <v>0</v>
      </c>
      <c r="AJ7" s="75">
        <f t="shared" ref="AJ7:AJ12" si="20">ROUND(AVERAGE(AF7/6),1)</f>
        <v>0</v>
      </c>
      <c r="AK7" s="76">
        <f>ROUND(AVERAGE(AG7/6),0)</f>
        <v>0</v>
      </c>
      <c r="AL7" s="76">
        <f>ROUND(AVERAGE(AH7/6),0)</f>
        <v>0</v>
      </c>
      <c r="AM7" s="78">
        <f t="shared" ref="AM7:AM81" si="21">+AK7-AL7</f>
        <v>0</v>
      </c>
      <c r="AN7" s="72">
        <v>0</v>
      </c>
      <c r="AO7" s="73">
        <f t="shared" ref="AO7:AO12" si="22">ROUND(AN7*$E7*$F7*$G7,1)</f>
        <v>0</v>
      </c>
      <c r="AP7" s="73">
        <f t="shared" ref="AP7:AP12" si="23">ROUND(AN7*$E7,1)</f>
        <v>0</v>
      </c>
      <c r="AQ7" s="74">
        <f t="shared" ref="AQ7:AQ12" si="24">+AO7-AP7</f>
        <v>0</v>
      </c>
      <c r="AR7" s="72">
        <v>0</v>
      </c>
      <c r="AS7" s="73">
        <f t="shared" ref="AS7:AS12" si="25">ROUND(AR7*$E7*$F7*$G7,1)</f>
        <v>0</v>
      </c>
      <c r="AT7" s="73">
        <f t="shared" ref="AT7:AT12" si="26">ROUND(AR7*$E7,1)</f>
        <v>0</v>
      </c>
      <c r="AU7" s="74">
        <f t="shared" ref="AU7:AU12" si="27">+AS7-AT7</f>
        <v>0</v>
      </c>
      <c r="AV7" s="72">
        <v>0</v>
      </c>
      <c r="AW7" s="73">
        <f t="shared" ref="AW7:AW12" si="28">ROUND(AV7*$E7*$F7*$G7,1)</f>
        <v>0</v>
      </c>
      <c r="AX7" s="73">
        <f t="shared" ref="AX7:AX12" si="29">ROUND(AV7*$E7,1)</f>
        <v>0</v>
      </c>
      <c r="AY7" s="74">
        <f t="shared" ref="AY7:AY12" si="30">+AW7-AX7</f>
        <v>0</v>
      </c>
      <c r="AZ7" s="72">
        <v>0</v>
      </c>
      <c r="BA7" s="73">
        <f t="shared" ref="BA7:BA12" si="31">ROUND(AZ7*$E7*$F7*$G7,1)</f>
        <v>0</v>
      </c>
      <c r="BB7" s="73">
        <f t="shared" ref="BB7:BB12" si="32">ROUND(AZ7*$E7,1)</f>
        <v>0</v>
      </c>
      <c r="BC7" s="74">
        <f t="shared" ref="BC7:BC12" si="33">+BA7-BB7</f>
        <v>0</v>
      </c>
      <c r="BD7" s="72">
        <v>0</v>
      </c>
      <c r="BE7" s="73">
        <f t="shared" ref="BE7:BE12" si="34">ROUND(BD7*$E7*$F7*$G7,1)</f>
        <v>0</v>
      </c>
      <c r="BF7" s="73">
        <f t="shared" ref="BF7:BF12" si="35">ROUND(BD7*$E7,1)</f>
        <v>0</v>
      </c>
      <c r="BG7" s="74">
        <f t="shared" ref="BG7:BG12" si="36">+BE7-BF7</f>
        <v>0</v>
      </c>
      <c r="BH7" s="72">
        <v>0</v>
      </c>
      <c r="BI7" s="73">
        <f t="shared" ref="BI7:BI12" si="37">ROUND(BH7*$E7*$F7*$G7,1)</f>
        <v>0</v>
      </c>
      <c r="BJ7" s="73">
        <f t="shared" ref="BJ7:BJ12" si="38">ROUND(BH7*$E7,1)</f>
        <v>0</v>
      </c>
      <c r="BK7" s="74">
        <f t="shared" ref="BK7:BK12" si="39">+BI7-BJ7</f>
        <v>0</v>
      </c>
      <c r="BL7" s="75">
        <f t="shared" ref="BL7:BN12" si="40">+AN7+AR7+AV7+AZ7+BD7+BH7</f>
        <v>0</v>
      </c>
      <c r="BM7" s="76">
        <f t="shared" si="40"/>
        <v>0</v>
      </c>
      <c r="BN7" s="76">
        <f t="shared" si="40"/>
        <v>0</v>
      </c>
      <c r="BO7" s="77">
        <f t="shared" ref="BO7:BO81" si="41">+BM7-BN7</f>
        <v>0</v>
      </c>
      <c r="BP7" s="75">
        <f t="shared" ref="BP7:BP12" si="42">ROUND(AVERAGE(BL7/6),1)</f>
        <v>0</v>
      </c>
      <c r="BQ7" s="76">
        <f>ROUND(AVERAGE(BM7/6),0)</f>
        <v>0</v>
      </c>
      <c r="BR7" s="76">
        <f>ROUND(AVERAGE(BN7/6),0)</f>
        <v>0</v>
      </c>
      <c r="BS7" s="78">
        <f t="shared" ref="BS7:BS81" si="43">+BQ7-BR7</f>
        <v>0</v>
      </c>
      <c r="BT7" s="79">
        <f t="shared" ref="BT7:BV12" si="44">+AF7+BL7</f>
        <v>0</v>
      </c>
      <c r="BU7" s="80">
        <f t="shared" si="44"/>
        <v>0</v>
      </c>
      <c r="BV7" s="80">
        <f t="shared" si="44"/>
        <v>0</v>
      </c>
      <c r="BW7" s="81">
        <f t="shared" ref="BW7:BW81" si="45">+BU7-BV7</f>
        <v>0</v>
      </c>
      <c r="BX7" s="82">
        <f t="shared" ref="BX7:BX12" si="46">ROUND(AVERAGE(BT7/12),1)</f>
        <v>0</v>
      </c>
      <c r="BY7" s="83">
        <f>ROUND(AVERAGE(BU7/12),0)</f>
        <v>0</v>
      </c>
      <c r="BZ7" s="83">
        <f>ROUND(AVERAGE(BV7/12),0)</f>
        <v>0</v>
      </c>
      <c r="CA7" s="84">
        <f>+BY7-BZ7</f>
        <v>0</v>
      </c>
    </row>
    <row r="8" spans="2:79" ht="21" customHeight="1">
      <c r="B8" s="66"/>
      <c r="C8" s="67" t="s">
        <v>40</v>
      </c>
      <c r="D8" s="68" t="s">
        <v>41</v>
      </c>
      <c r="E8" s="69"/>
      <c r="F8" s="85"/>
      <c r="G8" s="86"/>
      <c r="H8" s="87">
        <v>0</v>
      </c>
      <c r="I8" s="88">
        <f t="shared" si="0"/>
        <v>0</v>
      </c>
      <c r="J8" s="88">
        <f t="shared" si="1"/>
        <v>0</v>
      </c>
      <c r="K8" s="89">
        <f t="shared" si="2"/>
        <v>0</v>
      </c>
      <c r="L8" s="87">
        <v>0</v>
      </c>
      <c r="M8" s="88">
        <f t="shared" si="3"/>
        <v>0</v>
      </c>
      <c r="N8" s="88">
        <f t="shared" si="4"/>
        <v>0</v>
      </c>
      <c r="O8" s="89">
        <f t="shared" si="5"/>
        <v>0</v>
      </c>
      <c r="P8" s="87">
        <v>0</v>
      </c>
      <c r="Q8" s="88">
        <f t="shared" si="6"/>
        <v>0</v>
      </c>
      <c r="R8" s="88">
        <f t="shared" si="7"/>
        <v>0</v>
      </c>
      <c r="S8" s="89">
        <f t="shared" si="8"/>
        <v>0</v>
      </c>
      <c r="T8" s="87">
        <v>0</v>
      </c>
      <c r="U8" s="88">
        <f t="shared" si="9"/>
        <v>0</v>
      </c>
      <c r="V8" s="88">
        <f t="shared" si="10"/>
        <v>0</v>
      </c>
      <c r="W8" s="89">
        <f t="shared" si="11"/>
        <v>0</v>
      </c>
      <c r="X8" s="87">
        <v>0</v>
      </c>
      <c r="Y8" s="88">
        <f t="shared" si="12"/>
        <v>0</v>
      </c>
      <c r="Z8" s="88">
        <f t="shared" si="13"/>
        <v>0</v>
      </c>
      <c r="AA8" s="89">
        <f t="shared" si="14"/>
        <v>0</v>
      </c>
      <c r="AB8" s="87">
        <v>0</v>
      </c>
      <c r="AC8" s="88">
        <f t="shared" si="15"/>
        <v>0</v>
      </c>
      <c r="AD8" s="88">
        <f t="shared" si="16"/>
        <v>0</v>
      </c>
      <c r="AE8" s="89">
        <f t="shared" si="17"/>
        <v>0</v>
      </c>
      <c r="AF8" s="90">
        <f t="shared" si="18"/>
        <v>0</v>
      </c>
      <c r="AG8" s="91">
        <f t="shared" si="18"/>
        <v>0</v>
      </c>
      <c r="AH8" s="91">
        <f t="shared" si="18"/>
        <v>0</v>
      </c>
      <c r="AI8" s="92">
        <f t="shared" si="19"/>
        <v>0</v>
      </c>
      <c r="AJ8" s="90">
        <f t="shared" si="20"/>
        <v>0</v>
      </c>
      <c r="AK8" s="91">
        <f t="shared" ref="AK8:AL12" si="47">ROUND(AVERAGE(AG8/6),0)</f>
        <v>0</v>
      </c>
      <c r="AL8" s="91">
        <f t="shared" si="47"/>
        <v>0</v>
      </c>
      <c r="AM8" s="92">
        <f t="shared" si="21"/>
        <v>0</v>
      </c>
      <c r="AN8" s="87">
        <v>0</v>
      </c>
      <c r="AO8" s="88">
        <f t="shared" si="22"/>
        <v>0</v>
      </c>
      <c r="AP8" s="88">
        <f t="shared" si="23"/>
        <v>0</v>
      </c>
      <c r="AQ8" s="89">
        <f t="shared" si="24"/>
        <v>0</v>
      </c>
      <c r="AR8" s="87">
        <v>0</v>
      </c>
      <c r="AS8" s="88">
        <f t="shared" si="25"/>
        <v>0</v>
      </c>
      <c r="AT8" s="88">
        <f t="shared" si="26"/>
        <v>0</v>
      </c>
      <c r="AU8" s="89">
        <f t="shared" si="27"/>
        <v>0</v>
      </c>
      <c r="AV8" s="87">
        <v>0</v>
      </c>
      <c r="AW8" s="88">
        <f t="shared" si="28"/>
        <v>0</v>
      </c>
      <c r="AX8" s="88">
        <f t="shared" si="29"/>
        <v>0</v>
      </c>
      <c r="AY8" s="89">
        <f t="shared" si="30"/>
        <v>0</v>
      </c>
      <c r="AZ8" s="87">
        <v>0</v>
      </c>
      <c r="BA8" s="88">
        <f t="shared" si="31"/>
        <v>0</v>
      </c>
      <c r="BB8" s="88">
        <f t="shared" si="32"/>
        <v>0</v>
      </c>
      <c r="BC8" s="89">
        <f t="shared" si="33"/>
        <v>0</v>
      </c>
      <c r="BD8" s="87">
        <v>0</v>
      </c>
      <c r="BE8" s="88">
        <f t="shared" si="34"/>
        <v>0</v>
      </c>
      <c r="BF8" s="88">
        <f t="shared" si="35"/>
        <v>0</v>
      </c>
      <c r="BG8" s="89">
        <f t="shared" si="36"/>
        <v>0</v>
      </c>
      <c r="BH8" s="87">
        <v>0</v>
      </c>
      <c r="BI8" s="88">
        <f t="shared" si="37"/>
        <v>0</v>
      </c>
      <c r="BJ8" s="88">
        <f t="shared" si="38"/>
        <v>0</v>
      </c>
      <c r="BK8" s="89">
        <f t="shared" si="39"/>
        <v>0</v>
      </c>
      <c r="BL8" s="90">
        <f t="shared" si="40"/>
        <v>0</v>
      </c>
      <c r="BM8" s="91">
        <f t="shared" si="40"/>
        <v>0</v>
      </c>
      <c r="BN8" s="91">
        <f t="shared" si="40"/>
        <v>0</v>
      </c>
      <c r="BO8" s="92">
        <f t="shared" si="41"/>
        <v>0</v>
      </c>
      <c r="BP8" s="90">
        <f t="shared" si="42"/>
        <v>0</v>
      </c>
      <c r="BQ8" s="91">
        <f t="shared" ref="BQ8:BR12" si="48">ROUND(AVERAGE(BM8/6),0)</f>
        <v>0</v>
      </c>
      <c r="BR8" s="91">
        <f t="shared" si="48"/>
        <v>0</v>
      </c>
      <c r="BS8" s="92">
        <f t="shared" si="43"/>
        <v>0</v>
      </c>
      <c r="BT8" s="79">
        <f t="shared" si="44"/>
        <v>0</v>
      </c>
      <c r="BU8" s="80">
        <f t="shared" si="44"/>
        <v>0</v>
      </c>
      <c r="BV8" s="80">
        <f t="shared" si="44"/>
        <v>0</v>
      </c>
      <c r="BW8" s="93">
        <f t="shared" si="45"/>
        <v>0</v>
      </c>
      <c r="BX8" s="79">
        <f t="shared" si="46"/>
        <v>0</v>
      </c>
      <c r="BY8" s="80">
        <f t="shared" ref="BY8:BZ12" si="49">ROUND(AVERAGE(BU8/12),0)</f>
        <v>0</v>
      </c>
      <c r="BZ8" s="80">
        <f t="shared" si="49"/>
        <v>0</v>
      </c>
      <c r="CA8" s="93">
        <f t="shared" ref="CA8:CA82" si="50">+BY8-BZ8</f>
        <v>0</v>
      </c>
    </row>
    <row r="9" spans="2:79" ht="21" customHeight="1">
      <c r="B9" s="66"/>
      <c r="C9" s="67" t="s">
        <v>42</v>
      </c>
      <c r="D9" s="68" t="s">
        <v>43</v>
      </c>
      <c r="E9" s="69"/>
      <c r="F9" s="85"/>
      <c r="G9" s="86"/>
      <c r="H9" s="87">
        <v>0</v>
      </c>
      <c r="I9" s="88">
        <f t="shared" si="0"/>
        <v>0</v>
      </c>
      <c r="J9" s="88">
        <f t="shared" si="1"/>
        <v>0</v>
      </c>
      <c r="K9" s="89">
        <f t="shared" si="2"/>
        <v>0</v>
      </c>
      <c r="L9" s="87">
        <v>0</v>
      </c>
      <c r="M9" s="88">
        <f t="shared" si="3"/>
        <v>0</v>
      </c>
      <c r="N9" s="88">
        <f t="shared" si="4"/>
        <v>0</v>
      </c>
      <c r="O9" s="89">
        <f t="shared" si="5"/>
        <v>0</v>
      </c>
      <c r="P9" s="87">
        <v>0</v>
      </c>
      <c r="Q9" s="88">
        <f t="shared" si="6"/>
        <v>0</v>
      </c>
      <c r="R9" s="88">
        <f t="shared" si="7"/>
        <v>0</v>
      </c>
      <c r="S9" s="89">
        <f t="shared" si="8"/>
        <v>0</v>
      </c>
      <c r="T9" s="87">
        <v>0</v>
      </c>
      <c r="U9" s="88">
        <f t="shared" si="9"/>
        <v>0</v>
      </c>
      <c r="V9" s="88">
        <f t="shared" si="10"/>
        <v>0</v>
      </c>
      <c r="W9" s="89">
        <f t="shared" si="11"/>
        <v>0</v>
      </c>
      <c r="X9" s="87">
        <v>0</v>
      </c>
      <c r="Y9" s="88">
        <f t="shared" si="12"/>
        <v>0</v>
      </c>
      <c r="Z9" s="88">
        <f t="shared" si="13"/>
        <v>0</v>
      </c>
      <c r="AA9" s="89">
        <f t="shared" si="14"/>
        <v>0</v>
      </c>
      <c r="AB9" s="87">
        <v>0</v>
      </c>
      <c r="AC9" s="88">
        <f t="shared" si="15"/>
        <v>0</v>
      </c>
      <c r="AD9" s="88">
        <f t="shared" si="16"/>
        <v>0</v>
      </c>
      <c r="AE9" s="89">
        <f t="shared" si="17"/>
        <v>0</v>
      </c>
      <c r="AF9" s="90">
        <f t="shared" si="18"/>
        <v>0</v>
      </c>
      <c r="AG9" s="91">
        <f t="shared" si="18"/>
        <v>0</v>
      </c>
      <c r="AH9" s="91">
        <f t="shared" si="18"/>
        <v>0</v>
      </c>
      <c r="AI9" s="92">
        <f t="shared" si="19"/>
        <v>0</v>
      </c>
      <c r="AJ9" s="90">
        <f t="shared" si="20"/>
        <v>0</v>
      </c>
      <c r="AK9" s="91">
        <f t="shared" si="47"/>
        <v>0</v>
      </c>
      <c r="AL9" s="91">
        <f t="shared" si="47"/>
        <v>0</v>
      </c>
      <c r="AM9" s="92">
        <f t="shared" si="21"/>
        <v>0</v>
      </c>
      <c r="AN9" s="87">
        <v>0</v>
      </c>
      <c r="AO9" s="88">
        <f t="shared" si="22"/>
        <v>0</v>
      </c>
      <c r="AP9" s="88">
        <f t="shared" si="23"/>
        <v>0</v>
      </c>
      <c r="AQ9" s="89">
        <f t="shared" si="24"/>
        <v>0</v>
      </c>
      <c r="AR9" s="87">
        <v>0</v>
      </c>
      <c r="AS9" s="88">
        <f t="shared" si="25"/>
        <v>0</v>
      </c>
      <c r="AT9" s="88">
        <f t="shared" si="26"/>
        <v>0</v>
      </c>
      <c r="AU9" s="89">
        <f t="shared" si="27"/>
        <v>0</v>
      </c>
      <c r="AV9" s="87">
        <v>0</v>
      </c>
      <c r="AW9" s="88">
        <f t="shared" si="28"/>
        <v>0</v>
      </c>
      <c r="AX9" s="88">
        <f t="shared" si="29"/>
        <v>0</v>
      </c>
      <c r="AY9" s="89">
        <f t="shared" si="30"/>
        <v>0</v>
      </c>
      <c r="AZ9" s="87">
        <v>0</v>
      </c>
      <c r="BA9" s="88">
        <f t="shared" si="31"/>
        <v>0</v>
      </c>
      <c r="BB9" s="88">
        <f t="shared" si="32"/>
        <v>0</v>
      </c>
      <c r="BC9" s="89">
        <f t="shared" si="33"/>
        <v>0</v>
      </c>
      <c r="BD9" s="87">
        <v>0</v>
      </c>
      <c r="BE9" s="88">
        <f t="shared" si="34"/>
        <v>0</v>
      </c>
      <c r="BF9" s="88">
        <f t="shared" si="35"/>
        <v>0</v>
      </c>
      <c r="BG9" s="89">
        <f t="shared" si="36"/>
        <v>0</v>
      </c>
      <c r="BH9" s="87">
        <v>0</v>
      </c>
      <c r="BI9" s="88">
        <f t="shared" si="37"/>
        <v>0</v>
      </c>
      <c r="BJ9" s="88">
        <f t="shared" si="38"/>
        <v>0</v>
      </c>
      <c r="BK9" s="89">
        <f t="shared" si="39"/>
        <v>0</v>
      </c>
      <c r="BL9" s="90">
        <f t="shared" si="40"/>
        <v>0</v>
      </c>
      <c r="BM9" s="91">
        <f t="shared" si="40"/>
        <v>0</v>
      </c>
      <c r="BN9" s="91">
        <f t="shared" si="40"/>
        <v>0</v>
      </c>
      <c r="BO9" s="92">
        <f t="shared" si="41"/>
        <v>0</v>
      </c>
      <c r="BP9" s="90">
        <f t="shared" si="42"/>
        <v>0</v>
      </c>
      <c r="BQ9" s="91">
        <f t="shared" si="48"/>
        <v>0</v>
      </c>
      <c r="BR9" s="91">
        <f t="shared" si="48"/>
        <v>0</v>
      </c>
      <c r="BS9" s="92">
        <f t="shared" si="43"/>
        <v>0</v>
      </c>
      <c r="BT9" s="79">
        <f t="shared" si="44"/>
        <v>0</v>
      </c>
      <c r="BU9" s="80">
        <f t="shared" si="44"/>
        <v>0</v>
      </c>
      <c r="BV9" s="80">
        <f t="shared" si="44"/>
        <v>0</v>
      </c>
      <c r="BW9" s="93">
        <f t="shared" si="45"/>
        <v>0</v>
      </c>
      <c r="BX9" s="79">
        <f t="shared" si="46"/>
        <v>0</v>
      </c>
      <c r="BY9" s="80">
        <f t="shared" si="49"/>
        <v>0</v>
      </c>
      <c r="BZ9" s="80">
        <f t="shared" si="49"/>
        <v>0</v>
      </c>
      <c r="CA9" s="93">
        <f t="shared" si="50"/>
        <v>0</v>
      </c>
    </row>
    <row r="10" spans="2:79" ht="21" customHeight="1">
      <c r="B10" s="66"/>
      <c r="C10" s="67" t="s">
        <v>50</v>
      </c>
      <c r="D10" s="68" t="s">
        <v>119</v>
      </c>
      <c r="E10" s="69"/>
      <c r="F10" s="85"/>
      <c r="G10" s="86"/>
      <c r="H10" s="87">
        <v>0</v>
      </c>
      <c r="I10" s="88">
        <f t="shared" si="0"/>
        <v>0</v>
      </c>
      <c r="J10" s="88">
        <f t="shared" si="1"/>
        <v>0</v>
      </c>
      <c r="K10" s="89">
        <f t="shared" si="2"/>
        <v>0</v>
      </c>
      <c r="L10" s="87">
        <v>0</v>
      </c>
      <c r="M10" s="88">
        <f t="shared" si="3"/>
        <v>0</v>
      </c>
      <c r="N10" s="88">
        <f t="shared" si="4"/>
        <v>0</v>
      </c>
      <c r="O10" s="89">
        <f t="shared" si="5"/>
        <v>0</v>
      </c>
      <c r="P10" s="87">
        <v>0</v>
      </c>
      <c r="Q10" s="88">
        <f t="shared" si="6"/>
        <v>0</v>
      </c>
      <c r="R10" s="88">
        <f t="shared" si="7"/>
        <v>0</v>
      </c>
      <c r="S10" s="89">
        <f t="shared" si="8"/>
        <v>0</v>
      </c>
      <c r="T10" s="87">
        <v>0</v>
      </c>
      <c r="U10" s="88">
        <f t="shared" si="9"/>
        <v>0</v>
      </c>
      <c r="V10" s="88">
        <f t="shared" si="10"/>
        <v>0</v>
      </c>
      <c r="W10" s="89">
        <f t="shared" si="11"/>
        <v>0</v>
      </c>
      <c r="X10" s="87">
        <v>0</v>
      </c>
      <c r="Y10" s="88">
        <f t="shared" si="12"/>
        <v>0</v>
      </c>
      <c r="Z10" s="88">
        <f t="shared" si="13"/>
        <v>0</v>
      </c>
      <c r="AA10" s="89">
        <f t="shared" si="14"/>
        <v>0</v>
      </c>
      <c r="AB10" s="87">
        <v>0</v>
      </c>
      <c r="AC10" s="88">
        <f t="shared" si="15"/>
        <v>0</v>
      </c>
      <c r="AD10" s="88">
        <f t="shared" si="16"/>
        <v>0</v>
      </c>
      <c r="AE10" s="89">
        <f t="shared" si="17"/>
        <v>0</v>
      </c>
      <c r="AF10" s="90">
        <f t="shared" si="18"/>
        <v>0</v>
      </c>
      <c r="AG10" s="91">
        <f t="shared" si="18"/>
        <v>0</v>
      </c>
      <c r="AH10" s="91">
        <f t="shared" si="18"/>
        <v>0</v>
      </c>
      <c r="AI10" s="92">
        <f t="shared" si="19"/>
        <v>0</v>
      </c>
      <c r="AJ10" s="90">
        <f t="shared" si="20"/>
        <v>0</v>
      </c>
      <c r="AK10" s="91">
        <f t="shared" si="47"/>
        <v>0</v>
      </c>
      <c r="AL10" s="91">
        <f t="shared" si="47"/>
        <v>0</v>
      </c>
      <c r="AM10" s="92">
        <f t="shared" si="21"/>
        <v>0</v>
      </c>
      <c r="AN10" s="87">
        <v>0</v>
      </c>
      <c r="AO10" s="88">
        <f t="shared" si="22"/>
        <v>0</v>
      </c>
      <c r="AP10" s="88">
        <f t="shared" si="23"/>
        <v>0</v>
      </c>
      <c r="AQ10" s="89">
        <f t="shared" si="24"/>
        <v>0</v>
      </c>
      <c r="AR10" s="87">
        <v>0</v>
      </c>
      <c r="AS10" s="88">
        <f t="shared" si="25"/>
        <v>0</v>
      </c>
      <c r="AT10" s="88">
        <f t="shared" si="26"/>
        <v>0</v>
      </c>
      <c r="AU10" s="89">
        <f t="shared" si="27"/>
        <v>0</v>
      </c>
      <c r="AV10" s="87">
        <v>0</v>
      </c>
      <c r="AW10" s="88">
        <f t="shared" si="28"/>
        <v>0</v>
      </c>
      <c r="AX10" s="88">
        <f t="shared" si="29"/>
        <v>0</v>
      </c>
      <c r="AY10" s="89">
        <f t="shared" si="30"/>
        <v>0</v>
      </c>
      <c r="AZ10" s="87">
        <v>0</v>
      </c>
      <c r="BA10" s="88">
        <f t="shared" si="31"/>
        <v>0</v>
      </c>
      <c r="BB10" s="88">
        <f t="shared" si="32"/>
        <v>0</v>
      </c>
      <c r="BC10" s="89">
        <f t="shared" si="33"/>
        <v>0</v>
      </c>
      <c r="BD10" s="87">
        <v>0</v>
      </c>
      <c r="BE10" s="88">
        <f t="shared" si="34"/>
        <v>0</v>
      </c>
      <c r="BF10" s="88">
        <f t="shared" si="35"/>
        <v>0</v>
      </c>
      <c r="BG10" s="89">
        <f t="shared" si="36"/>
        <v>0</v>
      </c>
      <c r="BH10" s="87">
        <v>0</v>
      </c>
      <c r="BI10" s="88">
        <f t="shared" si="37"/>
        <v>0</v>
      </c>
      <c r="BJ10" s="88">
        <f t="shared" si="38"/>
        <v>0</v>
      </c>
      <c r="BK10" s="89">
        <f t="shared" si="39"/>
        <v>0</v>
      </c>
      <c r="BL10" s="90">
        <f t="shared" si="40"/>
        <v>0</v>
      </c>
      <c r="BM10" s="91">
        <f t="shared" si="40"/>
        <v>0</v>
      </c>
      <c r="BN10" s="91">
        <f t="shared" si="40"/>
        <v>0</v>
      </c>
      <c r="BO10" s="92">
        <f t="shared" si="41"/>
        <v>0</v>
      </c>
      <c r="BP10" s="90">
        <f t="shared" si="42"/>
        <v>0</v>
      </c>
      <c r="BQ10" s="91">
        <f t="shared" si="48"/>
        <v>0</v>
      </c>
      <c r="BR10" s="91">
        <f t="shared" si="48"/>
        <v>0</v>
      </c>
      <c r="BS10" s="92">
        <f t="shared" si="43"/>
        <v>0</v>
      </c>
      <c r="BT10" s="79">
        <f t="shared" si="44"/>
        <v>0</v>
      </c>
      <c r="BU10" s="80">
        <f t="shared" si="44"/>
        <v>0</v>
      </c>
      <c r="BV10" s="80">
        <f t="shared" si="44"/>
        <v>0</v>
      </c>
      <c r="BW10" s="93">
        <f t="shared" si="45"/>
        <v>0</v>
      </c>
      <c r="BX10" s="79">
        <f t="shared" si="46"/>
        <v>0</v>
      </c>
      <c r="BY10" s="80">
        <f t="shared" si="49"/>
        <v>0</v>
      </c>
      <c r="BZ10" s="80">
        <f t="shared" si="49"/>
        <v>0</v>
      </c>
      <c r="CA10" s="93">
        <f t="shared" si="50"/>
        <v>0</v>
      </c>
    </row>
    <row r="11" spans="2:79" ht="21" customHeight="1">
      <c r="B11" s="66"/>
      <c r="C11" s="67" t="s">
        <v>45</v>
      </c>
      <c r="D11" s="68" t="s">
        <v>46</v>
      </c>
      <c r="E11" s="69"/>
      <c r="F11" s="85"/>
      <c r="G11" s="86"/>
      <c r="H11" s="87">
        <v>0</v>
      </c>
      <c r="I11" s="88">
        <f t="shared" si="0"/>
        <v>0</v>
      </c>
      <c r="J11" s="88">
        <f t="shared" si="1"/>
        <v>0</v>
      </c>
      <c r="K11" s="89">
        <f t="shared" si="2"/>
        <v>0</v>
      </c>
      <c r="L11" s="87">
        <v>0</v>
      </c>
      <c r="M11" s="88">
        <f t="shared" si="3"/>
        <v>0</v>
      </c>
      <c r="N11" s="88">
        <f t="shared" si="4"/>
        <v>0</v>
      </c>
      <c r="O11" s="89">
        <f t="shared" si="5"/>
        <v>0</v>
      </c>
      <c r="P11" s="87">
        <v>0</v>
      </c>
      <c r="Q11" s="88">
        <f t="shared" si="6"/>
        <v>0</v>
      </c>
      <c r="R11" s="88">
        <f t="shared" si="7"/>
        <v>0</v>
      </c>
      <c r="S11" s="89">
        <f t="shared" si="8"/>
        <v>0</v>
      </c>
      <c r="T11" s="87">
        <v>0</v>
      </c>
      <c r="U11" s="88">
        <f t="shared" si="9"/>
        <v>0</v>
      </c>
      <c r="V11" s="88">
        <f t="shared" si="10"/>
        <v>0</v>
      </c>
      <c r="W11" s="89">
        <f t="shared" si="11"/>
        <v>0</v>
      </c>
      <c r="X11" s="87">
        <v>0</v>
      </c>
      <c r="Y11" s="88">
        <f t="shared" si="12"/>
        <v>0</v>
      </c>
      <c r="Z11" s="88">
        <f t="shared" si="13"/>
        <v>0</v>
      </c>
      <c r="AA11" s="89">
        <f t="shared" si="14"/>
        <v>0</v>
      </c>
      <c r="AB11" s="87">
        <v>0</v>
      </c>
      <c r="AC11" s="88">
        <f t="shared" si="15"/>
        <v>0</v>
      </c>
      <c r="AD11" s="88">
        <f t="shared" si="16"/>
        <v>0</v>
      </c>
      <c r="AE11" s="89">
        <f t="shared" si="17"/>
        <v>0</v>
      </c>
      <c r="AF11" s="90">
        <f t="shared" si="18"/>
        <v>0</v>
      </c>
      <c r="AG11" s="91">
        <f t="shared" si="18"/>
        <v>0</v>
      </c>
      <c r="AH11" s="91">
        <f t="shared" si="18"/>
        <v>0</v>
      </c>
      <c r="AI11" s="92">
        <f t="shared" si="19"/>
        <v>0</v>
      </c>
      <c r="AJ11" s="90">
        <f t="shared" si="20"/>
        <v>0</v>
      </c>
      <c r="AK11" s="91">
        <f t="shared" si="47"/>
        <v>0</v>
      </c>
      <c r="AL11" s="91">
        <f t="shared" si="47"/>
        <v>0</v>
      </c>
      <c r="AM11" s="92">
        <f t="shared" si="21"/>
        <v>0</v>
      </c>
      <c r="AN11" s="87">
        <v>0</v>
      </c>
      <c r="AO11" s="88">
        <f t="shared" si="22"/>
        <v>0</v>
      </c>
      <c r="AP11" s="88">
        <f t="shared" si="23"/>
        <v>0</v>
      </c>
      <c r="AQ11" s="89">
        <f t="shared" si="24"/>
        <v>0</v>
      </c>
      <c r="AR11" s="87">
        <v>0</v>
      </c>
      <c r="AS11" s="88">
        <f t="shared" si="25"/>
        <v>0</v>
      </c>
      <c r="AT11" s="88">
        <f t="shared" si="26"/>
        <v>0</v>
      </c>
      <c r="AU11" s="89">
        <f t="shared" si="27"/>
        <v>0</v>
      </c>
      <c r="AV11" s="87">
        <v>0</v>
      </c>
      <c r="AW11" s="88">
        <f t="shared" si="28"/>
        <v>0</v>
      </c>
      <c r="AX11" s="88">
        <f t="shared" si="29"/>
        <v>0</v>
      </c>
      <c r="AY11" s="89">
        <f t="shared" si="30"/>
        <v>0</v>
      </c>
      <c r="AZ11" s="87">
        <v>0</v>
      </c>
      <c r="BA11" s="88">
        <f t="shared" si="31"/>
        <v>0</v>
      </c>
      <c r="BB11" s="88">
        <f t="shared" si="32"/>
        <v>0</v>
      </c>
      <c r="BC11" s="89">
        <f t="shared" si="33"/>
        <v>0</v>
      </c>
      <c r="BD11" s="87">
        <v>0</v>
      </c>
      <c r="BE11" s="88">
        <f t="shared" si="34"/>
        <v>0</v>
      </c>
      <c r="BF11" s="88">
        <f t="shared" si="35"/>
        <v>0</v>
      </c>
      <c r="BG11" s="89">
        <f t="shared" si="36"/>
        <v>0</v>
      </c>
      <c r="BH11" s="87">
        <v>0</v>
      </c>
      <c r="BI11" s="88">
        <f t="shared" si="37"/>
        <v>0</v>
      </c>
      <c r="BJ11" s="88">
        <f t="shared" si="38"/>
        <v>0</v>
      </c>
      <c r="BK11" s="89">
        <f t="shared" si="39"/>
        <v>0</v>
      </c>
      <c r="BL11" s="90">
        <f t="shared" si="40"/>
        <v>0</v>
      </c>
      <c r="BM11" s="91">
        <f t="shared" si="40"/>
        <v>0</v>
      </c>
      <c r="BN11" s="91">
        <f t="shared" si="40"/>
        <v>0</v>
      </c>
      <c r="BO11" s="92">
        <f t="shared" si="41"/>
        <v>0</v>
      </c>
      <c r="BP11" s="90">
        <f t="shared" si="42"/>
        <v>0</v>
      </c>
      <c r="BQ11" s="91">
        <f t="shared" si="48"/>
        <v>0</v>
      </c>
      <c r="BR11" s="91">
        <f t="shared" si="48"/>
        <v>0</v>
      </c>
      <c r="BS11" s="92">
        <f t="shared" si="43"/>
        <v>0</v>
      </c>
      <c r="BT11" s="79">
        <f t="shared" si="44"/>
        <v>0</v>
      </c>
      <c r="BU11" s="80">
        <f t="shared" si="44"/>
        <v>0</v>
      </c>
      <c r="BV11" s="80">
        <f t="shared" si="44"/>
        <v>0</v>
      </c>
      <c r="BW11" s="93">
        <f t="shared" si="45"/>
        <v>0</v>
      </c>
      <c r="BX11" s="79">
        <f t="shared" si="46"/>
        <v>0</v>
      </c>
      <c r="BY11" s="80">
        <f t="shared" si="49"/>
        <v>0</v>
      </c>
      <c r="BZ11" s="80">
        <f t="shared" si="49"/>
        <v>0</v>
      </c>
      <c r="CA11" s="93">
        <f t="shared" si="50"/>
        <v>0</v>
      </c>
    </row>
    <row r="12" spans="2:79" ht="21" customHeight="1" thickBot="1">
      <c r="B12" s="66"/>
      <c r="C12" s="67" t="s">
        <v>154</v>
      </c>
      <c r="D12" s="68" t="s">
        <v>44</v>
      </c>
      <c r="E12" s="69"/>
      <c r="F12" s="85"/>
      <c r="G12" s="86"/>
      <c r="H12" s="94">
        <v>0</v>
      </c>
      <c r="I12" s="95">
        <f t="shared" si="0"/>
        <v>0</v>
      </c>
      <c r="J12" s="95">
        <f t="shared" si="1"/>
        <v>0</v>
      </c>
      <c r="K12" s="96">
        <f t="shared" si="2"/>
        <v>0</v>
      </c>
      <c r="L12" s="94">
        <v>0</v>
      </c>
      <c r="M12" s="95">
        <f t="shared" si="3"/>
        <v>0</v>
      </c>
      <c r="N12" s="95">
        <f t="shared" si="4"/>
        <v>0</v>
      </c>
      <c r="O12" s="96">
        <f t="shared" si="5"/>
        <v>0</v>
      </c>
      <c r="P12" s="94">
        <v>0</v>
      </c>
      <c r="Q12" s="95">
        <f t="shared" si="6"/>
        <v>0</v>
      </c>
      <c r="R12" s="95">
        <f t="shared" si="7"/>
        <v>0</v>
      </c>
      <c r="S12" s="96">
        <f t="shared" si="8"/>
        <v>0</v>
      </c>
      <c r="T12" s="94">
        <v>0</v>
      </c>
      <c r="U12" s="95">
        <f t="shared" si="9"/>
        <v>0</v>
      </c>
      <c r="V12" s="95">
        <f t="shared" si="10"/>
        <v>0</v>
      </c>
      <c r="W12" s="96">
        <f t="shared" si="11"/>
        <v>0</v>
      </c>
      <c r="X12" s="94">
        <v>0</v>
      </c>
      <c r="Y12" s="95">
        <f t="shared" si="12"/>
        <v>0</v>
      </c>
      <c r="Z12" s="95">
        <f t="shared" si="13"/>
        <v>0</v>
      </c>
      <c r="AA12" s="96">
        <f t="shared" si="14"/>
        <v>0</v>
      </c>
      <c r="AB12" s="94">
        <v>0</v>
      </c>
      <c r="AC12" s="95">
        <f t="shared" si="15"/>
        <v>0</v>
      </c>
      <c r="AD12" s="95">
        <f t="shared" si="16"/>
        <v>0</v>
      </c>
      <c r="AE12" s="96">
        <f t="shared" si="17"/>
        <v>0</v>
      </c>
      <c r="AF12" s="97">
        <f t="shared" si="18"/>
        <v>0</v>
      </c>
      <c r="AG12" s="98">
        <f t="shared" si="18"/>
        <v>0</v>
      </c>
      <c r="AH12" s="98">
        <f t="shared" si="18"/>
        <v>0</v>
      </c>
      <c r="AI12" s="99">
        <f t="shared" si="19"/>
        <v>0</v>
      </c>
      <c r="AJ12" s="97">
        <f t="shared" si="20"/>
        <v>0</v>
      </c>
      <c r="AK12" s="98">
        <f t="shared" si="47"/>
        <v>0</v>
      </c>
      <c r="AL12" s="98">
        <f t="shared" si="47"/>
        <v>0</v>
      </c>
      <c r="AM12" s="99">
        <f t="shared" si="21"/>
        <v>0</v>
      </c>
      <c r="AN12" s="94">
        <v>0</v>
      </c>
      <c r="AO12" s="95">
        <f t="shared" si="22"/>
        <v>0</v>
      </c>
      <c r="AP12" s="95">
        <f t="shared" si="23"/>
        <v>0</v>
      </c>
      <c r="AQ12" s="96">
        <f t="shared" si="24"/>
        <v>0</v>
      </c>
      <c r="AR12" s="94">
        <v>0</v>
      </c>
      <c r="AS12" s="95">
        <f t="shared" si="25"/>
        <v>0</v>
      </c>
      <c r="AT12" s="95">
        <f t="shared" si="26"/>
        <v>0</v>
      </c>
      <c r="AU12" s="96">
        <f t="shared" si="27"/>
        <v>0</v>
      </c>
      <c r="AV12" s="94">
        <v>0</v>
      </c>
      <c r="AW12" s="95">
        <f t="shared" si="28"/>
        <v>0</v>
      </c>
      <c r="AX12" s="95">
        <f t="shared" si="29"/>
        <v>0</v>
      </c>
      <c r="AY12" s="96">
        <f t="shared" si="30"/>
        <v>0</v>
      </c>
      <c r="AZ12" s="94">
        <v>0</v>
      </c>
      <c r="BA12" s="95">
        <f t="shared" si="31"/>
        <v>0</v>
      </c>
      <c r="BB12" s="95">
        <f t="shared" si="32"/>
        <v>0</v>
      </c>
      <c r="BC12" s="96">
        <f t="shared" si="33"/>
        <v>0</v>
      </c>
      <c r="BD12" s="94">
        <v>0</v>
      </c>
      <c r="BE12" s="95">
        <f t="shared" si="34"/>
        <v>0</v>
      </c>
      <c r="BF12" s="95">
        <f t="shared" si="35"/>
        <v>0</v>
      </c>
      <c r="BG12" s="96">
        <f t="shared" si="36"/>
        <v>0</v>
      </c>
      <c r="BH12" s="94">
        <v>0</v>
      </c>
      <c r="BI12" s="95">
        <f t="shared" si="37"/>
        <v>0</v>
      </c>
      <c r="BJ12" s="95">
        <f t="shared" si="38"/>
        <v>0</v>
      </c>
      <c r="BK12" s="96">
        <f t="shared" si="39"/>
        <v>0</v>
      </c>
      <c r="BL12" s="97">
        <f t="shared" si="40"/>
        <v>0</v>
      </c>
      <c r="BM12" s="98">
        <f t="shared" si="40"/>
        <v>0</v>
      </c>
      <c r="BN12" s="98">
        <f t="shared" si="40"/>
        <v>0</v>
      </c>
      <c r="BO12" s="99">
        <f t="shared" si="41"/>
        <v>0</v>
      </c>
      <c r="BP12" s="97">
        <f t="shared" si="42"/>
        <v>0</v>
      </c>
      <c r="BQ12" s="98">
        <f t="shared" si="48"/>
        <v>0</v>
      </c>
      <c r="BR12" s="98">
        <f t="shared" si="48"/>
        <v>0</v>
      </c>
      <c r="BS12" s="99">
        <f t="shared" si="43"/>
        <v>0</v>
      </c>
      <c r="BT12" s="100">
        <f t="shared" si="44"/>
        <v>0</v>
      </c>
      <c r="BU12" s="101">
        <f t="shared" si="44"/>
        <v>0</v>
      </c>
      <c r="BV12" s="101">
        <f t="shared" si="44"/>
        <v>0</v>
      </c>
      <c r="BW12" s="102">
        <f t="shared" si="45"/>
        <v>0</v>
      </c>
      <c r="BX12" s="100">
        <f t="shared" si="46"/>
        <v>0</v>
      </c>
      <c r="BY12" s="103">
        <f t="shared" si="49"/>
        <v>0</v>
      </c>
      <c r="BZ12" s="103">
        <f t="shared" si="49"/>
        <v>0</v>
      </c>
      <c r="CA12" s="104">
        <f t="shared" si="50"/>
        <v>0</v>
      </c>
    </row>
    <row r="13" spans="2:79" ht="21" customHeight="1" thickBot="1">
      <c r="B13" s="105" t="s">
        <v>47</v>
      </c>
      <c r="C13" s="106" t="s">
        <v>120</v>
      </c>
      <c r="D13" s="107"/>
      <c r="E13" s="108"/>
      <c r="F13" s="109"/>
      <c r="G13" s="110"/>
      <c r="H13" s="111">
        <f>SUM(H7:H12)</f>
        <v>0</v>
      </c>
      <c r="I13" s="112">
        <f t="shared" ref="I13:AA13" si="51">SUM(I7:I12)</f>
        <v>0</v>
      </c>
      <c r="J13" s="112">
        <f t="shared" si="51"/>
        <v>0</v>
      </c>
      <c r="K13" s="113">
        <f t="shared" si="51"/>
        <v>0</v>
      </c>
      <c r="L13" s="111">
        <f>SUM(L7:L12)</f>
        <v>0</v>
      </c>
      <c r="M13" s="112">
        <f t="shared" si="51"/>
        <v>0</v>
      </c>
      <c r="N13" s="112">
        <f t="shared" si="51"/>
        <v>0</v>
      </c>
      <c r="O13" s="113">
        <f t="shared" si="51"/>
        <v>0</v>
      </c>
      <c r="P13" s="111">
        <f>SUM(P7:P12)</f>
        <v>0</v>
      </c>
      <c r="Q13" s="112">
        <f t="shared" si="51"/>
        <v>0</v>
      </c>
      <c r="R13" s="112">
        <f t="shared" si="51"/>
        <v>0</v>
      </c>
      <c r="S13" s="113">
        <f t="shared" si="51"/>
        <v>0</v>
      </c>
      <c r="T13" s="111">
        <f>SUM(T7:T12)</f>
        <v>0</v>
      </c>
      <c r="U13" s="112">
        <f t="shared" si="51"/>
        <v>0</v>
      </c>
      <c r="V13" s="112">
        <f t="shared" si="51"/>
        <v>0</v>
      </c>
      <c r="W13" s="113">
        <f t="shared" si="51"/>
        <v>0</v>
      </c>
      <c r="X13" s="111">
        <f>SUM(X7:X12)</f>
        <v>0</v>
      </c>
      <c r="Y13" s="112">
        <f t="shared" si="51"/>
        <v>0</v>
      </c>
      <c r="Z13" s="112">
        <f t="shared" si="51"/>
        <v>0</v>
      </c>
      <c r="AA13" s="113">
        <f t="shared" si="51"/>
        <v>0</v>
      </c>
      <c r="AB13" s="111">
        <f>SUM(AB7:AB12)</f>
        <v>0</v>
      </c>
      <c r="AC13" s="112">
        <f t="shared" ref="AC13:CA13" si="52">SUM(AC7:AC12)</f>
        <v>0</v>
      </c>
      <c r="AD13" s="112">
        <f t="shared" si="52"/>
        <v>0</v>
      </c>
      <c r="AE13" s="113">
        <f t="shared" si="52"/>
        <v>0</v>
      </c>
      <c r="AF13" s="111">
        <f t="shared" si="52"/>
        <v>0</v>
      </c>
      <c r="AG13" s="112">
        <f t="shared" si="52"/>
        <v>0</v>
      </c>
      <c r="AH13" s="112">
        <f t="shared" si="52"/>
        <v>0</v>
      </c>
      <c r="AI13" s="113">
        <f t="shared" si="52"/>
        <v>0</v>
      </c>
      <c r="AJ13" s="111">
        <f t="shared" si="52"/>
        <v>0</v>
      </c>
      <c r="AK13" s="112">
        <f t="shared" si="52"/>
        <v>0</v>
      </c>
      <c r="AL13" s="112">
        <f t="shared" si="52"/>
        <v>0</v>
      </c>
      <c r="AM13" s="113">
        <f t="shared" si="52"/>
        <v>0</v>
      </c>
      <c r="AN13" s="111">
        <f>SUM(AN7:AN12)</f>
        <v>0</v>
      </c>
      <c r="AO13" s="112">
        <f t="shared" ref="AO13:BG13" si="53">SUM(AO7:AO12)</f>
        <v>0</v>
      </c>
      <c r="AP13" s="112">
        <f t="shared" si="53"/>
        <v>0</v>
      </c>
      <c r="AQ13" s="113">
        <f t="shared" si="53"/>
        <v>0</v>
      </c>
      <c r="AR13" s="111">
        <f>SUM(AR7:AR12)</f>
        <v>0</v>
      </c>
      <c r="AS13" s="112">
        <f t="shared" si="53"/>
        <v>0</v>
      </c>
      <c r="AT13" s="112">
        <f t="shared" si="53"/>
        <v>0</v>
      </c>
      <c r="AU13" s="113">
        <f t="shared" si="53"/>
        <v>0</v>
      </c>
      <c r="AV13" s="111">
        <f>SUM(AV7:AV12)</f>
        <v>0</v>
      </c>
      <c r="AW13" s="112">
        <f t="shared" si="53"/>
        <v>0</v>
      </c>
      <c r="AX13" s="112">
        <f t="shared" si="53"/>
        <v>0</v>
      </c>
      <c r="AY13" s="113">
        <f t="shared" si="53"/>
        <v>0</v>
      </c>
      <c r="AZ13" s="111">
        <f>SUM(AZ7:AZ12)</f>
        <v>0</v>
      </c>
      <c r="BA13" s="112">
        <f t="shared" si="53"/>
        <v>0</v>
      </c>
      <c r="BB13" s="112">
        <f t="shared" si="53"/>
        <v>0</v>
      </c>
      <c r="BC13" s="113">
        <f t="shared" si="53"/>
        <v>0</v>
      </c>
      <c r="BD13" s="111">
        <f>SUM(BD7:BD12)</f>
        <v>0</v>
      </c>
      <c r="BE13" s="112">
        <f t="shared" si="53"/>
        <v>0</v>
      </c>
      <c r="BF13" s="112">
        <f t="shared" si="53"/>
        <v>0</v>
      </c>
      <c r="BG13" s="113">
        <f t="shared" si="53"/>
        <v>0</v>
      </c>
      <c r="BH13" s="111">
        <f>SUM(BH7:BH12)</f>
        <v>0</v>
      </c>
      <c r="BI13" s="112">
        <f t="shared" si="52"/>
        <v>0</v>
      </c>
      <c r="BJ13" s="112">
        <f t="shared" si="52"/>
        <v>0</v>
      </c>
      <c r="BK13" s="113">
        <f t="shared" si="52"/>
        <v>0</v>
      </c>
      <c r="BL13" s="111">
        <f t="shared" si="52"/>
        <v>0</v>
      </c>
      <c r="BM13" s="112">
        <f t="shared" si="52"/>
        <v>0</v>
      </c>
      <c r="BN13" s="112">
        <f t="shared" si="52"/>
        <v>0</v>
      </c>
      <c r="BO13" s="113">
        <f t="shared" si="52"/>
        <v>0</v>
      </c>
      <c r="BP13" s="111">
        <f t="shared" si="52"/>
        <v>0</v>
      </c>
      <c r="BQ13" s="112">
        <f t="shared" si="52"/>
        <v>0</v>
      </c>
      <c r="BR13" s="112">
        <f t="shared" si="52"/>
        <v>0</v>
      </c>
      <c r="BS13" s="113">
        <f t="shared" si="52"/>
        <v>0</v>
      </c>
      <c r="BT13" s="111">
        <f t="shared" si="52"/>
        <v>0</v>
      </c>
      <c r="BU13" s="112">
        <f t="shared" si="52"/>
        <v>0</v>
      </c>
      <c r="BV13" s="112">
        <f t="shared" si="52"/>
        <v>0</v>
      </c>
      <c r="BW13" s="113">
        <f t="shared" si="52"/>
        <v>0</v>
      </c>
      <c r="BX13" s="111">
        <f t="shared" si="52"/>
        <v>0</v>
      </c>
      <c r="BY13" s="112">
        <f>SUM(BY7:BY12)</f>
        <v>0</v>
      </c>
      <c r="BZ13" s="112">
        <f t="shared" si="52"/>
        <v>0</v>
      </c>
      <c r="CA13" s="113">
        <f t="shared" si="52"/>
        <v>0</v>
      </c>
    </row>
    <row r="14" spans="2:79" ht="21" customHeight="1">
      <c r="B14" s="66" t="s">
        <v>48</v>
      </c>
      <c r="C14" s="67" t="s">
        <v>49</v>
      </c>
      <c r="D14" s="68" t="s">
        <v>24</v>
      </c>
      <c r="E14" s="69"/>
      <c r="F14" s="85"/>
      <c r="G14" s="114"/>
      <c r="H14" s="87">
        <v>0</v>
      </c>
      <c r="I14" s="88">
        <f t="shared" ref="I14:I21" si="54">ROUND(H14*$E14*$F14*$G14,1)</f>
        <v>0</v>
      </c>
      <c r="J14" s="88">
        <f t="shared" ref="J14:J21" si="55">ROUND(H14*$E14,1)</f>
        <v>0</v>
      </c>
      <c r="K14" s="89">
        <f t="shared" ref="K14:K70" si="56">+I14-J14</f>
        <v>0</v>
      </c>
      <c r="L14" s="87">
        <v>0</v>
      </c>
      <c r="M14" s="88">
        <f t="shared" ref="M14:M21" si="57">ROUND(L14*$E14*$F14*$G14,1)</f>
        <v>0</v>
      </c>
      <c r="N14" s="88">
        <f t="shared" ref="N14:N21" si="58">ROUND(L14*$E14,1)</f>
        <v>0</v>
      </c>
      <c r="O14" s="89">
        <f t="shared" ref="O14:O70" si="59">+M14-N14</f>
        <v>0</v>
      </c>
      <c r="P14" s="87">
        <v>0</v>
      </c>
      <c r="Q14" s="88">
        <f t="shared" ref="Q14:Q21" si="60">ROUND(P14*$E14*$F14*$G14,1)</f>
        <v>0</v>
      </c>
      <c r="R14" s="88">
        <f t="shared" ref="R14:R21" si="61">ROUND(P14*$E14,1)</f>
        <v>0</v>
      </c>
      <c r="S14" s="89">
        <f t="shared" ref="S14:S70" si="62">+Q14-R14</f>
        <v>0</v>
      </c>
      <c r="T14" s="87">
        <v>0</v>
      </c>
      <c r="U14" s="88">
        <f t="shared" ref="U14:U21" si="63">ROUND(T14*$E14*$F14*$G14,1)</f>
        <v>0</v>
      </c>
      <c r="V14" s="88">
        <f t="shared" ref="V14:V21" si="64">ROUND(T14*$E14,1)</f>
        <v>0</v>
      </c>
      <c r="W14" s="89">
        <f t="shared" ref="W14:W70" si="65">+U14-V14</f>
        <v>0</v>
      </c>
      <c r="X14" s="87">
        <v>0</v>
      </c>
      <c r="Y14" s="88">
        <f t="shared" ref="Y14:Y21" si="66">ROUND(X14*$E14*$F14*$G14,1)</f>
        <v>0</v>
      </c>
      <c r="Z14" s="88">
        <f t="shared" ref="Z14:Z21" si="67">ROUND(X14*$E14,1)</f>
        <v>0</v>
      </c>
      <c r="AA14" s="89">
        <f t="shared" ref="AA14:AA70" si="68">+Y14-Z14</f>
        <v>0</v>
      </c>
      <c r="AB14" s="87">
        <v>0</v>
      </c>
      <c r="AC14" s="88">
        <f t="shared" ref="AC14:AC21" si="69">ROUND(AB14*$E14*$F14*$G14,1)</f>
        <v>0</v>
      </c>
      <c r="AD14" s="88">
        <f t="shared" ref="AD14:AD21" si="70">ROUND(AB14*$E14,1)</f>
        <v>0</v>
      </c>
      <c r="AE14" s="89">
        <f t="shared" ref="AE14:AE77" si="71">+AC14-AD14</f>
        <v>0</v>
      </c>
      <c r="AF14" s="115">
        <f t="shared" ref="AF14:AH21" si="72">+H14+L14+P14+T14+X14+AB14</f>
        <v>0</v>
      </c>
      <c r="AG14" s="91">
        <f t="shared" si="72"/>
        <v>0</v>
      </c>
      <c r="AH14" s="91">
        <f t="shared" si="72"/>
        <v>0</v>
      </c>
      <c r="AI14" s="92">
        <f t="shared" si="19"/>
        <v>0</v>
      </c>
      <c r="AJ14" s="115">
        <f t="shared" ref="AJ14:AJ21" si="73">ROUND(AVERAGE(AF14/6),1)</f>
        <v>0</v>
      </c>
      <c r="AK14" s="91">
        <f t="shared" ref="AK14:AL21" si="74">ROUND(AVERAGE(AG14/6),0)</f>
        <v>0</v>
      </c>
      <c r="AL14" s="91">
        <f t="shared" si="74"/>
        <v>0</v>
      </c>
      <c r="AM14" s="92">
        <f t="shared" si="21"/>
        <v>0</v>
      </c>
      <c r="AN14" s="87">
        <v>0</v>
      </c>
      <c r="AO14" s="88">
        <f t="shared" ref="AO14:AO21" si="75">ROUND(AN14*$E14*$F14*$G14,1)</f>
        <v>0</v>
      </c>
      <c r="AP14" s="88">
        <f t="shared" ref="AP14:AP21" si="76">ROUND(AN14*$E14,1)</f>
        <v>0</v>
      </c>
      <c r="AQ14" s="89">
        <f t="shared" ref="AQ14:AQ70" si="77">+AO14-AP14</f>
        <v>0</v>
      </c>
      <c r="AR14" s="87">
        <v>0</v>
      </c>
      <c r="AS14" s="88">
        <f t="shared" ref="AS14:AS21" si="78">ROUND(AR14*$E14*$F14*$G14,1)</f>
        <v>0</v>
      </c>
      <c r="AT14" s="88">
        <f t="shared" ref="AT14:AT21" si="79">ROUND(AR14*$E14,1)</f>
        <v>0</v>
      </c>
      <c r="AU14" s="89">
        <f t="shared" ref="AU14:AU70" si="80">+AS14-AT14</f>
        <v>0</v>
      </c>
      <c r="AV14" s="87">
        <v>0</v>
      </c>
      <c r="AW14" s="88">
        <f t="shared" ref="AW14:AW21" si="81">ROUND(AV14*$E14*$F14*$G14,1)</f>
        <v>0</v>
      </c>
      <c r="AX14" s="88">
        <f t="shared" ref="AX14:AX21" si="82">ROUND(AV14*$E14,1)</f>
        <v>0</v>
      </c>
      <c r="AY14" s="89">
        <f t="shared" ref="AY14:AY70" si="83">+AW14-AX14</f>
        <v>0</v>
      </c>
      <c r="AZ14" s="87">
        <v>0</v>
      </c>
      <c r="BA14" s="88">
        <f t="shared" ref="BA14:BA21" si="84">ROUND(AZ14*$E14*$F14*$G14,1)</f>
        <v>0</v>
      </c>
      <c r="BB14" s="88">
        <f t="shared" ref="BB14:BB21" si="85">ROUND(AZ14*$E14,1)</f>
        <v>0</v>
      </c>
      <c r="BC14" s="89">
        <f t="shared" ref="BC14:BC70" si="86">+BA14-BB14</f>
        <v>0</v>
      </c>
      <c r="BD14" s="87">
        <v>0</v>
      </c>
      <c r="BE14" s="88">
        <f t="shared" ref="BE14:BE21" si="87">ROUND(BD14*$E14*$F14*$G14,1)</f>
        <v>0</v>
      </c>
      <c r="BF14" s="88">
        <f t="shared" ref="BF14:BF21" si="88">ROUND(BD14*$E14,1)</f>
        <v>0</v>
      </c>
      <c r="BG14" s="89">
        <f t="shared" ref="BG14:BG70" si="89">+BE14-BF14</f>
        <v>0</v>
      </c>
      <c r="BH14" s="87">
        <v>0</v>
      </c>
      <c r="BI14" s="88">
        <f t="shared" ref="BI14:BI21" si="90">ROUND(BH14*$E14*$F14*$G14,1)</f>
        <v>0</v>
      </c>
      <c r="BJ14" s="88">
        <f t="shared" ref="BJ14:BJ21" si="91">ROUND(BH14*$E14,1)</f>
        <v>0</v>
      </c>
      <c r="BK14" s="89">
        <f t="shared" ref="BK14:BK77" si="92">+BI14-BJ14</f>
        <v>0</v>
      </c>
      <c r="BL14" s="115">
        <f t="shared" ref="BL14:BN21" si="93">+AN14+AR14+AV14+AZ14+BD14+BH14</f>
        <v>0</v>
      </c>
      <c r="BM14" s="91">
        <f t="shared" si="93"/>
        <v>0</v>
      </c>
      <c r="BN14" s="91">
        <f t="shared" si="93"/>
        <v>0</v>
      </c>
      <c r="BO14" s="92">
        <f t="shared" si="41"/>
        <v>0</v>
      </c>
      <c r="BP14" s="115">
        <f t="shared" ref="BP14:BP21" si="94">ROUND(AVERAGE(BL14/6),1)</f>
        <v>0</v>
      </c>
      <c r="BQ14" s="91">
        <f t="shared" ref="BQ14:BR21" si="95">ROUND(AVERAGE(BM14/6),0)</f>
        <v>0</v>
      </c>
      <c r="BR14" s="91">
        <f t="shared" si="95"/>
        <v>0</v>
      </c>
      <c r="BS14" s="92">
        <f t="shared" si="43"/>
        <v>0</v>
      </c>
      <c r="BT14" s="116">
        <f t="shared" ref="BT14:BV21" si="96">+AF14+BL14</f>
        <v>0</v>
      </c>
      <c r="BU14" s="80">
        <f t="shared" si="96"/>
        <v>0</v>
      </c>
      <c r="BV14" s="80">
        <f t="shared" si="96"/>
        <v>0</v>
      </c>
      <c r="BW14" s="93">
        <f t="shared" si="45"/>
        <v>0</v>
      </c>
      <c r="BX14" s="116">
        <f t="shared" ref="BX14:BX21" si="97">ROUND(AVERAGE(BT14/12),1)</f>
        <v>0</v>
      </c>
      <c r="BY14" s="80">
        <f t="shared" ref="BY14:BZ21" si="98">ROUND(AVERAGE(BU14/12),0)</f>
        <v>0</v>
      </c>
      <c r="BZ14" s="80">
        <f t="shared" si="98"/>
        <v>0</v>
      </c>
      <c r="CA14" s="93">
        <f t="shared" si="50"/>
        <v>0</v>
      </c>
    </row>
    <row r="15" spans="2:79" ht="21" customHeight="1">
      <c r="B15" s="66"/>
      <c r="C15" s="67" t="s">
        <v>40</v>
      </c>
      <c r="D15" s="68" t="s">
        <v>25</v>
      </c>
      <c r="E15" s="69">
        <v>130.83000000000001</v>
      </c>
      <c r="F15" s="85">
        <v>1.1299999999999999</v>
      </c>
      <c r="G15" s="114">
        <v>0.95099999999999996</v>
      </c>
      <c r="H15" s="87">
        <v>0</v>
      </c>
      <c r="I15" s="88">
        <f t="shared" si="54"/>
        <v>0</v>
      </c>
      <c r="J15" s="88">
        <f t="shared" si="55"/>
        <v>0</v>
      </c>
      <c r="K15" s="89">
        <f t="shared" si="56"/>
        <v>0</v>
      </c>
      <c r="L15" s="87">
        <v>0</v>
      </c>
      <c r="M15" s="88">
        <f t="shared" si="57"/>
        <v>0</v>
      </c>
      <c r="N15" s="88">
        <f t="shared" si="58"/>
        <v>0</v>
      </c>
      <c r="O15" s="89">
        <f t="shared" si="59"/>
        <v>0</v>
      </c>
      <c r="P15" s="87">
        <v>0</v>
      </c>
      <c r="Q15" s="88">
        <f t="shared" si="60"/>
        <v>0</v>
      </c>
      <c r="R15" s="88">
        <f t="shared" si="61"/>
        <v>0</v>
      </c>
      <c r="S15" s="89">
        <f t="shared" si="62"/>
        <v>0</v>
      </c>
      <c r="T15" s="87">
        <v>0.3</v>
      </c>
      <c r="U15" s="88">
        <f t="shared" si="63"/>
        <v>42.2</v>
      </c>
      <c r="V15" s="88">
        <f t="shared" si="64"/>
        <v>39.200000000000003</v>
      </c>
      <c r="W15" s="89">
        <f t="shared" si="65"/>
        <v>3</v>
      </c>
      <c r="X15" s="87">
        <v>0</v>
      </c>
      <c r="Y15" s="88">
        <f t="shared" si="66"/>
        <v>0</v>
      </c>
      <c r="Z15" s="88">
        <f t="shared" si="67"/>
        <v>0</v>
      </c>
      <c r="AA15" s="89">
        <f t="shared" si="68"/>
        <v>0</v>
      </c>
      <c r="AB15" s="87">
        <v>0</v>
      </c>
      <c r="AC15" s="88">
        <f t="shared" si="69"/>
        <v>0</v>
      </c>
      <c r="AD15" s="88">
        <f t="shared" si="70"/>
        <v>0</v>
      </c>
      <c r="AE15" s="89">
        <f t="shared" si="71"/>
        <v>0</v>
      </c>
      <c r="AF15" s="90">
        <f t="shared" si="72"/>
        <v>0.3</v>
      </c>
      <c r="AG15" s="91">
        <f t="shared" si="72"/>
        <v>42.2</v>
      </c>
      <c r="AH15" s="91">
        <f t="shared" si="72"/>
        <v>39.200000000000003</v>
      </c>
      <c r="AI15" s="92">
        <f t="shared" si="19"/>
        <v>3</v>
      </c>
      <c r="AJ15" s="90">
        <f t="shared" si="73"/>
        <v>0.1</v>
      </c>
      <c r="AK15" s="91">
        <f t="shared" si="74"/>
        <v>7</v>
      </c>
      <c r="AL15" s="91">
        <f t="shared" si="74"/>
        <v>7</v>
      </c>
      <c r="AM15" s="92">
        <f t="shared" si="21"/>
        <v>0</v>
      </c>
      <c r="AN15" s="87">
        <v>0</v>
      </c>
      <c r="AO15" s="88">
        <f t="shared" si="75"/>
        <v>0</v>
      </c>
      <c r="AP15" s="88">
        <f t="shared" si="76"/>
        <v>0</v>
      </c>
      <c r="AQ15" s="89">
        <f t="shared" si="77"/>
        <v>0</v>
      </c>
      <c r="AR15" s="87">
        <v>0</v>
      </c>
      <c r="AS15" s="88">
        <f t="shared" si="78"/>
        <v>0</v>
      </c>
      <c r="AT15" s="88">
        <f t="shared" si="79"/>
        <v>0</v>
      </c>
      <c r="AU15" s="89">
        <f t="shared" si="80"/>
        <v>0</v>
      </c>
      <c r="AV15" s="87">
        <v>0</v>
      </c>
      <c r="AW15" s="88">
        <f t="shared" si="81"/>
        <v>0</v>
      </c>
      <c r="AX15" s="88">
        <f t="shared" si="82"/>
        <v>0</v>
      </c>
      <c r="AY15" s="89">
        <f t="shared" si="83"/>
        <v>0</v>
      </c>
      <c r="AZ15" s="87">
        <v>0</v>
      </c>
      <c r="BA15" s="88">
        <f t="shared" si="84"/>
        <v>0</v>
      </c>
      <c r="BB15" s="88">
        <f t="shared" si="85"/>
        <v>0</v>
      </c>
      <c r="BC15" s="89">
        <f t="shared" si="86"/>
        <v>0</v>
      </c>
      <c r="BD15" s="87">
        <v>0</v>
      </c>
      <c r="BE15" s="88">
        <f t="shared" si="87"/>
        <v>0</v>
      </c>
      <c r="BF15" s="88">
        <f t="shared" si="88"/>
        <v>0</v>
      </c>
      <c r="BG15" s="89">
        <f t="shared" si="89"/>
        <v>0</v>
      </c>
      <c r="BH15" s="87">
        <v>0</v>
      </c>
      <c r="BI15" s="88">
        <f t="shared" si="90"/>
        <v>0</v>
      </c>
      <c r="BJ15" s="88">
        <f t="shared" si="91"/>
        <v>0</v>
      </c>
      <c r="BK15" s="89">
        <f t="shared" si="92"/>
        <v>0</v>
      </c>
      <c r="BL15" s="90">
        <f t="shared" si="93"/>
        <v>0</v>
      </c>
      <c r="BM15" s="91">
        <f t="shared" si="93"/>
        <v>0</v>
      </c>
      <c r="BN15" s="91">
        <f t="shared" si="93"/>
        <v>0</v>
      </c>
      <c r="BO15" s="92">
        <f t="shared" si="41"/>
        <v>0</v>
      </c>
      <c r="BP15" s="90">
        <f t="shared" si="94"/>
        <v>0</v>
      </c>
      <c r="BQ15" s="91">
        <f t="shared" si="95"/>
        <v>0</v>
      </c>
      <c r="BR15" s="91">
        <f t="shared" si="95"/>
        <v>0</v>
      </c>
      <c r="BS15" s="92">
        <f t="shared" si="43"/>
        <v>0</v>
      </c>
      <c r="BT15" s="79">
        <f t="shared" si="96"/>
        <v>0.3</v>
      </c>
      <c r="BU15" s="80">
        <f t="shared" si="96"/>
        <v>42.2</v>
      </c>
      <c r="BV15" s="80">
        <f t="shared" si="96"/>
        <v>39.200000000000003</v>
      </c>
      <c r="BW15" s="93">
        <f t="shared" si="45"/>
        <v>3</v>
      </c>
      <c r="BX15" s="79">
        <f t="shared" si="97"/>
        <v>0</v>
      </c>
      <c r="BY15" s="80">
        <f t="shared" si="98"/>
        <v>4</v>
      </c>
      <c r="BZ15" s="80">
        <f t="shared" si="98"/>
        <v>3</v>
      </c>
      <c r="CA15" s="93">
        <f t="shared" si="50"/>
        <v>1</v>
      </c>
    </row>
    <row r="16" spans="2:79" ht="21" customHeight="1">
      <c r="B16" s="66"/>
      <c r="C16" s="67" t="s">
        <v>154</v>
      </c>
      <c r="D16" s="68" t="s">
        <v>26</v>
      </c>
      <c r="E16" s="69"/>
      <c r="F16" s="85"/>
      <c r="G16" s="114"/>
      <c r="H16" s="87">
        <v>0</v>
      </c>
      <c r="I16" s="88">
        <f t="shared" si="54"/>
        <v>0</v>
      </c>
      <c r="J16" s="88">
        <f t="shared" si="55"/>
        <v>0</v>
      </c>
      <c r="K16" s="89">
        <f t="shared" si="56"/>
        <v>0</v>
      </c>
      <c r="L16" s="87">
        <v>0</v>
      </c>
      <c r="M16" s="88">
        <f t="shared" si="57"/>
        <v>0</v>
      </c>
      <c r="N16" s="88">
        <f t="shared" si="58"/>
        <v>0</v>
      </c>
      <c r="O16" s="89">
        <f t="shared" si="59"/>
        <v>0</v>
      </c>
      <c r="P16" s="87">
        <v>0</v>
      </c>
      <c r="Q16" s="88">
        <f t="shared" si="60"/>
        <v>0</v>
      </c>
      <c r="R16" s="88">
        <f t="shared" si="61"/>
        <v>0</v>
      </c>
      <c r="S16" s="89">
        <f t="shared" si="62"/>
        <v>0</v>
      </c>
      <c r="T16" s="87">
        <v>0</v>
      </c>
      <c r="U16" s="88">
        <f t="shared" si="63"/>
        <v>0</v>
      </c>
      <c r="V16" s="88">
        <f t="shared" si="64"/>
        <v>0</v>
      </c>
      <c r="W16" s="89">
        <f t="shared" si="65"/>
        <v>0</v>
      </c>
      <c r="X16" s="87">
        <v>0</v>
      </c>
      <c r="Y16" s="88">
        <f t="shared" si="66"/>
        <v>0</v>
      </c>
      <c r="Z16" s="88">
        <f t="shared" si="67"/>
        <v>0</v>
      </c>
      <c r="AA16" s="89">
        <f t="shared" si="68"/>
        <v>0</v>
      </c>
      <c r="AB16" s="87">
        <v>0</v>
      </c>
      <c r="AC16" s="88">
        <f t="shared" si="69"/>
        <v>0</v>
      </c>
      <c r="AD16" s="88">
        <f t="shared" si="70"/>
        <v>0</v>
      </c>
      <c r="AE16" s="89">
        <f t="shared" si="71"/>
        <v>0</v>
      </c>
      <c r="AF16" s="90">
        <f t="shared" si="72"/>
        <v>0</v>
      </c>
      <c r="AG16" s="91">
        <f t="shared" si="72"/>
        <v>0</v>
      </c>
      <c r="AH16" s="91">
        <f t="shared" si="72"/>
        <v>0</v>
      </c>
      <c r="AI16" s="92">
        <f t="shared" si="19"/>
        <v>0</v>
      </c>
      <c r="AJ16" s="90">
        <f t="shared" si="73"/>
        <v>0</v>
      </c>
      <c r="AK16" s="91">
        <f t="shared" si="74"/>
        <v>0</v>
      </c>
      <c r="AL16" s="91">
        <f t="shared" si="74"/>
        <v>0</v>
      </c>
      <c r="AM16" s="92">
        <f t="shared" si="21"/>
        <v>0</v>
      </c>
      <c r="AN16" s="87">
        <v>0</v>
      </c>
      <c r="AO16" s="88">
        <f t="shared" si="75"/>
        <v>0</v>
      </c>
      <c r="AP16" s="88">
        <f t="shared" si="76"/>
        <v>0</v>
      </c>
      <c r="AQ16" s="89">
        <f t="shared" si="77"/>
        <v>0</v>
      </c>
      <c r="AR16" s="87">
        <v>0</v>
      </c>
      <c r="AS16" s="88">
        <f t="shared" si="78"/>
        <v>0</v>
      </c>
      <c r="AT16" s="88">
        <f t="shared" si="79"/>
        <v>0</v>
      </c>
      <c r="AU16" s="89">
        <f t="shared" si="80"/>
        <v>0</v>
      </c>
      <c r="AV16" s="87">
        <v>0</v>
      </c>
      <c r="AW16" s="88">
        <f t="shared" si="81"/>
        <v>0</v>
      </c>
      <c r="AX16" s="88">
        <f t="shared" si="82"/>
        <v>0</v>
      </c>
      <c r="AY16" s="89">
        <f t="shared" si="83"/>
        <v>0</v>
      </c>
      <c r="AZ16" s="87">
        <v>0</v>
      </c>
      <c r="BA16" s="88">
        <f t="shared" si="84"/>
        <v>0</v>
      </c>
      <c r="BB16" s="88">
        <f t="shared" si="85"/>
        <v>0</v>
      </c>
      <c r="BC16" s="89">
        <f t="shared" si="86"/>
        <v>0</v>
      </c>
      <c r="BD16" s="87">
        <v>0</v>
      </c>
      <c r="BE16" s="88">
        <f t="shared" si="87"/>
        <v>0</v>
      </c>
      <c r="BF16" s="88">
        <f t="shared" si="88"/>
        <v>0</v>
      </c>
      <c r="BG16" s="89">
        <f t="shared" si="89"/>
        <v>0</v>
      </c>
      <c r="BH16" s="87">
        <v>0</v>
      </c>
      <c r="BI16" s="88">
        <f t="shared" si="90"/>
        <v>0</v>
      </c>
      <c r="BJ16" s="88">
        <f t="shared" si="91"/>
        <v>0</v>
      </c>
      <c r="BK16" s="89">
        <f t="shared" si="92"/>
        <v>0</v>
      </c>
      <c r="BL16" s="90">
        <f t="shared" si="93"/>
        <v>0</v>
      </c>
      <c r="BM16" s="91">
        <f t="shared" si="93"/>
        <v>0</v>
      </c>
      <c r="BN16" s="91">
        <f t="shared" si="93"/>
        <v>0</v>
      </c>
      <c r="BO16" s="92">
        <f t="shared" si="41"/>
        <v>0</v>
      </c>
      <c r="BP16" s="90">
        <f t="shared" si="94"/>
        <v>0</v>
      </c>
      <c r="BQ16" s="91">
        <f t="shared" si="95"/>
        <v>0</v>
      </c>
      <c r="BR16" s="91">
        <f t="shared" si="95"/>
        <v>0</v>
      </c>
      <c r="BS16" s="92">
        <f t="shared" si="43"/>
        <v>0</v>
      </c>
      <c r="BT16" s="79">
        <f t="shared" si="96"/>
        <v>0</v>
      </c>
      <c r="BU16" s="80">
        <f t="shared" si="96"/>
        <v>0</v>
      </c>
      <c r="BV16" s="80">
        <f t="shared" si="96"/>
        <v>0</v>
      </c>
      <c r="BW16" s="93">
        <f t="shared" si="45"/>
        <v>0</v>
      </c>
      <c r="BX16" s="79">
        <f t="shared" si="97"/>
        <v>0</v>
      </c>
      <c r="BY16" s="80">
        <f t="shared" si="98"/>
        <v>0</v>
      </c>
      <c r="BZ16" s="80">
        <f t="shared" si="98"/>
        <v>0</v>
      </c>
      <c r="CA16" s="93">
        <f t="shared" si="50"/>
        <v>0</v>
      </c>
    </row>
    <row r="17" spans="2:79" ht="21" customHeight="1">
      <c r="B17" s="66"/>
      <c r="C17" s="67" t="s">
        <v>42</v>
      </c>
      <c r="D17" s="68" t="s">
        <v>27</v>
      </c>
      <c r="E17" s="69">
        <v>125.98</v>
      </c>
      <c r="F17" s="85">
        <v>1.1299999999999999</v>
      </c>
      <c r="G17" s="114">
        <v>1.0009999999999999</v>
      </c>
      <c r="H17" s="87">
        <v>9.5</v>
      </c>
      <c r="I17" s="88">
        <f t="shared" si="54"/>
        <v>1353.7</v>
      </c>
      <c r="J17" s="88">
        <f t="shared" si="55"/>
        <v>1196.8</v>
      </c>
      <c r="K17" s="89">
        <f t="shared" si="56"/>
        <v>156.90000000000009</v>
      </c>
      <c r="L17" s="87">
        <v>10</v>
      </c>
      <c r="M17" s="88">
        <f t="shared" si="57"/>
        <v>1425</v>
      </c>
      <c r="N17" s="88">
        <f t="shared" si="58"/>
        <v>1259.8</v>
      </c>
      <c r="O17" s="89">
        <f t="shared" si="59"/>
        <v>165.20000000000005</v>
      </c>
      <c r="P17" s="87">
        <v>10.4</v>
      </c>
      <c r="Q17" s="88">
        <f t="shared" si="60"/>
        <v>1482</v>
      </c>
      <c r="R17" s="88">
        <f t="shared" si="61"/>
        <v>1310.2</v>
      </c>
      <c r="S17" s="89">
        <f t="shared" si="62"/>
        <v>171.79999999999995</v>
      </c>
      <c r="T17" s="87">
        <v>9.5</v>
      </c>
      <c r="U17" s="88">
        <f t="shared" si="63"/>
        <v>1353.7</v>
      </c>
      <c r="V17" s="88">
        <f t="shared" si="64"/>
        <v>1196.8</v>
      </c>
      <c r="W17" s="89">
        <f t="shared" si="65"/>
        <v>156.90000000000009</v>
      </c>
      <c r="X17" s="87">
        <v>10.4</v>
      </c>
      <c r="Y17" s="88">
        <f t="shared" si="66"/>
        <v>1482</v>
      </c>
      <c r="Z17" s="88">
        <f t="shared" si="67"/>
        <v>1310.2</v>
      </c>
      <c r="AA17" s="89">
        <f t="shared" si="68"/>
        <v>171.79999999999995</v>
      </c>
      <c r="AB17" s="87">
        <v>9.5</v>
      </c>
      <c r="AC17" s="88">
        <f t="shared" si="69"/>
        <v>1353.7</v>
      </c>
      <c r="AD17" s="88">
        <f t="shared" si="70"/>
        <v>1196.8</v>
      </c>
      <c r="AE17" s="89">
        <f t="shared" si="71"/>
        <v>156.90000000000009</v>
      </c>
      <c r="AF17" s="90">
        <f t="shared" si="72"/>
        <v>59.3</v>
      </c>
      <c r="AG17" s="91">
        <f t="shared" si="72"/>
        <v>8450.1</v>
      </c>
      <c r="AH17" s="91">
        <f t="shared" si="72"/>
        <v>7470.6</v>
      </c>
      <c r="AI17" s="92">
        <f t="shared" si="19"/>
        <v>979.5</v>
      </c>
      <c r="AJ17" s="90">
        <f t="shared" si="73"/>
        <v>9.9</v>
      </c>
      <c r="AK17" s="91">
        <f t="shared" si="74"/>
        <v>1408</v>
      </c>
      <c r="AL17" s="91">
        <f t="shared" si="74"/>
        <v>1245</v>
      </c>
      <c r="AM17" s="92">
        <f t="shared" si="21"/>
        <v>163</v>
      </c>
      <c r="AN17" s="87">
        <v>9.5</v>
      </c>
      <c r="AO17" s="88">
        <f t="shared" si="75"/>
        <v>1353.7</v>
      </c>
      <c r="AP17" s="88">
        <f t="shared" si="76"/>
        <v>1196.8</v>
      </c>
      <c r="AQ17" s="89">
        <f t="shared" si="77"/>
        <v>156.90000000000009</v>
      </c>
      <c r="AR17" s="87">
        <v>9.5</v>
      </c>
      <c r="AS17" s="88">
        <f t="shared" si="78"/>
        <v>1353.7</v>
      </c>
      <c r="AT17" s="88">
        <f t="shared" si="79"/>
        <v>1196.8</v>
      </c>
      <c r="AU17" s="89">
        <f t="shared" si="80"/>
        <v>156.90000000000009</v>
      </c>
      <c r="AV17" s="87">
        <v>10.4</v>
      </c>
      <c r="AW17" s="88">
        <f t="shared" si="81"/>
        <v>1482</v>
      </c>
      <c r="AX17" s="88">
        <f t="shared" si="82"/>
        <v>1310.2</v>
      </c>
      <c r="AY17" s="89">
        <f t="shared" si="83"/>
        <v>171.79999999999995</v>
      </c>
      <c r="AZ17" s="87">
        <v>9</v>
      </c>
      <c r="BA17" s="88">
        <f t="shared" si="84"/>
        <v>1282.5</v>
      </c>
      <c r="BB17" s="88">
        <f t="shared" si="85"/>
        <v>1133.8</v>
      </c>
      <c r="BC17" s="89">
        <f t="shared" si="86"/>
        <v>148.70000000000005</v>
      </c>
      <c r="BD17" s="87">
        <v>9</v>
      </c>
      <c r="BE17" s="88">
        <f t="shared" si="87"/>
        <v>1282.5</v>
      </c>
      <c r="BF17" s="88">
        <f t="shared" si="88"/>
        <v>1133.8</v>
      </c>
      <c r="BG17" s="89">
        <f t="shared" si="89"/>
        <v>148.70000000000005</v>
      </c>
      <c r="BH17" s="87">
        <v>10.4</v>
      </c>
      <c r="BI17" s="88">
        <f t="shared" si="90"/>
        <v>1482</v>
      </c>
      <c r="BJ17" s="88">
        <f t="shared" si="91"/>
        <v>1310.2</v>
      </c>
      <c r="BK17" s="89">
        <f t="shared" si="92"/>
        <v>171.79999999999995</v>
      </c>
      <c r="BL17" s="90">
        <f t="shared" si="93"/>
        <v>57.8</v>
      </c>
      <c r="BM17" s="91">
        <f t="shared" si="93"/>
        <v>8236.4</v>
      </c>
      <c r="BN17" s="91">
        <f t="shared" si="93"/>
        <v>7281.6</v>
      </c>
      <c r="BO17" s="92">
        <f t="shared" si="41"/>
        <v>954.79999999999927</v>
      </c>
      <c r="BP17" s="90">
        <f t="shared" si="94"/>
        <v>9.6</v>
      </c>
      <c r="BQ17" s="91">
        <f t="shared" si="95"/>
        <v>1373</v>
      </c>
      <c r="BR17" s="91">
        <f t="shared" si="95"/>
        <v>1214</v>
      </c>
      <c r="BS17" s="92">
        <f t="shared" si="43"/>
        <v>159</v>
      </c>
      <c r="BT17" s="79">
        <f t="shared" si="96"/>
        <v>117.1</v>
      </c>
      <c r="BU17" s="80">
        <f t="shared" si="96"/>
        <v>16686.5</v>
      </c>
      <c r="BV17" s="80">
        <f t="shared" si="96"/>
        <v>14752.2</v>
      </c>
      <c r="BW17" s="93">
        <f t="shared" si="45"/>
        <v>1934.2999999999993</v>
      </c>
      <c r="BX17" s="79">
        <f t="shared" si="97"/>
        <v>9.8000000000000007</v>
      </c>
      <c r="BY17" s="80">
        <f t="shared" si="98"/>
        <v>1391</v>
      </c>
      <c r="BZ17" s="80">
        <f t="shared" si="98"/>
        <v>1229</v>
      </c>
      <c r="CA17" s="93">
        <f t="shared" si="50"/>
        <v>162</v>
      </c>
    </row>
    <row r="18" spans="2:79" ht="21" customHeight="1">
      <c r="B18" s="66"/>
      <c r="C18" s="67" t="s">
        <v>50</v>
      </c>
      <c r="D18" s="68" t="s">
        <v>28</v>
      </c>
      <c r="E18" s="69"/>
      <c r="F18" s="85"/>
      <c r="G18" s="86"/>
      <c r="H18" s="87">
        <v>0</v>
      </c>
      <c r="I18" s="88">
        <f t="shared" si="54"/>
        <v>0</v>
      </c>
      <c r="J18" s="88">
        <f t="shared" si="55"/>
        <v>0</v>
      </c>
      <c r="K18" s="89">
        <f t="shared" si="56"/>
        <v>0</v>
      </c>
      <c r="L18" s="87">
        <v>0</v>
      </c>
      <c r="M18" s="88">
        <f t="shared" si="57"/>
        <v>0</v>
      </c>
      <c r="N18" s="88">
        <f t="shared" si="58"/>
        <v>0</v>
      </c>
      <c r="O18" s="89">
        <f t="shared" si="59"/>
        <v>0</v>
      </c>
      <c r="P18" s="87">
        <v>0</v>
      </c>
      <c r="Q18" s="88">
        <f t="shared" si="60"/>
        <v>0</v>
      </c>
      <c r="R18" s="88">
        <f t="shared" si="61"/>
        <v>0</v>
      </c>
      <c r="S18" s="89">
        <f t="shared" si="62"/>
        <v>0</v>
      </c>
      <c r="T18" s="87">
        <v>0</v>
      </c>
      <c r="U18" s="88">
        <f t="shared" si="63"/>
        <v>0</v>
      </c>
      <c r="V18" s="88">
        <f t="shared" si="64"/>
        <v>0</v>
      </c>
      <c r="W18" s="89">
        <f t="shared" si="65"/>
        <v>0</v>
      </c>
      <c r="X18" s="87">
        <v>0</v>
      </c>
      <c r="Y18" s="88">
        <f t="shared" si="66"/>
        <v>0</v>
      </c>
      <c r="Z18" s="88">
        <f t="shared" si="67"/>
        <v>0</v>
      </c>
      <c r="AA18" s="89">
        <f t="shared" si="68"/>
        <v>0</v>
      </c>
      <c r="AB18" s="87">
        <v>0</v>
      </c>
      <c r="AC18" s="88">
        <f t="shared" si="69"/>
        <v>0</v>
      </c>
      <c r="AD18" s="88">
        <f t="shared" si="70"/>
        <v>0</v>
      </c>
      <c r="AE18" s="89">
        <f t="shared" si="71"/>
        <v>0</v>
      </c>
      <c r="AF18" s="90">
        <f t="shared" si="72"/>
        <v>0</v>
      </c>
      <c r="AG18" s="91">
        <f t="shared" si="72"/>
        <v>0</v>
      </c>
      <c r="AH18" s="91">
        <f t="shared" si="72"/>
        <v>0</v>
      </c>
      <c r="AI18" s="92">
        <f t="shared" si="19"/>
        <v>0</v>
      </c>
      <c r="AJ18" s="90">
        <f t="shared" si="73"/>
        <v>0</v>
      </c>
      <c r="AK18" s="91">
        <f t="shared" si="74"/>
        <v>0</v>
      </c>
      <c r="AL18" s="91">
        <f t="shared" si="74"/>
        <v>0</v>
      </c>
      <c r="AM18" s="92">
        <f t="shared" si="21"/>
        <v>0</v>
      </c>
      <c r="AN18" s="87">
        <v>0</v>
      </c>
      <c r="AO18" s="88">
        <f t="shared" si="75"/>
        <v>0</v>
      </c>
      <c r="AP18" s="88">
        <f t="shared" si="76"/>
        <v>0</v>
      </c>
      <c r="AQ18" s="89">
        <f t="shared" si="77"/>
        <v>0</v>
      </c>
      <c r="AR18" s="87">
        <v>0</v>
      </c>
      <c r="AS18" s="88">
        <f t="shared" si="78"/>
        <v>0</v>
      </c>
      <c r="AT18" s="88">
        <f t="shared" si="79"/>
        <v>0</v>
      </c>
      <c r="AU18" s="89">
        <f t="shared" si="80"/>
        <v>0</v>
      </c>
      <c r="AV18" s="87">
        <v>0</v>
      </c>
      <c r="AW18" s="88">
        <f t="shared" si="81"/>
        <v>0</v>
      </c>
      <c r="AX18" s="88">
        <f t="shared" si="82"/>
        <v>0</v>
      </c>
      <c r="AY18" s="89">
        <f t="shared" si="83"/>
        <v>0</v>
      </c>
      <c r="AZ18" s="87">
        <v>0</v>
      </c>
      <c r="BA18" s="88">
        <f t="shared" si="84"/>
        <v>0</v>
      </c>
      <c r="BB18" s="88">
        <f t="shared" si="85"/>
        <v>0</v>
      </c>
      <c r="BC18" s="89">
        <f t="shared" si="86"/>
        <v>0</v>
      </c>
      <c r="BD18" s="87">
        <v>0</v>
      </c>
      <c r="BE18" s="88">
        <f t="shared" si="87"/>
        <v>0</v>
      </c>
      <c r="BF18" s="88">
        <f t="shared" si="88"/>
        <v>0</v>
      </c>
      <c r="BG18" s="89">
        <f t="shared" si="89"/>
        <v>0</v>
      </c>
      <c r="BH18" s="87">
        <v>0</v>
      </c>
      <c r="BI18" s="88">
        <f t="shared" si="90"/>
        <v>0</v>
      </c>
      <c r="BJ18" s="88">
        <f t="shared" si="91"/>
        <v>0</v>
      </c>
      <c r="BK18" s="89">
        <f t="shared" si="92"/>
        <v>0</v>
      </c>
      <c r="BL18" s="90">
        <f t="shared" si="93"/>
        <v>0</v>
      </c>
      <c r="BM18" s="91">
        <f t="shared" si="93"/>
        <v>0</v>
      </c>
      <c r="BN18" s="91">
        <f t="shared" si="93"/>
        <v>0</v>
      </c>
      <c r="BO18" s="92">
        <f t="shared" si="41"/>
        <v>0</v>
      </c>
      <c r="BP18" s="90">
        <f t="shared" si="94"/>
        <v>0</v>
      </c>
      <c r="BQ18" s="91">
        <f t="shared" si="95"/>
        <v>0</v>
      </c>
      <c r="BR18" s="91">
        <f t="shared" si="95"/>
        <v>0</v>
      </c>
      <c r="BS18" s="92">
        <f t="shared" si="43"/>
        <v>0</v>
      </c>
      <c r="BT18" s="79">
        <f t="shared" si="96"/>
        <v>0</v>
      </c>
      <c r="BU18" s="80">
        <f t="shared" si="96"/>
        <v>0</v>
      </c>
      <c r="BV18" s="80">
        <f t="shared" si="96"/>
        <v>0</v>
      </c>
      <c r="BW18" s="93">
        <f t="shared" si="45"/>
        <v>0</v>
      </c>
      <c r="BX18" s="79">
        <f t="shared" si="97"/>
        <v>0</v>
      </c>
      <c r="BY18" s="80">
        <f t="shared" si="98"/>
        <v>0</v>
      </c>
      <c r="BZ18" s="80">
        <f t="shared" si="98"/>
        <v>0</v>
      </c>
      <c r="CA18" s="93">
        <f t="shared" si="50"/>
        <v>0</v>
      </c>
    </row>
    <row r="19" spans="2:79" ht="21" customHeight="1">
      <c r="B19" s="117"/>
      <c r="C19" s="118" t="s">
        <v>45</v>
      </c>
      <c r="D19" s="119" t="s">
        <v>29</v>
      </c>
      <c r="E19" s="120">
        <v>437.56</v>
      </c>
      <c r="F19" s="85">
        <v>1.1299999999999999</v>
      </c>
      <c r="G19" s="86">
        <v>1.0009999999999999</v>
      </c>
      <c r="H19" s="87">
        <v>0.2</v>
      </c>
      <c r="I19" s="88">
        <f t="shared" si="54"/>
        <v>99</v>
      </c>
      <c r="J19" s="88">
        <f t="shared" si="55"/>
        <v>87.5</v>
      </c>
      <c r="K19" s="89">
        <f t="shared" si="56"/>
        <v>11.5</v>
      </c>
      <c r="L19" s="87">
        <v>0.2</v>
      </c>
      <c r="M19" s="88">
        <f t="shared" si="57"/>
        <v>99</v>
      </c>
      <c r="N19" s="88">
        <f t="shared" si="58"/>
        <v>87.5</v>
      </c>
      <c r="O19" s="89">
        <f t="shared" si="59"/>
        <v>11.5</v>
      </c>
      <c r="P19" s="87">
        <v>0.2</v>
      </c>
      <c r="Q19" s="88">
        <f t="shared" si="60"/>
        <v>99</v>
      </c>
      <c r="R19" s="88">
        <f t="shared" si="61"/>
        <v>87.5</v>
      </c>
      <c r="S19" s="89">
        <f t="shared" si="62"/>
        <v>11.5</v>
      </c>
      <c r="T19" s="87">
        <v>0.2</v>
      </c>
      <c r="U19" s="88">
        <f t="shared" si="63"/>
        <v>99</v>
      </c>
      <c r="V19" s="88">
        <f t="shared" si="64"/>
        <v>87.5</v>
      </c>
      <c r="W19" s="89">
        <f t="shared" si="65"/>
        <v>11.5</v>
      </c>
      <c r="X19" s="87">
        <v>0.2</v>
      </c>
      <c r="Y19" s="88">
        <f t="shared" si="66"/>
        <v>99</v>
      </c>
      <c r="Z19" s="88">
        <f t="shared" si="67"/>
        <v>87.5</v>
      </c>
      <c r="AA19" s="89">
        <f t="shared" si="68"/>
        <v>11.5</v>
      </c>
      <c r="AB19" s="87">
        <v>0.2</v>
      </c>
      <c r="AC19" s="88">
        <f t="shared" si="69"/>
        <v>99</v>
      </c>
      <c r="AD19" s="88">
        <f t="shared" si="70"/>
        <v>87.5</v>
      </c>
      <c r="AE19" s="89">
        <f t="shared" si="71"/>
        <v>11.5</v>
      </c>
      <c r="AF19" s="90">
        <f t="shared" si="72"/>
        <v>1.2</v>
      </c>
      <c r="AG19" s="91">
        <f t="shared" si="72"/>
        <v>594</v>
      </c>
      <c r="AH19" s="91">
        <f t="shared" si="72"/>
        <v>525</v>
      </c>
      <c r="AI19" s="92">
        <f t="shared" si="19"/>
        <v>69</v>
      </c>
      <c r="AJ19" s="90">
        <f t="shared" si="73"/>
        <v>0.2</v>
      </c>
      <c r="AK19" s="91">
        <f t="shared" si="74"/>
        <v>99</v>
      </c>
      <c r="AL19" s="91">
        <f t="shared" si="74"/>
        <v>88</v>
      </c>
      <c r="AM19" s="92">
        <f t="shared" si="21"/>
        <v>11</v>
      </c>
      <c r="AN19" s="87">
        <v>0.2</v>
      </c>
      <c r="AO19" s="88">
        <f t="shared" si="75"/>
        <v>99</v>
      </c>
      <c r="AP19" s="88">
        <f t="shared" si="76"/>
        <v>87.5</v>
      </c>
      <c r="AQ19" s="89">
        <f t="shared" si="77"/>
        <v>11.5</v>
      </c>
      <c r="AR19" s="87">
        <v>0.2</v>
      </c>
      <c r="AS19" s="88">
        <f t="shared" si="78"/>
        <v>99</v>
      </c>
      <c r="AT19" s="88">
        <f t="shared" si="79"/>
        <v>87.5</v>
      </c>
      <c r="AU19" s="89">
        <f t="shared" si="80"/>
        <v>11.5</v>
      </c>
      <c r="AV19" s="87">
        <v>0.2</v>
      </c>
      <c r="AW19" s="88">
        <f t="shared" si="81"/>
        <v>99</v>
      </c>
      <c r="AX19" s="88">
        <f t="shared" si="82"/>
        <v>87.5</v>
      </c>
      <c r="AY19" s="89">
        <f t="shared" si="83"/>
        <v>11.5</v>
      </c>
      <c r="AZ19" s="87">
        <v>0.2</v>
      </c>
      <c r="BA19" s="88">
        <f t="shared" si="84"/>
        <v>99</v>
      </c>
      <c r="BB19" s="88">
        <f t="shared" si="85"/>
        <v>87.5</v>
      </c>
      <c r="BC19" s="89">
        <f t="shared" si="86"/>
        <v>11.5</v>
      </c>
      <c r="BD19" s="87">
        <v>0.2</v>
      </c>
      <c r="BE19" s="88">
        <f t="shared" si="87"/>
        <v>99</v>
      </c>
      <c r="BF19" s="88">
        <f t="shared" si="88"/>
        <v>87.5</v>
      </c>
      <c r="BG19" s="89">
        <f t="shared" si="89"/>
        <v>11.5</v>
      </c>
      <c r="BH19" s="87">
        <v>0.2</v>
      </c>
      <c r="BI19" s="88">
        <f t="shared" si="90"/>
        <v>99</v>
      </c>
      <c r="BJ19" s="88">
        <f t="shared" si="91"/>
        <v>87.5</v>
      </c>
      <c r="BK19" s="89">
        <f t="shared" si="92"/>
        <v>11.5</v>
      </c>
      <c r="BL19" s="90">
        <f t="shared" si="93"/>
        <v>1.2</v>
      </c>
      <c r="BM19" s="91">
        <f t="shared" si="93"/>
        <v>594</v>
      </c>
      <c r="BN19" s="91">
        <f t="shared" si="93"/>
        <v>525</v>
      </c>
      <c r="BO19" s="92">
        <f t="shared" si="41"/>
        <v>69</v>
      </c>
      <c r="BP19" s="90">
        <f t="shared" si="94"/>
        <v>0.2</v>
      </c>
      <c r="BQ19" s="91">
        <f t="shared" si="95"/>
        <v>99</v>
      </c>
      <c r="BR19" s="91">
        <f t="shared" si="95"/>
        <v>88</v>
      </c>
      <c r="BS19" s="92">
        <f t="shared" si="43"/>
        <v>11</v>
      </c>
      <c r="BT19" s="79">
        <f t="shared" si="96"/>
        <v>2.4</v>
      </c>
      <c r="BU19" s="80">
        <f t="shared" si="96"/>
        <v>1188</v>
      </c>
      <c r="BV19" s="80">
        <f t="shared" si="96"/>
        <v>1050</v>
      </c>
      <c r="BW19" s="93">
        <f t="shared" si="45"/>
        <v>138</v>
      </c>
      <c r="BX19" s="79">
        <f t="shared" si="97"/>
        <v>0.2</v>
      </c>
      <c r="BY19" s="80">
        <f t="shared" si="98"/>
        <v>99</v>
      </c>
      <c r="BZ19" s="80">
        <f t="shared" si="98"/>
        <v>88</v>
      </c>
      <c r="CA19" s="93">
        <f t="shared" si="50"/>
        <v>11</v>
      </c>
    </row>
    <row r="20" spans="2:79" ht="21" customHeight="1">
      <c r="B20" s="66" t="s">
        <v>121</v>
      </c>
      <c r="C20" s="67" t="s">
        <v>51</v>
      </c>
      <c r="D20" s="121" t="s">
        <v>30</v>
      </c>
      <c r="E20" s="122"/>
      <c r="F20" s="123"/>
      <c r="G20" s="124"/>
      <c r="H20" s="87">
        <v>0</v>
      </c>
      <c r="I20" s="88">
        <f t="shared" si="54"/>
        <v>0</v>
      </c>
      <c r="J20" s="88">
        <f t="shared" si="55"/>
        <v>0</v>
      </c>
      <c r="K20" s="89">
        <f t="shared" si="56"/>
        <v>0</v>
      </c>
      <c r="L20" s="87">
        <v>0</v>
      </c>
      <c r="M20" s="88">
        <f t="shared" si="57"/>
        <v>0</v>
      </c>
      <c r="N20" s="88">
        <f t="shared" si="58"/>
        <v>0</v>
      </c>
      <c r="O20" s="89">
        <f t="shared" si="59"/>
        <v>0</v>
      </c>
      <c r="P20" s="87">
        <v>0</v>
      </c>
      <c r="Q20" s="88">
        <f t="shared" si="60"/>
        <v>0</v>
      </c>
      <c r="R20" s="88">
        <f t="shared" si="61"/>
        <v>0</v>
      </c>
      <c r="S20" s="89">
        <f t="shared" si="62"/>
        <v>0</v>
      </c>
      <c r="T20" s="87">
        <v>0</v>
      </c>
      <c r="U20" s="88">
        <f t="shared" si="63"/>
        <v>0</v>
      </c>
      <c r="V20" s="88">
        <f t="shared" si="64"/>
        <v>0</v>
      </c>
      <c r="W20" s="89">
        <f t="shared" si="65"/>
        <v>0</v>
      </c>
      <c r="X20" s="87">
        <v>0</v>
      </c>
      <c r="Y20" s="88">
        <f t="shared" si="66"/>
        <v>0</v>
      </c>
      <c r="Z20" s="88">
        <f t="shared" si="67"/>
        <v>0</v>
      </c>
      <c r="AA20" s="89">
        <f t="shared" si="68"/>
        <v>0</v>
      </c>
      <c r="AB20" s="87">
        <v>0</v>
      </c>
      <c r="AC20" s="88">
        <f t="shared" si="69"/>
        <v>0</v>
      </c>
      <c r="AD20" s="88">
        <f t="shared" si="70"/>
        <v>0</v>
      </c>
      <c r="AE20" s="89">
        <f t="shared" si="71"/>
        <v>0</v>
      </c>
      <c r="AF20" s="90">
        <f t="shared" si="72"/>
        <v>0</v>
      </c>
      <c r="AG20" s="91">
        <f t="shared" si="72"/>
        <v>0</v>
      </c>
      <c r="AH20" s="91">
        <f t="shared" si="72"/>
        <v>0</v>
      </c>
      <c r="AI20" s="92">
        <f t="shared" si="19"/>
        <v>0</v>
      </c>
      <c r="AJ20" s="90">
        <f t="shared" si="73"/>
        <v>0</v>
      </c>
      <c r="AK20" s="91">
        <f t="shared" si="74"/>
        <v>0</v>
      </c>
      <c r="AL20" s="91">
        <f t="shared" si="74"/>
        <v>0</v>
      </c>
      <c r="AM20" s="92">
        <f t="shared" si="21"/>
        <v>0</v>
      </c>
      <c r="AN20" s="87">
        <v>0</v>
      </c>
      <c r="AO20" s="88">
        <f t="shared" si="75"/>
        <v>0</v>
      </c>
      <c r="AP20" s="88">
        <f t="shared" si="76"/>
        <v>0</v>
      </c>
      <c r="AQ20" s="89">
        <f t="shared" si="77"/>
        <v>0</v>
      </c>
      <c r="AR20" s="87">
        <v>0</v>
      </c>
      <c r="AS20" s="88">
        <f t="shared" si="78"/>
        <v>0</v>
      </c>
      <c r="AT20" s="88">
        <f t="shared" si="79"/>
        <v>0</v>
      </c>
      <c r="AU20" s="89">
        <f t="shared" si="80"/>
        <v>0</v>
      </c>
      <c r="AV20" s="87">
        <v>0</v>
      </c>
      <c r="AW20" s="88">
        <f t="shared" si="81"/>
        <v>0</v>
      </c>
      <c r="AX20" s="88">
        <f t="shared" si="82"/>
        <v>0</v>
      </c>
      <c r="AY20" s="89">
        <f t="shared" si="83"/>
        <v>0</v>
      </c>
      <c r="AZ20" s="87">
        <v>0</v>
      </c>
      <c r="BA20" s="88">
        <f t="shared" si="84"/>
        <v>0</v>
      </c>
      <c r="BB20" s="88">
        <f t="shared" si="85"/>
        <v>0</v>
      </c>
      <c r="BC20" s="89">
        <f t="shared" si="86"/>
        <v>0</v>
      </c>
      <c r="BD20" s="87">
        <v>0</v>
      </c>
      <c r="BE20" s="88">
        <f t="shared" si="87"/>
        <v>0</v>
      </c>
      <c r="BF20" s="88">
        <f t="shared" si="88"/>
        <v>0</v>
      </c>
      <c r="BG20" s="89">
        <f t="shared" si="89"/>
        <v>0</v>
      </c>
      <c r="BH20" s="87">
        <v>0</v>
      </c>
      <c r="BI20" s="88">
        <f t="shared" si="90"/>
        <v>0</v>
      </c>
      <c r="BJ20" s="88">
        <f t="shared" si="91"/>
        <v>0</v>
      </c>
      <c r="BK20" s="89">
        <f t="shared" si="92"/>
        <v>0</v>
      </c>
      <c r="BL20" s="90">
        <f t="shared" si="93"/>
        <v>0</v>
      </c>
      <c r="BM20" s="91">
        <f t="shared" si="93"/>
        <v>0</v>
      </c>
      <c r="BN20" s="91">
        <f t="shared" si="93"/>
        <v>0</v>
      </c>
      <c r="BO20" s="92">
        <f t="shared" si="41"/>
        <v>0</v>
      </c>
      <c r="BP20" s="90">
        <f t="shared" si="94"/>
        <v>0</v>
      </c>
      <c r="BQ20" s="91">
        <f t="shared" si="95"/>
        <v>0</v>
      </c>
      <c r="BR20" s="91">
        <f t="shared" si="95"/>
        <v>0</v>
      </c>
      <c r="BS20" s="92">
        <f t="shared" si="43"/>
        <v>0</v>
      </c>
      <c r="BT20" s="79">
        <f t="shared" si="96"/>
        <v>0</v>
      </c>
      <c r="BU20" s="80">
        <f t="shared" si="96"/>
        <v>0</v>
      </c>
      <c r="BV20" s="80">
        <f t="shared" si="96"/>
        <v>0</v>
      </c>
      <c r="BW20" s="93">
        <f t="shared" si="45"/>
        <v>0</v>
      </c>
      <c r="BX20" s="79">
        <f t="shared" si="97"/>
        <v>0</v>
      </c>
      <c r="BY20" s="80">
        <f t="shared" si="98"/>
        <v>0</v>
      </c>
      <c r="BZ20" s="80">
        <f t="shared" si="98"/>
        <v>0</v>
      </c>
      <c r="CA20" s="93">
        <f t="shared" si="50"/>
        <v>0</v>
      </c>
    </row>
    <row r="21" spans="2:79" ht="21" customHeight="1" thickBot="1">
      <c r="B21" s="66"/>
      <c r="C21" s="67" t="s">
        <v>52</v>
      </c>
      <c r="D21" s="68" t="s">
        <v>31</v>
      </c>
      <c r="E21" s="69"/>
      <c r="F21" s="85"/>
      <c r="G21" s="86"/>
      <c r="H21" s="87">
        <v>0</v>
      </c>
      <c r="I21" s="88">
        <f t="shared" si="54"/>
        <v>0</v>
      </c>
      <c r="J21" s="88">
        <f t="shared" si="55"/>
        <v>0</v>
      </c>
      <c r="K21" s="89">
        <f t="shared" si="56"/>
        <v>0</v>
      </c>
      <c r="L21" s="87">
        <v>0</v>
      </c>
      <c r="M21" s="88">
        <f t="shared" si="57"/>
        <v>0</v>
      </c>
      <c r="N21" s="88">
        <f t="shared" si="58"/>
        <v>0</v>
      </c>
      <c r="O21" s="89">
        <f t="shared" si="59"/>
        <v>0</v>
      </c>
      <c r="P21" s="87">
        <v>0</v>
      </c>
      <c r="Q21" s="88">
        <f t="shared" si="60"/>
        <v>0</v>
      </c>
      <c r="R21" s="88">
        <f t="shared" si="61"/>
        <v>0</v>
      </c>
      <c r="S21" s="89">
        <f t="shared" si="62"/>
        <v>0</v>
      </c>
      <c r="T21" s="87">
        <v>0</v>
      </c>
      <c r="U21" s="88">
        <f t="shared" si="63"/>
        <v>0</v>
      </c>
      <c r="V21" s="88">
        <f t="shared" si="64"/>
        <v>0</v>
      </c>
      <c r="W21" s="89">
        <f t="shared" si="65"/>
        <v>0</v>
      </c>
      <c r="X21" s="87">
        <v>0</v>
      </c>
      <c r="Y21" s="88">
        <f t="shared" si="66"/>
        <v>0</v>
      </c>
      <c r="Z21" s="88">
        <f t="shared" si="67"/>
        <v>0</v>
      </c>
      <c r="AA21" s="89">
        <f t="shared" si="68"/>
        <v>0</v>
      </c>
      <c r="AB21" s="87">
        <v>0</v>
      </c>
      <c r="AC21" s="88">
        <f t="shared" si="69"/>
        <v>0</v>
      </c>
      <c r="AD21" s="88">
        <f t="shared" si="70"/>
        <v>0</v>
      </c>
      <c r="AE21" s="89">
        <f t="shared" si="71"/>
        <v>0</v>
      </c>
      <c r="AF21" s="125">
        <f t="shared" si="72"/>
        <v>0</v>
      </c>
      <c r="AG21" s="91">
        <f t="shared" si="72"/>
        <v>0</v>
      </c>
      <c r="AH21" s="91">
        <f t="shared" si="72"/>
        <v>0</v>
      </c>
      <c r="AI21" s="92">
        <f t="shared" si="19"/>
        <v>0</v>
      </c>
      <c r="AJ21" s="125">
        <f t="shared" si="73"/>
        <v>0</v>
      </c>
      <c r="AK21" s="91">
        <f t="shared" si="74"/>
        <v>0</v>
      </c>
      <c r="AL21" s="91">
        <f t="shared" si="74"/>
        <v>0</v>
      </c>
      <c r="AM21" s="92">
        <f t="shared" si="21"/>
        <v>0</v>
      </c>
      <c r="AN21" s="87">
        <v>0</v>
      </c>
      <c r="AO21" s="88">
        <f t="shared" si="75"/>
        <v>0</v>
      </c>
      <c r="AP21" s="88">
        <f t="shared" si="76"/>
        <v>0</v>
      </c>
      <c r="AQ21" s="89">
        <f t="shared" si="77"/>
        <v>0</v>
      </c>
      <c r="AR21" s="87">
        <v>0</v>
      </c>
      <c r="AS21" s="88">
        <f t="shared" si="78"/>
        <v>0</v>
      </c>
      <c r="AT21" s="88">
        <f t="shared" si="79"/>
        <v>0</v>
      </c>
      <c r="AU21" s="89">
        <f t="shared" si="80"/>
        <v>0</v>
      </c>
      <c r="AV21" s="87">
        <v>0</v>
      </c>
      <c r="AW21" s="88">
        <f t="shared" si="81"/>
        <v>0</v>
      </c>
      <c r="AX21" s="88">
        <f t="shared" si="82"/>
        <v>0</v>
      </c>
      <c r="AY21" s="89">
        <f t="shared" si="83"/>
        <v>0</v>
      </c>
      <c r="AZ21" s="87">
        <v>0</v>
      </c>
      <c r="BA21" s="88">
        <f t="shared" si="84"/>
        <v>0</v>
      </c>
      <c r="BB21" s="88">
        <f t="shared" si="85"/>
        <v>0</v>
      </c>
      <c r="BC21" s="89">
        <f t="shared" si="86"/>
        <v>0</v>
      </c>
      <c r="BD21" s="87">
        <v>0</v>
      </c>
      <c r="BE21" s="88">
        <f t="shared" si="87"/>
        <v>0</v>
      </c>
      <c r="BF21" s="88">
        <f t="shared" si="88"/>
        <v>0</v>
      </c>
      <c r="BG21" s="89">
        <f t="shared" si="89"/>
        <v>0</v>
      </c>
      <c r="BH21" s="87">
        <v>0</v>
      </c>
      <c r="BI21" s="88">
        <f t="shared" si="90"/>
        <v>0</v>
      </c>
      <c r="BJ21" s="88">
        <f t="shared" si="91"/>
        <v>0</v>
      </c>
      <c r="BK21" s="89">
        <f t="shared" si="92"/>
        <v>0</v>
      </c>
      <c r="BL21" s="125">
        <f t="shared" si="93"/>
        <v>0</v>
      </c>
      <c r="BM21" s="91">
        <f t="shared" si="93"/>
        <v>0</v>
      </c>
      <c r="BN21" s="91">
        <f t="shared" si="93"/>
        <v>0</v>
      </c>
      <c r="BO21" s="92">
        <f t="shared" si="41"/>
        <v>0</v>
      </c>
      <c r="BP21" s="125">
        <f t="shared" si="94"/>
        <v>0</v>
      </c>
      <c r="BQ21" s="91">
        <f t="shared" si="95"/>
        <v>0</v>
      </c>
      <c r="BR21" s="91">
        <f t="shared" si="95"/>
        <v>0</v>
      </c>
      <c r="BS21" s="92">
        <f t="shared" si="43"/>
        <v>0</v>
      </c>
      <c r="BT21" s="126">
        <f t="shared" si="96"/>
        <v>0</v>
      </c>
      <c r="BU21" s="80">
        <f t="shared" si="96"/>
        <v>0</v>
      </c>
      <c r="BV21" s="80">
        <f t="shared" si="96"/>
        <v>0</v>
      </c>
      <c r="BW21" s="93">
        <f t="shared" si="45"/>
        <v>0</v>
      </c>
      <c r="BX21" s="126">
        <f t="shared" si="97"/>
        <v>0</v>
      </c>
      <c r="BY21" s="80">
        <f t="shared" si="98"/>
        <v>0</v>
      </c>
      <c r="BZ21" s="80">
        <f t="shared" si="98"/>
        <v>0</v>
      </c>
      <c r="CA21" s="93">
        <f t="shared" si="50"/>
        <v>0</v>
      </c>
    </row>
    <row r="22" spans="2:79" ht="21" customHeight="1" thickBot="1">
      <c r="B22" s="105" t="s">
        <v>47</v>
      </c>
      <c r="C22" s="106" t="s">
        <v>55</v>
      </c>
      <c r="D22" s="107"/>
      <c r="E22" s="108"/>
      <c r="F22" s="109"/>
      <c r="G22" s="110"/>
      <c r="H22" s="127">
        <f>SUM(H14:H21)</f>
        <v>9.6999999999999993</v>
      </c>
      <c r="I22" s="128">
        <f>SUM(I14:I21)</f>
        <v>1452.7</v>
      </c>
      <c r="J22" s="128">
        <f>SUM(J14:J21)</f>
        <v>1284.3</v>
      </c>
      <c r="K22" s="129">
        <f t="shared" si="56"/>
        <v>168.40000000000009</v>
      </c>
      <c r="L22" s="127">
        <f>SUM(L14:L21)</f>
        <v>10.199999999999999</v>
      </c>
      <c r="M22" s="128">
        <f>SUM(M14:M21)</f>
        <v>1524</v>
      </c>
      <c r="N22" s="128">
        <f>SUM(N14:N21)</f>
        <v>1347.3</v>
      </c>
      <c r="O22" s="129">
        <f t="shared" si="59"/>
        <v>176.70000000000005</v>
      </c>
      <c r="P22" s="127">
        <f>SUM(P14:P21)</f>
        <v>10.6</v>
      </c>
      <c r="Q22" s="128">
        <f>SUM(Q14:Q21)</f>
        <v>1581</v>
      </c>
      <c r="R22" s="128">
        <f>SUM(R14:R21)</f>
        <v>1397.7</v>
      </c>
      <c r="S22" s="129">
        <f t="shared" si="62"/>
        <v>183.29999999999995</v>
      </c>
      <c r="T22" s="127">
        <f>SUM(T14:T21)</f>
        <v>10</v>
      </c>
      <c r="U22" s="128">
        <f>SUM(U14:U21)</f>
        <v>1494.9</v>
      </c>
      <c r="V22" s="128">
        <f>SUM(V14:V21)</f>
        <v>1323.5</v>
      </c>
      <c r="W22" s="129">
        <f t="shared" si="65"/>
        <v>171.40000000000009</v>
      </c>
      <c r="X22" s="127">
        <f>SUM(X14:X21)</f>
        <v>10.6</v>
      </c>
      <c r="Y22" s="128">
        <f>SUM(Y14:Y21)</f>
        <v>1581</v>
      </c>
      <c r="Z22" s="128">
        <f>SUM(Z14:Z21)</f>
        <v>1397.7</v>
      </c>
      <c r="AA22" s="129">
        <f t="shared" si="68"/>
        <v>183.29999999999995</v>
      </c>
      <c r="AB22" s="127">
        <f>SUM(AB14:AB21)</f>
        <v>9.6999999999999993</v>
      </c>
      <c r="AC22" s="128">
        <f>SUM(AC14:AC21)</f>
        <v>1452.7</v>
      </c>
      <c r="AD22" s="128">
        <f>SUM(AD14:AD21)</f>
        <v>1284.3</v>
      </c>
      <c r="AE22" s="129">
        <f t="shared" si="71"/>
        <v>168.40000000000009</v>
      </c>
      <c r="AF22" s="127">
        <f>SUM(AF14:AF21)</f>
        <v>60.8</v>
      </c>
      <c r="AG22" s="128">
        <f>SUM(AG14:AG21)</f>
        <v>9086.3000000000011</v>
      </c>
      <c r="AH22" s="128">
        <f>SUM(AH14:AH21)</f>
        <v>8034.8</v>
      </c>
      <c r="AI22" s="129">
        <f t="shared" si="19"/>
        <v>1051.5000000000009</v>
      </c>
      <c r="AJ22" s="127">
        <f>SUM(AJ14:AJ21)</f>
        <v>10.199999999999999</v>
      </c>
      <c r="AK22" s="128">
        <f>SUM(AK14:AK21)</f>
        <v>1514</v>
      </c>
      <c r="AL22" s="128">
        <f>SUM(AL14:AL21)</f>
        <v>1340</v>
      </c>
      <c r="AM22" s="129">
        <f t="shared" si="21"/>
        <v>174</v>
      </c>
      <c r="AN22" s="127">
        <f>SUM(AN14:AN21)</f>
        <v>9.6999999999999993</v>
      </c>
      <c r="AO22" s="128">
        <f>SUM(AO14:AO21)</f>
        <v>1452.7</v>
      </c>
      <c r="AP22" s="128">
        <f>SUM(AP14:AP21)</f>
        <v>1284.3</v>
      </c>
      <c r="AQ22" s="129">
        <f t="shared" si="77"/>
        <v>168.40000000000009</v>
      </c>
      <c r="AR22" s="127">
        <f>SUM(AR14:AR21)</f>
        <v>9.6999999999999993</v>
      </c>
      <c r="AS22" s="128">
        <f>SUM(AS14:AS21)</f>
        <v>1452.7</v>
      </c>
      <c r="AT22" s="128">
        <f>SUM(AT14:AT21)</f>
        <v>1284.3</v>
      </c>
      <c r="AU22" s="129">
        <f t="shared" si="80"/>
        <v>168.40000000000009</v>
      </c>
      <c r="AV22" s="127">
        <f>SUM(AV14:AV21)</f>
        <v>10.6</v>
      </c>
      <c r="AW22" s="128">
        <f>SUM(AW14:AW21)</f>
        <v>1581</v>
      </c>
      <c r="AX22" s="128">
        <f>SUM(AX14:AX21)</f>
        <v>1397.7</v>
      </c>
      <c r="AY22" s="129">
        <f t="shared" si="83"/>
        <v>183.29999999999995</v>
      </c>
      <c r="AZ22" s="127">
        <f>SUM(AZ14:AZ21)</f>
        <v>9.1999999999999993</v>
      </c>
      <c r="BA22" s="128">
        <f>SUM(BA14:BA21)</f>
        <v>1381.5</v>
      </c>
      <c r="BB22" s="128">
        <f>SUM(BB14:BB21)</f>
        <v>1221.3</v>
      </c>
      <c r="BC22" s="129">
        <f t="shared" si="86"/>
        <v>160.20000000000005</v>
      </c>
      <c r="BD22" s="127">
        <f>SUM(BD14:BD21)</f>
        <v>9.1999999999999993</v>
      </c>
      <c r="BE22" s="128">
        <f>SUM(BE14:BE21)</f>
        <v>1381.5</v>
      </c>
      <c r="BF22" s="128">
        <f>SUM(BF14:BF21)</f>
        <v>1221.3</v>
      </c>
      <c r="BG22" s="129">
        <f t="shared" si="89"/>
        <v>160.20000000000005</v>
      </c>
      <c r="BH22" s="127">
        <f>SUM(BH14:BH21)</f>
        <v>10.6</v>
      </c>
      <c r="BI22" s="128">
        <f>SUM(BI14:BI21)</f>
        <v>1581</v>
      </c>
      <c r="BJ22" s="128">
        <f>SUM(BJ14:BJ21)</f>
        <v>1397.7</v>
      </c>
      <c r="BK22" s="129">
        <f t="shared" si="92"/>
        <v>183.29999999999995</v>
      </c>
      <c r="BL22" s="127">
        <f>SUM(BL14:BL21)</f>
        <v>59</v>
      </c>
      <c r="BM22" s="128">
        <f>SUM(BM14:BM21)</f>
        <v>8830.4</v>
      </c>
      <c r="BN22" s="128">
        <f>SUM(BN14:BN21)</f>
        <v>7806.6</v>
      </c>
      <c r="BO22" s="129">
        <f t="shared" si="41"/>
        <v>1023.7999999999993</v>
      </c>
      <c r="BP22" s="127">
        <f>SUM(BP14:BP21)</f>
        <v>9.7999999999999989</v>
      </c>
      <c r="BQ22" s="128">
        <f>SUM(BQ14:BQ21)</f>
        <v>1472</v>
      </c>
      <c r="BR22" s="128">
        <f>SUM(BR14:BR21)</f>
        <v>1302</v>
      </c>
      <c r="BS22" s="129">
        <f t="shared" si="43"/>
        <v>170</v>
      </c>
      <c r="BT22" s="127">
        <f>SUM(BT14:BT21)</f>
        <v>119.8</v>
      </c>
      <c r="BU22" s="128">
        <f>SUM(BU14:BU21)</f>
        <v>17916.7</v>
      </c>
      <c r="BV22" s="128">
        <f>SUM(BV14:BV21)</f>
        <v>15841.400000000001</v>
      </c>
      <c r="BW22" s="129">
        <f t="shared" si="45"/>
        <v>2075.2999999999993</v>
      </c>
      <c r="BX22" s="127">
        <f>SUM(BX14:BX21)</f>
        <v>10</v>
      </c>
      <c r="BY22" s="128">
        <f>SUM(BY14:BY21)</f>
        <v>1494</v>
      </c>
      <c r="BZ22" s="128">
        <f>SUM(BZ14:BZ21)</f>
        <v>1320</v>
      </c>
      <c r="CA22" s="129">
        <f t="shared" si="50"/>
        <v>174</v>
      </c>
    </row>
    <row r="23" spans="2:79" ht="21" customHeight="1">
      <c r="B23" s="250" t="s">
        <v>53</v>
      </c>
      <c r="C23" s="251" t="s">
        <v>54</v>
      </c>
      <c r="D23" s="252"/>
      <c r="E23" s="253"/>
      <c r="F23" s="254"/>
      <c r="G23" s="255"/>
      <c r="H23" s="256">
        <f>H13</f>
        <v>0</v>
      </c>
      <c r="I23" s="257">
        <f>I13</f>
        <v>0</v>
      </c>
      <c r="J23" s="257">
        <f>J13</f>
        <v>0</v>
      </c>
      <c r="K23" s="258">
        <f t="shared" si="56"/>
        <v>0</v>
      </c>
      <c r="L23" s="256">
        <f>L13</f>
        <v>0</v>
      </c>
      <c r="M23" s="257">
        <f>M13</f>
        <v>0</v>
      </c>
      <c r="N23" s="257">
        <f>N13</f>
        <v>0</v>
      </c>
      <c r="O23" s="258">
        <f t="shared" si="59"/>
        <v>0</v>
      </c>
      <c r="P23" s="256">
        <f>P13</f>
        <v>0</v>
      </c>
      <c r="Q23" s="257">
        <f>Q13</f>
        <v>0</v>
      </c>
      <c r="R23" s="257">
        <f>R13</f>
        <v>0</v>
      </c>
      <c r="S23" s="258">
        <f t="shared" si="62"/>
        <v>0</v>
      </c>
      <c r="T23" s="256">
        <f>T13</f>
        <v>0</v>
      </c>
      <c r="U23" s="257">
        <f>U13</f>
        <v>0</v>
      </c>
      <c r="V23" s="257">
        <f>V13</f>
        <v>0</v>
      </c>
      <c r="W23" s="258">
        <f t="shared" si="65"/>
        <v>0</v>
      </c>
      <c r="X23" s="256">
        <f>X13</f>
        <v>0</v>
      </c>
      <c r="Y23" s="257">
        <f>Y13</f>
        <v>0</v>
      </c>
      <c r="Z23" s="257">
        <f>Z13</f>
        <v>0</v>
      </c>
      <c r="AA23" s="258">
        <f t="shared" si="68"/>
        <v>0</v>
      </c>
      <c r="AB23" s="256">
        <f>AB13</f>
        <v>0</v>
      </c>
      <c r="AC23" s="257">
        <f>AC13</f>
        <v>0</v>
      </c>
      <c r="AD23" s="257">
        <f>AD13</f>
        <v>0</v>
      </c>
      <c r="AE23" s="258">
        <f t="shared" si="71"/>
        <v>0</v>
      </c>
      <c r="AF23" s="256">
        <f>AF13</f>
        <v>0</v>
      </c>
      <c r="AG23" s="257">
        <f>AG13</f>
        <v>0</v>
      </c>
      <c r="AH23" s="257">
        <f>AH13</f>
        <v>0</v>
      </c>
      <c r="AI23" s="258">
        <f t="shared" si="19"/>
        <v>0</v>
      </c>
      <c r="AJ23" s="256">
        <f>AJ13</f>
        <v>0</v>
      </c>
      <c r="AK23" s="257">
        <f>AK13</f>
        <v>0</v>
      </c>
      <c r="AL23" s="257">
        <f>AL13</f>
        <v>0</v>
      </c>
      <c r="AM23" s="258">
        <f t="shared" si="21"/>
        <v>0</v>
      </c>
      <c r="AN23" s="256">
        <f>AN13</f>
        <v>0</v>
      </c>
      <c r="AO23" s="257">
        <f>AO13</f>
        <v>0</v>
      </c>
      <c r="AP23" s="257">
        <f>AP13</f>
        <v>0</v>
      </c>
      <c r="AQ23" s="258">
        <f t="shared" si="77"/>
        <v>0</v>
      </c>
      <c r="AR23" s="256">
        <f>AR13</f>
        <v>0</v>
      </c>
      <c r="AS23" s="257">
        <f>AS13</f>
        <v>0</v>
      </c>
      <c r="AT23" s="257">
        <f>AT13</f>
        <v>0</v>
      </c>
      <c r="AU23" s="258">
        <f t="shared" si="80"/>
        <v>0</v>
      </c>
      <c r="AV23" s="256">
        <f>AV13</f>
        <v>0</v>
      </c>
      <c r="AW23" s="257">
        <f>AW13</f>
        <v>0</v>
      </c>
      <c r="AX23" s="257">
        <f>AX13</f>
        <v>0</v>
      </c>
      <c r="AY23" s="258">
        <f t="shared" si="83"/>
        <v>0</v>
      </c>
      <c r="AZ23" s="256">
        <f>AZ13</f>
        <v>0</v>
      </c>
      <c r="BA23" s="257">
        <f>BA13</f>
        <v>0</v>
      </c>
      <c r="BB23" s="257">
        <f>BB13</f>
        <v>0</v>
      </c>
      <c r="BC23" s="258">
        <f t="shared" si="86"/>
        <v>0</v>
      </c>
      <c r="BD23" s="256">
        <f>BD13</f>
        <v>0</v>
      </c>
      <c r="BE23" s="257">
        <f>BE13</f>
        <v>0</v>
      </c>
      <c r="BF23" s="257">
        <f>BF13</f>
        <v>0</v>
      </c>
      <c r="BG23" s="258">
        <f t="shared" si="89"/>
        <v>0</v>
      </c>
      <c r="BH23" s="256">
        <f>BH13</f>
        <v>0</v>
      </c>
      <c r="BI23" s="257">
        <f>BI13</f>
        <v>0</v>
      </c>
      <c r="BJ23" s="257">
        <f>BJ13</f>
        <v>0</v>
      </c>
      <c r="BK23" s="258">
        <f t="shared" si="92"/>
        <v>0</v>
      </c>
      <c r="BL23" s="256">
        <f>BL13</f>
        <v>0</v>
      </c>
      <c r="BM23" s="257">
        <f>BM13</f>
        <v>0</v>
      </c>
      <c r="BN23" s="257">
        <f>BN13</f>
        <v>0</v>
      </c>
      <c r="BO23" s="258">
        <f t="shared" si="41"/>
        <v>0</v>
      </c>
      <c r="BP23" s="256">
        <f>BP13</f>
        <v>0</v>
      </c>
      <c r="BQ23" s="257">
        <f>BQ13</f>
        <v>0</v>
      </c>
      <c r="BR23" s="257">
        <f>BR13</f>
        <v>0</v>
      </c>
      <c r="BS23" s="258">
        <f t="shared" si="43"/>
        <v>0</v>
      </c>
      <c r="BT23" s="256">
        <f>BT13</f>
        <v>0</v>
      </c>
      <c r="BU23" s="257">
        <f>BU13</f>
        <v>0</v>
      </c>
      <c r="BV23" s="257">
        <f>BV13</f>
        <v>0</v>
      </c>
      <c r="BW23" s="258">
        <f t="shared" si="45"/>
        <v>0</v>
      </c>
      <c r="BX23" s="256">
        <f>BX13</f>
        <v>0</v>
      </c>
      <c r="BY23" s="257">
        <f>BY13</f>
        <v>0</v>
      </c>
      <c r="BZ23" s="257">
        <f>BZ13</f>
        <v>0</v>
      </c>
      <c r="CA23" s="258">
        <f t="shared" si="50"/>
        <v>0</v>
      </c>
    </row>
    <row r="24" spans="2:79" ht="21" customHeight="1" thickBot="1">
      <c r="B24" s="259"/>
      <c r="C24" s="260" t="s">
        <v>55</v>
      </c>
      <c r="D24" s="261"/>
      <c r="E24" s="262"/>
      <c r="F24" s="263"/>
      <c r="G24" s="264"/>
      <c r="H24" s="265">
        <f>H22</f>
        <v>9.6999999999999993</v>
      </c>
      <c r="I24" s="266">
        <f>I22</f>
        <v>1452.7</v>
      </c>
      <c r="J24" s="266">
        <f>J22</f>
        <v>1284.3</v>
      </c>
      <c r="K24" s="267">
        <f t="shared" si="56"/>
        <v>168.40000000000009</v>
      </c>
      <c r="L24" s="265">
        <f>L22</f>
        <v>10.199999999999999</v>
      </c>
      <c r="M24" s="266">
        <f>M22</f>
        <v>1524</v>
      </c>
      <c r="N24" s="266">
        <f>N22</f>
        <v>1347.3</v>
      </c>
      <c r="O24" s="267">
        <f t="shared" si="59"/>
        <v>176.70000000000005</v>
      </c>
      <c r="P24" s="265">
        <f>P22</f>
        <v>10.6</v>
      </c>
      <c r="Q24" s="266">
        <f>Q22</f>
        <v>1581</v>
      </c>
      <c r="R24" s="266">
        <f>R22</f>
        <v>1397.7</v>
      </c>
      <c r="S24" s="267">
        <f t="shared" si="62"/>
        <v>183.29999999999995</v>
      </c>
      <c r="T24" s="265">
        <f>T22</f>
        <v>10</v>
      </c>
      <c r="U24" s="266">
        <f>U22</f>
        <v>1494.9</v>
      </c>
      <c r="V24" s="266">
        <f>V22</f>
        <v>1323.5</v>
      </c>
      <c r="W24" s="267">
        <f t="shared" si="65"/>
        <v>171.40000000000009</v>
      </c>
      <c r="X24" s="265">
        <f>X22</f>
        <v>10.6</v>
      </c>
      <c r="Y24" s="266">
        <f>Y22</f>
        <v>1581</v>
      </c>
      <c r="Z24" s="266">
        <f>Z22</f>
        <v>1397.7</v>
      </c>
      <c r="AA24" s="267">
        <f t="shared" si="68"/>
        <v>183.29999999999995</v>
      </c>
      <c r="AB24" s="265">
        <f>AB22</f>
        <v>9.6999999999999993</v>
      </c>
      <c r="AC24" s="266">
        <f>AC22</f>
        <v>1452.7</v>
      </c>
      <c r="AD24" s="266">
        <f>AD22</f>
        <v>1284.3</v>
      </c>
      <c r="AE24" s="267">
        <f t="shared" si="71"/>
        <v>168.40000000000009</v>
      </c>
      <c r="AF24" s="265">
        <f>AF22</f>
        <v>60.8</v>
      </c>
      <c r="AG24" s="266">
        <f>AG22</f>
        <v>9086.3000000000011</v>
      </c>
      <c r="AH24" s="266">
        <f>AH22</f>
        <v>8034.8</v>
      </c>
      <c r="AI24" s="267">
        <f t="shared" si="19"/>
        <v>1051.5000000000009</v>
      </c>
      <c r="AJ24" s="265">
        <f>AJ22</f>
        <v>10.199999999999999</v>
      </c>
      <c r="AK24" s="266">
        <f>AK22</f>
        <v>1514</v>
      </c>
      <c r="AL24" s="266">
        <f>AL22</f>
        <v>1340</v>
      </c>
      <c r="AM24" s="267">
        <f t="shared" si="21"/>
        <v>174</v>
      </c>
      <c r="AN24" s="265">
        <f>AN22</f>
        <v>9.6999999999999993</v>
      </c>
      <c r="AO24" s="266">
        <f>AO22</f>
        <v>1452.7</v>
      </c>
      <c r="AP24" s="266">
        <f>AP22</f>
        <v>1284.3</v>
      </c>
      <c r="AQ24" s="267">
        <f t="shared" si="77"/>
        <v>168.40000000000009</v>
      </c>
      <c r="AR24" s="265">
        <f>AR22</f>
        <v>9.6999999999999993</v>
      </c>
      <c r="AS24" s="266">
        <f>AS22</f>
        <v>1452.7</v>
      </c>
      <c r="AT24" s="266">
        <f>AT22</f>
        <v>1284.3</v>
      </c>
      <c r="AU24" s="267">
        <f t="shared" si="80"/>
        <v>168.40000000000009</v>
      </c>
      <c r="AV24" s="265">
        <f>AV22</f>
        <v>10.6</v>
      </c>
      <c r="AW24" s="266">
        <f>AW22</f>
        <v>1581</v>
      </c>
      <c r="AX24" s="266">
        <f>AX22</f>
        <v>1397.7</v>
      </c>
      <c r="AY24" s="267">
        <f t="shared" si="83"/>
        <v>183.29999999999995</v>
      </c>
      <c r="AZ24" s="265">
        <f>AZ22</f>
        <v>9.1999999999999993</v>
      </c>
      <c r="BA24" s="266">
        <f>BA22</f>
        <v>1381.5</v>
      </c>
      <c r="BB24" s="266">
        <f>BB22</f>
        <v>1221.3</v>
      </c>
      <c r="BC24" s="267">
        <f t="shared" si="86"/>
        <v>160.20000000000005</v>
      </c>
      <c r="BD24" s="265">
        <f>BD22</f>
        <v>9.1999999999999993</v>
      </c>
      <c r="BE24" s="266">
        <f>BE22</f>
        <v>1381.5</v>
      </c>
      <c r="BF24" s="266">
        <f>BF22</f>
        <v>1221.3</v>
      </c>
      <c r="BG24" s="267">
        <f t="shared" si="89"/>
        <v>160.20000000000005</v>
      </c>
      <c r="BH24" s="265">
        <f>BH22</f>
        <v>10.6</v>
      </c>
      <c r="BI24" s="266">
        <f>BI22</f>
        <v>1581</v>
      </c>
      <c r="BJ24" s="266">
        <f>BJ22</f>
        <v>1397.7</v>
      </c>
      <c r="BK24" s="267">
        <f t="shared" si="92"/>
        <v>183.29999999999995</v>
      </c>
      <c r="BL24" s="265">
        <f>BL22</f>
        <v>59</v>
      </c>
      <c r="BM24" s="266">
        <f>BM22</f>
        <v>8830.4</v>
      </c>
      <c r="BN24" s="266">
        <f>BN22</f>
        <v>7806.6</v>
      </c>
      <c r="BO24" s="267">
        <f t="shared" si="41"/>
        <v>1023.7999999999993</v>
      </c>
      <c r="BP24" s="265">
        <f>BP22</f>
        <v>9.7999999999999989</v>
      </c>
      <c r="BQ24" s="266">
        <f>BQ22</f>
        <v>1472</v>
      </c>
      <c r="BR24" s="266">
        <f>BR22</f>
        <v>1302</v>
      </c>
      <c r="BS24" s="267">
        <f t="shared" si="43"/>
        <v>170</v>
      </c>
      <c r="BT24" s="265">
        <f>BT22</f>
        <v>119.8</v>
      </c>
      <c r="BU24" s="266">
        <f>BU22</f>
        <v>17916.7</v>
      </c>
      <c r="BV24" s="266">
        <f>BV22</f>
        <v>15841.400000000001</v>
      </c>
      <c r="BW24" s="267">
        <f t="shared" si="45"/>
        <v>2075.2999999999993</v>
      </c>
      <c r="BX24" s="265">
        <f>BX22</f>
        <v>10</v>
      </c>
      <c r="BY24" s="266">
        <f>BY22</f>
        <v>1494</v>
      </c>
      <c r="BZ24" s="266">
        <f>BZ22</f>
        <v>1320</v>
      </c>
      <c r="CA24" s="267">
        <f t="shared" si="50"/>
        <v>174</v>
      </c>
    </row>
    <row r="25" spans="2:79" s="268" customFormat="1" ht="21" customHeight="1">
      <c r="B25" s="130" t="s">
        <v>56</v>
      </c>
      <c r="C25" s="131" t="s">
        <v>57</v>
      </c>
      <c r="D25" s="132" t="s">
        <v>0</v>
      </c>
      <c r="E25" s="133"/>
      <c r="F25" s="134"/>
      <c r="G25" s="135"/>
      <c r="H25" s="136">
        <v>0</v>
      </c>
      <c r="I25" s="137">
        <f t="shared" ref="I25:I68" si="99">ROUND(H25*$E25*$F25*$G25,1)</f>
        <v>0</v>
      </c>
      <c r="J25" s="137">
        <f t="shared" ref="J25:J68" si="100">ROUND(H25*$E25,1)</f>
        <v>0</v>
      </c>
      <c r="K25" s="138">
        <f t="shared" si="56"/>
        <v>0</v>
      </c>
      <c r="L25" s="136">
        <v>0</v>
      </c>
      <c r="M25" s="137">
        <f t="shared" ref="M25:M68" si="101">ROUND(L25*$E25*$F25*$G25,1)</f>
        <v>0</v>
      </c>
      <c r="N25" s="137">
        <f t="shared" ref="N25:N68" si="102">ROUND(L25*$E25,1)</f>
        <v>0</v>
      </c>
      <c r="O25" s="138">
        <f t="shared" si="59"/>
        <v>0</v>
      </c>
      <c r="P25" s="136">
        <v>0</v>
      </c>
      <c r="Q25" s="137">
        <f t="shared" ref="Q25:Q68" si="103">ROUND(P25*$E25*$F25*$G25,1)</f>
        <v>0</v>
      </c>
      <c r="R25" s="137">
        <f t="shared" ref="R25:R68" si="104">ROUND(P25*$E25,1)</f>
        <v>0</v>
      </c>
      <c r="S25" s="138">
        <f t="shared" si="62"/>
        <v>0</v>
      </c>
      <c r="T25" s="136">
        <v>0</v>
      </c>
      <c r="U25" s="137">
        <f t="shared" ref="U25:U68" si="105">ROUND(T25*$E25*$F25*$G25,1)</f>
        <v>0</v>
      </c>
      <c r="V25" s="137">
        <f t="shared" ref="V25:V68" si="106">ROUND(T25*$E25,1)</f>
        <v>0</v>
      </c>
      <c r="W25" s="138">
        <f t="shared" si="65"/>
        <v>0</v>
      </c>
      <c r="X25" s="136">
        <v>0</v>
      </c>
      <c r="Y25" s="137">
        <f t="shared" ref="Y25:Y68" si="107">ROUND(X25*$E25*$F25*$G25,1)</f>
        <v>0</v>
      </c>
      <c r="Z25" s="137">
        <f t="shared" ref="Z25:Z68" si="108">ROUND(X25*$E25,1)</f>
        <v>0</v>
      </c>
      <c r="AA25" s="138">
        <f t="shared" si="68"/>
        <v>0</v>
      </c>
      <c r="AB25" s="136">
        <v>0</v>
      </c>
      <c r="AC25" s="137">
        <f t="shared" ref="AC25:AC68" si="109">ROUND(AB25*$E25*$F25*$G25,1)</f>
        <v>0</v>
      </c>
      <c r="AD25" s="137">
        <f t="shared" ref="AD25:AD68" si="110">ROUND(AB25*$E25,1)</f>
        <v>0</v>
      </c>
      <c r="AE25" s="138">
        <f t="shared" si="71"/>
        <v>0</v>
      </c>
      <c r="AF25" s="139">
        <f t="shared" ref="AF25:AH68" si="111">+H25+L25+P25+T25+X25+AB25</f>
        <v>0</v>
      </c>
      <c r="AG25" s="140">
        <f t="shared" si="111"/>
        <v>0</v>
      </c>
      <c r="AH25" s="140">
        <f t="shared" si="111"/>
        <v>0</v>
      </c>
      <c r="AI25" s="141">
        <f t="shared" si="19"/>
        <v>0</v>
      </c>
      <c r="AJ25" s="139">
        <f t="shared" ref="AJ25:AJ68" si="112">ROUND(AVERAGE(AF25/6),1)</f>
        <v>0</v>
      </c>
      <c r="AK25" s="140">
        <f t="shared" ref="AK25:AL68" si="113">ROUND(AVERAGE(AG25/6),0)</f>
        <v>0</v>
      </c>
      <c r="AL25" s="140">
        <f t="shared" si="113"/>
        <v>0</v>
      </c>
      <c r="AM25" s="141">
        <f t="shared" si="21"/>
        <v>0</v>
      </c>
      <c r="AN25" s="136">
        <v>0</v>
      </c>
      <c r="AO25" s="137">
        <f t="shared" ref="AO25:AO68" si="114">ROUND(AN25*$E25*$F25*$G25,1)</f>
        <v>0</v>
      </c>
      <c r="AP25" s="137">
        <f t="shared" ref="AP25:AP68" si="115">ROUND(AN25*$E25,1)</f>
        <v>0</v>
      </c>
      <c r="AQ25" s="138">
        <f t="shared" si="77"/>
        <v>0</v>
      </c>
      <c r="AR25" s="136">
        <v>0</v>
      </c>
      <c r="AS25" s="137">
        <f t="shared" ref="AS25:AS68" si="116">ROUND(AR25*$E25*$F25*$G25,1)</f>
        <v>0</v>
      </c>
      <c r="AT25" s="137">
        <f t="shared" ref="AT25:AT68" si="117">ROUND(AR25*$E25,1)</f>
        <v>0</v>
      </c>
      <c r="AU25" s="138">
        <f t="shared" si="80"/>
        <v>0</v>
      </c>
      <c r="AV25" s="136">
        <v>0</v>
      </c>
      <c r="AW25" s="137">
        <f t="shared" ref="AW25:AW68" si="118">ROUND(AV25*$E25*$F25*$G25,1)</f>
        <v>0</v>
      </c>
      <c r="AX25" s="137">
        <f t="shared" ref="AX25:AX68" si="119">ROUND(AV25*$E25,1)</f>
        <v>0</v>
      </c>
      <c r="AY25" s="138">
        <f t="shared" si="83"/>
        <v>0</v>
      </c>
      <c r="AZ25" s="136">
        <v>0</v>
      </c>
      <c r="BA25" s="137">
        <f t="shared" ref="BA25:BA68" si="120">ROUND(AZ25*$E25*$F25*$G25,1)</f>
        <v>0</v>
      </c>
      <c r="BB25" s="137">
        <f t="shared" ref="BB25:BB68" si="121">ROUND(AZ25*$E25,1)</f>
        <v>0</v>
      </c>
      <c r="BC25" s="138">
        <f t="shared" si="86"/>
        <v>0</v>
      </c>
      <c r="BD25" s="136">
        <v>0</v>
      </c>
      <c r="BE25" s="137">
        <f t="shared" ref="BE25:BE68" si="122">ROUND(BD25*$E25*$F25*$G25,1)</f>
        <v>0</v>
      </c>
      <c r="BF25" s="137">
        <f t="shared" ref="BF25:BF68" si="123">ROUND(BD25*$E25,1)</f>
        <v>0</v>
      </c>
      <c r="BG25" s="138">
        <f t="shared" si="89"/>
        <v>0</v>
      </c>
      <c r="BH25" s="136">
        <v>0</v>
      </c>
      <c r="BI25" s="137">
        <f t="shared" ref="BI25:BI68" si="124">ROUND(BH25*$E25*$F25*$G25,1)</f>
        <v>0</v>
      </c>
      <c r="BJ25" s="137">
        <f t="shared" ref="BJ25:BJ68" si="125">ROUND(BH25*$E25,1)</f>
        <v>0</v>
      </c>
      <c r="BK25" s="138">
        <f t="shared" si="92"/>
        <v>0</v>
      </c>
      <c r="BL25" s="139">
        <f t="shared" ref="BL25:BN68" si="126">+AN25+AR25+AV25+AZ25+BD25+BH25</f>
        <v>0</v>
      </c>
      <c r="BM25" s="140">
        <f t="shared" si="126"/>
        <v>0</v>
      </c>
      <c r="BN25" s="140">
        <f t="shared" si="126"/>
        <v>0</v>
      </c>
      <c r="BO25" s="141">
        <f t="shared" si="41"/>
        <v>0</v>
      </c>
      <c r="BP25" s="139">
        <f t="shared" ref="BP25:BP68" si="127">ROUND(AVERAGE(BL25/6),1)</f>
        <v>0</v>
      </c>
      <c r="BQ25" s="140">
        <f t="shared" ref="BQ25:BR68" si="128">ROUND(AVERAGE(BM25/6),0)</f>
        <v>0</v>
      </c>
      <c r="BR25" s="140">
        <f t="shared" si="128"/>
        <v>0</v>
      </c>
      <c r="BS25" s="141">
        <f t="shared" si="43"/>
        <v>0</v>
      </c>
      <c r="BT25" s="142">
        <f t="shared" ref="BT25:BV68" si="129">+AF25+BL25</f>
        <v>0</v>
      </c>
      <c r="BU25" s="143">
        <f t="shared" si="129"/>
        <v>0</v>
      </c>
      <c r="BV25" s="143">
        <f t="shared" si="129"/>
        <v>0</v>
      </c>
      <c r="BW25" s="144">
        <f t="shared" si="45"/>
        <v>0</v>
      </c>
      <c r="BX25" s="142">
        <f t="shared" ref="BX25:BX68" si="130">ROUND(AVERAGE(BT25/12),1)</f>
        <v>0</v>
      </c>
      <c r="BY25" s="143">
        <f t="shared" ref="BY25:BZ68" si="131">ROUND(AVERAGE(BU25/12),0)</f>
        <v>0</v>
      </c>
      <c r="BZ25" s="143">
        <f t="shared" si="131"/>
        <v>0</v>
      </c>
      <c r="CA25" s="144">
        <f t="shared" si="50"/>
        <v>0</v>
      </c>
    </row>
    <row r="26" spans="2:79" s="268" customFormat="1" ht="21" customHeight="1">
      <c r="B26" s="145" t="s">
        <v>58</v>
      </c>
      <c r="C26" s="131" t="s">
        <v>122</v>
      </c>
      <c r="D26" s="146" t="s">
        <v>59</v>
      </c>
      <c r="E26" s="147"/>
      <c r="F26" s="148"/>
      <c r="G26" s="149"/>
      <c r="H26" s="136">
        <v>0</v>
      </c>
      <c r="I26" s="137">
        <f t="shared" si="99"/>
        <v>0</v>
      </c>
      <c r="J26" s="137">
        <f t="shared" si="100"/>
        <v>0</v>
      </c>
      <c r="K26" s="138">
        <f t="shared" si="56"/>
        <v>0</v>
      </c>
      <c r="L26" s="136">
        <v>0</v>
      </c>
      <c r="M26" s="137">
        <f t="shared" si="101"/>
        <v>0</v>
      </c>
      <c r="N26" s="137">
        <f t="shared" si="102"/>
        <v>0</v>
      </c>
      <c r="O26" s="138">
        <f t="shared" si="59"/>
        <v>0</v>
      </c>
      <c r="P26" s="136">
        <v>0</v>
      </c>
      <c r="Q26" s="137">
        <f t="shared" si="103"/>
        <v>0</v>
      </c>
      <c r="R26" s="137">
        <f t="shared" si="104"/>
        <v>0</v>
      </c>
      <c r="S26" s="138">
        <f t="shared" si="62"/>
        <v>0</v>
      </c>
      <c r="T26" s="136">
        <v>0</v>
      </c>
      <c r="U26" s="137">
        <f t="shared" si="105"/>
        <v>0</v>
      </c>
      <c r="V26" s="137">
        <f t="shared" si="106"/>
        <v>0</v>
      </c>
      <c r="W26" s="138">
        <f t="shared" si="65"/>
        <v>0</v>
      </c>
      <c r="X26" s="136">
        <v>0</v>
      </c>
      <c r="Y26" s="137">
        <f t="shared" si="107"/>
        <v>0</v>
      </c>
      <c r="Z26" s="137">
        <f t="shared" si="108"/>
        <v>0</v>
      </c>
      <c r="AA26" s="138">
        <f t="shared" si="68"/>
        <v>0</v>
      </c>
      <c r="AB26" s="136">
        <v>0</v>
      </c>
      <c r="AC26" s="137">
        <f t="shared" si="109"/>
        <v>0</v>
      </c>
      <c r="AD26" s="137">
        <f t="shared" si="110"/>
        <v>0</v>
      </c>
      <c r="AE26" s="138">
        <f t="shared" si="71"/>
        <v>0</v>
      </c>
      <c r="AF26" s="139">
        <f t="shared" si="111"/>
        <v>0</v>
      </c>
      <c r="AG26" s="140">
        <f t="shared" si="111"/>
        <v>0</v>
      </c>
      <c r="AH26" s="140">
        <f t="shared" si="111"/>
        <v>0</v>
      </c>
      <c r="AI26" s="141">
        <f t="shared" si="19"/>
        <v>0</v>
      </c>
      <c r="AJ26" s="139">
        <f t="shared" si="112"/>
        <v>0</v>
      </c>
      <c r="AK26" s="140">
        <f t="shared" si="113"/>
        <v>0</v>
      </c>
      <c r="AL26" s="140">
        <f t="shared" si="113"/>
        <v>0</v>
      </c>
      <c r="AM26" s="141">
        <f t="shared" si="21"/>
        <v>0</v>
      </c>
      <c r="AN26" s="136">
        <v>0</v>
      </c>
      <c r="AO26" s="137">
        <f t="shared" si="114"/>
        <v>0</v>
      </c>
      <c r="AP26" s="137">
        <f t="shared" si="115"/>
        <v>0</v>
      </c>
      <c r="AQ26" s="138">
        <f t="shared" si="77"/>
        <v>0</v>
      </c>
      <c r="AR26" s="136">
        <v>0</v>
      </c>
      <c r="AS26" s="137">
        <f t="shared" si="116"/>
        <v>0</v>
      </c>
      <c r="AT26" s="137">
        <f t="shared" si="117"/>
        <v>0</v>
      </c>
      <c r="AU26" s="138">
        <f t="shared" si="80"/>
        <v>0</v>
      </c>
      <c r="AV26" s="136">
        <v>0</v>
      </c>
      <c r="AW26" s="137">
        <f t="shared" si="118"/>
        <v>0</v>
      </c>
      <c r="AX26" s="137">
        <f t="shared" si="119"/>
        <v>0</v>
      </c>
      <c r="AY26" s="138">
        <f t="shared" si="83"/>
        <v>0</v>
      </c>
      <c r="AZ26" s="136">
        <v>0</v>
      </c>
      <c r="BA26" s="137">
        <f t="shared" si="120"/>
        <v>0</v>
      </c>
      <c r="BB26" s="137">
        <f t="shared" si="121"/>
        <v>0</v>
      </c>
      <c r="BC26" s="138">
        <f t="shared" si="86"/>
        <v>0</v>
      </c>
      <c r="BD26" s="136">
        <v>0</v>
      </c>
      <c r="BE26" s="137">
        <f t="shared" si="122"/>
        <v>0</v>
      </c>
      <c r="BF26" s="137">
        <f t="shared" si="123"/>
        <v>0</v>
      </c>
      <c r="BG26" s="138">
        <f t="shared" si="89"/>
        <v>0</v>
      </c>
      <c r="BH26" s="136">
        <v>0</v>
      </c>
      <c r="BI26" s="137">
        <f t="shared" si="124"/>
        <v>0</v>
      </c>
      <c r="BJ26" s="137">
        <f t="shared" si="125"/>
        <v>0</v>
      </c>
      <c r="BK26" s="138">
        <f t="shared" si="92"/>
        <v>0</v>
      </c>
      <c r="BL26" s="139">
        <f t="shared" si="126"/>
        <v>0</v>
      </c>
      <c r="BM26" s="140">
        <f t="shared" si="126"/>
        <v>0</v>
      </c>
      <c r="BN26" s="140">
        <f t="shared" si="126"/>
        <v>0</v>
      </c>
      <c r="BO26" s="141">
        <f t="shared" si="41"/>
        <v>0</v>
      </c>
      <c r="BP26" s="139">
        <f t="shared" si="127"/>
        <v>0</v>
      </c>
      <c r="BQ26" s="140">
        <f t="shared" si="128"/>
        <v>0</v>
      </c>
      <c r="BR26" s="140">
        <f t="shared" si="128"/>
        <v>0</v>
      </c>
      <c r="BS26" s="141">
        <f t="shared" si="43"/>
        <v>0</v>
      </c>
      <c r="BT26" s="142">
        <f t="shared" si="129"/>
        <v>0</v>
      </c>
      <c r="BU26" s="143">
        <f t="shared" si="129"/>
        <v>0</v>
      </c>
      <c r="BV26" s="143">
        <f t="shared" si="129"/>
        <v>0</v>
      </c>
      <c r="BW26" s="144">
        <f t="shared" si="45"/>
        <v>0</v>
      </c>
      <c r="BX26" s="142">
        <f t="shared" si="130"/>
        <v>0</v>
      </c>
      <c r="BY26" s="143">
        <f t="shared" si="131"/>
        <v>0</v>
      </c>
      <c r="BZ26" s="143">
        <f t="shared" si="131"/>
        <v>0</v>
      </c>
      <c r="CA26" s="144">
        <f t="shared" si="50"/>
        <v>0</v>
      </c>
    </row>
    <row r="27" spans="2:79" ht="21" customHeight="1">
      <c r="B27" s="66"/>
      <c r="C27" s="150" t="s">
        <v>60</v>
      </c>
      <c r="D27" s="68" t="s">
        <v>1</v>
      </c>
      <c r="E27" s="151"/>
      <c r="F27" s="152"/>
      <c r="G27" s="86"/>
      <c r="H27" s="87">
        <v>0</v>
      </c>
      <c r="I27" s="88">
        <f t="shared" si="99"/>
        <v>0</v>
      </c>
      <c r="J27" s="88">
        <f t="shared" si="100"/>
        <v>0</v>
      </c>
      <c r="K27" s="89">
        <f t="shared" si="56"/>
        <v>0</v>
      </c>
      <c r="L27" s="87">
        <v>0</v>
      </c>
      <c r="M27" s="88">
        <f t="shared" si="101"/>
        <v>0</v>
      </c>
      <c r="N27" s="88">
        <f t="shared" si="102"/>
        <v>0</v>
      </c>
      <c r="O27" s="89">
        <f t="shared" si="59"/>
        <v>0</v>
      </c>
      <c r="P27" s="87">
        <v>0</v>
      </c>
      <c r="Q27" s="88">
        <f t="shared" si="103"/>
        <v>0</v>
      </c>
      <c r="R27" s="88">
        <f t="shared" si="104"/>
        <v>0</v>
      </c>
      <c r="S27" s="89">
        <f t="shared" si="62"/>
        <v>0</v>
      </c>
      <c r="T27" s="87">
        <v>0</v>
      </c>
      <c r="U27" s="88">
        <f t="shared" si="105"/>
        <v>0</v>
      </c>
      <c r="V27" s="88">
        <f t="shared" si="106"/>
        <v>0</v>
      </c>
      <c r="W27" s="89">
        <f t="shared" si="65"/>
        <v>0</v>
      </c>
      <c r="X27" s="87">
        <v>0</v>
      </c>
      <c r="Y27" s="88">
        <f t="shared" si="107"/>
        <v>0</v>
      </c>
      <c r="Z27" s="88">
        <f t="shared" si="108"/>
        <v>0</v>
      </c>
      <c r="AA27" s="89">
        <f t="shared" si="68"/>
        <v>0</v>
      </c>
      <c r="AB27" s="87">
        <v>0</v>
      </c>
      <c r="AC27" s="88">
        <f t="shared" si="109"/>
        <v>0</v>
      </c>
      <c r="AD27" s="88">
        <f t="shared" si="110"/>
        <v>0</v>
      </c>
      <c r="AE27" s="89">
        <f t="shared" si="71"/>
        <v>0</v>
      </c>
      <c r="AF27" s="90">
        <f t="shared" si="111"/>
        <v>0</v>
      </c>
      <c r="AG27" s="91">
        <f t="shared" si="111"/>
        <v>0</v>
      </c>
      <c r="AH27" s="91">
        <f t="shared" si="111"/>
        <v>0</v>
      </c>
      <c r="AI27" s="92">
        <f t="shared" si="19"/>
        <v>0</v>
      </c>
      <c r="AJ27" s="90">
        <f t="shared" si="112"/>
        <v>0</v>
      </c>
      <c r="AK27" s="91">
        <f t="shared" si="113"/>
        <v>0</v>
      </c>
      <c r="AL27" s="91">
        <f t="shared" si="113"/>
        <v>0</v>
      </c>
      <c r="AM27" s="92">
        <f t="shared" si="21"/>
        <v>0</v>
      </c>
      <c r="AN27" s="87">
        <v>0</v>
      </c>
      <c r="AO27" s="88">
        <f t="shared" si="114"/>
        <v>0</v>
      </c>
      <c r="AP27" s="88">
        <f t="shared" si="115"/>
        <v>0</v>
      </c>
      <c r="AQ27" s="89">
        <f t="shared" si="77"/>
        <v>0</v>
      </c>
      <c r="AR27" s="87">
        <v>0</v>
      </c>
      <c r="AS27" s="88">
        <f t="shared" si="116"/>
        <v>0</v>
      </c>
      <c r="AT27" s="88">
        <f t="shared" si="117"/>
        <v>0</v>
      </c>
      <c r="AU27" s="89">
        <f t="shared" si="80"/>
        <v>0</v>
      </c>
      <c r="AV27" s="87">
        <v>0</v>
      </c>
      <c r="AW27" s="88">
        <f t="shared" si="118"/>
        <v>0</v>
      </c>
      <c r="AX27" s="88">
        <f t="shared" si="119"/>
        <v>0</v>
      </c>
      <c r="AY27" s="89">
        <f t="shared" si="83"/>
        <v>0</v>
      </c>
      <c r="AZ27" s="87">
        <v>0</v>
      </c>
      <c r="BA27" s="88">
        <f t="shared" si="120"/>
        <v>0</v>
      </c>
      <c r="BB27" s="88">
        <f t="shared" si="121"/>
        <v>0</v>
      </c>
      <c r="BC27" s="89">
        <f t="shared" si="86"/>
        <v>0</v>
      </c>
      <c r="BD27" s="87">
        <v>0</v>
      </c>
      <c r="BE27" s="88">
        <f t="shared" si="122"/>
        <v>0</v>
      </c>
      <c r="BF27" s="88">
        <f t="shared" si="123"/>
        <v>0</v>
      </c>
      <c r="BG27" s="89">
        <f t="shared" si="89"/>
        <v>0</v>
      </c>
      <c r="BH27" s="87">
        <v>0</v>
      </c>
      <c r="BI27" s="88">
        <f t="shared" si="124"/>
        <v>0</v>
      </c>
      <c r="BJ27" s="88">
        <f t="shared" si="125"/>
        <v>0</v>
      </c>
      <c r="BK27" s="89">
        <f t="shared" si="92"/>
        <v>0</v>
      </c>
      <c r="BL27" s="90">
        <f t="shared" si="126"/>
        <v>0</v>
      </c>
      <c r="BM27" s="91">
        <f t="shared" si="126"/>
        <v>0</v>
      </c>
      <c r="BN27" s="91">
        <f t="shared" si="126"/>
        <v>0</v>
      </c>
      <c r="BO27" s="92">
        <f t="shared" si="41"/>
        <v>0</v>
      </c>
      <c r="BP27" s="90">
        <f t="shared" si="127"/>
        <v>0</v>
      </c>
      <c r="BQ27" s="91">
        <f t="shared" si="128"/>
        <v>0</v>
      </c>
      <c r="BR27" s="91">
        <f t="shared" si="128"/>
        <v>0</v>
      </c>
      <c r="BS27" s="92">
        <f t="shared" si="43"/>
        <v>0</v>
      </c>
      <c r="BT27" s="79">
        <f t="shared" si="129"/>
        <v>0</v>
      </c>
      <c r="BU27" s="80">
        <f t="shared" si="129"/>
        <v>0</v>
      </c>
      <c r="BV27" s="80">
        <f t="shared" si="129"/>
        <v>0</v>
      </c>
      <c r="BW27" s="93">
        <f t="shared" si="45"/>
        <v>0</v>
      </c>
      <c r="BX27" s="79">
        <f t="shared" si="130"/>
        <v>0</v>
      </c>
      <c r="BY27" s="80">
        <f t="shared" si="131"/>
        <v>0</v>
      </c>
      <c r="BZ27" s="80">
        <f t="shared" si="131"/>
        <v>0</v>
      </c>
      <c r="CA27" s="93">
        <f t="shared" si="50"/>
        <v>0</v>
      </c>
    </row>
    <row r="28" spans="2:79" ht="21" customHeight="1">
      <c r="B28" s="117"/>
      <c r="C28" s="118" t="s">
        <v>61</v>
      </c>
      <c r="D28" s="119" t="s">
        <v>2</v>
      </c>
      <c r="E28" s="120">
        <v>190.92</v>
      </c>
      <c r="F28" s="153">
        <v>1.1299999999999999</v>
      </c>
      <c r="G28" s="154">
        <v>0.93100000000000005</v>
      </c>
      <c r="H28" s="87">
        <v>0.6</v>
      </c>
      <c r="I28" s="88">
        <f t="shared" si="99"/>
        <v>120.5</v>
      </c>
      <c r="J28" s="88">
        <f t="shared" si="100"/>
        <v>114.6</v>
      </c>
      <c r="K28" s="89">
        <f t="shared" si="56"/>
        <v>5.9000000000000057</v>
      </c>
      <c r="L28" s="87">
        <v>0</v>
      </c>
      <c r="M28" s="88">
        <f t="shared" si="101"/>
        <v>0</v>
      </c>
      <c r="N28" s="88">
        <f t="shared" si="102"/>
        <v>0</v>
      </c>
      <c r="O28" s="89">
        <f t="shared" si="59"/>
        <v>0</v>
      </c>
      <c r="P28" s="87">
        <v>0</v>
      </c>
      <c r="Q28" s="88">
        <f t="shared" si="103"/>
        <v>0</v>
      </c>
      <c r="R28" s="88">
        <f t="shared" si="104"/>
        <v>0</v>
      </c>
      <c r="S28" s="89">
        <f t="shared" si="62"/>
        <v>0</v>
      </c>
      <c r="T28" s="87">
        <v>0.6</v>
      </c>
      <c r="U28" s="88">
        <f t="shared" si="105"/>
        <v>120.5</v>
      </c>
      <c r="V28" s="88">
        <f t="shared" si="106"/>
        <v>114.6</v>
      </c>
      <c r="W28" s="89">
        <f t="shared" si="65"/>
        <v>5.9000000000000057</v>
      </c>
      <c r="X28" s="87">
        <v>0</v>
      </c>
      <c r="Y28" s="88">
        <f t="shared" si="107"/>
        <v>0</v>
      </c>
      <c r="Z28" s="88">
        <f t="shared" si="108"/>
        <v>0</v>
      </c>
      <c r="AA28" s="89">
        <f t="shared" si="68"/>
        <v>0</v>
      </c>
      <c r="AB28" s="87">
        <v>0</v>
      </c>
      <c r="AC28" s="88">
        <f t="shared" si="109"/>
        <v>0</v>
      </c>
      <c r="AD28" s="88">
        <f t="shared" si="110"/>
        <v>0</v>
      </c>
      <c r="AE28" s="89">
        <f t="shared" si="71"/>
        <v>0</v>
      </c>
      <c r="AF28" s="90">
        <f t="shared" si="111"/>
        <v>1.2</v>
      </c>
      <c r="AG28" s="91">
        <f t="shared" si="111"/>
        <v>241</v>
      </c>
      <c r="AH28" s="91">
        <f t="shared" si="111"/>
        <v>229.2</v>
      </c>
      <c r="AI28" s="92">
        <f t="shared" si="19"/>
        <v>11.800000000000011</v>
      </c>
      <c r="AJ28" s="90">
        <f t="shared" si="112"/>
        <v>0.2</v>
      </c>
      <c r="AK28" s="91">
        <f t="shared" si="113"/>
        <v>40</v>
      </c>
      <c r="AL28" s="91">
        <f t="shared" si="113"/>
        <v>38</v>
      </c>
      <c r="AM28" s="92">
        <f t="shared" si="21"/>
        <v>2</v>
      </c>
      <c r="AN28" s="87">
        <v>0.6</v>
      </c>
      <c r="AO28" s="88">
        <f t="shared" si="114"/>
        <v>120.5</v>
      </c>
      <c r="AP28" s="88">
        <f t="shared" si="115"/>
        <v>114.6</v>
      </c>
      <c r="AQ28" s="89">
        <f t="shared" si="77"/>
        <v>5.9000000000000057</v>
      </c>
      <c r="AR28" s="87">
        <v>0</v>
      </c>
      <c r="AS28" s="88">
        <f t="shared" si="116"/>
        <v>0</v>
      </c>
      <c r="AT28" s="88">
        <f t="shared" si="117"/>
        <v>0</v>
      </c>
      <c r="AU28" s="89">
        <f t="shared" si="80"/>
        <v>0</v>
      </c>
      <c r="AV28" s="87">
        <v>0</v>
      </c>
      <c r="AW28" s="88">
        <f t="shared" si="118"/>
        <v>0</v>
      </c>
      <c r="AX28" s="88">
        <f t="shared" si="119"/>
        <v>0</v>
      </c>
      <c r="AY28" s="89">
        <f t="shared" si="83"/>
        <v>0</v>
      </c>
      <c r="AZ28" s="87">
        <v>0</v>
      </c>
      <c r="BA28" s="88">
        <f t="shared" si="120"/>
        <v>0</v>
      </c>
      <c r="BB28" s="88">
        <f t="shared" si="121"/>
        <v>0</v>
      </c>
      <c r="BC28" s="89">
        <f t="shared" si="86"/>
        <v>0</v>
      </c>
      <c r="BD28" s="87">
        <v>0.5</v>
      </c>
      <c r="BE28" s="88">
        <f t="shared" si="122"/>
        <v>100.4</v>
      </c>
      <c r="BF28" s="88">
        <f t="shared" si="123"/>
        <v>95.5</v>
      </c>
      <c r="BG28" s="89">
        <f t="shared" si="89"/>
        <v>4.9000000000000057</v>
      </c>
      <c r="BH28" s="87">
        <v>0</v>
      </c>
      <c r="BI28" s="88">
        <f t="shared" si="124"/>
        <v>0</v>
      </c>
      <c r="BJ28" s="88">
        <f t="shared" si="125"/>
        <v>0</v>
      </c>
      <c r="BK28" s="89">
        <f t="shared" si="92"/>
        <v>0</v>
      </c>
      <c r="BL28" s="90">
        <f t="shared" si="126"/>
        <v>1.1000000000000001</v>
      </c>
      <c r="BM28" s="91">
        <f t="shared" si="126"/>
        <v>220.9</v>
      </c>
      <c r="BN28" s="91">
        <f t="shared" si="126"/>
        <v>210.1</v>
      </c>
      <c r="BO28" s="92">
        <f t="shared" si="41"/>
        <v>10.800000000000011</v>
      </c>
      <c r="BP28" s="90">
        <f t="shared" si="127"/>
        <v>0.2</v>
      </c>
      <c r="BQ28" s="91">
        <f t="shared" si="128"/>
        <v>37</v>
      </c>
      <c r="BR28" s="91">
        <f t="shared" si="128"/>
        <v>35</v>
      </c>
      <c r="BS28" s="92">
        <f t="shared" si="43"/>
        <v>2</v>
      </c>
      <c r="BT28" s="79">
        <f t="shared" si="129"/>
        <v>2.2999999999999998</v>
      </c>
      <c r="BU28" s="80">
        <f t="shared" si="129"/>
        <v>461.9</v>
      </c>
      <c r="BV28" s="80">
        <f t="shared" si="129"/>
        <v>439.29999999999995</v>
      </c>
      <c r="BW28" s="93">
        <f t="shared" si="45"/>
        <v>22.600000000000023</v>
      </c>
      <c r="BX28" s="79">
        <f t="shared" si="130"/>
        <v>0.2</v>
      </c>
      <c r="BY28" s="80">
        <f t="shared" si="131"/>
        <v>38</v>
      </c>
      <c r="BZ28" s="80">
        <f t="shared" si="131"/>
        <v>37</v>
      </c>
      <c r="CA28" s="93">
        <f t="shared" si="50"/>
        <v>1</v>
      </c>
    </row>
    <row r="29" spans="2:79" s="268" customFormat="1" ht="21" customHeight="1">
      <c r="B29" s="155" t="s">
        <v>62</v>
      </c>
      <c r="C29" s="156" t="s">
        <v>63</v>
      </c>
      <c r="D29" s="157" t="s">
        <v>64</v>
      </c>
      <c r="E29" s="158"/>
      <c r="F29" s="159"/>
      <c r="G29" s="149"/>
      <c r="H29" s="136">
        <v>0</v>
      </c>
      <c r="I29" s="137">
        <f t="shared" si="99"/>
        <v>0</v>
      </c>
      <c r="J29" s="137">
        <f t="shared" si="100"/>
        <v>0</v>
      </c>
      <c r="K29" s="138">
        <f t="shared" si="56"/>
        <v>0</v>
      </c>
      <c r="L29" s="136">
        <v>0</v>
      </c>
      <c r="M29" s="137">
        <f t="shared" si="101"/>
        <v>0</v>
      </c>
      <c r="N29" s="137">
        <f t="shared" si="102"/>
        <v>0</v>
      </c>
      <c r="O29" s="138">
        <f t="shared" si="59"/>
        <v>0</v>
      </c>
      <c r="P29" s="136">
        <v>0</v>
      </c>
      <c r="Q29" s="137">
        <f t="shared" si="103"/>
        <v>0</v>
      </c>
      <c r="R29" s="137">
        <f t="shared" si="104"/>
        <v>0</v>
      </c>
      <c r="S29" s="138">
        <f t="shared" si="62"/>
        <v>0</v>
      </c>
      <c r="T29" s="136">
        <v>0</v>
      </c>
      <c r="U29" s="137">
        <f t="shared" si="105"/>
        <v>0</v>
      </c>
      <c r="V29" s="137">
        <f t="shared" si="106"/>
        <v>0</v>
      </c>
      <c r="W29" s="138">
        <f t="shared" si="65"/>
        <v>0</v>
      </c>
      <c r="X29" s="136">
        <v>0</v>
      </c>
      <c r="Y29" s="137">
        <f t="shared" si="107"/>
        <v>0</v>
      </c>
      <c r="Z29" s="137">
        <f t="shared" si="108"/>
        <v>0</v>
      </c>
      <c r="AA29" s="138">
        <f t="shared" si="68"/>
        <v>0</v>
      </c>
      <c r="AB29" s="136">
        <v>0</v>
      </c>
      <c r="AC29" s="137">
        <f t="shared" si="109"/>
        <v>0</v>
      </c>
      <c r="AD29" s="137">
        <f t="shared" si="110"/>
        <v>0</v>
      </c>
      <c r="AE29" s="138">
        <f t="shared" si="71"/>
        <v>0</v>
      </c>
      <c r="AF29" s="139">
        <f t="shared" si="111"/>
        <v>0</v>
      </c>
      <c r="AG29" s="140">
        <f t="shared" si="111"/>
        <v>0</v>
      </c>
      <c r="AH29" s="140">
        <f t="shared" si="111"/>
        <v>0</v>
      </c>
      <c r="AI29" s="141">
        <f t="shared" si="19"/>
        <v>0</v>
      </c>
      <c r="AJ29" s="139">
        <f t="shared" si="112"/>
        <v>0</v>
      </c>
      <c r="AK29" s="140">
        <f t="shared" si="113"/>
        <v>0</v>
      </c>
      <c r="AL29" s="140">
        <f t="shared" si="113"/>
        <v>0</v>
      </c>
      <c r="AM29" s="141">
        <f t="shared" si="21"/>
        <v>0</v>
      </c>
      <c r="AN29" s="136">
        <v>0</v>
      </c>
      <c r="AO29" s="137">
        <f t="shared" si="114"/>
        <v>0</v>
      </c>
      <c r="AP29" s="137">
        <f t="shared" si="115"/>
        <v>0</v>
      </c>
      <c r="AQ29" s="138">
        <f t="shared" si="77"/>
        <v>0</v>
      </c>
      <c r="AR29" s="136">
        <v>0</v>
      </c>
      <c r="AS29" s="137">
        <f t="shared" si="116"/>
        <v>0</v>
      </c>
      <c r="AT29" s="137">
        <f t="shared" si="117"/>
        <v>0</v>
      </c>
      <c r="AU29" s="138">
        <f t="shared" si="80"/>
        <v>0</v>
      </c>
      <c r="AV29" s="136">
        <v>0</v>
      </c>
      <c r="AW29" s="137">
        <f t="shared" si="118"/>
        <v>0</v>
      </c>
      <c r="AX29" s="137">
        <f t="shared" si="119"/>
        <v>0</v>
      </c>
      <c r="AY29" s="138">
        <f t="shared" si="83"/>
        <v>0</v>
      </c>
      <c r="AZ29" s="136">
        <v>0</v>
      </c>
      <c r="BA29" s="137">
        <f t="shared" si="120"/>
        <v>0</v>
      </c>
      <c r="BB29" s="137">
        <f t="shared" si="121"/>
        <v>0</v>
      </c>
      <c r="BC29" s="138">
        <f t="shared" si="86"/>
        <v>0</v>
      </c>
      <c r="BD29" s="136">
        <v>0</v>
      </c>
      <c r="BE29" s="137">
        <f t="shared" si="122"/>
        <v>0</v>
      </c>
      <c r="BF29" s="137">
        <f t="shared" si="123"/>
        <v>0</v>
      </c>
      <c r="BG29" s="138">
        <f t="shared" si="89"/>
        <v>0</v>
      </c>
      <c r="BH29" s="136">
        <v>0</v>
      </c>
      <c r="BI29" s="137">
        <f t="shared" si="124"/>
        <v>0</v>
      </c>
      <c r="BJ29" s="137">
        <f t="shared" si="125"/>
        <v>0</v>
      </c>
      <c r="BK29" s="138">
        <f t="shared" si="92"/>
        <v>0</v>
      </c>
      <c r="BL29" s="139">
        <f t="shared" si="126"/>
        <v>0</v>
      </c>
      <c r="BM29" s="140">
        <f t="shared" si="126"/>
        <v>0</v>
      </c>
      <c r="BN29" s="140">
        <f t="shared" si="126"/>
        <v>0</v>
      </c>
      <c r="BO29" s="141">
        <f t="shared" si="41"/>
        <v>0</v>
      </c>
      <c r="BP29" s="139">
        <f t="shared" si="127"/>
        <v>0</v>
      </c>
      <c r="BQ29" s="140">
        <f t="shared" si="128"/>
        <v>0</v>
      </c>
      <c r="BR29" s="140">
        <f t="shared" si="128"/>
        <v>0</v>
      </c>
      <c r="BS29" s="141">
        <f t="shared" si="43"/>
        <v>0</v>
      </c>
      <c r="BT29" s="142">
        <f t="shared" si="129"/>
        <v>0</v>
      </c>
      <c r="BU29" s="143">
        <f t="shared" si="129"/>
        <v>0</v>
      </c>
      <c r="BV29" s="143">
        <f t="shared" si="129"/>
        <v>0</v>
      </c>
      <c r="BW29" s="144">
        <f t="shared" si="45"/>
        <v>0</v>
      </c>
      <c r="BX29" s="142">
        <f t="shared" si="130"/>
        <v>0</v>
      </c>
      <c r="BY29" s="143">
        <f t="shared" si="131"/>
        <v>0</v>
      </c>
      <c r="BZ29" s="143">
        <f t="shared" si="131"/>
        <v>0</v>
      </c>
      <c r="CA29" s="144">
        <f t="shared" si="50"/>
        <v>0</v>
      </c>
    </row>
    <row r="30" spans="2:79" ht="21" customHeight="1">
      <c r="B30" s="66"/>
      <c r="C30" s="67" t="s">
        <v>65</v>
      </c>
      <c r="D30" s="68" t="s">
        <v>3</v>
      </c>
      <c r="E30" s="69"/>
      <c r="F30" s="85"/>
      <c r="G30" s="86"/>
      <c r="H30" s="87">
        <v>0</v>
      </c>
      <c r="I30" s="88">
        <f t="shared" si="99"/>
        <v>0</v>
      </c>
      <c r="J30" s="88">
        <f t="shared" si="100"/>
        <v>0</v>
      </c>
      <c r="K30" s="89">
        <f t="shared" si="56"/>
        <v>0</v>
      </c>
      <c r="L30" s="87">
        <v>0</v>
      </c>
      <c r="M30" s="88">
        <f t="shared" si="101"/>
        <v>0</v>
      </c>
      <c r="N30" s="88">
        <f t="shared" si="102"/>
        <v>0</v>
      </c>
      <c r="O30" s="89">
        <f t="shared" si="59"/>
        <v>0</v>
      </c>
      <c r="P30" s="87">
        <v>0</v>
      </c>
      <c r="Q30" s="88">
        <f t="shared" si="103"/>
        <v>0</v>
      </c>
      <c r="R30" s="88">
        <f t="shared" si="104"/>
        <v>0</v>
      </c>
      <c r="S30" s="89">
        <f t="shared" si="62"/>
        <v>0</v>
      </c>
      <c r="T30" s="87">
        <v>0</v>
      </c>
      <c r="U30" s="88">
        <f t="shared" si="105"/>
        <v>0</v>
      </c>
      <c r="V30" s="88">
        <f t="shared" si="106"/>
        <v>0</v>
      </c>
      <c r="W30" s="89">
        <f t="shared" si="65"/>
        <v>0</v>
      </c>
      <c r="X30" s="87">
        <v>0</v>
      </c>
      <c r="Y30" s="88">
        <f t="shared" si="107"/>
        <v>0</v>
      </c>
      <c r="Z30" s="88">
        <f t="shared" si="108"/>
        <v>0</v>
      </c>
      <c r="AA30" s="89">
        <f t="shared" si="68"/>
        <v>0</v>
      </c>
      <c r="AB30" s="87">
        <v>0</v>
      </c>
      <c r="AC30" s="88">
        <f t="shared" si="109"/>
        <v>0</v>
      </c>
      <c r="AD30" s="88">
        <f t="shared" si="110"/>
        <v>0</v>
      </c>
      <c r="AE30" s="89">
        <f t="shared" si="71"/>
        <v>0</v>
      </c>
      <c r="AF30" s="90">
        <f t="shared" si="111"/>
        <v>0</v>
      </c>
      <c r="AG30" s="91">
        <f t="shared" si="111"/>
        <v>0</v>
      </c>
      <c r="AH30" s="91">
        <f t="shared" si="111"/>
        <v>0</v>
      </c>
      <c r="AI30" s="92">
        <f t="shared" si="19"/>
        <v>0</v>
      </c>
      <c r="AJ30" s="90">
        <f t="shared" si="112"/>
        <v>0</v>
      </c>
      <c r="AK30" s="91">
        <f t="shared" si="113"/>
        <v>0</v>
      </c>
      <c r="AL30" s="91">
        <f t="shared" si="113"/>
        <v>0</v>
      </c>
      <c r="AM30" s="92">
        <f t="shared" si="21"/>
        <v>0</v>
      </c>
      <c r="AN30" s="87">
        <v>0</v>
      </c>
      <c r="AO30" s="88">
        <f t="shared" si="114"/>
        <v>0</v>
      </c>
      <c r="AP30" s="88">
        <f t="shared" si="115"/>
        <v>0</v>
      </c>
      <c r="AQ30" s="89">
        <f t="shared" si="77"/>
        <v>0</v>
      </c>
      <c r="AR30" s="87">
        <v>0</v>
      </c>
      <c r="AS30" s="88">
        <f t="shared" si="116"/>
        <v>0</v>
      </c>
      <c r="AT30" s="88">
        <f t="shared" si="117"/>
        <v>0</v>
      </c>
      <c r="AU30" s="89">
        <f t="shared" si="80"/>
        <v>0</v>
      </c>
      <c r="AV30" s="87">
        <v>0</v>
      </c>
      <c r="AW30" s="88">
        <f t="shared" si="118"/>
        <v>0</v>
      </c>
      <c r="AX30" s="88">
        <f t="shared" si="119"/>
        <v>0</v>
      </c>
      <c r="AY30" s="89">
        <f t="shared" si="83"/>
        <v>0</v>
      </c>
      <c r="AZ30" s="87">
        <v>0</v>
      </c>
      <c r="BA30" s="88">
        <f t="shared" si="120"/>
        <v>0</v>
      </c>
      <c r="BB30" s="88">
        <f t="shared" si="121"/>
        <v>0</v>
      </c>
      <c r="BC30" s="89">
        <f t="shared" si="86"/>
        <v>0</v>
      </c>
      <c r="BD30" s="87">
        <v>0</v>
      </c>
      <c r="BE30" s="88">
        <f t="shared" si="122"/>
        <v>0</v>
      </c>
      <c r="BF30" s="88">
        <f t="shared" si="123"/>
        <v>0</v>
      </c>
      <c r="BG30" s="89">
        <f t="shared" si="89"/>
        <v>0</v>
      </c>
      <c r="BH30" s="87">
        <v>0</v>
      </c>
      <c r="BI30" s="88">
        <f t="shared" si="124"/>
        <v>0</v>
      </c>
      <c r="BJ30" s="88">
        <f t="shared" si="125"/>
        <v>0</v>
      </c>
      <c r="BK30" s="89">
        <f t="shared" si="92"/>
        <v>0</v>
      </c>
      <c r="BL30" s="90">
        <f t="shared" si="126"/>
        <v>0</v>
      </c>
      <c r="BM30" s="91">
        <f t="shared" si="126"/>
        <v>0</v>
      </c>
      <c r="BN30" s="91">
        <f t="shared" si="126"/>
        <v>0</v>
      </c>
      <c r="BO30" s="92">
        <f t="shared" si="41"/>
        <v>0</v>
      </c>
      <c r="BP30" s="90">
        <f t="shared" si="127"/>
        <v>0</v>
      </c>
      <c r="BQ30" s="91">
        <f t="shared" si="128"/>
        <v>0</v>
      </c>
      <c r="BR30" s="91">
        <f t="shared" si="128"/>
        <v>0</v>
      </c>
      <c r="BS30" s="92">
        <f t="shared" si="43"/>
        <v>0</v>
      </c>
      <c r="BT30" s="79">
        <f t="shared" si="129"/>
        <v>0</v>
      </c>
      <c r="BU30" s="80">
        <f t="shared" si="129"/>
        <v>0</v>
      </c>
      <c r="BV30" s="80">
        <f t="shared" si="129"/>
        <v>0</v>
      </c>
      <c r="BW30" s="93">
        <f t="shared" si="45"/>
        <v>0</v>
      </c>
      <c r="BX30" s="79">
        <f t="shared" si="130"/>
        <v>0</v>
      </c>
      <c r="BY30" s="80">
        <f t="shared" si="131"/>
        <v>0</v>
      </c>
      <c r="BZ30" s="80">
        <f t="shared" si="131"/>
        <v>0</v>
      </c>
      <c r="CA30" s="93">
        <f t="shared" si="50"/>
        <v>0</v>
      </c>
    </row>
    <row r="31" spans="2:79" ht="21" customHeight="1">
      <c r="B31" s="117"/>
      <c r="C31" s="118" t="s">
        <v>61</v>
      </c>
      <c r="D31" s="119" t="s">
        <v>3</v>
      </c>
      <c r="E31" s="120"/>
      <c r="F31" s="85"/>
      <c r="G31" s="86"/>
      <c r="H31" s="87">
        <v>0</v>
      </c>
      <c r="I31" s="88">
        <f t="shared" si="99"/>
        <v>0</v>
      </c>
      <c r="J31" s="88">
        <f t="shared" si="100"/>
        <v>0</v>
      </c>
      <c r="K31" s="89">
        <f t="shared" si="56"/>
        <v>0</v>
      </c>
      <c r="L31" s="87">
        <v>0</v>
      </c>
      <c r="M31" s="88">
        <f t="shared" si="101"/>
        <v>0</v>
      </c>
      <c r="N31" s="88">
        <f t="shared" si="102"/>
        <v>0</v>
      </c>
      <c r="O31" s="89">
        <f t="shared" si="59"/>
        <v>0</v>
      </c>
      <c r="P31" s="87">
        <v>0</v>
      </c>
      <c r="Q31" s="88">
        <f t="shared" si="103"/>
        <v>0</v>
      </c>
      <c r="R31" s="88">
        <f t="shared" si="104"/>
        <v>0</v>
      </c>
      <c r="S31" s="89">
        <f t="shared" si="62"/>
        <v>0</v>
      </c>
      <c r="T31" s="87">
        <v>0</v>
      </c>
      <c r="U31" s="88">
        <f t="shared" si="105"/>
        <v>0</v>
      </c>
      <c r="V31" s="88">
        <f t="shared" si="106"/>
        <v>0</v>
      </c>
      <c r="W31" s="89">
        <f t="shared" si="65"/>
        <v>0</v>
      </c>
      <c r="X31" s="87">
        <v>0</v>
      </c>
      <c r="Y31" s="88">
        <f t="shared" si="107"/>
        <v>0</v>
      </c>
      <c r="Z31" s="88">
        <f t="shared" si="108"/>
        <v>0</v>
      </c>
      <c r="AA31" s="89">
        <f t="shared" si="68"/>
        <v>0</v>
      </c>
      <c r="AB31" s="87">
        <v>0</v>
      </c>
      <c r="AC31" s="88">
        <f t="shared" si="109"/>
        <v>0</v>
      </c>
      <c r="AD31" s="88">
        <f t="shared" si="110"/>
        <v>0</v>
      </c>
      <c r="AE31" s="89">
        <f t="shared" si="71"/>
        <v>0</v>
      </c>
      <c r="AF31" s="90">
        <f t="shared" si="111"/>
        <v>0</v>
      </c>
      <c r="AG31" s="91">
        <f t="shared" si="111"/>
        <v>0</v>
      </c>
      <c r="AH31" s="91">
        <f t="shared" si="111"/>
        <v>0</v>
      </c>
      <c r="AI31" s="92">
        <f t="shared" si="19"/>
        <v>0</v>
      </c>
      <c r="AJ31" s="90">
        <f t="shared" si="112"/>
        <v>0</v>
      </c>
      <c r="AK31" s="91">
        <f t="shared" si="113"/>
        <v>0</v>
      </c>
      <c r="AL31" s="91">
        <f t="shared" si="113"/>
        <v>0</v>
      </c>
      <c r="AM31" s="92">
        <f t="shared" si="21"/>
        <v>0</v>
      </c>
      <c r="AN31" s="87">
        <v>0</v>
      </c>
      <c r="AO31" s="88">
        <f t="shared" si="114"/>
        <v>0</v>
      </c>
      <c r="AP31" s="88">
        <f t="shared" si="115"/>
        <v>0</v>
      </c>
      <c r="AQ31" s="89">
        <f t="shared" si="77"/>
        <v>0</v>
      </c>
      <c r="AR31" s="87">
        <v>0</v>
      </c>
      <c r="AS31" s="88">
        <f t="shared" si="116"/>
        <v>0</v>
      </c>
      <c r="AT31" s="88">
        <f t="shared" si="117"/>
        <v>0</v>
      </c>
      <c r="AU31" s="89">
        <f t="shared" si="80"/>
        <v>0</v>
      </c>
      <c r="AV31" s="87">
        <v>0</v>
      </c>
      <c r="AW31" s="88">
        <f t="shared" si="118"/>
        <v>0</v>
      </c>
      <c r="AX31" s="88">
        <f t="shared" si="119"/>
        <v>0</v>
      </c>
      <c r="AY31" s="89">
        <f t="shared" si="83"/>
        <v>0</v>
      </c>
      <c r="AZ31" s="87">
        <v>0</v>
      </c>
      <c r="BA31" s="88">
        <f t="shared" si="120"/>
        <v>0</v>
      </c>
      <c r="BB31" s="88">
        <f t="shared" si="121"/>
        <v>0</v>
      </c>
      <c r="BC31" s="89">
        <f t="shared" si="86"/>
        <v>0</v>
      </c>
      <c r="BD31" s="87">
        <v>0</v>
      </c>
      <c r="BE31" s="88">
        <f t="shared" si="122"/>
        <v>0</v>
      </c>
      <c r="BF31" s="88">
        <f t="shared" si="123"/>
        <v>0</v>
      </c>
      <c r="BG31" s="89">
        <f t="shared" si="89"/>
        <v>0</v>
      </c>
      <c r="BH31" s="87">
        <v>0</v>
      </c>
      <c r="BI31" s="88">
        <f t="shared" si="124"/>
        <v>0</v>
      </c>
      <c r="BJ31" s="88">
        <f t="shared" si="125"/>
        <v>0</v>
      </c>
      <c r="BK31" s="89">
        <f t="shared" si="92"/>
        <v>0</v>
      </c>
      <c r="BL31" s="90">
        <f t="shared" si="126"/>
        <v>0</v>
      </c>
      <c r="BM31" s="91">
        <f t="shared" si="126"/>
        <v>0</v>
      </c>
      <c r="BN31" s="91">
        <f t="shared" si="126"/>
        <v>0</v>
      </c>
      <c r="BO31" s="92">
        <f t="shared" si="41"/>
        <v>0</v>
      </c>
      <c r="BP31" s="90">
        <f t="shared" si="127"/>
        <v>0</v>
      </c>
      <c r="BQ31" s="91">
        <f t="shared" si="128"/>
        <v>0</v>
      </c>
      <c r="BR31" s="91">
        <f t="shared" si="128"/>
        <v>0</v>
      </c>
      <c r="BS31" s="92">
        <f t="shared" si="43"/>
        <v>0</v>
      </c>
      <c r="BT31" s="79">
        <f t="shared" si="129"/>
        <v>0</v>
      </c>
      <c r="BU31" s="80">
        <f t="shared" si="129"/>
        <v>0</v>
      </c>
      <c r="BV31" s="80">
        <f t="shared" si="129"/>
        <v>0</v>
      </c>
      <c r="BW31" s="93">
        <f t="shared" si="45"/>
        <v>0</v>
      </c>
      <c r="BX31" s="79">
        <f t="shared" si="130"/>
        <v>0</v>
      </c>
      <c r="BY31" s="80">
        <f t="shared" si="131"/>
        <v>0</v>
      </c>
      <c r="BZ31" s="80">
        <f t="shared" si="131"/>
        <v>0</v>
      </c>
      <c r="CA31" s="93">
        <f t="shared" si="50"/>
        <v>0</v>
      </c>
    </row>
    <row r="32" spans="2:79" ht="21" customHeight="1">
      <c r="B32" s="160" t="s">
        <v>66</v>
      </c>
      <c r="C32" s="161" t="s">
        <v>67</v>
      </c>
      <c r="D32" s="162" t="s">
        <v>4</v>
      </c>
      <c r="E32" s="163">
        <v>295.08</v>
      </c>
      <c r="F32" s="164">
        <v>1.1299999999999999</v>
      </c>
      <c r="G32" s="165">
        <v>1.0309999999999999</v>
      </c>
      <c r="H32" s="87">
        <v>1.2</v>
      </c>
      <c r="I32" s="88">
        <f t="shared" si="99"/>
        <v>412.5</v>
      </c>
      <c r="J32" s="88">
        <f t="shared" si="100"/>
        <v>354.1</v>
      </c>
      <c r="K32" s="89">
        <f t="shared" si="56"/>
        <v>58.399999999999977</v>
      </c>
      <c r="L32" s="87">
        <v>1.3</v>
      </c>
      <c r="M32" s="88">
        <f t="shared" si="101"/>
        <v>446.9</v>
      </c>
      <c r="N32" s="88">
        <f t="shared" si="102"/>
        <v>383.6</v>
      </c>
      <c r="O32" s="89">
        <f t="shared" si="59"/>
        <v>63.299999999999955</v>
      </c>
      <c r="P32" s="87">
        <v>1.4</v>
      </c>
      <c r="Q32" s="88">
        <f t="shared" si="103"/>
        <v>481.3</v>
      </c>
      <c r="R32" s="88">
        <f t="shared" si="104"/>
        <v>413.1</v>
      </c>
      <c r="S32" s="89">
        <f t="shared" si="62"/>
        <v>68.199999999999989</v>
      </c>
      <c r="T32" s="87">
        <v>1.2</v>
      </c>
      <c r="U32" s="88">
        <f t="shared" si="105"/>
        <v>412.5</v>
      </c>
      <c r="V32" s="88">
        <f t="shared" si="106"/>
        <v>354.1</v>
      </c>
      <c r="W32" s="89">
        <f t="shared" si="65"/>
        <v>58.399999999999977</v>
      </c>
      <c r="X32" s="87">
        <v>1.4</v>
      </c>
      <c r="Y32" s="88">
        <f t="shared" si="107"/>
        <v>481.3</v>
      </c>
      <c r="Z32" s="88">
        <f t="shared" si="108"/>
        <v>413.1</v>
      </c>
      <c r="AA32" s="89">
        <f t="shared" si="68"/>
        <v>68.199999999999989</v>
      </c>
      <c r="AB32" s="87">
        <v>1.2</v>
      </c>
      <c r="AC32" s="88">
        <f t="shared" si="109"/>
        <v>412.5</v>
      </c>
      <c r="AD32" s="88">
        <f t="shared" si="110"/>
        <v>354.1</v>
      </c>
      <c r="AE32" s="89">
        <f t="shared" si="71"/>
        <v>58.399999999999977</v>
      </c>
      <c r="AF32" s="90">
        <f t="shared" si="111"/>
        <v>7.7</v>
      </c>
      <c r="AG32" s="91">
        <f t="shared" si="111"/>
        <v>2647</v>
      </c>
      <c r="AH32" s="91">
        <f t="shared" si="111"/>
        <v>2272.1</v>
      </c>
      <c r="AI32" s="92">
        <f t="shared" si="19"/>
        <v>374.90000000000009</v>
      </c>
      <c r="AJ32" s="90">
        <f t="shared" si="112"/>
        <v>1.3</v>
      </c>
      <c r="AK32" s="91">
        <f t="shared" si="113"/>
        <v>441</v>
      </c>
      <c r="AL32" s="91">
        <f t="shared" si="113"/>
        <v>379</v>
      </c>
      <c r="AM32" s="92">
        <f t="shared" si="21"/>
        <v>62</v>
      </c>
      <c r="AN32" s="87">
        <v>1.2</v>
      </c>
      <c r="AO32" s="88">
        <f t="shared" si="114"/>
        <v>412.5</v>
      </c>
      <c r="AP32" s="88">
        <f t="shared" si="115"/>
        <v>354.1</v>
      </c>
      <c r="AQ32" s="89">
        <f t="shared" si="77"/>
        <v>58.399999999999977</v>
      </c>
      <c r="AR32" s="87">
        <v>1.2</v>
      </c>
      <c r="AS32" s="88">
        <f t="shared" si="116"/>
        <v>412.5</v>
      </c>
      <c r="AT32" s="88">
        <f t="shared" si="117"/>
        <v>354.1</v>
      </c>
      <c r="AU32" s="89">
        <f t="shared" si="80"/>
        <v>58.399999999999977</v>
      </c>
      <c r="AV32" s="87">
        <v>1.4</v>
      </c>
      <c r="AW32" s="88">
        <f t="shared" si="118"/>
        <v>481.3</v>
      </c>
      <c r="AX32" s="88">
        <f t="shared" si="119"/>
        <v>413.1</v>
      </c>
      <c r="AY32" s="89">
        <f t="shared" si="83"/>
        <v>68.199999999999989</v>
      </c>
      <c r="AZ32" s="87">
        <v>1.2</v>
      </c>
      <c r="BA32" s="88">
        <f t="shared" si="120"/>
        <v>412.5</v>
      </c>
      <c r="BB32" s="88">
        <f t="shared" si="121"/>
        <v>354.1</v>
      </c>
      <c r="BC32" s="89">
        <f t="shared" si="86"/>
        <v>58.399999999999977</v>
      </c>
      <c r="BD32" s="87">
        <v>1.2</v>
      </c>
      <c r="BE32" s="88">
        <f t="shared" si="122"/>
        <v>412.5</v>
      </c>
      <c r="BF32" s="88">
        <f t="shared" si="123"/>
        <v>354.1</v>
      </c>
      <c r="BG32" s="89">
        <f t="shared" si="89"/>
        <v>58.399999999999977</v>
      </c>
      <c r="BH32" s="87">
        <v>1.4</v>
      </c>
      <c r="BI32" s="88">
        <f t="shared" si="124"/>
        <v>481.3</v>
      </c>
      <c r="BJ32" s="88">
        <f t="shared" si="125"/>
        <v>413.1</v>
      </c>
      <c r="BK32" s="89">
        <f t="shared" si="92"/>
        <v>68.199999999999989</v>
      </c>
      <c r="BL32" s="90">
        <f t="shared" si="126"/>
        <v>7.6</v>
      </c>
      <c r="BM32" s="91">
        <f t="shared" si="126"/>
        <v>2612.6000000000004</v>
      </c>
      <c r="BN32" s="91">
        <f t="shared" si="126"/>
        <v>2242.6</v>
      </c>
      <c r="BO32" s="92">
        <f t="shared" si="41"/>
        <v>370.00000000000045</v>
      </c>
      <c r="BP32" s="90">
        <f t="shared" si="127"/>
        <v>1.3</v>
      </c>
      <c r="BQ32" s="91">
        <f t="shared" si="128"/>
        <v>435</v>
      </c>
      <c r="BR32" s="91">
        <f t="shared" si="128"/>
        <v>374</v>
      </c>
      <c r="BS32" s="92">
        <f t="shared" si="43"/>
        <v>61</v>
      </c>
      <c r="BT32" s="79">
        <f t="shared" si="129"/>
        <v>15.3</v>
      </c>
      <c r="BU32" s="80">
        <f t="shared" si="129"/>
        <v>5259.6</v>
      </c>
      <c r="BV32" s="80">
        <f t="shared" si="129"/>
        <v>4514.7</v>
      </c>
      <c r="BW32" s="93">
        <f t="shared" si="45"/>
        <v>744.90000000000055</v>
      </c>
      <c r="BX32" s="79">
        <f t="shared" si="130"/>
        <v>1.3</v>
      </c>
      <c r="BY32" s="80">
        <f t="shared" si="131"/>
        <v>438</v>
      </c>
      <c r="BZ32" s="80">
        <f t="shared" si="131"/>
        <v>376</v>
      </c>
      <c r="CA32" s="93">
        <f t="shared" si="50"/>
        <v>62</v>
      </c>
    </row>
    <row r="33" spans="2:79" ht="21" customHeight="1">
      <c r="B33" s="117" t="s">
        <v>121</v>
      </c>
      <c r="C33" s="118" t="s">
        <v>68</v>
      </c>
      <c r="D33" s="162" t="s">
        <v>69</v>
      </c>
      <c r="E33" s="163"/>
      <c r="F33" s="164"/>
      <c r="G33" s="165"/>
      <c r="H33" s="87">
        <v>0</v>
      </c>
      <c r="I33" s="88">
        <f t="shared" si="99"/>
        <v>0</v>
      </c>
      <c r="J33" s="88">
        <f t="shared" si="100"/>
        <v>0</v>
      </c>
      <c r="K33" s="89">
        <f t="shared" si="56"/>
        <v>0</v>
      </c>
      <c r="L33" s="87">
        <v>0</v>
      </c>
      <c r="M33" s="88">
        <f t="shared" si="101"/>
        <v>0</v>
      </c>
      <c r="N33" s="88">
        <f t="shared" si="102"/>
        <v>0</v>
      </c>
      <c r="O33" s="89">
        <f t="shared" si="59"/>
        <v>0</v>
      </c>
      <c r="P33" s="87">
        <v>0</v>
      </c>
      <c r="Q33" s="88">
        <f t="shared" si="103"/>
        <v>0</v>
      </c>
      <c r="R33" s="88">
        <f t="shared" si="104"/>
        <v>0</v>
      </c>
      <c r="S33" s="89">
        <f t="shared" si="62"/>
        <v>0</v>
      </c>
      <c r="T33" s="87">
        <v>0</v>
      </c>
      <c r="U33" s="88">
        <f t="shared" si="105"/>
        <v>0</v>
      </c>
      <c r="V33" s="88">
        <f t="shared" si="106"/>
        <v>0</v>
      </c>
      <c r="W33" s="89">
        <f t="shared" si="65"/>
        <v>0</v>
      </c>
      <c r="X33" s="87">
        <v>0</v>
      </c>
      <c r="Y33" s="88">
        <f t="shared" si="107"/>
        <v>0</v>
      </c>
      <c r="Z33" s="88">
        <f t="shared" si="108"/>
        <v>0</v>
      </c>
      <c r="AA33" s="89">
        <f t="shared" si="68"/>
        <v>0</v>
      </c>
      <c r="AB33" s="87">
        <v>0</v>
      </c>
      <c r="AC33" s="88">
        <f t="shared" si="109"/>
        <v>0</v>
      </c>
      <c r="AD33" s="88">
        <f t="shared" si="110"/>
        <v>0</v>
      </c>
      <c r="AE33" s="89">
        <f t="shared" si="71"/>
        <v>0</v>
      </c>
      <c r="AF33" s="90">
        <f t="shared" si="111"/>
        <v>0</v>
      </c>
      <c r="AG33" s="91">
        <f t="shared" si="111"/>
        <v>0</v>
      </c>
      <c r="AH33" s="91">
        <f t="shared" si="111"/>
        <v>0</v>
      </c>
      <c r="AI33" s="92">
        <f t="shared" si="19"/>
        <v>0</v>
      </c>
      <c r="AJ33" s="90">
        <f t="shared" si="112"/>
        <v>0</v>
      </c>
      <c r="AK33" s="91">
        <f t="shared" si="113"/>
        <v>0</v>
      </c>
      <c r="AL33" s="91">
        <f t="shared" si="113"/>
        <v>0</v>
      </c>
      <c r="AM33" s="92">
        <f t="shared" si="21"/>
        <v>0</v>
      </c>
      <c r="AN33" s="87">
        <v>0</v>
      </c>
      <c r="AO33" s="88">
        <f t="shared" si="114"/>
        <v>0</v>
      </c>
      <c r="AP33" s="88">
        <f t="shared" si="115"/>
        <v>0</v>
      </c>
      <c r="AQ33" s="89">
        <f t="shared" si="77"/>
        <v>0</v>
      </c>
      <c r="AR33" s="87">
        <v>0</v>
      </c>
      <c r="AS33" s="88">
        <f t="shared" si="116"/>
        <v>0</v>
      </c>
      <c r="AT33" s="88">
        <f t="shared" si="117"/>
        <v>0</v>
      </c>
      <c r="AU33" s="89">
        <f t="shared" si="80"/>
        <v>0</v>
      </c>
      <c r="AV33" s="87">
        <v>0</v>
      </c>
      <c r="AW33" s="88">
        <f t="shared" si="118"/>
        <v>0</v>
      </c>
      <c r="AX33" s="88">
        <f t="shared" si="119"/>
        <v>0</v>
      </c>
      <c r="AY33" s="89">
        <f t="shared" si="83"/>
        <v>0</v>
      </c>
      <c r="AZ33" s="87">
        <v>0</v>
      </c>
      <c r="BA33" s="88">
        <f t="shared" si="120"/>
        <v>0</v>
      </c>
      <c r="BB33" s="88">
        <f t="shared" si="121"/>
        <v>0</v>
      </c>
      <c r="BC33" s="89">
        <f t="shared" si="86"/>
        <v>0</v>
      </c>
      <c r="BD33" s="87">
        <v>0</v>
      </c>
      <c r="BE33" s="88">
        <f t="shared" si="122"/>
        <v>0</v>
      </c>
      <c r="BF33" s="88">
        <f t="shared" si="123"/>
        <v>0</v>
      </c>
      <c r="BG33" s="89">
        <f t="shared" si="89"/>
        <v>0</v>
      </c>
      <c r="BH33" s="87">
        <v>0</v>
      </c>
      <c r="BI33" s="88">
        <f t="shared" si="124"/>
        <v>0</v>
      </c>
      <c r="BJ33" s="88">
        <f t="shared" si="125"/>
        <v>0</v>
      </c>
      <c r="BK33" s="89">
        <f t="shared" si="92"/>
        <v>0</v>
      </c>
      <c r="BL33" s="90">
        <f t="shared" si="126"/>
        <v>0</v>
      </c>
      <c r="BM33" s="91">
        <f t="shared" si="126"/>
        <v>0</v>
      </c>
      <c r="BN33" s="91">
        <f t="shared" si="126"/>
        <v>0</v>
      </c>
      <c r="BO33" s="92">
        <f t="shared" si="41"/>
        <v>0</v>
      </c>
      <c r="BP33" s="90">
        <f t="shared" si="127"/>
        <v>0</v>
      </c>
      <c r="BQ33" s="91">
        <f t="shared" si="128"/>
        <v>0</v>
      </c>
      <c r="BR33" s="91">
        <f t="shared" si="128"/>
        <v>0</v>
      </c>
      <c r="BS33" s="92">
        <f t="shared" si="43"/>
        <v>0</v>
      </c>
      <c r="BT33" s="79">
        <f t="shared" si="129"/>
        <v>0</v>
      </c>
      <c r="BU33" s="80">
        <f t="shared" si="129"/>
        <v>0</v>
      </c>
      <c r="BV33" s="80">
        <f t="shared" si="129"/>
        <v>0</v>
      </c>
      <c r="BW33" s="93">
        <f t="shared" si="45"/>
        <v>0</v>
      </c>
      <c r="BX33" s="79">
        <f t="shared" si="130"/>
        <v>0</v>
      </c>
      <c r="BY33" s="80">
        <f t="shared" si="131"/>
        <v>0</v>
      </c>
      <c r="BZ33" s="80">
        <f t="shared" si="131"/>
        <v>0</v>
      </c>
      <c r="CA33" s="93">
        <f t="shared" si="50"/>
        <v>0</v>
      </c>
    </row>
    <row r="34" spans="2:79" ht="21" customHeight="1">
      <c r="B34" s="117"/>
      <c r="C34" s="118" t="s">
        <v>70</v>
      </c>
      <c r="D34" s="68" t="s">
        <v>5</v>
      </c>
      <c r="E34" s="69">
        <v>354.56</v>
      </c>
      <c r="F34" s="153">
        <v>1.1299999999999999</v>
      </c>
      <c r="G34" s="166">
        <v>1.0009999999999999</v>
      </c>
      <c r="H34" s="87">
        <v>7.1</v>
      </c>
      <c r="I34" s="88">
        <f t="shared" si="99"/>
        <v>2847.5</v>
      </c>
      <c r="J34" s="88">
        <f t="shared" si="100"/>
        <v>2517.4</v>
      </c>
      <c r="K34" s="89">
        <f t="shared" si="56"/>
        <v>330.09999999999991</v>
      </c>
      <c r="L34" s="87">
        <v>7.4</v>
      </c>
      <c r="M34" s="88">
        <f t="shared" si="101"/>
        <v>2967.8</v>
      </c>
      <c r="N34" s="88">
        <f t="shared" si="102"/>
        <v>2623.7</v>
      </c>
      <c r="O34" s="89">
        <f t="shared" si="59"/>
        <v>344.10000000000036</v>
      </c>
      <c r="P34" s="87">
        <v>7.8</v>
      </c>
      <c r="Q34" s="88">
        <f t="shared" si="103"/>
        <v>3128.2</v>
      </c>
      <c r="R34" s="88">
        <f t="shared" si="104"/>
        <v>2765.6</v>
      </c>
      <c r="S34" s="89">
        <f t="shared" si="62"/>
        <v>362.59999999999991</v>
      </c>
      <c r="T34" s="87">
        <v>7.1</v>
      </c>
      <c r="U34" s="88">
        <f t="shared" si="105"/>
        <v>2847.5</v>
      </c>
      <c r="V34" s="88">
        <f t="shared" si="106"/>
        <v>2517.4</v>
      </c>
      <c r="W34" s="89">
        <f t="shared" si="65"/>
        <v>330.09999999999991</v>
      </c>
      <c r="X34" s="87">
        <v>7.8</v>
      </c>
      <c r="Y34" s="88">
        <f t="shared" si="107"/>
        <v>3128.2</v>
      </c>
      <c r="Z34" s="88">
        <f t="shared" si="108"/>
        <v>2765.6</v>
      </c>
      <c r="AA34" s="89">
        <f t="shared" si="68"/>
        <v>362.59999999999991</v>
      </c>
      <c r="AB34" s="87">
        <v>7.1</v>
      </c>
      <c r="AC34" s="88">
        <f t="shared" si="109"/>
        <v>2847.5</v>
      </c>
      <c r="AD34" s="88">
        <f t="shared" si="110"/>
        <v>2517.4</v>
      </c>
      <c r="AE34" s="89">
        <f t="shared" si="71"/>
        <v>330.09999999999991</v>
      </c>
      <c r="AF34" s="90">
        <f t="shared" si="111"/>
        <v>44.3</v>
      </c>
      <c r="AG34" s="91">
        <f t="shared" si="111"/>
        <v>17766.7</v>
      </c>
      <c r="AH34" s="91">
        <f t="shared" si="111"/>
        <v>15707.1</v>
      </c>
      <c r="AI34" s="92">
        <f t="shared" si="19"/>
        <v>2059.6000000000004</v>
      </c>
      <c r="AJ34" s="90">
        <f t="shared" si="112"/>
        <v>7.4</v>
      </c>
      <c r="AK34" s="91">
        <f t="shared" si="113"/>
        <v>2961</v>
      </c>
      <c r="AL34" s="91">
        <f t="shared" si="113"/>
        <v>2618</v>
      </c>
      <c r="AM34" s="92">
        <f t="shared" si="21"/>
        <v>343</v>
      </c>
      <c r="AN34" s="87">
        <v>7.1</v>
      </c>
      <c r="AO34" s="88">
        <f t="shared" si="114"/>
        <v>2847.5</v>
      </c>
      <c r="AP34" s="88">
        <f t="shared" si="115"/>
        <v>2517.4</v>
      </c>
      <c r="AQ34" s="89">
        <f t="shared" si="77"/>
        <v>330.09999999999991</v>
      </c>
      <c r="AR34" s="87">
        <v>7.1</v>
      </c>
      <c r="AS34" s="88">
        <f t="shared" si="116"/>
        <v>2847.5</v>
      </c>
      <c r="AT34" s="88">
        <f t="shared" si="117"/>
        <v>2517.4</v>
      </c>
      <c r="AU34" s="89">
        <f t="shared" si="80"/>
        <v>330.09999999999991</v>
      </c>
      <c r="AV34" s="87">
        <v>7.8</v>
      </c>
      <c r="AW34" s="88">
        <f t="shared" si="118"/>
        <v>3128.2</v>
      </c>
      <c r="AX34" s="88">
        <f t="shared" si="119"/>
        <v>2765.6</v>
      </c>
      <c r="AY34" s="89">
        <f t="shared" si="83"/>
        <v>362.59999999999991</v>
      </c>
      <c r="AZ34" s="87">
        <v>6.7</v>
      </c>
      <c r="BA34" s="88">
        <f t="shared" si="120"/>
        <v>2687.1</v>
      </c>
      <c r="BB34" s="88">
        <f t="shared" si="121"/>
        <v>2375.6</v>
      </c>
      <c r="BC34" s="89">
        <f t="shared" si="86"/>
        <v>311.5</v>
      </c>
      <c r="BD34" s="87">
        <v>6.7</v>
      </c>
      <c r="BE34" s="88">
        <f t="shared" si="122"/>
        <v>2687.1</v>
      </c>
      <c r="BF34" s="88">
        <f t="shared" si="123"/>
        <v>2375.6</v>
      </c>
      <c r="BG34" s="89">
        <f t="shared" si="89"/>
        <v>311.5</v>
      </c>
      <c r="BH34" s="87">
        <v>7.8</v>
      </c>
      <c r="BI34" s="88">
        <f t="shared" si="124"/>
        <v>3128.2</v>
      </c>
      <c r="BJ34" s="88">
        <f t="shared" si="125"/>
        <v>2765.6</v>
      </c>
      <c r="BK34" s="89">
        <f t="shared" si="92"/>
        <v>362.59999999999991</v>
      </c>
      <c r="BL34" s="90">
        <f t="shared" si="126"/>
        <v>43.199999999999996</v>
      </c>
      <c r="BM34" s="91">
        <f t="shared" si="126"/>
        <v>17325.600000000002</v>
      </c>
      <c r="BN34" s="91">
        <f t="shared" si="126"/>
        <v>15317.2</v>
      </c>
      <c r="BO34" s="92">
        <f t="shared" si="41"/>
        <v>2008.4000000000015</v>
      </c>
      <c r="BP34" s="90">
        <f t="shared" si="127"/>
        <v>7.2</v>
      </c>
      <c r="BQ34" s="91">
        <f t="shared" si="128"/>
        <v>2888</v>
      </c>
      <c r="BR34" s="91">
        <f t="shared" si="128"/>
        <v>2553</v>
      </c>
      <c r="BS34" s="92">
        <f t="shared" si="43"/>
        <v>335</v>
      </c>
      <c r="BT34" s="79">
        <f t="shared" si="129"/>
        <v>87.5</v>
      </c>
      <c r="BU34" s="80">
        <f t="shared" si="129"/>
        <v>35092.300000000003</v>
      </c>
      <c r="BV34" s="80">
        <f t="shared" si="129"/>
        <v>31024.300000000003</v>
      </c>
      <c r="BW34" s="93">
        <f t="shared" si="45"/>
        <v>4068</v>
      </c>
      <c r="BX34" s="79">
        <f t="shared" si="130"/>
        <v>7.3</v>
      </c>
      <c r="BY34" s="80">
        <f t="shared" si="131"/>
        <v>2924</v>
      </c>
      <c r="BZ34" s="80">
        <f t="shared" si="131"/>
        <v>2585</v>
      </c>
      <c r="CA34" s="93">
        <f t="shared" si="50"/>
        <v>339</v>
      </c>
    </row>
    <row r="35" spans="2:79" ht="21" customHeight="1">
      <c r="B35" s="66" t="s">
        <v>71</v>
      </c>
      <c r="C35" s="67" t="s">
        <v>72</v>
      </c>
      <c r="D35" s="121" t="s">
        <v>6</v>
      </c>
      <c r="E35" s="122">
        <v>225.47</v>
      </c>
      <c r="F35" s="85">
        <v>1.1299999999999999</v>
      </c>
      <c r="G35" s="86">
        <v>0.95099999999999996</v>
      </c>
      <c r="H35" s="87">
        <v>7.1</v>
      </c>
      <c r="I35" s="88">
        <f t="shared" si="99"/>
        <v>1720.3</v>
      </c>
      <c r="J35" s="88">
        <f t="shared" si="100"/>
        <v>1600.8</v>
      </c>
      <c r="K35" s="89">
        <f t="shared" si="56"/>
        <v>119.5</v>
      </c>
      <c r="L35" s="87">
        <v>7.5</v>
      </c>
      <c r="M35" s="88">
        <f t="shared" si="101"/>
        <v>1817.2</v>
      </c>
      <c r="N35" s="88">
        <f t="shared" si="102"/>
        <v>1691</v>
      </c>
      <c r="O35" s="89">
        <f t="shared" si="59"/>
        <v>126.20000000000005</v>
      </c>
      <c r="P35" s="87">
        <v>7.9</v>
      </c>
      <c r="Q35" s="88">
        <f t="shared" si="103"/>
        <v>1914.1</v>
      </c>
      <c r="R35" s="88">
        <f t="shared" si="104"/>
        <v>1781.2</v>
      </c>
      <c r="S35" s="89">
        <f t="shared" si="62"/>
        <v>132.89999999999986</v>
      </c>
      <c r="T35" s="87">
        <v>7.1</v>
      </c>
      <c r="U35" s="88">
        <f t="shared" si="105"/>
        <v>1720.3</v>
      </c>
      <c r="V35" s="88">
        <f t="shared" si="106"/>
        <v>1600.8</v>
      </c>
      <c r="W35" s="89">
        <f t="shared" si="65"/>
        <v>119.5</v>
      </c>
      <c r="X35" s="87">
        <v>7.9</v>
      </c>
      <c r="Y35" s="88">
        <f t="shared" si="107"/>
        <v>1914.1</v>
      </c>
      <c r="Z35" s="88">
        <f t="shared" si="108"/>
        <v>1781.2</v>
      </c>
      <c r="AA35" s="89">
        <f t="shared" si="68"/>
        <v>132.89999999999986</v>
      </c>
      <c r="AB35" s="87">
        <v>7.1</v>
      </c>
      <c r="AC35" s="88">
        <f t="shared" si="109"/>
        <v>1720.3</v>
      </c>
      <c r="AD35" s="88">
        <f t="shared" si="110"/>
        <v>1600.8</v>
      </c>
      <c r="AE35" s="89">
        <f t="shared" si="71"/>
        <v>119.5</v>
      </c>
      <c r="AF35" s="90">
        <f t="shared" si="111"/>
        <v>44.6</v>
      </c>
      <c r="AG35" s="91">
        <f t="shared" si="111"/>
        <v>10806.3</v>
      </c>
      <c r="AH35" s="91">
        <f t="shared" si="111"/>
        <v>10055.799999999999</v>
      </c>
      <c r="AI35" s="92">
        <f t="shared" si="19"/>
        <v>750.5</v>
      </c>
      <c r="AJ35" s="90">
        <f t="shared" si="112"/>
        <v>7.4</v>
      </c>
      <c r="AK35" s="91">
        <f t="shared" si="113"/>
        <v>1801</v>
      </c>
      <c r="AL35" s="91">
        <f t="shared" si="113"/>
        <v>1676</v>
      </c>
      <c r="AM35" s="92">
        <f t="shared" si="21"/>
        <v>125</v>
      </c>
      <c r="AN35" s="87">
        <v>7.1</v>
      </c>
      <c r="AO35" s="88">
        <f t="shared" si="114"/>
        <v>1720.3</v>
      </c>
      <c r="AP35" s="88">
        <f t="shared" si="115"/>
        <v>1600.8</v>
      </c>
      <c r="AQ35" s="89">
        <f t="shared" si="77"/>
        <v>119.5</v>
      </c>
      <c r="AR35" s="87">
        <v>7.1</v>
      </c>
      <c r="AS35" s="88">
        <f t="shared" si="116"/>
        <v>1720.3</v>
      </c>
      <c r="AT35" s="88">
        <f t="shared" si="117"/>
        <v>1600.8</v>
      </c>
      <c r="AU35" s="89">
        <f t="shared" si="80"/>
        <v>119.5</v>
      </c>
      <c r="AV35" s="87">
        <v>7.9</v>
      </c>
      <c r="AW35" s="88">
        <f t="shared" si="118"/>
        <v>1914.1</v>
      </c>
      <c r="AX35" s="88">
        <f t="shared" si="119"/>
        <v>1781.2</v>
      </c>
      <c r="AY35" s="89">
        <f t="shared" si="83"/>
        <v>132.89999999999986</v>
      </c>
      <c r="AZ35" s="87">
        <v>6.8</v>
      </c>
      <c r="BA35" s="88">
        <f t="shared" si="120"/>
        <v>1647.6</v>
      </c>
      <c r="BB35" s="88">
        <f t="shared" si="121"/>
        <v>1533.2</v>
      </c>
      <c r="BC35" s="89">
        <f t="shared" si="86"/>
        <v>114.39999999999986</v>
      </c>
      <c r="BD35" s="87">
        <v>6.8</v>
      </c>
      <c r="BE35" s="88">
        <f t="shared" si="122"/>
        <v>1647.6</v>
      </c>
      <c r="BF35" s="88">
        <f t="shared" si="123"/>
        <v>1533.2</v>
      </c>
      <c r="BG35" s="89">
        <f t="shared" si="89"/>
        <v>114.39999999999986</v>
      </c>
      <c r="BH35" s="87">
        <v>7.9</v>
      </c>
      <c r="BI35" s="88">
        <f t="shared" si="124"/>
        <v>1914.1</v>
      </c>
      <c r="BJ35" s="88">
        <f t="shared" si="125"/>
        <v>1781.2</v>
      </c>
      <c r="BK35" s="89">
        <f t="shared" si="92"/>
        <v>132.89999999999986</v>
      </c>
      <c r="BL35" s="90">
        <f t="shared" si="126"/>
        <v>43.6</v>
      </c>
      <c r="BM35" s="91">
        <f t="shared" si="126"/>
        <v>10564</v>
      </c>
      <c r="BN35" s="91">
        <f t="shared" si="126"/>
        <v>9830.4</v>
      </c>
      <c r="BO35" s="92">
        <f t="shared" si="41"/>
        <v>733.60000000000036</v>
      </c>
      <c r="BP35" s="90">
        <f t="shared" si="127"/>
        <v>7.3</v>
      </c>
      <c r="BQ35" s="91">
        <f t="shared" si="128"/>
        <v>1761</v>
      </c>
      <c r="BR35" s="91">
        <f t="shared" si="128"/>
        <v>1638</v>
      </c>
      <c r="BS35" s="92">
        <f t="shared" si="43"/>
        <v>123</v>
      </c>
      <c r="BT35" s="79">
        <f t="shared" si="129"/>
        <v>88.2</v>
      </c>
      <c r="BU35" s="80">
        <f t="shared" si="129"/>
        <v>21370.3</v>
      </c>
      <c r="BV35" s="80">
        <f t="shared" si="129"/>
        <v>19886.199999999997</v>
      </c>
      <c r="BW35" s="93">
        <f t="shared" si="45"/>
        <v>1484.1000000000022</v>
      </c>
      <c r="BX35" s="79">
        <f t="shared" si="130"/>
        <v>7.4</v>
      </c>
      <c r="BY35" s="80">
        <f t="shared" si="131"/>
        <v>1781</v>
      </c>
      <c r="BZ35" s="80">
        <f t="shared" si="131"/>
        <v>1657</v>
      </c>
      <c r="CA35" s="93">
        <f t="shared" si="50"/>
        <v>124</v>
      </c>
    </row>
    <row r="36" spans="2:79" s="269" customFormat="1" ht="21" customHeight="1">
      <c r="B36" s="167"/>
      <c r="C36" s="168"/>
      <c r="D36" s="169" t="s">
        <v>155</v>
      </c>
      <c r="E36" s="170"/>
      <c r="F36" s="171"/>
      <c r="G36" s="172"/>
      <c r="H36" s="173">
        <v>0</v>
      </c>
      <c r="I36" s="174">
        <f t="shared" si="99"/>
        <v>0</v>
      </c>
      <c r="J36" s="174">
        <f t="shared" si="100"/>
        <v>0</v>
      </c>
      <c r="K36" s="175">
        <f t="shared" si="56"/>
        <v>0</v>
      </c>
      <c r="L36" s="173">
        <v>0</v>
      </c>
      <c r="M36" s="174">
        <f t="shared" si="101"/>
        <v>0</v>
      </c>
      <c r="N36" s="174">
        <f t="shared" si="102"/>
        <v>0</v>
      </c>
      <c r="O36" s="175">
        <f t="shared" si="59"/>
        <v>0</v>
      </c>
      <c r="P36" s="173">
        <v>0</v>
      </c>
      <c r="Q36" s="174">
        <f t="shared" si="103"/>
        <v>0</v>
      </c>
      <c r="R36" s="174">
        <f t="shared" si="104"/>
        <v>0</v>
      </c>
      <c r="S36" s="175">
        <f t="shared" si="62"/>
        <v>0</v>
      </c>
      <c r="T36" s="173">
        <v>0</v>
      </c>
      <c r="U36" s="174">
        <f t="shared" si="105"/>
        <v>0</v>
      </c>
      <c r="V36" s="174">
        <f t="shared" si="106"/>
        <v>0</v>
      </c>
      <c r="W36" s="175">
        <f t="shared" si="65"/>
        <v>0</v>
      </c>
      <c r="X36" s="173">
        <v>0</v>
      </c>
      <c r="Y36" s="174">
        <f t="shared" si="107"/>
        <v>0</v>
      </c>
      <c r="Z36" s="174">
        <f t="shared" si="108"/>
        <v>0</v>
      </c>
      <c r="AA36" s="175">
        <f t="shared" si="68"/>
        <v>0</v>
      </c>
      <c r="AB36" s="173">
        <v>0</v>
      </c>
      <c r="AC36" s="174">
        <f t="shared" si="109"/>
        <v>0</v>
      </c>
      <c r="AD36" s="174">
        <f t="shared" si="110"/>
        <v>0</v>
      </c>
      <c r="AE36" s="175">
        <f t="shared" si="71"/>
        <v>0</v>
      </c>
      <c r="AF36" s="176">
        <f t="shared" si="111"/>
        <v>0</v>
      </c>
      <c r="AG36" s="177">
        <f t="shared" si="111"/>
        <v>0</v>
      </c>
      <c r="AH36" s="177">
        <f t="shared" si="111"/>
        <v>0</v>
      </c>
      <c r="AI36" s="178">
        <f t="shared" si="19"/>
        <v>0</v>
      </c>
      <c r="AJ36" s="176">
        <f t="shared" si="112"/>
        <v>0</v>
      </c>
      <c r="AK36" s="177">
        <f t="shared" si="113"/>
        <v>0</v>
      </c>
      <c r="AL36" s="177">
        <f t="shared" si="113"/>
        <v>0</v>
      </c>
      <c r="AM36" s="178">
        <f t="shared" si="21"/>
        <v>0</v>
      </c>
      <c r="AN36" s="173">
        <v>0</v>
      </c>
      <c r="AO36" s="174">
        <f t="shared" si="114"/>
        <v>0</v>
      </c>
      <c r="AP36" s="174">
        <f t="shared" si="115"/>
        <v>0</v>
      </c>
      <c r="AQ36" s="175">
        <f t="shared" si="77"/>
        <v>0</v>
      </c>
      <c r="AR36" s="173">
        <v>0</v>
      </c>
      <c r="AS36" s="174">
        <f t="shared" si="116"/>
        <v>0</v>
      </c>
      <c r="AT36" s="174">
        <f t="shared" si="117"/>
        <v>0</v>
      </c>
      <c r="AU36" s="175">
        <f t="shared" si="80"/>
        <v>0</v>
      </c>
      <c r="AV36" s="173">
        <v>0</v>
      </c>
      <c r="AW36" s="174">
        <f t="shared" si="118"/>
        <v>0</v>
      </c>
      <c r="AX36" s="174">
        <f t="shared" si="119"/>
        <v>0</v>
      </c>
      <c r="AY36" s="175">
        <f t="shared" si="83"/>
        <v>0</v>
      </c>
      <c r="AZ36" s="173">
        <v>0</v>
      </c>
      <c r="BA36" s="174">
        <f t="shared" si="120"/>
        <v>0</v>
      </c>
      <c r="BB36" s="174">
        <f t="shared" si="121"/>
        <v>0</v>
      </c>
      <c r="BC36" s="175">
        <f t="shared" si="86"/>
        <v>0</v>
      </c>
      <c r="BD36" s="173">
        <v>0</v>
      </c>
      <c r="BE36" s="174">
        <f t="shared" si="122"/>
        <v>0</v>
      </c>
      <c r="BF36" s="174">
        <f t="shared" si="123"/>
        <v>0</v>
      </c>
      <c r="BG36" s="175">
        <f t="shared" si="89"/>
        <v>0</v>
      </c>
      <c r="BH36" s="173">
        <v>0</v>
      </c>
      <c r="BI36" s="174">
        <f t="shared" si="124"/>
        <v>0</v>
      </c>
      <c r="BJ36" s="174">
        <f t="shared" si="125"/>
        <v>0</v>
      </c>
      <c r="BK36" s="175">
        <f t="shared" si="92"/>
        <v>0</v>
      </c>
      <c r="BL36" s="176">
        <f t="shared" si="126"/>
        <v>0</v>
      </c>
      <c r="BM36" s="177">
        <f t="shared" si="126"/>
        <v>0</v>
      </c>
      <c r="BN36" s="177">
        <f t="shared" si="126"/>
        <v>0</v>
      </c>
      <c r="BO36" s="178">
        <f t="shared" si="41"/>
        <v>0</v>
      </c>
      <c r="BP36" s="176">
        <f t="shared" si="127"/>
        <v>0</v>
      </c>
      <c r="BQ36" s="177">
        <f t="shared" si="128"/>
        <v>0</v>
      </c>
      <c r="BR36" s="177">
        <f t="shared" si="128"/>
        <v>0</v>
      </c>
      <c r="BS36" s="178">
        <f t="shared" si="43"/>
        <v>0</v>
      </c>
      <c r="BT36" s="179">
        <f t="shared" si="129"/>
        <v>0</v>
      </c>
      <c r="BU36" s="180">
        <f t="shared" si="129"/>
        <v>0</v>
      </c>
      <c r="BV36" s="180">
        <f t="shared" si="129"/>
        <v>0</v>
      </c>
      <c r="BW36" s="181">
        <f t="shared" si="45"/>
        <v>0</v>
      </c>
      <c r="BX36" s="179">
        <f t="shared" si="130"/>
        <v>0</v>
      </c>
      <c r="BY36" s="180">
        <f t="shared" si="131"/>
        <v>0</v>
      </c>
      <c r="BZ36" s="180">
        <f t="shared" si="131"/>
        <v>0</v>
      </c>
      <c r="CA36" s="181">
        <f t="shared" si="50"/>
        <v>0</v>
      </c>
    </row>
    <row r="37" spans="2:79" ht="21" customHeight="1">
      <c r="B37" s="66"/>
      <c r="C37" s="67" t="s">
        <v>73</v>
      </c>
      <c r="D37" s="68" t="s">
        <v>7</v>
      </c>
      <c r="E37" s="69">
        <v>330.99</v>
      </c>
      <c r="F37" s="85">
        <v>1.1299999999999999</v>
      </c>
      <c r="G37" s="86">
        <v>0.95099999999999996</v>
      </c>
      <c r="H37" s="87">
        <v>3.2</v>
      </c>
      <c r="I37" s="88">
        <f t="shared" si="99"/>
        <v>1138.2</v>
      </c>
      <c r="J37" s="88">
        <f t="shared" si="100"/>
        <v>1059.2</v>
      </c>
      <c r="K37" s="89">
        <f t="shared" si="56"/>
        <v>79</v>
      </c>
      <c r="L37" s="87">
        <v>3.4</v>
      </c>
      <c r="M37" s="88">
        <f t="shared" si="101"/>
        <v>1209.4000000000001</v>
      </c>
      <c r="N37" s="88">
        <f t="shared" si="102"/>
        <v>1125.4000000000001</v>
      </c>
      <c r="O37" s="89">
        <f t="shared" si="59"/>
        <v>84</v>
      </c>
      <c r="P37" s="87">
        <v>3.5</v>
      </c>
      <c r="Q37" s="88">
        <f t="shared" si="103"/>
        <v>1244.9000000000001</v>
      </c>
      <c r="R37" s="88">
        <f t="shared" si="104"/>
        <v>1158.5</v>
      </c>
      <c r="S37" s="89">
        <f t="shared" si="62"/>
        <v>86.400000000000091</v>
      </c>
      <c r="T37" s="87">
        <v>3.2</v>
      </c>
      <c r="U37" s="88">
        <f t="shared" si="105"/>
        <v>1138.2</v>
      </c>
      <c r="V37" s="88">
        <f t="shared" si="106"/>
        <v>1059.2</v>
      </c>
      <c r="W37" s="89">
        <f t="shared" si="65"/>
        <v>79</v>
      </c>
      <c r="X37" s="87">
        <v>3.5</v>
      </c>
      <c r="Y37" s="88">
        <f t="shared" si="107"/>
        <v>1244.9000000000001</v>
      </c>
      <c r="Z37" s="88">
        <f t="shared" si="108"/>
        <v>1158.5</v>
      </c>
      <c r="AA37" s="89">
        <f t="shared" si="68"/>
        <v>86.400000000000091</v>
      </c>
      <c r="AB37" s="87">
        <v>3.2</v>
      </c>
      <c r="AC37" s="88">
        <f t="shared" si="109"/>
        <v>1138.2</v>
      </c>
      <c r="AD37" s="88">
        <f t="shared" si="110"/>
        <v>1059.2</v>
      </c>
      <c r="AE37" s="89">
        <f t="shared" si="71"/>
        <v>79</v>
      </c>
      <c r="AF37" s="90">
        <f t="shared" si="111"/>
        <v>20</v>
      </c>
      <c r="AG37" s="91">
        <f t="shared" si="111"/>
        <v>7113.8</v>
      </c>
      <c r="AH37" s="91">
        <f t="shared" si="111"/>
        <v>6620</v>
      </c>
      <c r="AI37" s="92">
        <f t="shared" si="19"/>
        <v>493.80000000000018</v>
      </c>
      <c r="AJ37" s="90">
        <f t="shared" si="112"/>
        <v>3.3</v>
      </c>
      <c r="AK37" s="91">
        <f t="shared" si="113"/>
        <v>1186</v>
      </c>
      <c r="AL37" s="91">
        <f t="shared" si="113"/>
        <v>1103</v>
      </c>
      <c r="AM37" s="92">
        <f t="shared" si="21"/>
        <v>83</v>
      </c>
      <c r="AN37" s="87">
        <v>3.2</v>
      </c>
      <c r="AO37" s="88">
        <f t="shared" si="114"/>
        <v>1138.2</v>
      </c>
      <c r="AP37" s="88">
        <f t="shared" si="115"/>
        <v>1059.2</v>
      </c>
      <c r="AQ37" s="89">
        <f t="shared" si="77"/>
        <v>79</v>
      </c>
      <c r="AR37" s="87">
        <v>3.2</v>
      </c>
      <c r="AS37" s="88">
        <f t="shared" si="116"/>
        <v>1138.2</v>
      </c>
      <c r="AT37" s="88">
        <f t="shared" si="117"/>
        <v>1059.2</v>
      </c>
      <c r="AU37" s="89">
        <f t="shared" si="80"/>
        <v>79</v>
      </c>
      <c r="AV37" s="87">
        <v>3.5</v>
      </c>
      <c r="AW37" s="88">
        <f t="shared" si="118"/>
        <v>1244.9000000000001</v>
      </c>
      <c r="AX37" s="88">
        <f t="shared" si="119"/>
        <v>1158.5</v>
      </c>
      <c r="AY37" s="89">
        <f t="shared" si="83"/>
        <v>86.400000000000091</v>
      </c>
      <c r="AZ37" s="87">
        <v>3</v>
      </c>
      <c r="BA37" s="88">
        <f t="shared" si="120"/>
        <v>1067.0999999999999</v>
      </c>
      <c r="BB37" s="88">
        <f t="shared" si="121"/>
        <v>993</v>
      </c>
      <c r="BC37" s="89">
        <f t="shared" si="86"/>
        <v>74.099999999999909</v>
      </c>
      <c r="BD37" s="87">
        <v>3</v>
      </c>
      <c r="BE37" s="88">
        <f t="shared" si="122"/>
        <v>1067.0999999999999</v>
      </c>
      <c r="BF37" s="88">
        <f t="shared" si="123"/>
        <v>993</v>
      </c>
      <c r="BG37" s="89">
        <f t="shared" si="89"/>
        <v>74.099999999999909</v>
      </c>
      <c r="BH37" s="87">
        <v>3.5</v>
      </c>
      <c r="BI37" s="88">
        <f t="shared" si="124"/>
        <v>1244.9000000000001</v>
      </c>
      <c r="BJ37" s="88">
        <f t="shared" si="125"/>
        <v>1158.5</v>
      </c>
      <c r="BK37" s="89">
        <f t="shared" si="92"/>
        <v>86.400000000000091</v>
      </c>
      <c r="BL37" s="90">
        <f t="shared" si="126"/>
        <v>19.399999999999999</v>
      </c>
      <c r="BM37" s="91">
        <f t="shared" si="126"/>
        <v>6900.4</v>
      </c>
      <c r="BN37" s="91">
        <f t="shared" si="126"/>
        <v>6421.4</v>
      </c>
      <c r="BO37" s="92">
        <f t="shared" si="41"/>
        <v>479</v>
      </c>
      <c r="BP37" s="90">
        <f t="shared" si="127"/>
        <v>3.2</v>
      </c>
      <c r="BQ37" s="91">
        <f t="shared" si="128"/>
        <v>1150</v>
      </c>
      <c r="BR37" s="91">
        <f t="shared" si="128"/>
        <v>1070</v>
      </c>
      <c r="BS37" s="92">
        <f t="shared" si="43"/>
        <v>80</v>
      </c>
      <c r="BT37" s="79">
        <f t="shared" si="129"/>
        <v>39.4</v>
      </c>
      <c r="BU37" s="80">
        <f t="shared" si="129"/>
        <v>14014.2</v>
      </c>
      <c r="BV37" s="80">
        <f t="shared" si="129"/>
        <v>13041.4</v>
      </c>
      <c r="BW37" s="93">
        <f t="shared" si="45"/>
        <v>972.80000000000109</v>
      </c>
      <c r="BX37" s="79">
        <f t="shared" si="130"/>
        <v>3.3</v>
      </c>
      <c r="BY37" s="80">
        <f t="shared" si="131"/>
        <v>1168</v>
      </c>
      <c r="BZ37" s="80">
        <f t="shared" si="131"/>
        <v>1087</v>
      </c>
      <c r="CA37" s="93">
        <f t="shared" si="50"/>
        <v>81</v>
      </c>
    </row>
    <row r="38" spans="2:79" s="269" customFormat="1" ht="21" customHeight="1">
      <c r="B38" s="167"/>
      <c r="C38" s="168"/>
      <c r="D38" s="169" t="s">
        <v>156</v>
      </c>
      <c r="E38" s="170"/>
      <c r="F38" s="171"/>
      <c r="G38" s="172"/>
      <c r="H38" s="173">
        <v>0</v>
      </c>
      <c r="I38" s="174">
        <f t="shared" si="99"/>
        <v>0</v>
      </c>
      <c r="J38" s="174">
        <f t="shared" si="100"/>
        <v>0</v>
      </c>
      <c r="K38" s="175">
        <f t="shared" si="56"/>
        <v>0</v>
      </c>
      <c r="L38" s="173">
        <v>0</v>
      </c>
      <c r="M38" s="174">
        <f t="shared" si="101"/>
        <v>0</v>
      </c>
      <c r="N38" s="174">
        <f t="shared" si="102"/>
        <v>0</v>
      </c>
      <c r="O38" s="175">
        <f t="shared" si="59"/>
        <v>0</v>
      </c>
      <c r="P38" s="173">
        <v>0</v>
      </c>
      <c r="Q38" s="174">
        <f t="shared" si="103"/>
        <v>0</v>
      </c>
      <c r="R38" s="174">
        <f t="shared" si="104"/>
        <v>0</v>
      </c>
      <c r="S38" s="175">
        <f t="shared" si="62"/>
        <v>0</v>
      </c>
      <c r="T38" s="173">
        <v>0</v>
      </c>
      <c r="U38" s="174">
        <f t="shared" si="105"/>
        <v>0</v>
      </c>
      <c r="V38" s="174">
        <f t="shared" si="106"/>
        <v>0</v>
      </c>
      <c r="W38" s="175">
        <f t="shared" si="65"/>
        <v>0</v>
      </c>
      <c r="X38" s="173">
        <v>0</v>
      </c>
      <c r="Y38" s="174">
        <f t="shared" si="107"/>
        <v>0</v>
      </c>
      <c r="Z38" s="174">
        <f t="shared" si="108"/>
        <v>0</v>
      </c>
      <c r="AA38" s="175">
        <f t="shared" si="68"/>
        <v>0</v>
      </c>
      <c r="AB38" s="173">
        <v>0</v>
      </c>
      <c r="AC38" s="174">
        <f t="shared" si="109"/>
        <v>0</v>
      </c>
      <c r="AD38" s="174">
        <f t="shared" si="110"/>
        <v>0</v>
      </c>
      <c r="AE38" s="175">
        <f t="shared" si="71"/>
        <v>0</v>
      </c>
      <c r="AF38" s="176">
        <f t="shared" si="111"/>
        <v>0</v>
      </c>
      <c r="AG38" s="177">
        <f t="shared" si="111"/>
        <v>0</v>
      </c>
      <c r="AH38" s="177">
        <f t="shared" si="111"/>
        <v>0</v>
      </c>
      <c r="AI38" s="178">
        <f t="shared" si="19"/>
        <v>0</v>
      </c>
      <c r="AJ38" s="176">
        <f t="shared" si="112"/>
        <v>0</v>
      </c>
      <c r="AK38" s="177">
        <f t="shared" si="113"/>
        <v>0</v>
      </c>
      <c r="AL38" s="177">
        <f t="shared" si="113"/>
        <v>0</v>
      </c>
      <c r="AM38" s="178">
        <f t="shared" si="21"/>
        <v>0</v>
      </c>
      <c r="AN38" s="173">
        <v>0</v>
      </c>
      <c r="AO38" s="174">
        <f t="shared" si="114"/>
        <v>0</v>
      </c>
      <c r="AP38" s="174">
        <f t="shared" si="115"/>
        <v>0</v>
      </c>
      <c r="AQ38" s="175">
        <f t="shared" si="77"/>
        <v>0</v>
      </c>
      <c r="AR38" s="173">
        <v>0</v>
      </c>
      <c r="AS38" s="174">
        <f t="shared" si="116"/>
        <v>0</v>
      </c>
      <c r="AT38" s="174">
        <f t="shared" si="117"/>
        <v>0</v>
      </c>
      <c r="AU38" s="175">
        <f t="shared" si="80"/>
        <v>0</v>
      </c>
      <c r="AV38" s="173">
        <v>0</v>
      </c>
      <c r="AW38" s="174">
        <f t="shared" si="118"/>
        <v>0</v>
      </c>
      <c r="AX38" s="174">
        <f t="shared" si="119"/>
        <v>0</v>
      </c>
      <c r="AY38" s="175">
        <f t="shared" si="83"/>
        <v>0</v>
      </c>
      <c r="AZ38" s="173">
        <v>0</v>
      </c>
      <c r="BA38" s="174">
        <f t="shared" si="120"/>
        <v>0</v>
      </c>
      <c r="BB38" s="174">
        <f t="shared" si="121"/>
        <v>0</v>
      </c>
      <c r="BC38" s="175">
        <f t="shared" si="86"/>
        <v>0</v>
      </c>
      <c r="BD38" s="173">
        <v>0</v>
      </c>
      <c r="BE38" s="174">
        <f t="shared" si="122"/>
        <v>0</v>
      </c>
      <c r="BF38" s="174">
        <f t="shared" si="123"/>
        <v>0</v>
      </c>
      <c r="BG38" s="175">
        <f t="shared" si="89"/>
        <v>0</v>
      </c>
      <c r="BH38" s="173">
        <v>0</v>
      </c>
      <c r="BI38" s="174">
        <f t="shared" si="124"/>
        <v>0</v>
      </c>
      <c r="BJ38" s="174">
        <f t="shared" si="125"/>
        <v>0</v>
      </c>
      <c r="BK38" s="175">
        <f t="shared" si="92"/>
        <v>0</v>
      </c>
      <c r="BL38" s="176">
        <f t="shared" si="126"/>
        <v>0</v>
      </c>
      <c r="BM38" s="177">
        <f t="shared" si="126"/>
        <v>0</v>
      </c>
      <c r="BN38" s="177">
        <f t="shared" si="126"/>
        <v>0</v>
      </c>
      <c r="BO38" s="178">
        <f t="shared" si="41"/>
        <v>0</v>
      </c>
      <c r="BP38" s="176">
        <f t="shared" si="127"/>
        <v>0</v>
      </c>
      <c r="BQ38" s="177">
        <f t="shared" si="128"/>
        <v>0</v>
      </c>
      <c r="BR38" s="177">
        <f t="shared" si="128"/>
        <v>0</v>
      </c>
      <c r="BS38" s="178">
        <f t="shared" si="43"/>
        <v>0</v>
      </c>
      <c r="BT38" s="179">
        <f t="shared" si="129"/>
        <v>0</v>
      </c>
      <c r="BU38" s="180">
        <f t="shared" si="129"/>
        <v>0</v>
      </c>
      <c r="BV38" s="180">
        <f t="shared" si="129"/>
        <v>0</v>
      </c>
      <c r="BW38" s="181">
        <f t="shared" si="45"/>
        <v>0</v>
      </c>
      <c r="BX38" s="179">
        <f t="shared" si="130"/>
        <v>0</v>
      </c>
      <c r="BY38" s="180">
        <f t="shared" si="131"/>
        <v>0</v>
      </c>
      <c r="BZ38" s="180">
        <f t="shared" si="131"/>
        <v>0</v>
      </c>
      <c r="CA38" s="181">
        <f t="shared" si="50"/>
        <v>0</v>
      </c>
    </row>
    <row r="39" spans="2:79" ht="21" customHeight="1">
      <c r="B39" s="66"/>
      <c r="C39" s="67" t="s">
        <v>74</v>
      </c>
      <c r="D39" s="68" t="s">
        <v>8</v>
      </c>
      <c r="E39" s="69">
        <v>247.92</v>
      </c>
      <c r="F39" s="85">
        <v>1.1299999999999999</v>
      </c>
      <c r="G39" s="86">
        <v>0.98099999999999998</v>
      </c>
      <c r="H39" s="87">
        <v>1.4</v>
      </c>
      <c r="I39" s="88">
        <f t="shared" si="99"/>
        <v>384.8</v>
      </c>
      <c r="J39" s="88">
        <f t="shared" si="100"/>
        <v>347.1</v>
      </c>
      <c r="K39" s="89">
        <f t="shared" si="56"/>
        <v>37.699999999999989</v>
      </c>
      <c r="L39" s="87">
        <v>1.5</v>
      </c>
      <c r="M39" s="88">
        <f t="shared" si="101"/>
        <v>412.2</v>
      </c>
      <c r="N39" s="88">
        <f t="shared" si="102"/>
        <v>371.9</v>
      </c>
      <c r="O39" s="89">
        <f t="shared" si="59"/>
        <v>40.300000000000011</v>
      </c>
      <c r="P39" s="87">
        <v>1.5</v>
      </c>
      <c r="Q39" s="88">
        <f t="shared" si="103"/>
        <v>412.2</v>
      </c>
      <c r="R39" s="88">
        <f t="shared" si="104"/>
        <v>371.9</v>
      </c>
      <c r="S39" s="89">
        <f t="shared" si="62"/>
        <v>40.300000000000011</v>
      </c>
      <c r="T39" s="87">
        <v>1.4</v>
      </c>
      <c r="U39" s="88">
        <f t="shared" si="105"/>
        <v>384.8</v>
      </c>
      <c r="V39" s="88">
        <f t="shared" si="106"/>
        <v>347.1</v>
      </c>
      <c r="W39" s="89">
        <f t="shared" si="65"/>
        <v>37.699999999999989</v>
      </c>
      <c r="X39" s="87">
        <v>1.5</v>
      </c>
      <c r="Y39" s="88">
        <f t="shared" si="107"/>
        <v>412.2</v>
      </c>
      <c r="Z39" s="88">
        <f t="shared" si="108"/>
        <v>371.9</v>
      </c>
      <c r="AA39" s="89">
        <f t="shared" si="68"/>
        <v>40.300000000000011</v>
      </c>
      <c r="AB39" s="87">
        <v>1.4</v>
      </c>
      <c r="AC39" s="88">
        <f t="shared" si="109"/>
        <v>384.8</v>
      </c>
      <c r="AD39" s="88">
        <f t="shared" si="110"/>
        <v>347.1</v>
      </c>
      <c r="AE39" s="89">
        <f t="shared" si="71"/>
        <v>37.699999999999989</v>
      </c>
      <c r="AF39" s="90">
        <f t="shared" si="111"/>
        <v>8.7000000000000011</v>
      </c>
      <c r="AG39" s="91">
        <f t="shared" si="111"/>
        <v>2391</v>
      </c>
      <c r="AH39" s="91">
        <f t="shared" si="111"/>
        <v>2157</v>
      </c>
      <c r="AI39" s="92">
        <f t="shared" si="19"/>
        <v>234</v>
      </c>
      <c r="AJ39" s="90">
        <f t="shared" si="112"/>
        <v>1.5</v>
      </c>
      <c r="AK39" s="91">
        <f t="shared" si="113"/>
        <v>399</v>
      </c>
      <c r="AL39" s="91">
        <f t="shared" si="113"/>
        <v>360</v>
      </c>
      <c r="AM39" s="92">
        <f t="shared" si="21"/>
        <v>39</v>
      </c>
      <c r="AN39" s="87">
        <v>1.4</v>
      </c>
      <c r="AO39" s="88">
        <f t="shared" si="114"/>
        <v>384.8</v>
      </c>
      <c r="AP39" s="88">
        <f t="shared" si="115"/>
        <v>347.1</v>
      </c>
      <c r="AQ39" s="89">
        <f t="shared" si="77"/>
        <v>37.699999999999989</v>
      </c>
      <c r="AR39" s="87">
        <v>1.4</v>
      </c>
      <c r="AS39" s="88">
        <f t="shared" si="116"/>
        <v>384.8</v>
      </c>
      <c r="AT39" s="88">
        <f t="shared" si="117"/>
        <v>347.1</v>
      </c>
      <c r="AU39" s="89">
        <f t="shared" si="80"/>
        <v>37.699999999999989</v>
      </c>
      <c r="AV39" s="87">
        <v>1.5</v>
      </c>
      <c r="AW39" s="88">
        <f t="shared" si="118"/>
        <v>412.2</v>
      </c>
      <c r="AX39" s="88">
        <f t="shared" si="119"/>
        <v>371.9</v>
      </c>
      <c r="AY39" s="89">
        <f t="shared" si="83"/>
        <v>40.300000000000011</v>
      </c>
      <c r="AZ39" s="87">
        <v>1.3</v>
      </c>
      <c r="BA39" s="88">
        <f t="shared" si="120"/>
        <v>357.3</v>
      </c>
      <c r="BB39" s="88">
        <f t="shared" si="121"/>
        <v>322.3</v>
      </c>
      <c r="BC39" s="89">
        <f t="shared" si="86"/>
        <v>35</v>
      </c>
      <c r="BD39" s="87">
        <v>1.3</v>
      </c>
      <c r="BE39" s="88">
        <f t="shared" si="122"/>
        <v>357.3</v>
      </c>
      <c r="BF39" s="88">
        <f t="shared" si="123"/>
        <v>322.3</v>
      </c>
      <c r="BG39" s="89">
        <f t="shared" si="89"/>
        <v>35</v>
      </c>
      <c r="BH39" s="87">
        <v>1.5</v>
      </c>
      <c r="BI39" s="88">
        <f t="shared" si="124"/>
        <v>412.2</v>
      </c>
      <c r="BJ39" s="88">
        <f t="shared" si="125"/>
        <v>371.9</v>
      </c>
      <c r="BK39" s="89">
        <f t="shared" si="92"/>
        <v>40.300000000000011</v>
      </c>
      <c r="BL39" s="90">
        <f t="shared" si="126"/>
        <v>8.3999999999999986</v>
      </c>
      <c r="BM39" s="91">
        <f t="shared" si="126"/>
        <v>2308.6</v>
      </c>
      <c r="BN39" s="91">
        <f t="shared" si="126"/>
        <v>2082.6</v>
      </c>
      <c r="BO39" s="92">
        <f t="shared" si="41"/>
        <v>226</v>
      </c>
      <c r="BP39" s="90">
        <f t="shared" si="127"/>
        <v>1.4</v>
      </c>
      <c r="BQ39" s="91">
        <f t="shared" si="128"/>
        <v>385</v>
      </c>
      <c r="BR39" s="91">
        <f t="shared" si="128"/>
        <v>347</v>
      </c>
      <c r="BS39" s="92">
        <f t="shared" si="43"/>
        <v>38</v>
      </c>
      <c r="BT39" s="79">
        <f t="shared" si="129"/>
        <v>17.100000000000001</v>
      </c>
      <c r="BU39" s="80">
        <f t="shared" si="129"/>
        <v>4699.6000000000004</v>
      </c>
      <c r="BV39" s="80">
        <f t="shared" si="129"/>
        <v>4239.6000000000004</v>
      </c>
      <c r="BW39" s="93">
        <f t="shared" si="45"/>
        <v>460</v>
      </c>
      <c r="BX39" s="79">
        <f t="shared" si="130"/>
        <v>1.4</v>
      </c>
      <c r="BY39" s="80">
        <f t="shared" si="131"/>
        <v>392</v>
      </c>
      <c r="BZ39" s="80">
        <f t="shared" si="131"/>
        <v>353</v>
      </c>
      <c r="CA39" s="93">
        <f t="shared" si="50"/>
        <v>39</v>
      </c>
    </row>
    <row r="40" spans="2:79" s="269" customFormat="1" ht="21" customHeight="1">
      <c r="B40" s="167"/>
      <c r="C40" s="168"/>
      <c r="D40" s="169" t="s">
        <v>157</v>
      </c>
      <c r="E40" s="170"/>
      <c r="F40" s="171"/>
      <c r="G40" s="172"/>
      <c r="H40" s="173">
        <v>0</v>
      </c>
      <c r="I40" s="174">
        <f t="shared" si="99"/>
        <v>0</v>
      </c>
      <c r="J40" s="174">
        <f t="shared" si="100"/>
        <v>0</v>
      </c>
      <c r="K40" s="175">
        <f t="shared" si="56"/>
        <v>0</v>
      </c>
      <c r="L40" s="173">
        <v>0</v>
      </c>
      <c r="M40" s="174">
        <f t="shared" si="101"/>
        <v>0</v>
      </c>
      <c r="N40" s="174">
        <f t="shared" si="102"/>
        <v>0</v>
      </c>
      <c r="O40" s="175">
        <f t="shared" si="59"/>
        <v>0</v>
      </c>
      <c r="P40" s="173">
        <v>0</v>
      </c>
      <c r="Q40" s="174">
        <f t="shared" si="103"/>
        <v>0</v>
      </c>
      <c r="R40" s="174">
        <f t="shared" si="104"/>
        <v>0</v>
      </c>
      <c r="S40" s="175">
        <f t="shared" si="62"/>
        <v>0</v>
      </c>
      <c r="T40" s="173">
        <v>0</v>
      </c>
      <c r="U40" s="174">
        <f t="shared" si="105"/>
        <v>0</v>
      </c>
      <c r="V40" s="174">
        <f t="shared" si="106"/>
        <v>0</v>
      </c>
      <c r="W40" s="175">
        <f t="shared" si="65"/>
        <v>0</v>
      </c>
      <c r="X40" s="173">
        <v>0</v>
      </c>
      <c r="Y40" s="174">
        <f t="shared" si="107"/>
        <v>0</v>
      </c>
      <c r="Z40" s="174">
        <f t="shared" si="108"/>
        <v>0</v>
      </c>
      <c r="AA40" s="175">
        <f t="shared" si="68"/>
        <v>0</v>
      </c>
      <c r="AB40" s="173">
        <v>0</v>
      </c>
      <c r="AC40" s="174">
        <f t="shared" si="109"/>
        <v>0</v>
      </c>
      <c r="AD40" s="174">
        <f t="shared" si="110"/>
        <v>0</v>
      </c>
      <c r="AE40" s="175">
        <f t="shared" si="71"/>
        <v>0</v>
      </c>
      <c r="AF40" s="176">
        <f t="shared" si="111"/>
        <v>0</v>
      </c>
      <c r="AG40" s="177">
        <f t="shared" si="111"/>
        <v>0</v>
      </c>
      <c r="AH40" s="177">
        <f t="shared" si="111"/>
        <v>0</v>
      </c>
      <c r="AI40" s="178">
        <f t="shared" si="19"/>
        <v>0</v>
      </c>
      <c r="AJ40" s="176">
        <f t="shared" si="112"/>
        <v>0</v>
      </c>
      <c r="AK40" s="177">
        <f t="shared" si="113"/>
        <v>0</v>
      </c>
      <c r="AL40" s="177">
        <f t="shared" si="113"/>
        <v>0</v>
      </c>
      <c r="AM40" s="178">
        <f t="shared" si="21"/>
        <v>0</v>
      </c>
      <c r="AN40" s="173">
        <v>0</v>
      </c>
      <c r="AO40" s="174">
        <f t="shared" si="114"/>
        <v>0</v>
      </c>
      <c r="AP40" s="174">
        <f t="shared" si="115"/>
        <v>0</v>
      </c>
      <c r="AQ40" s="175">
        <f t="shared" si="77"/>
        <v>0</v>
      </c>
      <c r="AR40" s="173">
        <v>0</v>
      </c>
      <c r="AS40" s="174">
        <f t="shared" si="116"/>
        <v>0</v>
      </c>
      <c r="AT40" s="174">
        <f t="shared" si="117"/>
        <v>0</v>
      </c>
      <c r="AU40" s="175">
        <f t="shared" si="80"/>
        <v>0</v>
      </c>
      <c r="AV40" s="173">
        <v>0</v>
      </c>
      <c r="AW40" s="174">
        <f t="shared" si="118"/>
        <v>0</v>
      </c>
      <c r="AX40" s="174">
        <f t="shared" si="119"/>
        <v>0</v>
      </c>
      <c r="AY40" s="175">
        <f t="shared" si="83"/>
        <v>0</v>
      </c>
      <c r="AZ40" s="173">
        <v>0</v>
      </c>
      <c r="BA40" s="174">
        <f t="shared" si="120"/>
        <v>0</v>
      </c>
      <c r="BB40" s="174">
        <f t="shared" si="121"/>
        <v>0</v>
      </c>
      <c r="BC40" s="175">
        <f t="shared" si="86"/>
        <v>0</v>
      </c>
      <c r="BD40" s="173">
        <v>0</v>
      </c>
      <c r="BE40" s="174">
        <f t="shared" si="122"/>
        <v>0</v>
      </c>
      <c r="BF40" s="174">
        <f t="shared" si="123"/>
        <v>0</v>
      </c>
      <c r="BG40" s="175">
        <f t="shared" si="89"/>
        <v>0</v>
      </c>
      <c r="BH40" s="173">
        <v>0</v>
      </c>
      <c r="BI40" s="174">
        <f t="shared" si="124"/>
        <v>0</v>
      </c>
      <c r="BJ40" s="174">
        <f t="shared" si="125"/>
        <v>0</v>
      </c>
      <c r="BK40" s="175">
        <f t="shared" si="92"/>
        <v>0</v>
      </c>
      <c r="BL40" s="176">
        <f t="shared" si="126"/>
        <v>0</v>
      </c>
      <c r="BM40" s="177">
        <f t="shared" si="126"/>
        <v>0</v>
      </c>
      <c r="BN40" s="177">
        <f t="shared" si="126"/>
        <v>0</v>
      </c>
      <c r="BO40" s="178">
        <f t="shared" si="41"/>
        <v>0</v>
      </c>
      <c r="BP40" s="176">
        <f t="shared" si="127"/>
        <v>0</v>
      </c>
      <c r="BQ40" s="177">
        <f t="shared" si="128"/>
        <v>0</v>
      </c>
      <c r="BR40" s="177">
        <f t="shared" si="128"/>
        <v>0</v>
      </c>
      <c r="BS40" s="178">
        <f t="shared" si="43"/>
        <v>0</v>
      </c>
      <c r="BT40" s="179">
        <f t="shared" si="129"/>
        <v>0</v>
      </c>
      <c r="BU40" s="180">
        <f t="shared" si="129"/>
        <v>0</v>
      </c>
      <c r="BV40" s="180">
        <f t="shared" si="129"/>
        <v>0</v>
      </c>
      <c r="BW40" s="181">
        <f t="shared" si="45"/>
        <v>0</v>
      </c>
      <c r="BX40" s="179">
        <f t="shared" si="130"/>
        <v>0</v>
      </c>
      <c r="BY40" s="180">
        <f t="shared" si="131"/>
        <v>0</v>
      </c>
      <c r="BZ40" s="180">
        <f t="shared" si="131"/>
        <v>0</v>
      </c>
      <c r="CA40" s="181">
        <f t="shared" si="50"/>
        <v>0</v>
      </c>
    </row>
    <row r="41" spans="2:79" ht="21" customHeight="1">
      <c r="B41" s="160" t="s">
        <v>121</v>
      </c>
      <c r="C41" s="161" t="s">
        <v>75</v>
      </c>
      <c r="D41" s="162" t="s">
        <v>76</v>
      </c>
      <c r="E41" s="163"/>
      <c r="F41" s="164"/>
      <c r="G41" s="165"/>
      <c r="H41" s="87">
        <v>0</v>
      </c>
      <c r="I41" s="88">
        <f t="shared" si="99"/>
        <v>0</v>
      </c>
      <c r="J41" s="88">
        <f t="shared" si="100"/>
        <v>0</v>
      </c>
      <c r="K41" s="89">
        <f t="shared" si="56"/>
        <v>0</v>
      </c>
      <c r="L41" s="87">
        <v>0</v>
      </c>
      <c r="M41" s="88">
        <f t="shared" si="101"/>
        <v>0</v>
      </c>
      <c r="N41" s="88">
        <f t="shared" si="102"/>
        <v>0</v>
      </c>
      <c r="O41" s="89">
        <f t="shared" si="59"/>
        <v>0</v>
      </c>
      <c r="P41" s="87">
        <v>0</v>
      </c>
      <c r="Q41" s="88">
        <f t="shared" si="103"/>
        <v>0</v>
      </c>
      <c r="R41" s="88">
        <f t="shared" si="104"/>
        <v>0</v>
      </c>
      <c r="S41" s="89">
        <f t="shared" si="62"/>
        <v>0</v>
      </c>
      <c r="T41" s="87">
        <v>0</v>
      </c>
      <c r="U41" s="88">
        <f t="shared" si="105"/>
        <v>0</v>
      </c>
      <c r="V41" s="88">
        <f t="shared" si="106"/>
        <v>0</v>
      </c>
      <c r="W41" s="89">
        <f t="shared" si="65"/>
        <v>0</v>
      </c>
      <c r="X41" s="87">
        <v>0</v>
      </c>
      <c r="Y41" s="88">
        <f t="shared" si="107"/>
        <v>0</v>
      </c>
      <c r="Z41" s="88">
        <f t="shared" si="108"/>
        <v>0</v>
      </c>
      <c r="AA41" s="89">
        <f t="shared" si="68"/>
        <v>0</v>
      </c>
      <c r="AB41" s="87">
        <v>0</v>
      </c>
      <c r="AC41" s="88">
        <f t="shared" si="109"/>
        <v>0</v>
      </c>
      <c r="AD41" s="88">
        <f t="shared" si="110"/>
        <v>0</v>
      </c>
      <c r="AE41" s="89">
        <f t="shared" si="71"/>
        <v>0</v>
      </c>
      <c r="AF41" s="90">
        <f t="shared" si="111"/>
        <v>0</v>
      </c>
      <c r="AG41" s="91">
        <f t="shared" si="111"/>
        <v>0</v>
      </c>
      <c r="AH41" s="91">
        <f t="shared" si="111"/>
        <v>0</v>
      </c>
      <c r="AI41" s="92">
        <f t="shared" si="19"/>
        <v>0</v>
      </c>
      <c r="AJ41" s="90">
        <f t="shared" si="112"/>
        <v>0</v>
      </c>
      <c r="AK41" s="91">
        <f t="shared" si="113"/>
        <v>0</v>
      </c>
      <c r="AL41" s="91">
        <f t="shared" si="113"/>
        <v>0</v>
      </c>
      <c r="AM41" s="92">
        <f t="shared" si="21"/>
        <v>0</v>
      </c>
      <c r="AN41" s="87">
        <v>0</v>
      </c>
      <c r="AO41" s="88">
        <f t="shared" si="114"/>
        <v>0</v>
      </c>
      <c r="AP41" s="88">
        <f t="shared" si="115"/>
        <v>0</v>
      </c>
      <c r="AQ41" s="89">
        <f t="shared" si="77"/>
        <v>0</v>
      </c>
      <c r="AR41" s="87">
        <v>0</v>
      </c>
      <c r="AS41" s="88">
        <f t="shared" si="116"/>
        <v>0</v>
      </c>
      <c r="AT41" s="88">
        <f t="shared" si="117"/>
        <v>0</v>
      </c>
      <c r="AU41" s="89">
        <f t="shared" si="80"/>
        <v>0</v>
      </c>
      <c r="AV41" s="87">
        <v>0</v>
      </c>
      <c r="AW41" s="88">
        <f t="shared" si="118"/>
        <v>0</v>
      </c>
      <c r="AX41" s="88">
        <f t="shared" si="119"/>
        <v>0</v>
      </c>
      <c r="AY41" s="89">
        <f t="shared" si="83"/>
        <v>0</v>
      </c>
      <c r="AZ41" s="87">
        <v>0</v>
      </c>
      <c r="BA41" s="88">
        <f t="shared" si="120"/>
        <v>0</v>
      </c>
      <c r="BB41" s="88">
        <f t="shared" si="121"/>
        <v>0</v>
      </c>
      <c r="BC41" s="89">
        <f t="shared" si="86"/>
        <v>0</v>
      </c>
      <c r="BD41" s="87">
        <v>0</v>
      </c>
      <c r="BE41" s="88">
        <f t="shared" si="122"/>
        <v>0</v>
      </c>
      <c r="BF41" s="88">
        <f t="shared" si="123"/>
        <v>0</v>
      </c>
      <c r="BG41" s="89">
        <f t="shared" si="89"/>
        <v>0</v>
      </c>
      <c r="BH41" s="87">
        <v>0</v>
      </c>
      <c r="BI41" s="88">
        <f t="shared" si="124"/>
        <v>0</v>
      </c>
      <c r="BJ41" s="88">
        <f t="shared" si="125"/>
        <v>0</v>
      </c>
      <c r="BK41" s="89">
        <f t="shared" si="92"/>
        <v>0</v>
      </c>
      <c r="BL41" s="90">
        <f t="shared" si="126"/>
        <v>0</v>
      </c>
      <c r="BM41" s="91">
        <f t="shared" si="126"/>
        <v>0</v>
      </c>
      <c r="BN41" s="91">
        <f t="shared" si="126"/>
        <v>0</v>
      </c>
      <c r="BO41" s="92">
        <f t="shared" si="41"/>
        <v>0</v>
      </c>
      <c r="BP41" s="90">
        <f t="shared" si="127"/>
        <v>0</v>
      </c>
      <c r="BQ41" s="91">
        <f t="shared" si="128"/>
        <v>0</v>
      </c>
      <c r="BR41" s="91">
        <f t="shared" si="128"/>
        <v>0</v>
      </c>
      <c r="BS41" s="92">
        <f t="shared" si="43"/>
        <v>0</v>
      </c>
      <c r="BT41" s="79">
        <f t="shared" si="129"/>
        <v>0</v>
      </c>
      <c r="BU41" s="80">
        <f t="shared" si="129"/>
        <v>0</v>
      </c>
      <c r="BV41" s="80">
        <f t="shared" si="129"/>
        <v>0</v>
      </c>
      <c r="BW41" s="93">
        <f t="shared" si="45"/>
        <v>0</v>
      </c>
      <c r="BX41" s="79">
        <f t="shared" si="130"/>
        <v>0</v>
      </c>
      <c r="BY41" s="80">
        <f t="shared" si="131"/>
        <v>0</v>
      </c>
      <c r="BZ41" s="80">
        <f t="shared" si="131"/>
        <v>0</v>
      </c>
      <c r="CA41" s="93">
        <f t="shared" si="50"/>
        <v>0</v>
      </c>
    </row>
    <row r="42" spans="2:79" ht="21" customHeight="1">
      <c r="B42" s="66" t="s">
        <v>77</v>
      </c>
      <c r="C42" s="67" t="s">
        <v>78</v>
      </c>
      <c r="D42" s="68" t="s">
        <v>9</v>
      </c>
      <c r="E42" s="69">
        <v>404.63</v>
      </c>
      <c r="F42" s="123">
        <v>1.1299999999999999</v>
      </c>
      <c r="G42" s="124">
        <v>0.94099999999999995</v>
      </c>
      <c r="H42" s="87">
        <v>0.9</v>
      </c>
      <c r="I42" s="88">
        <f t="shared" si="99"/>
        <v>387.2</v>
      </c>
      <c r="J42" s="88">
        <f t="shared" si="100"/>
        <v>364.2</v>
      </c>
      <c r="K42" s="89">
        <f t="shared" si="56"/>
        <v>23</v>
      </c>
      <c r="L42" s="87">
        <v>1</v>
      </c>
      <c r="M42" s="88">
        <f t="shared" si="101"/>
        <v>430.3</v>
      </c>
      <c r="N42" s="88">
        <f t="shared" si="102"/>
        <v>404.6</v>
      </c>
      <c r="O42" s="89">
        <f t="shared" si="59"/>
        <v>25.699999999999989</v>
      </c>
      <c r="P42" s="87">
        <v>1</v>
      </c>
      <c r="Q42" s="88">
        <f t="shared" si="103"/>
        <v>430.3</v>
      </c>
      <c r="R42" s="88">
        <f t="shared" si="104"/>
        <v>404.6</v>
      </c>
      <c r="S42" s="89">
        <f t="shared" si="62"/>
        <v>25.699999999999989</v>
      </c>
      <c r="T42" s="87">
        <v>0.9</v>
      </c>
      <c r="U42" s="88">
        <f t="shared" si="105"/>
        <v>387.2</v>
      </c>
      <c r="V42" s="88">
        <f t="shared" si="106"/>
        <v>364.2</v>
      </c>
      <c r="W42" s="89">
        <f t="shared" si="65"/>
        <v>23</v>
      </c>
      <c r="X42" s="87">
        <v>1</v>
      </c>
      <c r="Y42" s="88">
        <f t="shared" si="107"/>
        <v>430.3</v>
      </c>
      <c r="Z42" s="88">
        <f t="shared" si="108"/>
        <v>404.6</v>
      </c>
      <c r="AA42" s="89">
        <f t="shared" si="68"/>
        <v>25.699999999999989</v>
      </c>
      <c r="AB42" s="87">
        <v>0.9</v>
      </c>
      <c r="AC42" s="88">
        <f t="shared" si="109"/>
        <v>387.2</v>
      </c>
      <c r="AD42" s="88">
        <f t="shared" si="110"/>
        <v>364.2</v>
      </c>
      <c r="AE42" s="89">
        <f t="shared" si="71"/>
        <v>23</v>
      </c>
      <c r="AF42" s="90">
        <f t="shared" si="111"/>
        <v>5.7</v>
      </c>
      <c r="AG42" s="91">
        <f t="shared" si="111"/>
        <v>2452.5</v>
      </c>
      <c r="AH42" s="91">
        <f t="shared" si="111"/>
        <v>2306.4</v>
      </c>
      <c r="AI42" s="92">
        <f t="shared" si="19"/>
        <v>146.09999999999991</v>
      </c>
      <c r="AJ42" s="90">
        <f t="shared" si="112"/>
        <v>1</v>
      </c>
      <c r="AK42" s="91">
        <f t="shared" si="113"/>
        <v>409</v>
      </c>
      <c r="AL42" s="91">
        <f t="shared" si="113"/>
        <v>384</v>
      </c>
      <c r="AM42" s="92">
        <f t="shared" si="21"/>
        <v>25</v>
      </c>
      <c r="AN42" s="87">
        <v>0.9</v>
      </c>
      <c r="AO42" s="88">
        <f t="shared" si="114"/>
        <v>387.2</v>
      </c>
      <c r="AP42" s="88">
        <f t="shared" si="115"/>
        <v>364.2</v>
      </c>
      <c r="AQ42" s="89">
        <f t="shared" si="77"/>
        <v>23</v>
      </c>
      <c r="AR42" s="87">
        <v>0.9</v>
      </c>
      <c r="AS42" s="88">
        <f t="shared" si="116"/>
        <v>387.2</v>
      </c>
      <c r="AT42" s="88">
        <f t="shared" si="117"/>
        <v>364.2</v>
      </c>
      <c r="AU42" s="89">
        <f t="shared" si="80"/>
        <v>23</v>
      </c>
      <c r="AV42" s="87">
        <v>1</v>
      </c>
      <c r="AW42" s="88">
        <f t="shared" si="118"/>
        <v>430.3</v>
      </c>
      <c r="AX42" s="88">
        <f t="shared" si="119"/>
        <v>404.6</v>
      </c>
      <c r="AY42" s="89">
        <f t="shared" si="83"/>
        <v>25.699999999999989</v>
      </c>
      <c r="AZ42" s="87">
        <v>0.9</v>
      </c>
      <c r="BA42" s="88">
        <f t="shared" si="120"/>
        <v>387.2</v>
      </c>
      <c r="BB42" s="88">
        <f t="shared" si="121"/>
        <v>364.2</v>
      </c>
      <c r="BC42" s="89">
        <f t="shared" si="86"/>
        <v>23</v>
      </c>
      <c r="BD42" s="87">
        <v>0.9</v>
      </c>
      <c r="BE42" s="88">
        <f t="shared" si="122"/>
        <v>387.2</v>
      </c>
      <c r="BF42" s="88">
        <f t="shared" si="123"/>
        <v>364.2</v>
      </c>
      <c r="BG42" s="89">
        <f t="shared" si="89"/>
        <v>23</v>
      </c>
      <c r="BH42" s="87">
        <v>1</v>
      </c>
      <c r="BI42" s="88">
        <f t="shared" si="124"/>
        <v>430.3</v>
      </c>
      <c r="BJ42" s="88">
        <f t="shared" si="125"/>
        <v>404.6</v>
      </c>
      <c r="BK42" s="89">
        <f t="shared" si="92"/>
        <v>25.699999999999989</v>
      </c>
      <c r="BL42" s="90">
        <f t="shared" si="126"/>
        <v>5.6</v>
      </c>
      <c r="BM42" s="91">
        <f t="shared" si="126"/>
        <v>2409.4</v>
      </c>
      <c r="BN42" s="91">
        <f t="shared" si="126"/>
        <v>2266</v>
      </c>
      <c r="BO42" s="92">
        <f t="shared" si="41"/>
        <v>143.40000000000009</v>
      </c>
      <c r="BP42" s="90">
        <f t="shared" si="127"/>
        <v>0.9</v>
      </c>
      <c r="BQ42" s="91">
        <f t="shared" si="128"/>
        <v>402</v>
      </c>
      <c r="BR42" s="91">
        <f t="shared" si="128"/>
        <v>378</v>
      </c>
      <c r="BS42" s="92">
        <f t="shared" si="43"/>
        <v>24</v>
      </c>
      <c r="BT42" s="79">
        <f t="shared" si="129"/>
        <v>11.3</v>
      </c>
      <c r="BU42" s="80">
        <f t="shared" si="129"/>
        <v>4861.8999999999996</v>
      </c>
      <c r="BV42" s="80">
        <f t="shared" si="129"/>
        <v>4572.3999999999996</v>
      </c>
      <c r="BW42" s="93">
        <f t="shared" si="45"/>
        <v>289.5</v>
      </c>
      <c r="BX42" s="79">
        <f t="shared" si="130"/>
        <v>0.9</v>
      </c>
      <c r="BY42" s="80">
        <f t="shared" si="131"/>
        <v>405</v>
      </c>
      <c r="BZ42" s="80">
        <f t="shared" si="131"/>
        <v>381</v>
      </c>
      <c r="CA42" s="93">
        <f t="shared" si="50"/>
        <v>24</v>
      </c>
    </row>
    <row r="43" spans="2:79" ht="21" customHeight="1">
      <c r="B43" s="66"/>
      <c r="C43" s="67" t="s">
        <v>79</v>
      </c>
      <c r="D43" s="68" t="s">
        <v>10</v>
      </c>
      <c r="E43" s="69">
        <v>580.24</v>
      </c>
      <c r="F43" s="85">
        <v>1.1299999999999999</v>
      </c>
      <c r="G43" s="86">
        <v>1.0309999999999999</v>
      </c>
      <c r="H43" s="87">
        <v>0.5</v>
      </c>
      <c r="I43" s="88">
        <f t="shared" si="99"/>
        <v>338</v>
      </c>
      <c r="J43" s="88">
        <f t="shared" si="100"/>
        <v>290.10000000000002</v>
      </c>
      <c r="K43" s="89">
        <f t="shared" si="56"/>
        <v>47.899999999999977</v>
      </c>
      <c r="L43" s="87">
        <v>0.5</v>
      </c>
      <c r="M43" s="88">
        <f t="shared" si="101"/>
        <v>338</v>
      </c>
      <c r="N43" s="88">
        <f t="shared" si="102"/>
        <v>290.10000000000002</v>
      </c>
      <c r="O43" s="89">
        <f t="shared" si="59"/>
        <v>47.899999999999977</v>
      </c>
      <c r="P43" s="87">
        <v>0.5</v>
      </c>
      <c r="Q43" s="88">
        <f t="shared" si="103"/>
        <v>338</v>
      </c>
      <c r="R43" s="88">
        <f t="shared" si="104"/>
        <v>290.10000000000002</v>
      </c>
      <c r="S43" s="89">
        <f t="shared" si="62"/>
        <v>47.899999999999977</v>
      </c>
      <c r="T43" s="87">
        <v>0.5</v>
      </c>
      <c r="U43" s="88">
        <f t="shared" si="105"/>
        <v>338</v>
      </c>
      <c r="V43" s="88">
        <f t="shared" si="106"/>
        <v>290.10000000000002</v>
      </c>
      <c r="W43" s="89">
        <f t="shared" si="65"/>
        <v>47.899999999999977</v>
      </c>
      <c r="X43" s="87">
        <v>0.5</v>
      </c>
      <c r="Y43" s="88">
        <f t="shared" si="107"/>
        <v>338</v>
      </c>
      <c r="Z43" s="88">
        <f t="shared" si="108"/>
        <v>290.10000000000002</v>
      </c>
      <c r="AA43" s="89">
        <f t="shared" si="68"/>
        <v>47.899999999999977</v>
      </c>
      <c r="AB43" s="87">
        <v>0.5</v>
      </c>
      <c r="AC43" s="88">
        <f t="shared" si="109"/>
        <v>338</v>
      </c>
      <c r="AD43" s="88">
        <f t="shared" si="110"/>
        <v>290.10000000000002</v>
      </c>
      <c r="AE43" s="89">
        <f t="shared" si="71"/>
        <v>47.899999999999977</v>
      </c>
      <c r="AF43" s="90">
        <f t="shared" si="111"/>
        <v>3</v>
      </c>
      <c r="AG43" s="91">
        <f t="shared" si="111"/>
        <v>2028</v>
      </c>
      <c r="AH43" s="91">
        <f t="shared" si="111"/>
        <v>1740.6</v>
      </c>
      <c r="AI43" s="92">
        <f t="shared" si="19"/>
        <v>287.40000000000009</v>
      </c>
      <c r="AJ43" s="90">
        <f t="shared" si="112"/>
        <v>0.5</v>
      </c>
      <c r="AK43" s="91">
        <f t="shared" si="113"/>
        <v>338</v>
      </c>
      <c r="AL43" s="91">
        <f t="shared" si="113"/>
        <v>290</v>
      </c>
      <c r="AM43" s="92">
        <f t="shared" si="21"/>
        <v>48</v>
      </c>
      <c r="AN43" s="87">
        <v>0.5</v>
      </c>
      <c r="AO43" s="88">
        <f t="shared" si="114"/>
        <v>338</v>
      </c>
      <c r="AP43" s="88">
        <f t="shared" si="115"/>
        <v>290.10000000000002</v>
      </c>
      <c r="AQ43" s="89">
        <f t="shared" si="77"/>
        <v>47.899999999999977</v>
      </c>
      <c r="AR43" s="87">
        <v>0.5</v>
      </c>
      <c r="AS43" s="88">
        <f t="shared" si="116"/>
        <v>338</v>
      </c>
      <c r="AT43" s="88">
        <f t="shared" si="117"/>
        <v>290.10000000000002</v>
      </c>
      <c r="AU43" s="89">
        <f t="shared" si="80"/>
        <v>47.899999999999977</v>
      </c>
      <c r="AV43" s="87">
        <v>0.5</v>
      </c>
      <c r="AW43" s="88">
        <f t="shared" si="118"/>
        <v>338</v>
      </c>
      <c r="AX43" s="88">
        <f t="shared" si="119"/>
        <v>290.10000000000002</v>
      </c>
      <c r="AY43" s="89">
        <f t="shared" si="83"/>
        <v>47.899999999999977</v>
      </c>
      <c r="AZ43" s="87">
        <v>0.4</v>
      </c>
      <c r="BA43" s="88">
        <f t="shared" si="120"/>
        <v>270.39999999999998</v>
      </c>
      <c r="BB43" s="88">
        <f t="shared" si="121"/>
        <v>232.1</v>
      </c>
      <c r="BC43" s="89">
        <f t="shared" si="86"/>
        <v>38.299999999999983</v>
      </c>
      <c r="BD43" s="87">
        <v>0.4</v>
      </c>
      <c r="BE43" s="88">
        <f t="shared" si="122"/>
        <v>270.39999999999998</v>
      </c>
      <c r="BF43" s="88">
        <f t="shared" si="123"/>
        <v>232.1</v>
      </c>
      <c r="BG43" s="89">
        <f t="shared" si="89"/>
        <v>38.299999999999983</v>
      </c>
      <c r="BH43" s="87">
        <v>0.5</v>
      </c>
      <c r="BI43" s="88">
        <f t="shared" si="124"/>
        <v>338</v>
      </c>
      <c r="BJ43" s="88">
        <f t="shared" si="125"/>
        <v>290.10000000000002</v>
      </c>
      <c r="BK43" s="89">
        <f t="shared" si="92"/>
        <v>47.899999999999977</v>
      </c>
      <c r="BL43" s="90">
        <f t="shared" si="126"/>
        <v>2.8</v>
      </c>
      <c r="BM43" s="91">
        <f t="shared" si="126"/>
        <v>1892.8000000000002</v>
      </c>
      <c r="BN43" s="91">
        <f t="shared" si="126"/>
        <v>1624.6</v>
      </c>
      <c r="BO43" s="92">
        <f t="shared" si="41"/>
        <v>268.20000000000027</v>
      </c>
      <c r="BP43" s="90">
        <f t="shared" si="127"/>
        <v>0.5</v>
      </c>
      <c r="BQ43" s="91">
        <f t="shared" si="128"/>
        <v>315</v>
      </c>
      <c r="BR43" s="91">
        <f t="shared" si="128"/>
        <v>271</v>
      </c>
      <c r="BS43" s="92">
        <f t="shared" si="43"/>
        <v>44</v>
      </c>
      <c r="BT43" s="79">
        <f t="shared" si="129"/>
        <v>5.8</v>
      </c>
      <c r="BU43" s="80">
        <f t="shared" si="129"/>
        <v>3920.8</v>
      </c>
      <c r="BV43" s="80">
        <f t="shared" si="129"/>
        <v>3365.2</v>
      </c>
      <c r="BW43" s="93">
        <f t="shared" si="45"/>
        <v>555.60000000000036</v>
      </c>
      <c r="BX43" s="79">
        <f t="shared" si="130"/>
        <v>0.5</v>
      </c>
      <c r="BY43" s="80">
        <f t="shared" si="131"/>
        <v>327</v>
      </c>
      <c r="BZ43" s="80">
        <f t="shared" si="131"/>
        <v>280</v>
      </c>
      <c r="CA43" s="93">
        <f t="shared" si="50"/>
        <v>47</v>
      </c>
    </row>
    <row r="44" spans="2:79" ht="21" customHeight="1">
      <c r="B44" s="117"/>
      <c r="C44" s="118" t="s">
        <v>80</v>
      </c>
      <c r="D44" s="68" t="s">
        <v>11</v>
      </c>
      <c r="E44" s="69">
        <v>727.69</v>
      </c>
      <c r="F44" s="153">
        <v>1.1299999999999999</v>
      </c>
      <c r="G44" s="166">
        <v>1.0509999999999999</v>
      </c>
      <c r="H44" s="87">
        <v>0</v>
      </c>
      <c r="I44" s="88">
        <f t="shared" si="99"/>
        <v>0</v>
      </c>
      <c r="J44" s="88">
        <f t="shared" si="100"/>
        <v>0</v>
      </c>
      <c r="K44" s="89">
        <f t="shared" si="56"/>
        <v>0</v>
      </c>
      <c r="L44" s="87">
        <v>0</v>
      </c>
      <c r="M44" s="88">
        <f t="shared" si="101"/>
        <v>0</v>
      </c>
      <c r="N44" s="88">
        <f t="shared" si="102"/>
        <v>0</v>
      </c>
      <c r="O44" s="89">
        <f t="shared" si="59"/>
        <v>0</v>
      </c>
      <c r="P44" s="87">
        <v>0</v>
      </c>
      <c r="Q44" s="88">
        <f t="shared" si="103"/>
        <v>0</v>
      </c>
      <c r="R44" s="88">
        <f t="shared" si="104"/>
        <v>0</v>
      </c>
      <c r="S44" s="89">
        <f t="shared" si="62"/>
        <v>0</v>
      </c>
      <c r="T44" s="87">
        <v>0</v>
      </c>
      <c r="U44" s="88">
        <f t="shared" si="105"/>
        <v>0</v>
      </c>
      <c r="V44" s="88">
        <f t="shared" si="106"/>
        <v>0</v>
      </c>
      <c r="W44" s="89">
        <f t="shared" si="65"/>
        <v>0</v>
      </c>
      <c r="X44" s="87">
        <v>0</v>
      </c>
      <c r="Y44" s="88">
        <f t="shared" si="107"/>
        <v>0</v>
      </c>
      <c r="Z44" s="88">
        <f t="shared" si="108"/>
        <v>0</v>
      </c>
      <c r="AA44" s="89">
        <f t="shared" si="68"/>
        <v>0</v>
      </c>
      <c r="AB44" s="87">
        <v>0</v>
      </c>
      <c r="AC44" s="88">
        <f t="shared" si="109"/>
        <v>0</v>
      </c>
      <c r="AD44" s="88">
        <f t="shared" si="110"/>
        <v>0</v>
      </c>
      <c r="AE44" s="89">
        <f t="shared" si="71"/>
        <v>0</v>
      </c>
      <c r="AF44" s="90">
        <f t="shared" si="111"/>
        <v>0</v>
      </c>
      <c r="AG44" s="91">
        <f t="shared" si="111"/>
        <v>0</v>
      </c>
      <c r="AH44" s="91">
        <f t="shared" si="111"/>
        <v>0</v>
      </c>
      <c r="AI44" s="92">
        <f t="shared" si="19"/>
        <v>0</v>
      </c>
      <c r="AJ44" s="90">
        <f t="shared" si="112"/>
        <v>0</v>
      </c>
      <c r="AK44" s="91">
        <f t="shared" si="113"/>
        <v>0</v>
      </c>
      <c r="AL44" s="91">
        <f t="shared" si="113"/>
        <v>0</v>
      </c>
      <c r="AM44" s="92">
        <f t="shared" si="21"/>
        <v>0</v>
      </c>
      <c r="AN44" s="87">
        <v>0</v>
      </c>
      <c r="AO44" s="88">
        <f t="shared" si="114"/>
        <v>0</v>
      </c>
      <c r="AP44" s="88">
        <f t="shared" si="115"/>
        <v>0</v>
      </c>
      <c r="AQ44" s="89">
        <f t="shared" si="77"/>
        <v>0</v>
      </c>
      <c r="AR44" s="87">
        <v>0</v>
      </c>
      <c r="AS44" s="88">
        <f t="shared" si="116"/>
        <v>0</v>
      </c>
      <c r="AT44" s="88">
        <f t="shared" si="117"/>
        <v>0</v>
      </c>
      <c r="AU44" s="89">
        <f t="shared" si="80"/>
        <v>0</v>
      </c>
      <c r="AV44" s="87">
        <v>0</v>
      </c>
      <c r="AW44" s="88">
        <f t="shared" si="118"/>
        <v>0</v>
      </c>
      <c r="AX44" s="88">
        <f t="shared" si="119"/>
        <v>0</v>
      </c>
      <c r="AY44" s="89">
        <f t="shared" si="83"/>
        <v>0</v>
      </c>
      <c r="AZ44" s="87">
        <v>0</v>
      </c>
      <c r="BA44" s="88">
        <f t="shared" si="120"/>
        <v>0</v>
      </c>
      <c r="BB44" s="88">
        <f t="shared" si="121"/>
        <v>0</v>
      </c>
      <c r="BC44" s="89">
        <f t="shared" si="86"/>
        <v>0</v>
      </c>
      <c r="BD44" s="87">
        <v>0</v>
      </c>
      <c r="BE44" s="88">
        <f t="shared" si="122"/>
        <v>0</v>
      </c>
      <c r="BF44" s="88">
        <f t="shared" si="123"/>
        <v>0</v>
      </c>
      <c r="BG44" s="89">
        <f t="shared" si="89"/>
        <v>0</v>
      </c>
      <c r="BH44" s="87">
        <v>0</v>
      </c>
      <c r="BI44" s="88">
        <f t="shared" si="124"/>
        <v>0</v>
      </c>
      <c r="BJ44" s="88">
        <f t="shared" si="125"/>
        <v>0</v>
      </c>
      <c r="BK44" s="89">
        <f t="shared" si="92"/>
        <v>0</v>
      </c>
      <c r="BL44" s="90">
        <f t="shared" si="126"/>
        <v>0</v>
      </c>
      <c r="BM44" s="91">
        <f t="shared" si="126"/>
        <v>0</v>
      </c>
      <c r="BN44" s="91">
        <f t="shared" si="126"/>
        <v>0</v>
      </c>
      <c r="BO44" s="92">
        <f t="shared" si="41"/>
        <v>0</v>
      </c>
      <c r="BP44" s="90">
        <f t="shared" si="127"/>
        <v>0</v>
      </c>
      <c r="BQ44" s="91">
        <f t="shared" si="128"/>
        <v>0</v>
      </c>
      <c r="BR44" s="91">
        <f t="shared" si="128"/>
        <v>0</v>
      </c>
      <c r="BS44" s="92">
        <f t="shared" si="43"/>
        <v>0</v>
      </c>
      <c r="BT44" s="79">
        <f t="shared" si="129"/>
        <v>0</v>
      </c>
      <c r="BU44" s="80">
        <f t="shared" si="129"/>
        <v>0</v>
      </c>
      <c r="BV44" s="80">
        <f t="shared" si="129"/>
        <v>0</v>
      </c>
      <c r="BW44" s="93">
        <f t="shared" si="45"/>
        <v>0</v>
      </c>
      <c r="BX44" s="79">
        <f t="shared" si="130"/>
        <v>0</v>
      </c>
      <c r="BY44" s="80">
        <f t="shared" si="131"/>
        <v>0</v>
      </c>
      <c r="BZ44" s="80">
        <f t="shared" si="131"/>
        <v>0</v>
      </c>
      <c r="CA44" s="93">
        <f t="shared" si="50"/>
        <v>0</v>
      </c>
    </row>
    <row r="45" spans="2:79" ht="21" customHeight="1">
      <c r="B45" s="182" t="s">
        <v>81</v>
      </c>
      <c r="C45" s="183" t="s">
        <v>82</v>
      </c>
      <c r="D45" s="121" t="s">
        <v>12</v>
      </c>
      <c r="E45" s="122">
        <v>288.19</v>
      </c>
      <c r="F45" s="85">
        <v>1</v>
      </c>
      <c r="G45" s="114">
        <v>1.101</v>
      </c>
      <c r="H45" s="88">
        <v>9.8000000000000007</v>
      </c>
      <c r="I45" s="88">
        <f t="shared" si="99"/>
        <v>3109.5</v>
      </c>
      <c r="J45" s="88">
        <f t="shared" si="100"/>
        <v>2824.3</v>
      </c>
      <c r="K45" s="89">
        <f t="shared" si="56"/>
        <v>285.19999999999982</v>
      </c>
      <c r="L45" s="88">
        <v>10.3</v>
      </c>
      <c r="M45" s="88">
        <f t="shared" si="101"/>
        <v>3268.2</v>
      </c>
      <c r="N45" s="88">
        <f t="shared" si="102"/>
        <v>2968.4</v>
      </c>
      <c r="O45" s="89">
        <f t="shared" si="59"/>
        <v>299.79999999999973</v>
      </c>
      <c r="P45" s="88">
        <v>10.8</v>
      </c>
      <c r="Q45" s="88">
        <f t="shared" si="103"/>
        <v>3426.8</v>
      </c>
      <c r="R45" s="88">
        <f t="shared" si="104"/>
        <v>3112.5</v>
      </c>
      <c r="S45" s="89">
        <f t="shared" si="62"/>
        <v>314.30000000000018</v>
      </c>
      <c r="T45" s="88">
        <v>9.8000000000000007</v>
      </c>
      <c r="U45" s="88">
        <f t="shared" si="105"/>
        <v>3109.5</v>
      </c>
      <c r="V45" s="88">
        <f t="shared" si="106"/>
        <v>2824.3</v>
      </c>
      <c r="W45" s="89">
        <f t="shared" si="65"/>
        <v>285.19999999999982</v>
      </c>
      <c r="X45" s="88">
        <v>10.8</v>
      </c>
      <c r="Y45" s="88">
        <f t="shared" si="107"/>
        <v>3426.8</v>
      </c>
      <c r="Z45" s="88">
        <f t="shared" si="108"/>
        <v>3112.5</v>
      </c>
      <c r="AA45" s="89">
        <f t="shared" si="68"/>
        <v>314.30000000000018</v>
      </c>
      <c r="AB45" s="88">
        <v>9.8000000000000007</v>
      </c>
      <c r="AC45" s="88">
        <f t="shared" si="109"/>
        <v>3109.5</v>
      </c>
      <c r="AD45" s="88">
        <f t="shared" si="110"/>
        <v>2824.3</v>
      </c>
      <c r="AE45" s="89">
        <f t="shared" si="71"/>
        <v>285.19999999999982</v>
      </c>
      <c r="AF45" s="90">
        <f t="shared" si="111"/>
        <v>61.3</v>
      </c>
      <c r="AG45" s="91">
        <f t="shared" si="111"/>
        <v>19450.3</v>
      </c>
      <c r="AH45" s="91">
        <f t="shared" si="111"/>
        <v>17666.3</v>
      </c>
      <c r="AI45" s="92">
        <f t="shared" si="19"/>
        <v>1784</v>
      </c>
      <c r="AJ45" s="90">
        <f t="shared" si="112"/>
        <v>10.199999999999999</v>
      </c>
      <c r="AK45" s="91">
        <f t="shared" si="113"/>
        <v>3242</v>
      </c>
      <c r="AL45" s="91">
        <f t="shared" si="113"/>
        <v>2944</v>
      </c>
      <c r="AM45" s="92">
        <f t="shared" si="21"/>
        <v>298</v>
      </c>
      <c r="AN45" s="88">
        <v>9.8000000000000007</v>
      </c>
      <c r="AO45" s="88">
        <f t="shared" si="114"/>
        <v>3109.5</v>
      </c>
      <c r="AP45" s="270">
        <f t="shared" si="115"/>
        <v>2824.3</v>
      </c>
      <c r="AQ45" s="89">
        <f t="shared" si="77"/>
        <v>285.19999999999982</v>
      </c>
      <c r="AR45" s="88">
        <v>9.8000000000000007</v>
      </c>
      <c r="AS45" s="88">
        <f t="shared" si="116"/>
        <v>3109.5</v>
      </c>
      <c r="AT45" s="88">
        <f t="shared" si="117"/>
        <v>2824.3</v>
      </c>
      <c r="AU45" s="89">
        <f t="shared" si="80"/>
        <v>285.19999999999982</v>
      </c>
      <c r="AV45" s="88">
        <v>10.8</v>
      </c>
      <c r="AW45" s="88">
        <f t="shared" si="118"/>
        <v>3426.8</v>
      </c>
      <c r="AX45" s="88">
        <f t="shared" si="119"/>
        <v>3112.5</v>
      </c>
      <c r="AY45" s="89">
        <f t="shared" si="83"/>
        <v>314.30000000000018</v>
      </c>
      <c r="AZ45" s="88">
        <v>9.3000000000000007</v>
      </c>
      <c r="BA45" s="88">
        <f t="shared" si="120"/>
        <v>2950.9</v>
      </c>
      <c r="BB45" s="88">
        <f t="shared" si="121"/>
        <v>2680.2</v>
      </c>
      <c r="BC45" s="89">
        <f t="shared" si="86"/>
        <v>270.70000000000027</v>
      </c>
      <c r="BD45" s="88">
        <v>9.3000000000000007</v>
      </c>
      <c r="BE45" s="88">
        <f t="shared" si="122"/>
        <v>2950.9</v>
      </c>
      <c r="BF45" s="88">
        <f t="shared" si="123"/>
        <v>2680.2</v>
      </c>
      <c r="BG45" s="89">
        <f t="shared" si="89"/>
        <v>270.70000000000027</v>
      </c>
      <c r="BH45" s="88">
        <v>10.8</v>
      </c>
      <c r="BI45" s="88">
        <f t="shared" si="124"/>
        <v>3426.8</v>
      </c>
      <c r="BJ45" s="88">
        <f t="shared" si="125"/>
        <v>3112.5</v>
      </c>
      <c r="BK45" s="89">
        <f t="shared" si="92"/>
        <v>314.30000000000018</v>
      </c>
      <c r="BL45" s="90">
        <f t="shared" si="126"/>
        <v>59.8</v>
      </c>
      <c r="BM45" s="91">
        <f t="shared" si="126"/>
        <v>18974.399999999998</v>
      </c>
      <c r="BN45" s="91">
        <f t="shared" si="126"/>
        <v>17234</v>
      </c>
      <c r="BO45" s="92">
        <f t="shared" si="41"/>
        <v>1740.3999999999978</v>
      </c>
      <c r="BP45" s="90">
        <f t="shared" si="127"/>
        <v>10</v>
      </c>
      <c r="BQ45" s="91">
        <f t="shared" si="128"/>
        <v>3162</v>
      </c>
      <c r="BR45" s="91">
        <f t="shared" si="128"/>
        <v>2872</v>
      </c>
      <c r="BS45" s="92">
        <f t="shared" si="43"/>
        <v>290</v>
      </c>
      <c r="BT45" s="79">
        <f t="shared" si="129"/>
        <v>121.1</v>
      </c>
      <c r="BU45" s="80">
        <f t="shared" si="129"/>
        <v>38424.699999999997</v>
      </c>
      <c r="BV45" s="80">
        <f t="shared" si="129"/>
        <v>34900.300000000003</v>
      </c>
      <c r="BW45" s="93">
        <f t="shared" si="45"/>
        <v>3524.3999999999942</v>
      </c>
      <c r="BX45" s="79">
        <f t="shared" si="130"/>
        <v>10.1</v>
      </c>
      <c r="BY45" s="80">
        <f t="shared" si="131"/>
        <v>3202</v>
      </c>
      <c r="BZ45" s="80">
        <f t="shared" si="131"/>
        <v>2908</v>
      </c>
      <c r="CA45" s="93">
        <f t="shared" si="50"/>
        <v>294</v>
      </c>
    </row>
    <row r="46" spans="2:79" ht="21" customHeight="1">
      <c r="B46" s="66"/>
      <c r="C46" s="67" t="s">
        <v>83</v>
      </c>
      <c r="D46" s="68" t="s">
        <v>13</v>
      </c>
      <c r="E46" s="69">
        <v>241.79</v>
      </c>
      <c r="F46" s="85">
        <v>1</v>
      </c>
      <c r="G46" s="114">
        <v>1.2010000000000001</v>
      </c>
      <c r="H46" s="87">
        <v>0.6</v>
      </c>
      <c r="I46" s="88">
        <f t="shared" si="99"/>
        <v>174.2</v>
      </c>
      <c r="J46" s="88">
        <f t="shared" si="100"/>
        <v>145.1</v>
      </c>
      <c r="K46" s="89">
        <f t="shared" si="56"/>
        <v>29.099999999999994</v>
      </c>
      <c r="L46" s="87">
        <v>0.6</v>
      </c>
      <c r="M46" s="88">
        <f t="shared" si="101"/>
        <v>174.2</v>
      </c>
      <c r="N46" s="88">
        <f t="shared" si="102"/>
        <v>145.1</v>
      </c>
      <c r="O46" s="89">
        <f t="shared" si="59"/>
        <v>29.099999999999994</v>
      </c>
      <c r="P46" s="87">
        <v>0.6</v>
      </c>
      <c r="Q46" s="88">
        <f t="shared" si="103"/>
        <v>174.2</v>
      </c>
      <c r="R46" s="88">
        <f t="shared" si="104"/>
        <v>145.1</v>
      </c>
      <c r="S46" s="89">
        <f t="shared" si="62"/>
        <v>29.099999999999994</v>
      </c>
      <c r="T46" s="87">
        <v>0.6</v>
      </c>
      <c r="U46" s="88">
        <f t="shared" si="105"/>
        <v>174.2</v>
      </c>
      <c r="V46" s="88">
        <f t="shared" si="106"/>
        <v>145.1</v>
      </c>
      <c r="W46" s="89">
        <f t="shared" si="65"/>
        <v>29.099999999999994</v>
      </c>
      <c r="X46" s="87">
        <v>0.6</v>
      </c>
      <c r="Y46" s="88">
        <f t="shared" si="107"/>
        <v>174.2</v>
      </c>
      <c r="Z46" s="88">
        <f t="shared" si="108"/>
        <v>145.1</v>
      </c>
      <c r="AA46" s="89">
        <f t="shared" si="68"/>
        <v>29.099999999999994</v>
      </c>
      <c r="AB46" s="87">
        <v>0.6</v>
      </c>
      <c r="AC46" s="88">
        <f t="shared" si="109"/>
        <v>174.2</v>
      </c>
      <c r="AD46" s="88">
        <f t="shared" si="110"/>
        <v>145.1</v>
      </c>
      <c r="AE46" s="89">
        <f t="shared" si="71"/>
        <v>29.099999999999994</v>
      </c>
      <c r="AF46" s="90">
        <f t="shared" si="111"/>
        <v>3.6</v>
      </c>
      <c r="AG46" s="91">
        <f t="shared" si="111"/>
        <v>1045.2</v>
      </c>
      <c r="AH46" s="91">
        <f t="shared" si="111"/>
        <v>870.6</v>
      </c>
      <c r="AI46" s="92">
        <f t="shared" si="19"/>
        <v>174.60000000000002</v>
      </c>
      <c r="AJ46" s="90">
        <f t="shared" si="112"/>
        <v>0.6</v>
      </c>
      <c r="AK46" s="91">
        <f t="shared" si="113"/>
        <v>174</v>
      </c>
      <c r="AL46" s="91">
        <f t="shared" si="113"/>
        <v>145</v>
      </c>
      <c r="AM46" s="92">
        <f t="shared" si="21"/>
        <v>29</v>
      </c>
      <c r="AN46" s="87">
        <v>0.6</v>
      </c>
      <c r="AO46" s="88">
        <f t="shared" si="114"/>
        <v>174.2</v>
      </c>
      <c r="AP46" s="88">
        <f t="shared" si="115"/>
        <v>145.1</v>
      </c>
      <c r="AQ46" s="89">
        <f t="shared" si="77"/>
        <v>29.099999999999994</v>
      </c>
      <c r="AR46" s="87">
        <v>0.6</v>
      </c>
      <c r="AS46" s="88">
        <f t="shared" si="116"/>
        <v>174.2</v>
      </c>
      <c r="AT46" s="88">
        <f t="shared" si="117"/>
        <v>145.1</v>
      </c>
      <c r="AU46" s="89">
        <f t="shared" si="80"/>
        <v>29.099999999999994</v>
      </c>
      <c r="AV46" s="87">
        <v>0.6</v>
      </c>
      <c r="AW46" s="88">
        <f t="shared" si="118"/>
        <v>174.2</v>
      </c>
      <c r="AX46" s="88">
        <f t="shared" si="119"/>
        <v>145.1</v>
      </c>
      <c r="AY46" s="89">
        <f t="shared" si="83"/>
        <v>29.099999999999994</v>
      </c>
      <c r="AZ46" s="87">
        <v>0.5</v>
      </c>
      <c r="BA46" s="88">
        <f t="shared" si="120"/>
        <v>145.19999999999999</v>
      </c>
      <c r="BB46" s="88">
        <f t="shared" si="121"/>
        <v>120.9</v>
      </c>
      <c r="BC46" s="89">
        <f t="shared" si="86"/>
        <v>24.299999999999983</v>
      </c>
      <c r="BD46" s="87">
        <v>0.5</v>
      </c>
      <c r="BE46" s="88">
        <f t="shared" si="122"/>
        <v>145.19999999999999</v>
      </c>
      <c r="BF46" s="88">
        <f t="shared" si="123"/>
        <v>120.9</v>
      </c>
      <c r="BG46" s="89">
        <f t="shared" si="89"/>
        <v>24.299999999999983</v>
      </c>
      <c r="BH46" s="87">
        <v>0.6</v>
      </c>
      <c r="BI46" s="88">
        <f t="shared" si="124"/>
        <v>174.2</v>
      </c>
      <c r="BJ46" s="88">
        <f t="shared" si="125"/>
        <v>145.1</v>
      </c>
      <c r="BK46" s="89">
        <f t="shared" si="92"/>
        <v>29.099999999999994</v>
      </c>
      <c r="BL46" s="90">
        <f t="shared" si="126"/>
        <v>3.4</v>
      </c>
      <c r="BM46" s="91">
        <f t="shared" si="126"/>
        <v>987.2</v>
      </c>
      <c r="BN46" s="91">
        <f t="shared" si="126"/>
        <v>822.19999999999993</v>
      </c>
      <c r="BO46" s="92">
        <f t="shared" si="41"/>
        <v>165.00000000000011</v>
      </c>
      <c r="BP46" s="90">
        <f t="shared" si="127"/>
        <v>0.6</v>
      </c>
      <c r="BQ46" s="91">
        <f t="shared" si="128"/>
        <v>165</v>
      </c>
      <c r="BR46" s="91">
        <f t="shared" si="128"/>
        <v>137</v>
      </c>
      <c r="BS46" s="92">
        <f t="shared" si="43"/>
        <v>28</v>
      </c>
      <c r="BT46" s="79">
        <f t="shared" si="129"/>
        <v>7</v>
      </c>
      <c r="BU46" s="80">
        <f t="shared" si="129"/>
        <v>2032.4</v>
      </c>
      <c r="BV46" s="80">
        <f t="shared" si="129"/>
        <v>1692.8</v>
      </c>
      <c r="BW46" s="93">
        <f t="shared" si="45"/>
        <v>339.60000000000014</v>
      </c>
      <c r="BX46" s="79">
        <f t="shared" si="130"/>
        <v>0.6</v>
      </c>
      <c r="BY46" s="80">
        <f t="shared" si="131"/>
        <v>169</v>
      </c>
      <c r="BZ46" s="80">
        <f t="shared" si="131"/>
        <v>141</v>
      </c>
      <c r="CA46" s="93">
        <f t="shared" si="50"/>
        <v>28</v>
      </c>
    </row>
    <row r="47" spans="2:79" ht="21" customHeight="1">
      <c r="B47" s="66"/>
      <c r="C47" s="67" t="s">
        <v>84</v>
      </c>
      <c r="D47" s="68" t="s">
        <v>14</v>
      </c>
      <c r="E47" s="69">
        <v>210.31</v>
      </c>
      <c r="F47" s="85">
        <v>1.1299999999999999</v>
      </c>
      <c r="G47" s="114">
        <v>1.0009999999999999</v>
      </c>
      <c r="H47" s="87">
        <v>54.3</v>
      </c>
      <c r="I47" s="88">
        <f t="shared" si="99"/>
        <v>12917.3</v>
      </c>
      <c r="J47" s="88">
        <f t="shared" si="100"/>
        <v>11419.8</v>
      </c>
      <c r="K47" s="89">
        <f t="shared" si="56"/>
        <v>1497.5</v>
      </c>
      <c r="L47" s="87">
        <v>57</v>
      </c>
      <c r="M47" s="88">
        <f t="shared" si="101"/>
        <v>13559.6</v>
      </c>
      <c r="N47" s="88">
        <f t="shared" si="102"/>
        <v>11987.7</v>
      </c>
      <c r="O47" s="89">
        <f t="shared" si="59"/>
        <v>1571.8999999999996</v>
      </c>
      <c r="P47" s="87">
        <v>59.7</v>
      </c>
      <c r="Q47" s="88">
        <f t="shared" si="103"/>
        <v>14201.9</v>
      </c>
      <c r="R47" s="88">
        <f t="shared" si="104"/>
        <v>12555.5</v>
      </c>
      <c r="S47" s="89">
        <f t="shared" si="62"/>
        <v>1646.3999999999996</v>
      </c>
      <c r="T47" s="87">
        <v>54.3</v>
      </c>
      <c r="U47" s="88">
        <f t="shared" si="105"/>
        <v>12917.3</v>
      </c>
      <c r="V47" s="88">
        <f t="shared" si="106"/>
        <v>11419.8</v>
      </c>
      <c r="W47" s="89">
        <f t="shared" si="65"/>
        <v>1497.5</v>
      </c>
      <c r="X47" s="87">
        <v>59.7</v>
      </c>
      <c r="Y47" s="88">
        <f t="shared" si="107"/>
        <v>14201.9</v>
      </c>
      <c r="Z47" s="88">
        <f t="shared" si="108"/>
        <v>12555.5</v>
      </c>
      <c r="AA47" s="89">
        <f t="shared" si="68"/>
        <v>1646.3999999999996</v>
      </c>
      <c r="AB47" s="87">
        <v>54.3</v>
      </c>
      <c r="AC47" s="88">
        <f t="shared" si="109"/>
        <v>12917.3</v>
      </c>
      <c r="AD47" s="88">
        <f t="shared" si="110"/>
        <v>11419.8</v>
      </c>
      <c r="AE47" s="89">
        <f t="shared" si="71"/>
        <v>1497.5</v>
      </c>
      <c r="AF47" s="90">
        <f t="shared" si="111"/>
        <v>339.3</v>
      </c>
      <c r="AG47" s="91">
        <f t="shared" si="111"/>
        <v>80715.3</v>
      </c>
      <c r="AH47" s="91">
        <f t="shared" si="111"/>
        <v>71358.100000000006</v>
      </c>
      <c r="AI47" s="92">
        <f t="shared" si="19"/>
        <v>9357.1999999999971</v>
      </c>
      <c r="AJ47" s="90">
        <f t="shared" si="112"/>
        <v>56.6</v>
      </c>
      <c r="AK47" s="91">
        <f t="shared" si="113"/>
        <v>13453</v>
      </c>
      <c r="AL47" s="91">
        <f t="shared" si="113"/>
        <v>11893</v>
      </c>
      <c r="AM47" s="92">
        <f t="shared" si="21"/>
        <v>1560</v>
      </c>
      <c r="AN47" s="87">
        <v>54.3</v>
      </c>
      <c r="AO47" s="88">
        <f t="shared" si="114"/>
        <v>12917.3</v>
      </c>
      <c r="AP47" s="88">
        <f t="shared" si="115"/>
        <v>11419.8</v>
      </c>
      <c r="AQ47" s="89">
        <f t="shared" si="77"/>
        <v>1497.5</v>
      </c>
      <c r="AR47" s="87">
        <v>54.3</v>
      </c>
      <c r="AS47" s="88">
        <f t="shared" si="116"/>
        <v>12917.3</v>
      </c>
      <c r="AT47" s="88">
        <f t="shared" si="117"/>
        <v>11419.8</v>
      </c>
      <c r="AU47" s="89">
        <f t="shared" si="80"/>
        <v>1497.5</v>
      </c>
      <c r="AV47" s="87">
        <v>59.7</v>
      </c>
      <c r="AW47" s="88">
        <f t="shared" si="118"/>
        <v>14201.9</v>
      </c>
      <c r="AX47" s="88">
        <f t="shared" si="119"/>
        <v>12555.5</v>
      </c>
      <c r="AY47" s="89">
        <f t="shared" si="83"/>
        <v>1646.3999999999996</v>
      </c>
      <c r="AZ47" s="87">
        <v>51.6</v>
      </c>
      <c r="BA47" s="88">
        <f t="shared" si="120"/>
        <v>12275</v>
      </c>
      <c r="BB47" s="88">
        <f t="shared" si="121"/>
        <v>10852</v>
      </c>
      <c r="BC47" s="89">
        <f t="shared" si="86"/>
        <v>1423</v>
      </c>
      <c r="BD47" s="87">
        <v>51.6</v>
      </c>
      <c r="BE47" s="88">
        <f t="shared" si="122"/>
        <v>12275</v>
      </c>
      <c r="BF47" s="88">
        <f t="shared" si="123"/>
        <v>10852</v>
      </c>
      <c r="BG47" s="89">
        <f t="shared" si="89"/>
        <v>1423</v>
      </c>
      <c r="BH47" s="87">
        <v>59.7</v>
      </c>
      <c r="BI47" s="88">
        <f t="shared" si="124"/>
        <v>14201.9</v>
      </c>
      <c r="BJ47" s="88">
        <f t="shared" si="125"/>
        <v>12555.5</v>
      </c>
      <c r="BK47" s="89">
        <f t="shared" si="92"/>
        <v>1646.3999999999996</v>
      </c>
      <c r="BL47" s="90">
        <f t="shared" si="126"/>
        <v>331.2</v>
      </c>
      <c r="BM47" s="91">
        <f t="shared" si="126"/>
        <v>78788.399999999994</v>
      </c>
      <c r="BN47" s="91">
        <f t="shared" si="126"/>
        <v>69654.600000000006</v>
      </c>
      <c r="BO47" s="92">
        <f t="shared" si="41"/>
        <v>9133.7999999999884</v>
      </c>
      <c r="BP47" s="90">
        <f t="shared" si="127"/>
        <v>55.2</v>
      </c>
      <c r="BQ47" s="91">
        <f t="shared" si="128"/>
        <v>13131</v>
      </c>
      <c r="BR47" s="91">
        <f t="shared" si="128"/>
        <v>11609</v>
      </c>
      <c r="BS47" s="92">
        <f t="shared" si="43"/>
        <v>1522</v>
      </c>
      <c r="BT47" s="79">
        <f t="shared" si="129"/>
        <v>670.5</v>
      </c>
      <c r="BU47" s="80">
        <f t="shared" si="129"/>
        <v>159503.70000000001</v>
      </c>
      <c r="BV47" s="80">
        <f t="shared" si="129"/>
        <v>141012.70000000001</v>
      </c>
      <c r="BW47" s="93">
        <f t="shared" si="45"/>
        <v>18491</v>
      </c>
      <c r="BX47" s="79">
        <f t="shared" si="130"/>
        <v>55.9</v>
      </c>
      <c r="BY47" s="80">
        <f t="shared" si="131"/>
        <v>13292</v>
      </c>
      <c r="BZ47" s="80">
        <f t="shared" si="131"/>
        <v>11751</v>
      </c>
      <c r="CA47" s="93">
        <f t="shared" si="50"/>
        <v>1541</v>
      </c>
    </row>
    <row r="48" spans="2:79" ht="21" customHeight="1">
      <c r="B48" s="66"/>
      <c r="C48" s="67" t="s">
        <v>85</v>
      </c>
      <c r="D48" s="68" t="s">
        <v>15</v>
      </c>
      <c r="E48" s="69">
        <v>199.17</v>
      </c>
      <c r="F48" s="85">
        <v>1.1299999999999999</v>
      </c>
      <c r="G48" s="86">
        <v>1.0009999999999999</v>
      </c>
      <c r="H48" s="87">
        <v>24.9</v>
      </c>
      <c r="I48" s="88">
        <f t="shared" si="99"/>
        <v>5609.7</v>
      </c>
      <c r="J48" s="88">
        <f t="shared" si="100"/>
        <v>4959.3</v>
      </c>
      <c r="K48" s="89">
        <f t="shared" si="56"/>
        <v>650.39999999999964</v>
      </c>
      <c r="L48" s="87">
        <v>26.2</v>
      </c>
      <c r="M48" s="88">
        <f t="shared" si="101"/>
        <v>5902.5</v>
      </c>
      <c r="N48" s="88">
        <f t="shared" si="102"/>
        <v>5218.3</v>
      </c>
      <c r="O48" s="89">
        <f t="shared" si="59"/>
        <v>684.19999999999982</v>
      </c>
      <c r="P48" s="87">
        <v>27.4</v>
      </c>
      <c r="Q48" s="88">
        <f t="shared" si="103"/>
        <v>6172.9</v>
      </c>
      <c r="R48" s="88">
        <f t="shared" si="104"/>
        <v>5457.3</v>
      </c>
      <c r="S48" s="89">
        <f t="shared" si="62"/>
        <v>715.59999999999945</v>
      </c>
      <c r="T48" s="87">
        <v>24.9</v>
      </c>
      <c r="U48" s="88">
        <f t="shared" si="105"/>
        <v>5609.7</v>
      </c>
      <c r="V48" s="88">
        <f t="shared" si="106"/>
        <v>4959.3</v>
      </c>
      <c r="W48" s="89">
        <f t="shared" si="65"/>
        <v>650.39999999999964</v>
      </c>
      <c r="X48" s="87">
        <v>27.4</v>
      </c>
      <c r="Y48" s="88">
        <f t="shared" si="107"/>
        <v>6172.9</v>
      </c>
      <c r="Z48" s="88">
        <f t="shared" si="108"/>
        <v>5457.3</v>
      </c>
      <c r="AA48" s="89">
        <f t="shared" si="68"/>
        <v>715.59999999999945</v>
      </c>
      <c r="AB48" s="87">
        <v>24.9</v>
      </c>
      <c r="AC48" s="88">
        <f t="shared" si="109"/>
        <v>5609.7</v>
      </c>
      <c r="AD48" s="88">
        <f t="shared" si="110"/>
        <v>4959.3</v>
      </c>
      <c r="AE48" s="89">
        <f t="shared" si="71"/>
        <v>650.39999999999964</v>
      </c>
      <c r="AF48" s="90">
        <f t="shared" si="111"/>
        <v>155.70000000000002</v>
      </c>
      <c r="AG48" s="91">
        <f t="shared" si="111"/>
        <v>35077.399999999994</v>
      </c>
      <c r="AH48" s="91">
        <f t="shared" si="111"/>
        <v>31010.799999999999</v>
      </c>
      <c r="AI48" s="92">
        <f t="shared" si="19"/>
        <v>4066.5999999999949</v>
      </c>
      <c r="AJ48" s="90">
        <f t="shared" si="112"/>
        <v>26</v>
      </c>
      <c r="AK48" s="91">
        <f t="shared" si="113"/>
        <v>5846</v>
      </c>
      <c r="AL48" s="91">
        <f t="shared" si="113"/>
        <v>5168</v>
      </c>
      <c r="AM48" s="92">
        <f t="shared" si="21"/>
        <v>678</v>
      </c>
      <c r="AN48" s="87">
        <v>24.9</v>
      </c>
      <c r="AO48" s="88">
        <f t="shared" si="114"/>
        <v>5609.7</v>
      </c>
      <c r="AP48" s="88">
        <f t="shared" si="115"/>
        <v>4959.3</v>
      </c>
      <c r="AQ48" s="89">
        <f t="shared" si="77"/>
        <v>650.39999999999964</v>
      </c>
      <c r="AR48" s="87">
        <v>24.9</v>
      </c>
      <c r="AS48" s="88">
        <f t="shared" si="116"/>
        <v>5609.7</v>
      </c>
      <c r="AT48" s="88">
        <f t="shared" si="117"/>
        <v>4959.3</v>
      </c>
      <c r="AU48" s="89">
        <f t="shared" si="80"/>
        <v>650.39999999999964</v>
      </c>
      <c r="AV48" s="87">
        <v>27.4</v>
      </c>
      <c r="AW48" s="88">
        <f t="shared" si="118"/>
        <v>6172.9</v>
      </c>
      <c r="AX48" s="88">
        <f t="shared" si="119"/>
        <v>5457.3</v>
      </c>
      <c r="AY48" s="89">
        <f t="shared" si="83"/>
        <v>715.59999999999945</v>
      </c>
      <c r="AZ48" s="87">
        <v>23.7</v>
      </c>
      <c r="BA48" s="88">
        <f t="shared" si="120"/>
        <v>5339.3</v>
      </c>
      <c r="BB48" s="88">
        <f t="shared" si="121"/>
        <v>4720.3</v>
      </c>
      <c r="BC48" s="89">
        <f t="shared" si="86"/>
        <v>619</v>
      </c>
      <c r="BD48" s="87">
        <v>23.7</v>
      </c>
      <c r="BE48" s="88">
        <f t="shared" si="122"/>
        <v>5339.3</v>
      </c>
      <c r="BF48" s="88">
        <f t="shared" si="123"/>
        <v>4720.3</v>
      </c>
      <c r="BG48" s="89">
        <f t="shared" si="89"/>
        <v>619</v>
      </c>
      <c r="BH48" s="87">
        <v>27.4</v>
      </c>
      <c r="BI48" s="88">
        <f t="shared" si="124"/>
        <v>6172.9</v>
      </c>
      <c r="BJ48" s="88">
        <f t="shared" si="125"/>
        <v>5457.3</v>
      </c>
      <c r="BK48" s="89">
        <f t="shared" si="92"/>
        <v>715.59999999999945</v>
      </c>
      <c r="BL48" s="90">
        <f t="shared" si="126"/>
        <v>152</v>
      </c>
      <c r="BM48" s="91">
        <f t="shared" si="126"/>
        <v>34243.799999999996</v>
      </c>
      <c r="BN48" s="91">
        <f t="shared" si="126"/>
        <v>30273.8</v>
      </c>
      <c r="BO48" s="92">
        <f t="shared" si="41"/>
        <v>3969.9999999999964</v>
      </c>
      <c r="BP48" s="90">
        <f t="shared" si="127"/>
        <v>25.3</v>
      </c>
      <c r="BQ48" s="91">
        <f t="shared" si="128"/>
        <v>5707</v>
      </c>
      <c r="BR48" s="91">
        <f t="shared" si="128"/>
        <v>5046</v>
      </c>
      <c r="BS48" s="92">
        <f t="shared" si="43"/>
        <v>661</v>
      </c>
      <c r="BT48" s="79">
        <f t="shared" si="129"/>
        <v>307.70000000000005</v>
      </c>
      <c r="BU48" s="80">
        <f t="shared" si="129"/>
        <v>69321.199999999983</v>
      </c>
      <c r="BV48" s="80">
        <f t="shared" si="129"/>
        <v>61284.6</v>
      </c>
      <c r="BW48" s="93">
        <f t="shared" si="45"/>
        <v>8036.599999999984</v>
      </c>
      <c r="BX48" s="79">
        <f t="shared" si="130"/>
        <v>25.6</v>
      </c>
      <c r="BY48" s="80">
        <f t="shared" si="131"/>
        <v>5777</v>
      </c>
      <c r="BZ48" s="80">
        <f t="shared" si="131"/>
        <v>5107</v>
      </c>
      <c r="CA48" s="93">
        <f t="shared" si="50"/>
        <v>670</v>
      </c>
    </row>
    <row r="49" spans="2:79" s="269" customFormat="1" ht="21" customHeight="1">
      <c r="B49" s="167"/>
      <c r="C49" s="168"/>
      <c r="D49" s="169" t="s">
        <v>158</v>
      </c>
      <c r="E49" s="170"/>
      <c r="F49" s="171"/>
      <c r="G49" s="172"/>
      <c r="H49" s="173">
        <v>0</v>
      </c>
      <c r="I49" s="174">
        <f t="shared" si="99"/>
        <v>0</v>
      </c>
      <c r="J49" s="174">
        <f t="shared" si="100"/>
        <v>0</v>
      </c>
      <c r="K49" s="175">
        <f t="shared" si="56"/>
        <v>0</v>
      </c>
      <c r="L49" s="173">
        <v>0</v>
      </c>
      <c r="M49" s="174">
        <f t="shared" si="101"/>
        <v>0</v>
      </c>
      <c r="N49" s="174">
        <f t="shared" si="102"/>
        <v>0</v>
      </c>
      <c r="O49" s="175">
        <f t="shared" si="59"/>
        <v>0</v>
      </c>
      <c r="P49" s="173">
        <v>0</v>
      </c>
      <c r="Q49" s="174">
        <f t="shared" si="103"/>
        <v>0</v>
      </c>
      <c r="R49" s="174">
        <f t="shared" si="104"/>
        <v>0</v>
      </c>
      <c r="S49" s="175">
        <f t="shared" si="62"/>
        <v>0</v>
      </c>
      <c r="T49" s="173">
        <v>0</v>
      </c>
      <c r="U49" s="174">
        <f t="shared" si="105"/>
        <v>0</v>
      </c>
      <c r="V49" s="174">
        <f t="shared" si="106"/>
        <v>0</v>
      </c>
      <c r="W49" s="175">
        <f t="shared" si="65"/>
        <v>0</v>
      </c>
      <c r="X49" s="173">
        <v>0</v>
      </c>
      <c r="Y49" s="174">
        <f t="shared" si="107"/>
        <v>0</v>
      </c>
      <c r="Z49" s="174">
        <f t="shared" si="108"/>
        <v>0</v>
      </c>
      <c r="AA49" s="175">
        <f t="shared" si="68"/>
        <v>0</v>
      </c>
      <c r="AB49" s="173">
        <v>0</v>
      </c>
      <c r="AC49" s="174">
        <f t="shared" si="109"/>
        <v>0</v>
      </c>
      <c r="AD49" s="174">
        <f t="shared" si="110"/>
        <v>0</v>
      </c>
      <c r="AE49" s="175">
        <f t="shared" si="71"/>
        <v>0</v>
      </c>
      <c r="AF49" s="176">
        <f t="shared" si="111"/>
        <v>0</v>
      </c>
      <c r="AG49" s="177">
        <f t="shared" si="111"/>
        <v>0</v>
      </c>
      <c r="AH49" s="177">
        <f t="shared" si="111"/>
        <v>0</v>
      </c>
      <c r="AI49" s="178">
        <f t="shared" si="19"/>
        <v>0</v>
      </c>
      <c r="AJ49" s="176">
        <f t="shared" si="112"/>
        <v>0</v>
      </c>
      <c r="AK49" s="177">
        <f t="shared" si="113"/>
        <v>0</v>
      </c>
      <c r="AL49" s="177">
        <f t="shared" si="113"/>
        <v>0</v>
      </c>
      <c r="AM49" s="178">
        <f t="shared" si="21"/>
        <v>0</v>
      </c>
      <c r="AN49" s="173">
        <v>0</v>
      </c>
      <c r="AO49" s="174">
        <f t="shared" si="114"/>
        <v>0</v>
      </c>
      <c r="AP49" s="174">
        <f t="shared" si="115"/>
        <v>0</v>
      </c>
      <c r="AQ49" s="175">
        <f t="shared" si="77"/>
        <v>0</v>
      </c>
      <c r="AR49" s="173">
        <v>0</v>
      </c>
      <c r="AS49" s="174">
        <f t="shared" si="116"/>
        <v>0</v>
      </c>
      <c r="AT49" s="174">
        <f t="shared" si="117"/>
        <v>0</v>
      </c>
      <c r="AU49" s="175">
        <f t="shared" si="80"/>
        <v>0</v>
      </c>
      <c r="AV49" s="173">
        <v>0</v>
      </c>
      <c r="AW49" s="174">
        <f t="shared" si="118"/>
        <v>0</v>
      </c>
      <c r="AX49" s="174">
        <f t="shared" si="119"/>
        <v>0</v>
      </c>
      <c r="AY49" s="175">
        <f t="shared" si="83"/>
        <v>0</v>
      </c>
      <c r="AZ49" s="173">
        <v>0</v>
      </c>
      <c r="BA49" s="174">
        <f t="shared" si="120"/>
        <v>0</v>
      </c>
      <c r="BB49" s="174">
        <f t="shared" si="121"/>
        <v>0</v>
      </c>
      <c r="BC49" s="175">
        <f t="shared" si="86"/>
        <v>0</v>
      </c>
      <c r="BD49" s="173">
        <v>0</v>
      </c>
      <c r="BE49" s="174">
        <f t="shared" si="122"/>
        <v>0</v>
      </c>
      <c r="BF49" s="174">
        <f t="shared" si="123"/>
        <v>0</v>
      </c>
      <c r="BG49" s="175">
        <f t="shared" si="89"/>
        <v>0</v>
      </c>
      <c r="BH49" s="173">
        <v>0</v>
      </c>
      <c r="BI49" s="174">
        <f t="shared" si="124"/>
        <v>0</v>
      </c>
      <c r="BJ49" s="174">
        <f t="shared" si="125"/>
        <v>0</v>
      </c>
      <c r="BK49" s="175">
        <f t="shared" si="92"/>
        <v>0</v>
      </c>
      <c r="BL49" s="176">
        <f t="shared" si="126"/>
        <v>0</v>
      </c>
      <c r="BM49" s="177">
        <f t="shared" si="126"/>
        <v>0</v>
      </c>
      <c r="BN49" s="177">
        <f t="shared" si="126"/>
        <v>0</v>
      </c>
      <c r="BO49" s="178">
        <f t="shared" si="41"/>
        <v>0</v>
      </c>
      <c r="BP49" s="176">
        <f t="shared" si="127"/>
        <v>0</v>
      </c>
      <c r="BQ49" s="177">
        <f t="shared" si="128"/>
        <v>0</v>
      </c>
      <c r="BR49" s="177">
        <f t="shared" si="128"/>
        <v>0</v>
      </c>
      <c r="BS49" s="178">
        <f t="shared" si="43"/>
        <v>0</v>
      </c>
      <c r="BT49" s="179">
        <f t="shared" si="129"/>
        <v>0</v>
      </c>
      <c r="BU49" s="180">
        <f t="shared" si="129"/>
        <v>0</v>
      </c>
      <c r="BV49" s="180">
        <f t="shared" si="129"/>
        <v>0</v>
      </c>
      <c r="BW49" s="181">
        <f t="shared" si="45"/>
        <v>0</v>
      </c>
      <c r="BX49" s="179">
        <f t="shared" si="130"/>
        <v>0</v>
      </c>
      <c r="BY49" s="180">
        <f t="shared" si="131"/>
        <v>0</v>
      </c>
      <c r="BZ49" s="180">
        <f t="shared" si="131"/>
        <v>0</v>
      </c>
      <c r="CA49" s="181">
        <f t="shared" si="50"/>
        <v>0</v>
      </c>
    </row>
    <row r="50" spans="2:79" ht="21" customHeight="1">
      <c r="B50" s="66"/>
      <c r="C50" s="67" t="s">
        <v>86</v>
      </c>
      <c r="D50" s="68" t="s">
        <v>16</v>
      </c>
      <c r="E50" s="69">
        <v>201.56</v>
      </c>
      <c r="F50" s="85">
        <v>1.1299999999999999</v>
      </c>
      <c r="G50" s="86">
        <v>0.96099999999999997</v>
      </c>
      <c r="H50" s="87">
        <v>7.4</v>
      </c>
      <c r="I50" s="88">
        <f t="shared" si="99"/>
        <v>1619.7</v>
      </c>
      <c r="J50" s="88">
        <f t="shared" si="100"/>
        <v>1491.5</v>
      </c>
      <c r="K50" s="89">
        <f t="shared" si="56"/>
        <v>128.20000000000005</v>
      </c>
      <c r="L50" s="87">
        <v>7.7</v>
      </c>
      <c r="M50" s="88">
        <f t="shared" si="101"/>
        <v>1685.4</v>
      </c>
      <c r="N50" s="88">
        <f t="shared" si="102"/>
        <v>1552</v>
      </c>
      <c r="O50" s="89">
        <f t="shared" si="59"/>
        <v>133.40000000000009</v>
      </c>
      <c r="P50" s="87">
        <v>8.1</v>
      </c>
      <c r="Q50" s="88">
        <f t="shared" si="103"/>
        <v>1772.9</v>
      </c>
      <c r="R50" s="88">
        <f t="shared" si="104"/>
        <v>1632.6</v>
      </c>
      <c r="S50" s="89">
        <f t="shared" si="62"/>
        <v>140.30000000000018</v>
      </c>
      <c r="T50" s="87">
        <v>7.4</v>
      </c>
      <c r="U50" s="88">
        <f t="shared" si="105"/>
        <v>1619.7</v>
      </c>
      <c r="V50" s="88">
        <f t="shared" si="106"/>
        <v>1491.5</v>
      </c>
      <c r="W50" s="89">
        <f t="shared" si="65"/>
        <v>128.20000000000005</v>
      </c>
      <c r="X50" s="87">
        <v>8.1</v>
      </c>
      <c r="Y50" s="88">
        <f t="shared" si="107"/>
        <v>1772.9</v>
      </c>
      <c r="Z50" s="88">
        <f t="shared" si="108"/>
        <v>1632.6</v>
      </c>
      <c r="AA50" s="89">
        <f t="shared" si="68"/>
        <v>140.30000000000018</v>
      </c>
      <c r="AB50" s="87">
        <v>7.4</v>
      </c>
      <c r="AC50" s="88">
        <f t="shared" si="109"/>
        <v>1619.7</v>
      </c>
      <c r="AD50" s="88">
        <f t="shared" si="110"/>
        <v>1491.5</v>
      </c>
      <c r="AE50" s="89">
        <f t="shared" si="71"/>
        <v>128.20000000000005</v>
      </c>
      <c r="AF50" s="90">
        <f t="shared" si="111"/>
        <v>46.1</v>
      </c>
      <c r="AG50" s="91">
        <f t="shared" si="111"/>
        <v>10090.300000000001</v>
      </c>
      <c r="AH50" s="91">
        <f t="shared" si="111"/>
        <v>9291.7000000000007</v>
      </c>
      <c r="AI50" s="92">
        <f t="shared" si="19"/>
        <v>798.60000000000036</v>
      </c>
      <c r="AJ50" s="90">
        <f t="shared" si="112"/>
        <v>7.7</v>
      </c>
      <c r="AK50" s="91">
        <f t="shared" si="113"/>
        <v>1682</v>
      </c>
      <c r="AL50" s="91">
        <f t="shared" si="113"/>
        <v>1549</v>
      </c>
      <c r="AM50" s="92">
        <f t="shared" si="21"/>
        <v>133</v>
      </c>
      <c r="AN50" s="87">
        <v>7.4</v>
      </c>
      <c r="AO50" s="88">
        <f t="shared" si="114"/>
        <v>1619.7</v>
      </c>
      <c r="AP50" s="88">
        <f t="shared" si="115"/>
        <v>1491.5</v>
      </c>
      <c r="AQ50" s="89">
        <f t="shared" si="77"/>
        <v>128.20000000000005</v>
      </c>
      <c r="AR50" s="87">
        <v>7.4</v>
      </c>
      <c r="AS50" s="88">
        <f t="shared" si="116"/>
        <v>1619.7</v>
      </c>
      <c r="AT50" s="88">
        <f t="shared" si="117"/>
        <v>1491.5</v>
      </c>
      <c r="AU50" s="89">
        <f t="shared" si="80"/>
        <v>128.20000000000005</v>
      </c>
      <c r="AV50" s="87">
        <v>8.1</v>
      </c>
      <c r="AW50" s="88">
        <f t="shared" si="118"/>
        <v>1772.9</v>
      </c>
      <c r="AX50" s="88">
        <f t="shared" si="119"/>
        <v>1632.6</v>
      </c>
      <c r="AY50" s="89">
        <f t="shared" si="83"/>
        <v>140.30000000000018</v>
      </c>
      <c r="AZ50" s="87">
        <v>7</v>
      </c>
      <c r="BA50" s="88">
        <f t="shared" si="120"/>
        <v>1532.2</v>
      </c>
      <c r="BB50" s="88">
        <f t="shared" si="121"/>
        <v>1410.9</v>
      </c>
      <c r="BC50" s="89">
        <f t="shared" si="86"/>
        <v>121.29999999999995</v>
      </c>
      <c r="BD50" s="87">
        <v>7</v>
      </c>
      <c r="BE50" s="88">
        <f t="shared" si="122"/>
        <v>1532.2</v>
      </c>
      <c r="BF50" s="88">
        <f t="shared" si="123"/>
        <v>1410.9</v>
      </c>
      <c r="BG50" s="89">
        <f t="shared" si="89"/>
        <v>121.29999999999995</v>
      </c>
      <c r="BH50" s="87">
        <v>8.1</v>
      </c>
      <c r="BI50" s="88">
        <f t="shared" si="124"/>
        <v>1772.9</v>
      </c>
      <c r="BJ50" s="88">
        <f t="shared" si="125"/>
        <v>1632.6</v>
      </c>
      <c r="BK50" s="89">
        <f t="shared" si="92"/>
        <v>140.30000000000018</v>
      </c>
      <c r="BL50" s="90">
        <f t="shared" si="126"/>
        <v>45</v>
      </c>
      <c r="BM50" s="91">
        <f t="shared" si="126"/>
        <v>9849.6</v>
      </c>
      <c r="BN50" s="91">
        <f t="shared" si="126"/>
        <v>9070</v>
      </c>
      <c r="BO50" s="92">
        <f t="shared" si="41"/>
        <v>779.60000000000036</v>
      </c>
      <c r="BP50" s="90">
        <f t="shared" si="127"/>
        <v>7.5</v>
      </c>
      <c r="BQ50" s="91">
        <f t="shared" si="128"/>
        <v>1642</v>
      </c>
      <c r="BR50" s="91">
        <f t="shared" si="128"/>
        <v>1512</v>
      </c>
      <c r="BS50" s="92">
        <f t="shared" si="43"/>
        <v>130</v>
      </c>
      <c r="BT50" s="79">
        <f t="shared" si="129"/>
        <v>91.1</v>
      </c>
      <c r="BU50" s="80">
        <f t="shared" si="129"/>
        <v>19939.900000000001</v>
      </c>
      <c r="BV50" s="80">
        <f t="shared" si="129"/>
        <v>18361.7</v>
      </c>
      <c r="BW50" s="93">
        <f t="shared" si="45"/>
        <v>1578.2000000000007</v>
      </c>
      <c r="BX50" s="79">
        <f t="shared" si="130"/>
        <v>7.6</v>
      </c>
      <c r="BY50" s="80">
        <f t="shared" si="131"/>
        <v>1662</v>
      </c>
      <c r="BZ50" s="80">
        <f t="shared" si="131"/>
        <v>1530</v>
      </c>
      <c r="CA50" s="93">
        <f t="shared" si="50"/>
        <v>132</v>
      </c>
    </row>
    <row r="51" spans="2:79" s="269" customFormat="1" ht="21" customHeight="1">
      <c r="B51" s="167"/>
      <c r="C51" s="168"/>
      <c r="D51" s="169" t="s">
        <v>159</v>
      </c>
      <c r="E51" s="170"/>
      <c r="F51" s="171"/>
      <c r="G51" s="172"/>
      <c r="H51" s="173">
        <v>0</v>
      </c>
      <c r="I51" s="174">
        <f t="shared" si="99"/>
        <v>0</v>
      </c>
      <c r="J51" s="174">
        <f t="shared" si="100"/>
        <v>0</v>
      </c>
      <c r="K51" s="175">
        <f t="shared" si="56"/>
        <v>0</v>
      </c>
      <c r="L51" s="173">
        <v>0</v>
      </c>
      <c r="M51" s="174">
        <f t="shared" si="101"/>
        <v>0</v>
      </c>
      <c r="N51" s="174">
        <f t="shared" si="102"/>
        <v>0</v>
      </c>
      <c r="O51" s="175">
        <f t="shared" si="59"/>
        <v>0</v>
      </c>
      <c r="P51" s="173">
        <v>0</v>
      </c>
      <c r="Q51" s="174">
        <f t="shared" si="103"/>
        <v>0</v>
      </c>
      <c r="R51" s="174">
        <f t="shared" si="104"/>
        <v>0</v>
      </c>
      <c r="S51" s="175">
        <f t="shared" si="62"/>
        <v>0</v>
      </c>
      <c r="T51" s="173">
        <v>0</v>
      </c>
      <c r="U51" s="174">
        <f t="shared" si="105"/>
        <v>0</v>
      </c>
      <c r="V51" s="174">
        <f t="shared" si="106"/>
        <v>0</v>
      </c>
      <c r="W51" s="175">
        <f t="shared" si="65"/>
        <v>0</v>
      </c>
      <c r="X51" s="173">
        <v>0</v>
      </c>
      <c r="Y51" s="174">
        <f t="shared" si="107"/>
        <v>0</v>
      </c>
      <c r="Z51" s="174">
        <f t="shared" si="108"/>
        <v>0</v>
      </c>
      <c r="AA51" s="175">
        <f t="shared" si="68"/>
        <v>0</v>
      </c>
      <c r="AB51" s="173">
        <v>0</v>
      </c>
      <c r="AC51" s="174">
        <f t="shared" si="109"/>
        <v>0</v>
      </c>
      <c r="AD51" s="174">
        <f t="shared" si="110"/>
        <v>0</v>
      </c>
      <c r="AE51" s="175">
        <f t="shared" si="71"/>
        <v>0</v>
      </c>
      <c r="AF51" s="176">
        <f t="shared" si="111"/>
        <v>0</v>
      </c>
      <c r="AG51" s="177">
        <f t="shared" si="111"/>
        <v>0</v>
      </c>
      <c r="AH51" s="177">
        <f t="shared" si="111"/>
        <v>0</v>
      </c>
      <c r="AI51" s="178">
        <f t="shared" si="19"/>
        <v>0</v>
      </c>
      <c r="AJ51" s="176">
        <f t="shared" si="112"/>
        <v>0</v>
      </c>
      <c r="AK51" s="177">
        <f t="shared" si="113"/>
        <v>0</v>
      </c>
      <c r="AL51" s="177">
        <f t="shared" si="113"/>
        <v>0</v>
      </c>
      <c r="AM51" s="178">
        <f t="shared" si="21"/>
        <v>0</v>
      </c>
      <c r="AN51" s="173">
        <v>0</v>
      </c>
      <c r="AO51" s="174">
        <f t="shared" si="114"/>
        <v>0</v>
      </c>
      <c r="AP51" s="174">
        <f t="shared" si="115"/>
        <v>0</v>
      </c>
      <c r="AQ51" s="175">
        <f t="shared" si="77"/>
        <v>0</v>
      </c>
      <c r="AR51" s="173">
        <v>0</v>
      </c>
      <c r="AS51" s="174">
        <f t="shared" si="116"/>
        <v>0</v>
      </c>
      <c r="AT51" s="174">
        <f t="shared" si="117"/>
        <v>0</v>
      </c>
      <c r="AU51" s="175">
        <f t="shared" si="80"/>
        <v>0</v>
      </c>
      <c r="AV51" s="173">
        <v>0</v>
      </c>
      <c r="AW51" s="174">
        <f t="shared" si="118"/>
        <v>0</v>
      </c>
      <c r="AX51" s="174">
        <f t="shared" si="119"/>
        <v>0</v>
      </c>
      <c r="AY51" s="175">
        <f t="shared" si="83"/>
        <v>0</v>
      </c>
      <c r="AZ51" s="173">
        <v>0</v>
      </c>
      <c r="BA51" s="174">
        <f t="shared" si="120"/>
        <v>0</v>
      </c>
      <c r="BB51" s="174">
        <f t="shared" si="121"/>
        <v>0</v>
      </c>
      <c r="BC51" s="175">
        <f t="shared" si="86"/>
        <v>0</v>
      </c>
      <c r="BD51" s="173">
        <v>0</v>
      </c>
      <c r="BE51" s="174">
        <f t="shared" si="122"/>
        <v>0</v>
      </c>
      <c r="BF51" s="174">
        <f t="shared" si="123"/>
        <v>0</v>
      </c>
      <c r="BG51" s="175">
        <f t="shared" si="89"/>
        <v>0</v>
      </c>
      <c r="BH51" s="173">
        <v>0</v>
      </c>
      <c r="BI51" s="174">
        <f t="shared" si="124"/>
        <v>0</v>
      </c>
      <c r="BJ51" s="174">
        <f t="shared" si="125"/>
        <v>0</v>
      </c>
      <c r="BK51" s="175">
        <f t="shared" si="92"/>
        <v>0</v>
      </c>
      <c r="BL51" s="176">
        <f t="shared" si="126"/>
        <v>0</v>
      </c>
      <c r="BM51" s="177">
        <f t="shared" si="126"/>
        <v>0</v>
      </c>
      <c r="BN51" s="177">
        <f t="shared" si="126"/>
        <v>0</v>
      </c>
      <c r="BO51" s="178">
        <f t="shared" si="41"/>
        <v>0</v>
      </c>
      <c r="BP51" s="176">
        <f t="shared" si="127"/>
        <v>0</v>
      </c>
      <c r="BQ51" s="177">
        <f t="shared" si="128"/>
        <v>0</v>
      </c>
      <c r="BR51" s="177">
        <f t="shared" si="128"/>
        <v>0</v>
      </c>
      <c r="BS51" s="178">
        <f t="shared" si="43"/>
        <v>0</v>
      </c>
      <c r="BT51" s="179">
        <f t="shared" si="129"/>
        <v>0</v>
      </c>
      <c r="BU51" s="180">
        <f t="shared" si="129"/>
        <v>0</v>
      </c>
      <c r="BV51" s="180">
        <f t="shared" si="129"/>
        <v>0</v>
      </c>
      <c r="BW51" s="181">
        <f t="shared" si="45"/>
        <v>0</v>
      </c>
      <c r="BX51" s="179">
        <f t="shared" si="130"/>
        <v>0</v>
      </c>
      <c r="BY51" s="180">
        <f t="shared" si="131"/>
        <v>0</v>
      </c>
      <c r="BZ51" s="180">
        <f t="shared" si="131"/>
        <v>0</v>
      </c>
      <c r="CA51" s="181">
        <f t="shared" si="50"/>
        <v>0</v>
      </c>
    </row>
    <row r="52" spans="2:79" ht="21" customHeight="1">
      <c r="B52" s="66"/>
      <c r="C52" s="67" t="s">
        <v>87</v>
      </c>
      <c r="D52" s="68" t="s">
        <v>17</v>
      </c>
      <c r="E52" s="69">
        <v>203.7</v>
      </c>
      <c r="F52" s="85">
        <v>1.1299999999999999</v>
      </c>
      <c r="G52" s="86">
        <v>0.96099999999999997</v>
      </c>
      <c r="H52" s="87">
        <v>27.6</v>
      </c>
      <c r="I52" s="88">
        <f t="shared" si="99"/>
        <v>6105.2</v>
      </c>
      <c r="J52" s="88">
        <f t="shared" si="100"/>
        <v>5622.1</v>
      </c>
      <c r="K52" s="89">
        <f t="shared" si="56"/>
        <v>483.09999999999945</v>
      </c>
      <c r="L52" s="87">
        <v>29</v>
      </c>
      <c r="M52" s="88">
        <f t="shared" si="101"/>
        <v>6414.9</v>
      </c>
      <c r="N52" s="88">
        <f t="shared" si="102"/>
        <v>5907.3</v>
      </c>
      <c r="O52" s="89">
        <f t="shared" si="59"/>
        <v>507.59999999999945</v>
      </c>
      <c r="P52" s="87">
        <v>30.3</v>
      </c>
      <c r="Q52" s="88">
        <f t="shared" si="103"/>
        <v>6702.5</v>
      </c>
      <c r="R52" s="88">
        <f t="shared" si="104"/>
        <v>6172.1</v>
      </c>
      <c r="S52" s="89">
        <f t="shared" si="62"/>
        <v>530.39999999999964</v>
      </c>
      <c r="T52" s="87">
        <v>27.6</v>
      </c>
      <c r="U52" s="88">
        <f t="shared" si="105"/>
        <v>6105.2</v>
      </c>
      <c r="V52" s="88">
        <f t="shared" si="106"/>
        <v>5622.1</v>
      </c>
      <c r="W52" s="89">
        <f t="shared" si="65"/>
        <v>483.09999999999945</v>
      </c>
      <c r="X52" s="87">
        <v>30.3</v>
      </c>
      <c r="Y52" s="88">
        <f t="shared" si="107"/>
        <v>6702.5</v>
      </c>
      <c r="Z52" s="88">
        <f t="shared" si="108"/>
        <v>6172.1</v>
      </c>
      <c r="AA52" s="89">
        <f t="shared" si="68"/>
        <v>530.39999999999964</v>
      </c>
      <c r="AB52" s="87">
        <v>27.6</v>
      </c>
      <c r="AC52" s="88">
        <f t="shared" si="109"/>
        <v>6105.2</v>
      </c>
      <c r="AD52" s="88">
        <f t="shared" si="110"/>
        <v>5622.1</v>
      </c>
      <c r="AE52" s="89">
        <f t="shared" si="71"/>
        <v>483.09999999999945</v>
      </c>
      <c r="AF52" s="90">
        <f t="shared" si="111"/>
        <v>172.4</v>
      </c>
      <c r="AG52" s="91">
        <f t="shared" si="111"/>
        <v>38135.5</v>
      </c>
      <c r="AH52" s="91">
        <f t="shared" si="111"/>
        <v>35117.799999999996</v>
      </c>
      <c r="AI52" s="92">
        <f t="shared" si="19"/>
        <v>3017.7000000000044</v>
      </c>
      <c r="AJ52" s="90">
        <f t="shared" si="112"/>
        <v>28.7</v>
      </c>
      <c r="AK52" s="91">
        <f t="shared" si="113"/>
        <v>6356</v>
      </c>
      <c r="AL52" s="91">
        <f t="shared" si="113"/>
        <v>5853</v>
      </c>
      <c r="AM52" s="92">
        <f t="shared" si="21"/>
        <v>503</v>
      </c>
      <c r="AN52" s="87">
        <v>27.6</v>
      </c>
      <c r="AO52" s="88">
        <f t="shared" si="114"/>
        <v>6105.2</v>
      </c>
      <c r="AP52" s="88">
        <f t="shared" si="115"/>
        <v>5622.1</v>
      </c>
      <c r="AQ52" s="89">
        <f t="shared" si="77"/>
        <v>483.09999999999945</v>
      </c>
      <c r="AR52" s="87">
        <v>27.6</v>
      </c>
      <c r="AS52" s="88">
        <f t="shared" si="116"/>
        <v>6105.2</v>
      </c>
      <c r="AT52" s="88">
        <f t="shared" si="117"/>
        <v>5622.1</v>
      </c>
      <c r="AU52" s="89">
        <f t="shared" si="80"/>
        <v>483.09999999999945</v>
      </c>
      <c r="AV52" s="87">
        <v>30.3</v>
      </c>
      <c r="AW52" s="88">
        <f t="shared" si="118"/>
        <v>6702.5</v>
      </c>
      <c r="AX52" s="88">
        <f t="shared" si="119"/>
        <v>6172.1</v>
      </c>
      <c r="AY52" s="89">
        <f t="shared" si="83"/>
        <v>530.39999999999964</v>
      </c>
      <c r="AZ52" s="87">
        <v>26.2</v>
      </c>
      <c r="BA52" s="88">
        <f t="shared" si="120"/>
        <v>5795.5</v>
      </c>
      <c r="BB52" s="88">
        <f t="shared" si="121"/>
        <v>5336.9</v>
      </c>
      <c r="BC52" s="89">
        <f t="shared" si="86"/>
        <v>458.60000000000036</v>
      </c>
      <c r="BD52" s="87">
        <v>26.2</v>
      </c>
      <c r="BE52" s="88">
        <f t="shared" si="122"/>
        <v>5795.5</v>
      </c>
      <c r="BF52" s="88">
        <f t="shared" si="123"/>
        <v>5336.9</v>
      </c>
      <c r="BG52" s="89">
        <f t="shared" si="89"/>
        <v>458.60000000000036</v>
      </c>
      <c r="BH52" s="87">
        <v>30.3</v>
      </c>
      <c r="BI52" s="88">
        <f t="shared" si="124"/>
        <v>6702.5</v>
      </c>
      <c r="BJ52" s="88">
        <f t="shared" si="125"/>
        <v>6172.1</v>
      </c>
      <c r="BK52" s="89">
        <f t="shared" si="92"/>
        <v>530.39999999999964</v>
      </c>
      <c r="BL52" s="90">
        <f t="shared" si="126"/>
        <v>168.20000000000002</v>
      </c>
      <c r="BM52" s="91">
        <f t="shared" si="126"/>
        <v>37206.400000000001</v>
      </c>
      <c r="BN52" s="91">
        <f t="shared" si="126"/>
        <v>34262.200000000004</v>
      </c>
      <c r="BO52" s="92">
        <f t="shared" si="41"/>
        <v>2944.1999999999971</v>
      </c>
      <c r="BP52" s="90">
        <f t="shared" si="127"/>
        <v>28</v>
      </c>
      <c r="BQ52" s="91">
        <f t="shared" si="128"/>
        <v>6201</v>
      </c>
      <c r="BR52" s="91">
        <f t="shared" si="128"/>
        <v>5710</v>
      </c>
      <c r="BS52" s="92">
        <f t="shared" si="43"/>
        <v>491</v>
      </c>
      <c r="BT52" s="79">
        <f t="shared" si="129"/>
        <v>340.6</v>
      </c>
      <c r="BU52" s="80">
        <f t="shared" si="129"/>
        <v>75341.899999999994</v>
      </c>
      <c r="BV52" s="80">
        <f t="shared" si="129"/>
        <v>69380</v>
      </c>
      <c r="BW52" s="93">
        <f t="shared" si="45"/>
        <v>5961.8999999999942</v>
      </c>
      <c r="BX52" s="79">
        <f t="shared" si="130"/>
        <v>28.4</v>
      </c>
      <c r="BY52" s="80">
        <f t="shared" si="131"/>
        <v>6278</v>
      </c>
      <c r="BZ52" s="80">
        <f t="shared" si="131"/>
        <v>5782</v>
      </c>
      <c r="CA52" s="93">
        <f t="shared" si="50"/>
        <v>496</v>
      </c>
    </row>
    <row r="53" spans="2:79" s="269" customFormat="1" ht="21" customHeight="1">
      <c r="B53" s="167"/>
      <c r="C53" s="168"/>
      <c r="D53" s="169" t="s">
        <v>160</v>
      </c>
      <c r="E53" s="170"/>
      <c r="F53" s="171"/>
      <c r="G53" s="172"/>
      <c r="H53" s="173">
        <v>0</v>
      </c>
      <c r="I53" s="174">
        <f t="shared" si="99"/>
        <v>0</v>
      </c>
      <c r="J53" s="174">
        <f t="shared" si="100"/>
        <v>0</v>
      </c>
      <c r="K53" s="175">
        <f t="shared" si="56"/>
        <v>0</v>
      </c>
      <c r="L53" s="173">
        <v>0</v>
      </c>
      <c r="M53" s="174">
        <f t="shared" si="101"/>
        <v>0</v>
      </c>
      <c r="N53" s="174">
        <f t="shared" si="102"/>
        <v>0</v>
      </c>
      <c r="O53" s="175">
        <f t="shared" si="59"/>
        <v>0</v>
      </c>
      <c r="P53" s="173">
        <v>0</v>
      </c>
      <c r="Q53" s="174">
        <f t="shared" si="103"/>
        <v>0</v>
      </c>
      <c r="R53" s="174">
        <f t="shared" si="104"/>
        <v>0</v>
      </c>
      <c r="S53" s="175">
        <f t="shared" si="62"/>
        <v>0</v>
      </c>
      <c r="T53" s="173">
        <v>0</v>
      </c>
      <c r="U53" s="174">
        <f t="shared" si="105"/>
        <v>0</v>
      </c>
      <c r="V53" s="174">
        <f t="shared" si="106"/>
        <v>0</v>
      </c>
      <c r="W53" s="175">
        <f t="shared" si="65"/>
        <v>0</v>
      </c>
      <c r="X53" s="173">
        <v>0</v>
      </c>
      <c r="Y53" s="174">
        <f t="shared" si="107"/>
        <v>0</v>
      </c>
      <c r="Z53" s="174">
        <f t="shared" si="108"/>
        <v>0</v>
      </c>
      <c r="AA53" s="175">
        <f t="shared" si="68"/>
        <v>0</v>
      </c>
      <c r="AB53" s="173">
        <v>0</v>
      </c>
      <c r="AC53" s="174">
        <f t="shared" si="109"/>
        <v>0</v>
      </c>
      <c r="AD53" s="174">
        <f t="shared" si="110"/>
        <v>0</v>
      </c>
      <c r="AE53" s="175">
        <f t="shared" si="71"/>
        <v>0</v>
      </c>
      <c r="AF53" s="176">
        <f t="shared" si="111"/>
        <v>0</v>
      </c>
      <c r="AG53" s="177">
        <f t="shared" si="111"/>
        <v>0</v>
      </c>
      <c r="AH53" s="177">
        <f t="shared" si="111"/>
        <v>0</v>
      </c>
      <c r="AI53" s="178">
        <f t="shared" si="19"/>
        <v>0</v>
      </c>
      <c r="AJ53" s="176">
        <f t="shared" si="112"/>
        <v>0</v>
      </c>
      <c r="AK53" s="177">
        <f t="shared" si="113"/>
        <v>0</v>
      </c>
      <c r="AL53" s="177">
        <f t="shared" si="113"/>
        <v>0</v>
      </c>
      <c r="AM53" s="178">
        <f t="shared" si="21"/>
        <v>0</v>
      </c>
      <c r="AN53" s="173">
        <v>0</v>
      </c>
      <c r="AO53" s="174">
        <f t="shared" si="114"/>
        <v>0</v>
      </c>
      <c r="AP53" s="174">
        <f t="shared" si="115"/>
        <v>0</v>
      </c>
      <c r="AQ53" s="175">
        <f t="shared" si="77"/>
        <v>0</v>
      </c>
      <c r="AR53" s="173">
        <v>0</v>
      </c>
      <c r="AS53" s="174">
        <f t="shared" si="116"/>
        <v>0</v>
      </c>
      <c r="AT53" s="174">
        <f t="shared" si="117"/>
        <v>0</v>
      </c>
      <c r="AU53" s="175">
        <f t="shared" si="80"/>
        <v>0</v>
      </c>
      <c r="AV53" s="173">
        <v>0</v>
      </c>
      <c r="AW53" s="174">
        <f t="shared" si="118"/>
        <v>0</v>
      </c>
      <c r="AX53" s="174">
        <f t="shared" si="119"/>
        <v>0</v>
      </c>
      <c r="AY53" s="175">
        <f t="shared" si="83"/>
        <v>0</v>
      </c>
      <c r="AZ53" s="173">
        <v>0</v>
      </c>
      <c r="BA53" s="174">
        <f t="shared" si="120"/>
        <v>0</v>
      </c>
      <c r="BB53" s="174">
        <f t="shared" si="121"/>
        <v>0</v>
      </c>
      <c r="BC53" s="175">
        <f t="shared" si="86"/>
        <v>0</v>
      </c>
      <c r="BD53" s="173">
        <v>0</v>
      </c>
      <c r="BE53" s="174">
        <f t="shared" si="122"/>
        <v>0</v>
      </c>
      <c r="BF53" s="174">
        <f t="shared" si="123"/>
        <v>0</v>
      </c>
      <c r="BG53" s="175">
        <f t="shared" si="89"/>
        <v>0</v>
      </c>
      <c r="BH53" s="173">
        <v>0</v>
      </c>
      <c r="BI53" s="174">
        <f t="shared" si="124"/>
        <v>0</v>
      </c>
      <c r="BJ53" s="174">
        <f t="shared" si="125"/>
        <v>0</v>
      </c>
      <c r="BK53" s="175">
        <f t="shared" si="92"/>
        <v>0</v>
      </c>
      <c r="BL53" s="176">
        <f t="shared" si="126"/>
        <v>0</v>
      </c>
      <c r="BM53" s="177">
        <f t="shared" si="126"/>
        <v>0</v>
      </c>
      <c r="BN53" s="177">
        <f t="shared" si="126"/>
        <v>0</v>
      </c>
      <c r="BO53" s="178">
        <f t="shared" si="41"/>
        <v>0</v>
      </c>
      <c r="BP53" s="176">
        <f t="shared" si="127"/>
        <v>0</v>
      </c>
      <c r="BQ53" s="177">
        <f t="shared" si="128"/>
        <v>0</v>
      </c>
      <c r="BR53" s="177">
        <f t="shared" si="128"/>
        <v>0</v>
      </c>
      <c r="BS53" s="178">
        <f t="shared" si="43"/>
        <v>0</v>
      </c>
      <c r="BT53" s="179">
        <f t="shared" si="129"/>
        <v>0</v>
      </c>
      <c r="BU53" s="180">
        <f t="shared" si="129"/>
        <v>0</v>
      </c>
      <c r="BV53" s="180">
        <f t="shared" si="129"/>
        <v>0</v>
      </c>
      <c r="BW53" s="181">
        <f t="shared" si="45"/>
        <v>0</v>
      </c>
      <c r="BX53" s="179">
        <f t="shared" si="130"/>
        <v>0</v>
      </c>
      <c r="BY53" s="180">
        <f t="shared" si="131"/>
        <v>0</v>
      </c>
      <c r="BZ53" s="180">
        <f t="shared" si="131"/>
        <v>0</v>
      </c>
      <c r="CA53" s="181">
        <f t="shared" si="50"/>
        <v>0</v>
      </c>
    </row>
    <row r="54" spans="2:79" ht="21" customHeight="1">
      <c r="B54" s="66"/>
      <c r="C54" s="67" t="s">
        <v>88</v>
      </c>
      <c r="D54" s="68" t="s">
        <v>18</v>
      </c>
      <c r="E54" s="69">
        <v>195.06</v>
      </c>
      <c r="F54" s="85">
        <v>1.1299999999999999</v>
      </c>
      <c r="G54" s="86">
        <v>0.96099999999999997</v>
      </c>
      <c r="H54" s="87">
        <v>13.9</v>
      </c>
      <c r="I54" s="88">
        <f t="shared" si="99"/>
        <v>2944.3</v>
      </c>
      <c r="J54" s="88">
        <f t="shared" si="100"/>
        <v>2711.3</v>
      </c>
      <c r="K54" s="89">
        <f t="shared" si="56"/>
        <v>233</v>
      </c>
      <c r="L54" s="87">
        <v>14.5</v>
      </c>
      <c r="M54" s="88">
        <f t="shared" si="101"/>
        <v>3071.4</v>
      </c>
      <c r="N54" s="88">
        <f t="shared" si="102"/>
        <v>2828.4</v>
      </c>
      <c r="O54" s="89">
        <f t="shared" si="59"/>
        <v>243</v>
      </c>
      <c r="P54" s="87">
        <v>15.2</v>
      </c>
      <c r="Q54" s="88">
        <f t="shared" si="103"/>
        <v>3219.7</v>
      </c>
      <c r="R54" s="88">
        <f t="shared" si="104"/>
        <v>2964.9</v>
      </c>
      <c r="S54" s="89">
        <f t="shared" si="62"/>
        <v>254.79999999999973</v>
      </c>
      <c r="T54" s="87">
        <v>13.9</v>
      </c>
      <c r="U54" s="88">
        <f t="shared" si="105"/>
        <v>2944.3</v>
      </c>
      <c r="V54" s="88">
        <f t="shared" si="106"/>
        <v>2711.3</v>
      </c>
      <c r="W54" s="89">
        <f t="shared" si="65"/>
        <v>233</v>
      </c>
      <c r="X54" s="87">
        <v>15.2</v>
      </c>
      <c r="Y54" s="88">
        <f t="shared" si="107"/>
        <v>3219.7</v>
      </c>
      <c r="Z54" s="88">
        <f t="shared" si="108"/>
        <v>2964.9</v>
      </c>
      <c r="AA54" s="89">
        <f t="shared" si="68"/>
        <v>254.79999999999973</v>
      </c>
      <c r="AB54" s="87">
        <v>13.9</v>
      </c>
      <c r="AC54" s="88">
        <f t="shared" si="109"/>
        <v>2944.3</v>
      </c>
      <c r="AD54" s="88">
        <f t="shared" si="110"/>
        <v>2711.3</v>
      </c>
      <c r="AE54" s="89">
        <f t="shared" si="71"/>
        <v>233</v>
      </c>
      <c r="AF54" s="90">
        <f t="shared" si="111"/>
        <v>86.6</v>
      </c>
      <c r="AG54" s="91">
        <f t="shared" si="111"/>
        <v>18343.7</v>
      </c>
      <c r="AH54" s="91">
        <f t="shared" si="111"/>
        <v>16892.100000000002</v>
      </c>
      <c r="AI54" s="92">
        <f t="shared" si="19"/>
        <v>1451.5999999999985</v>
      </c>
      <c r="AJ54" s="90">
        <f t="shared" si="112"/>
        <v>14.4</v>
      </c>
      <c r="AK54" s="91">
        <f t="shared" si="113"/>
        <v>3057</v>
      </c>
      <c r="AL54" s="91">
        <f t="shared" si="113"/>
        <v>2815</v>
      </c>
      <c r="AM54" s="92">
        <f t="shared" si="21"/>
        <v>242</v>
      </c>
      <c r="AN54" s="87">
        <v>13.9</v>
      </c>
      <c r="AO54" s="88">
        <f t="shared" si="114"/>
        <v>2944.3</v>
      </c>
      <c r="AP54" s="88">
        <f t="shared" si="115"/>
        <v>2711.3</v>
      </c>
      <c r="AQ54" s="89">
        <f t="shared" si="77"/>
        <v>233</v>
      </c>
      <c r="AR54" s="87">
        <v>13.9</v>
      </c>
      <c r="AS54" s="88">
        <f t="shared" si="116"/>
        <v>2944.3</v>
      </c>
      <c r="AT54" s="88">
        <f t="shared" si="117"/>
        <v>2711.3</v>
      </c>
      <c r="AU54" s="89">
        <f t="shared" si="80"/>
        <v>233</v>
      </c>
      <c r="AV54" s="87">
        <v>15.2</v>
      </c>
      <c r="AW54" s="88">
        <f t="shared" si="118"/>
        <v>3219.7</v>
      </c>
      <c r="AX54" s="88">
        <f t="shared" si="119"/>
        <v>2964.9</v>
      </c>
      <c r="AY54" s="89">
        <f t="shared" si="83"/>
        <v>254.79999999999973</v>
      </c>
      <c r="AZ54" s="87">
        <v>13.2</v>
      </c>
      <c r="BA54" s="88">
        <f t="shared" si="120"/>
        <v>2796</v>
      </c>
      <c r="BB54" s="88">
        <f t="shared" si="121"/>
        <v>2574.8000000000002</v>
      </c>
      <c r="BC54" s="89">
        <f t="shared" si="86"/>
        <v>221.19999999999982</v>
      </c>
      <c r="BD54" s="87">
        <v>13.2</v>
      </c>
      <c r="BE54" s="88">
        <f t="shared" si="122"/>
        <v>2796</v>
      </c>
      <c r="BF54" s="88">
        <f t="shared" si="123"/>
        <v>2574.8000000000002</v>
      </c>
      <c r="BG54" s="89">
        <f t="shared" si="89"/>
        <v>221.19999999999982</v>
      </c>
      <c r="BH54" s="87">
        <v>15.2</v>
      </c>
      <c r="BI54" s="88">
        <f t="shared" si="124"/>
        <v>3219.7</v>
      </c>
      <c r="BJ54" s="88">
        <f t="shared" si="125"/>
        <v>2964.9</v>
      </c>
      <c r="BK54" s="89">
        <f t="shared" si="92"/>
        <v>254.79999999999973</v>
      </c>
      <c r="BL54" s="90">
        <f t="shared" si="126"/>
        <v>84.600000000000009</v>
      </c>
      <c r="BM54" s="91">
        <f t="shared" si="126"/>
        <v>17920</v>
      </c>
      <c r="BN54" s="91">
        <f t="shared" si="126"/>
        <v>16502</v>
      </c>
      <c r="BO54" s="92">
        <f t="shared" si="41"/>
        <v>1418</v>
      </c>
      <c r="BP54" s="90">
        <f t="shared" si="127"/>
        <v>14.1</v>
      </c>
      <c r="BQ54" s="91">
        <f t="shared" si="128"/>
        <v>2987</v>
      </c>
      <c r="BR54" s="91">
        <f t="shared" si="128"/>
        <v>2750</v>
      </c>
      <c r="BS54" s="92">
        <f t="shared" si="43"/>
        <v>237</v>
      </c>
      <c r="BT54" s="79">
        <f t="shared" si="129"/>
        <v>171.2</v>
      </c>
      <c r="BU54" s="80">
        <f t="shared" si="129"/>
        <v>36263.699999999997</v>
      </c>
      <c r="BV54" s="80">
        <f t="shared" si="129"/>
        <v>33394.100000000006</v>
      </c>
      <c r="BW54" s="93">
        <f t="shared" si="45"/>
        <v>2869.5999999999913</v>
      </c>
      <c r="BX54" s="79">
        <f t="shared" si="130"/>
        <v>14.3</v>
      </c>
      <c r="BY54" s="80">
        <f t="shared" si="131"/>
        <v>3022</v>
      </c>
      <c r="BZ54" s="80">
        <f t="shared" si="131"/>
        <v>2783</v>
      </c>
      <c r="CA54" s="93">
        <f t="shared" si="50"/>
        <v>239</v>
      </c>
    </row>
    <row r="55" spans="2:79" s="269" customFormat="1" ht="21" customHeight="1">
      <c r="B55" s="167"/>
      <c r="C55" s="168"/>
      <c r="D55" s="169" t="s">
        <v>161</v>
      </c>
      <c r="E55" s="170"/>
      <c r="F55" s="171"/>
      <c r="G55" s="172"/>
      <c r="H55" s="173">
        <v>0</v>
      </c>
      <c r="I55" s="174">
        <f t="shared" si="99"/>
        <v>0</v>
      </c>
      <c r="J55" s="174">
        <f t="shared" si="100"/>
        <v>0</v>
      </c>
      <c r="K55" s="175">
        <f t="shared" si="56"/>
        <v>0</v>
      </c>
      <c r="L55" s="173">
        <v>0</v>
      </c>
      <c r="M55" s="174">
        <f t="shared" si="101"/>
        <v>0</v>
      </c>
      <c r="N55" s="174">
        <f t="shared" si="102"/>
        <v>0</v>
      </c>
      <c r="O55" s="175">
        <f t="shared" si="59"/>
        <v>0</v>
      </c>
      <c r="P55" s="173">
        <v>0</v>
      </c>
      <c r="Q55" s="174">
        <f t="shared" si="103"/>
        <v>0</v>
      </c>
      <c r="R55" s="174">
        <f t="shared" si="104"/>
        <v>0</v>
      </c>
      <c r="S55" s="175">
        <f t="shared" si="62"/>
        <v>0</v>
      </c>
      <c r="T55" s="173">
        <v>0</v>
      </c>
      <c r="U55" s="174">
        <f t="shared" si="105"/>
        <v>0</v>
      </c>
      <c r="V55" s="174">
        <f t="shared" si="106"/>
        <v>0</v>
      </c>
      <c r="W55" s="175">
        <f t="shared" si="65"/>
        <v>0</v>
      </c>
      <c r="X55" s="173">
        <v>0</v>
      </c>
      <c r="Y55" s="174">
        <f t="shared" si="107"/>
        <v>0</v>
      </c>
      <c r="Z55" s="174">
        <f t="shared" si="108"/>
        <v>0</v>
      </c>
      <c r="AA55" s="175">
        <f t="shared" si="68"/>
        <v>0</v>
      </c>
      <c r="AB55" s="173">
        <v>0</v>
      </c>
      <c r="AC55" s="174">
        <f t="shared" si="109"/>
        <v>0</v>
      </c>
      <c r="AD55" s="174">
        <f t="shared" si="110"/>
        <v>0</v>
      </c>
      <c r="AE55" s="175">
        <f t="shared" si="71"/>
        <v>0</v>
      </c>
      <c r="AF55" s="176">
        <f t="shared" si="111"/>
        <v>0</v>
      </c>
      <c r="AG55" s="177">
        <f t="shared" si="111"/>
        <v>0</v>
      </c>
      <c r="AH55" s="177">
        <f t="shared" si="111"/>
        <v>0</v>
      </c>
      <c r="AI55" s="178">
        <f t="shared" si="19"/>
        <v>0</v>
      </c>
      <c r="AJ55" s="176">
        <f t="shared" si="112"/>
        <v>0</v>
      </c>
      <c r="AK55" s="177">
        <f t="shared" si="113"/>
        <v>0</v>
      </c>
      <c r="AL55" s="177">
        <f t="shared" si="113"/>
        <v>0</v>
      </c>
      <c r="AM55" s="178">
        <f t="shared" si="21"/>
        <v>0</v>
      </c>
      <c r="AN55" s="173">
        <v>0</v>
      </c>
      <c r="AO55" s="174">
        <f t="shared" si="114"/>
        <v>0</v>
      </c>
      <c r="AP55" s="174">
        <f t="shared" si="115"/>
        <v>0</v>
      </c>
      <c r="AQ55" s="175">
        <f t="shared" si="77"/>
        <v>0</v>
      </c>
      <c r="AR55" s="173">
        <v>0</v>
      </c>
      <c r="AS55" s="174">
        <f t="shared" si="116"/>
        <v>0</v>
      </c>
      <c r="AT55" s="174">
        <f t="shared" si="117"/>
        <v>0</v>
      </c>
      <c r="AU55" s="175">
        <f t="shared" si="80"/>
        <v>0</v>
      </c>
      <c r="AV55" s="173">
        <v>0</v>
      </c>
      <c r="AW55" s="174">
        <f t="shared" si="118"/>
        <v>0</v>
      </c>
      <c r="AX55" s="174">
        <f t="shared" si="119"/>
        <v>0</v>
      </c>
      <c r="AY55" s="175">
        <f t="shared" si="83"/>
        <v>0</v>
      </c>
      <c r="AZ55" s="173">
        <v>0</v>
      </c>
      <c r="BA55" s="174">
        <f t="shared" si="120"/>
        <v>0</v>
      </c>
      <c r="BB55" s="174">
        <f t="shared" si="121"/>
        <v>0</v>
      </c>
      <c r="BC55" s="175">
        <f t="shared" si="86"/>
        <v>0</v>
      </c>
      <c r="BD55" s="173">
        <v>0</v>
      </c>
      <c r="BE55" s="174">
        <f t="shared" si="122"/>
        <v>0</v>
      </c>
      <c r="BF55" s="174">
        <f t="shared" si="123"/>
        <v>0</v>
      </c>
      <c r="BG55" s="175">
        <f t="shared" si="89"/>
        <v>0</v>
      </c>
      <c r="BH55" s="173">
        <v>0</v>
      </c>
      <c r="BI55" s="174">
        <f t="shared" si="124"/>
        <v>0</v>
      </c>
      <c r="BJ55" s="174">
        <f t="shared" si="125"/>
        <v>0</v>
      </c>
      <c r="BK55" s="175">
        <f t="shared" si="92"/>
        <v>0</v>
      </c>
      <c r="BL55" s="176">
        <f t="shared" si="126"/>
        <v>0</v>
      </c>
      <c r="BM55" s="177">
        <f t="shared" si="126"/>
        <v>0</v>
      </c>
      <c r="BN55" s="177">
        <f t="shared" si="126"/>
        <v>0</v>
      </c>
      <c r="BO55" s="178">
        <f t="shared" si="41"/>
        <v>0</v>
      </c>
      <c r="BP55" s="176">
        <f t="shared" si="127"/>
        <v>0</v>
      </c>
      <c r="BQ55" s="177">
        <f t="shared" si="128"/>
        <v>0</v>
      </c>
      <c r="BR55" s="177">
        <f t="shared" si="128"/>
        <v>0</v>
      </c>
      <c r="BS55" s="178">
        <f t="shared" si="43"/>
        <v>0</v>
      </c>
      <c r="BT55" s="179">
        <f t="shared" si="129"/>
        <v>0</v>
      </c>
      <c r="BU55" s="180">
        <f t="shared" si="129"/>
        <v>0</v>
      </c>
      <c r="BV55" s="180">
        <f t="shared" si="129"/>
        <v>0</v>
      </c>
      <c r="BW55" s="181">
        <f t="shared" si="45"/>
        <v>0</v>
      </c>
      <c r="BX55" s="179">
        <f t="shared" si="130"/>
        <v>0</v>
      </c>
      <c r="BY55" s="180">
        <f t="shared" si="131"/>
        <v>0</v>
      </c>
      <c r="BZ55" s="180">
        <f t="shared" si="131"/>
        <v>0</v>
      </c>
      <c r="CA55" s="181">
        <f t="shared" si="50"/>
        <v>0</v>
      </c>
    </row>
    <row r="56" spans="2:79" ht="21" customHeight="1">
      <c r="B56" s="160" t="s">
        <v>121</v>
      </c>
      <c r="C56" s="161" t="s">
        <v>89</v>
      </c>
      <c r="D56" s="162" t="s">
        <v>90</v>
      </c>
      <c r="E56" s="163"/>
      <c r="F56" s="164"/>
      <c r="G56" s="165"/>
      <c r="H56" s="87">
        <v>0</v>
      </c>
      <c r="I56" s="88">
        <f t="shared" si="99"/>
        <v>0</v>
      </c>
      <c r="J56" s="88">
        <f t="shared" si="100"/>
        <v>0</v>
      </c>
      <c r="K56" s="89">
        <f t="shared" si="56"/>
        <v>0</v>
      </c>
      <c r="L56" s="87">
        <v>0</v>
      </c>
      <c r="M56" s="88">
        <f t="shared" si="101"/>
        <v>0</v>
      </c>
      <c r="N56" s="88">
        <f t="shared" si="102"/>
        <v>0</v>
      </c>
      <c r="O56" s="89">
        <f t="shared" si="59"/>
        <v>0</v>
      </c>
      <c r="P56" s="87">
        <v>0</v>
      </c>
      <c r="Q56" s="88">
        <f t="shared" si="103"/>
        <v>0</v>
      </c>
      <c r="R56" s="88">
        <f t="shared" si="104"/>
        <v>0</v>
      </c>
      <c r="S56" s="89">
        <f t="shared" si="62"/>
        <v>0</v>
      </c>
      <c r="T56" s="87">
        <v>0</v>
      </c>
      <c r="U56" s="88">
        <f t="shared" si="105"/>
        <v>0</v>
      </c>
      <c r="V56" s="88">
        <f t="shared" si="106"/>
        <v>0</v>
      </c>
      <c r="W56" s="89">
        <f t="shared" si="65"/>
        <v>0</v>
      </c>
      <c r="X56" s="87">
        <v>0</v>
      </c>
      <c r="Y56" s="88">
        <f t="shared" si="107"/>
        <v>0</v>
      </c>
      <c r="Z56" s="88">
        <f t="shared" si="108"/>
        <v>0</v>
      </c>
      <c r="AA56" s="89">
        <f t="shared" si="68"/>
        <v>0</v>
      </c>
      <c r="AB56" s="87">
        <v>0</v>
      </c>
      <c r="AC56" s="88">
        <f t="shared" si="109"/>
        <v>0</v>
      </c>
      <c r="AD56" s="88">
        <f t="shared" si="110"/>
        <v>0</v>
      </c>
      <c r="AE56" s="89">
        <f t="shared" si="71"/>
        <v>0</v>
      </c>
      <c r="AF56" s="90">
        <f t="shared" si="111"/>
        <v>0</v>
      </c>
      <c r="AG56" s="91">
        <f t="shared" si="111"/>
        <v>0</v>
      </c>
      <c r="AH56" s="91">
        <f t="shared" si="111"/>
        <v>0</v>
      </c>
      <c r="AI56" s="92">
        <f t="shared" si="19"/>
        <v>0</v>
      </c>
      <c r="AJ56" s="90">
        <f t="shared" si="112"/>
        <v>0</v>
      </c>
      <c r="AK56" s="91">
        <f t="shared" si="113"/>
        <v>0</v>
      </c>
      <c r="AL56" s="91">
        <f t="shared" si="113"/>
        <v>0</v>
      </c>
      <c r="AM56" s="92">
        <f t="shared" si="21"/>
        <v>0</v>
      </c>
      <c r="AN56" s="87">
        <v>0</v>
      </c>
      <c r="AO56" s="88">
        <f t="shared" si="114"/>
        <v>0</v>
      </c>
      <c r="AP56" s="88">
        <f t="shared" si="115"/>
        <v>0</v>
      </c>
      <c r="AQ56" s="89">
        <f t="shared" si="77"/>
        <v>0</v>
      </c>
      <c r="AR56" s="87">
        <v>0</v>
      </c>
      <c r="AS56" s="88">
        <f t="shared" si="116"/>
        <v>0</v>
      </c>
      <c r="AT56" s="88">
        <f t="shared" si="117"/>
        <v>0</v>
      </c>
      <c r="AU56" s="89">
        <f t="shared" si="80"/>
        <v>0</v>
      </c>
      <c r="AV56" s="87">
        <v>0</v>
      </c>
      <c r="AW56" s="88">
        <f t="shared" si="118"/>
        <v>0</v>
      </c>
      <c r="AX56" s="88">
        <f t="shared" si="119"/>
        <v>0</v>
      </c>
      <c r="AY56" s="89">
        <f t="shared" si="83"/>
        <v>0</v>
      </c>
      <c r="AZ56" s="87">
        <v>0</v>
      </c>
      <c r="BA56" s="88">
        <f t="shared" si="120"/>
        <v>0</v>
      </c>
      <c r="BB56" s="88">
        <f t="shared" si="121"/>
        <v>0</v>
      </c>
      <c r="BC56" s="89">
        <f t="shared" si="86"/>
        <v>0</v>
      </c>
      <c r="BD56" s="87">
        <v>0</v>
      </c>
      <c r="BE56" s="88">
        <f t="shared" si="122"/>
        <v>0</v>
      </c>
      <c r="BF56" s="88">
        <f t="shared" si="123"/>
        <v>0</v>
      </c>
      <c r="BG56" s="89">
        <f t="shared" si="89"/>
        <v>0</v>
      </c>
      <c r="BH56" s="87">
        <v>0</v>
      </c>
      <c r="BI56" s="88">
        <f t="shared" si="124"/>
        <v>0</v>
      </c>
      <c r="BJ56" s="88">
        <f t="shared" si="125"/>
        <v>0</v>
      </c>
      <c r="BK56" s="89">
        <f t="shared" si="92"/>
        <v>0</v>
      </c>
      <c r="BL56" s="90">
        <f t="shared" si="126"/>
        <v>0</v>
      </c>
      <c r="BM56" s="91">
        <f t="shared" si="126"/>
        <v>0</v>
      </c>
      <c r="BN56" s="91">
        <f t="shared" si="126"/>
        <v>0</v>
      </c>
      <c r="BO56" s="92">
        <f t="shared" si="41"/>
        <v>0</v>
      </c>
      <c r="BP56" s="90">
        <f t="shared" si="127"/>
        <v>0</v>
      </c>
      <c r="BQ56" s="91">
        <f t="shared" si="128"/>
        <v>0</v>
      </c>
      <c r="BR56" s="91">
        <f t="shared" si="128"/>
        <v>0</v>
      </c>
      <c r="BS56" s="92">
        <f t="shared" si="43"/>
        <v>0</v>
      </c>
      <c r="BT56" s="79">
        <f t="shared" si="129"/>
        <v>0</v>
      </c>
      <c r="BU56" s="80">
        <f t="shared" si="129"/>
        <v>0</v>
      </c>
      <c r="BV56" s="80">
        <f t="shared" si="129"/>
        <v>0</v>
      </c>
      <c r="BW56" s="93">
        <f t="shared" si="45"/>
        <v>0</v>
      </c>
      <c r="BX56" s="79">
        <f t="shared" si="130"/>
        <v>0</v>
      </c>
      <c r="BY56" s="80">
        <f t="shared" si="131"/>
        <v>0</v>
      </c>
      <c r="BZ56" s="80">
        <f t="shared" si="131"/>
        <v>0</v>
      </c>
      <c r="CA56" s="93">
        <f t="shared" si="50"/>
        <v>0</v>
      </c>
    </row>
    <row r="57" spans="2:79" s="268" customFormat="1" ht="21" customHeight="1">
      <c r="B57" s="145" t="s">
        <v>91</v>
      </c>
      <c r="C57" s="184" t="s">
        <v>162</v>
      </c>
      <c r="D57" s="146" t="s">
        <v>92</v>
      </c>
      <c r="E57" s="185"/>
      <c r="F57" s="186"/>
      <c r="G57" s="187"/>
      <c r="H57" s="136">
        <v>0</v>
      </c>
      <c r="I57" s="137">
        <f t="shared" si="99"/>
        <v>0</v>
      </c>
      <c r="J57" s="137">
        <f t="shared" si="100"/>
        <v>0</v>
      </c>
      <c r="K57" s="138">
        <f t="shared" si="56"/>
        <v>0</v>
      </c>
      <c r="L57" s="136">
        <v>0</v>
      </c>
      <c r="M57" s="137">
        <f t="shared" si="101"/>
        <v>0</v>
      </c>
      <c r="N57" s="137">
        <f t="shared" si="102"/>
        <v>0</v>
      </c>
      <c r="O57" s="138">
        <f t="shared" si="59"/>
        <v>0</v>
      </c>
      <c r="P57" s="136">
        <v>0</v>
      </c>
      <c r="Q57" s="137">
        <f t="shared" si="103"/>
        <v>0</v>
      </c>
      <c r="R57" s="137">
        <f t="shared" si="104"/>
        <v>0</v>
      </c>
      <c r="S57" s="138">
        <f t="shared" si="62"/>
        <v>0</v>
      </c>
      <c r="T57" s="136">
        <v>0</v>
      </c>
      <c r="U57" s="137">
        <f t="shared" si="105"/>
        <v>0</v>
      </c>
      <c r="V57" s="137">
        <f t="shared" si="106"/>
        <v>0</v>
      </c>
      <c r="W57" s="138">
        <f t="shared" si="65"/>
        <v>0</v>
      </c>
      <c r="X57" s="136">
        <v>0</v>
      </c>
      <c r="Y57" s="137">
        <f t="shared" si="107"/>
        <v>0</v>
      </c>
      <c r="Z57" s="137">
        <f t="shared" si="108"/>
        <v>0</v>
      </c>
      <c r="AA57" s="138">
        <f t="shared" si="68"/>
        <v>0</v>
      </c>
      <c r="AB57" s="136">
        <v>0</v>
      </c>
      <c r="AC57" s="137">
        <f t="shared" si="109"/>
        <v>0</v>
      </c>
      <c r="AD57" s="137">
        <f t="shared" si="110"/>
        <v>0</v>
      </c>
      <c r="AE57" s="138">
        <f t="shared" si="71"/>
        <v>0</v>
      </c>
      <c r="AF57" s="139">
        <f t="shared" si="111"/>
        <v>0</v>
      </c>
      <c r="AG57" s="140">
        <f t="shared" si="111"/>
        <v>0</v>
      </c>
      <c r="AH57" s="140">
        <f t="shared" si="111"/>
        <v>0</v>
      </c>
      <c r="AI57" s="141">
        <f t="shared" si="19"/>
        <v>0</v>
      </c>
      <c r="AJ57" s="139">
        <f t="shared" si="112"/>
        <v>0</v>
      </c>
      <c r="AK57" s="140">
        <f t="shared" si="113"/>
        <v>0</v>
      </c>
      <c r="AL57" s="140">
        <f t="shared" si="113"/>
        <v>0</v>
      </c>
      <c r="AM57" s="141">
        <f t="shared" si="21"/>
        <v>0</v>
      </c>
      <c r="AN57" s="136">
        <v>0</v>
      </c>
      <c r="AO57" s="137">
        <f t="shared" si="114"/>
        <v>0</v>
      </c>
      <c r="AP57" s="137">
        <f t="shared" si="115"/>
        <v>0</v>
      </c>
      <c r="AQ57" s="138">
        <f t="shared" si="77"/>
        <v>0</v>
      </c>
      <c r="AR57" s="136">
        <v>0</v>
      </c>
      <c r="AS57" s="137">
        <f t="shared" si="116"/>
        <v>0</v>
      </c>
      <c r="AT57" s="137">
        <f t="shared" si="117"/>
        <v>0</v>
      </c>
      <c r="AU57" s="138">
        <f t="shared" si="80"/>
        <v>0</v>
      </c>
      <c r="AV57" s="136">
        <v>0</v>
      </c>
      <c r="AW57" s="137">
        <f t="shared" si="118"/>
        <v>0</v>
      </c>
      <c r="AX57" s="137">
        <f t="shared" si="119"/>
        <v>0</v>
      </c>
      <c r="AY57" s="138">
        <f t="shared" si="83"/>
        <v>0</v>
      </c>
      <c r="AZ57" s="136">
        <v>0</v>
      </c>
      <c r="BA57" s="137">
        <f t="shared" si="120"/>
        <v>0</v>
      </c>
      <c r="BB57" s="137">
        <f t="shared" si="121"/>
        <v>0</v>
      </c>
      <c r="BC57" s="138">
        <f t="shared" si="86"/>
        <v>0</v>
      </c>
      <c r="BD57" s="136">
        <v>0</v>
      </c>
      <c r="BE57" s="137">
        <f t="shared" si="122"/>
        <v>0</v>
      </c>
      <c r="BF57" s="137">
        <f t="shared" si="123"/>
        <v>0</v>
      </c>
      <c r="BG57" s="138">
        <f t="shared" si="89"/>
        <v>0</v>
      </c>
      <c r="BH57" s="136">
        <v>0</v>
      </c>
      <c r="BI57" s="137">
        <f t="shared" si="124"/>
        <v>0</v>
      </c>
      <c r="BJ57" s="137">
        <f t="shared" si="125"/>
        <v>0</v>
      </c>
      <c r="BK57" s="138">
        <f t="shared" si="92"/>
        <v>0</v>
      </c>
      <c r="BL57" s="139">
        <f t="shared" si="126"/>
        <v>0</v>
      </c>
      <c r="BM57" s="140">
        <f t="shared" si="126"/>
        <v>0</v>
      </c>
      <c r="BN57" s="140">
        <f t="shared" si="126"/>
        <v>0</v>
      </c>
      <c r="BO57" s="141">
        <f t="shared" si="41"/>
        <v>0</v>
      </c>
      <c r="BP57" s="139">
        <f t="shared" si="127"/>
        <v>0</v>
      </c>
      <c r="BQ57" s="140">
        <f t="shared" si="128"/>
        <v>0</v>
      </c>
      <c r="BR57" s="140">
        <f t="shared" si="128"/>
        <v>0</v>
      </c>
      <c r="BS57" s="141">
        <f t="shared" si="43"/>
        <v>0</v>
      </c>
      <c r="BT57" s="142">
        <f t="shared" si="129"/>
        <v>0</v>
      </c>
      <c r="BU57" s="143">
        <f t="shared" si="129"/>
        <v>0</v>
      </c>
      <c r="BV57" s="143">
        <f t="shared" si="129"/>
        <v>0</v>
      </c>
      <c r="BW57" s="144">
        <f t="shared" si="45"/>
        <v>0</v>
      </c>
      <c r="BX57" s="142">
        <f t="shared" si="130"/>
        <v>0</v>
      </c>
      <c r="BY57" s="143">
        <f t="shared" si="131"/>
        <v>0</v>
      </c>
      <c r="BZ57" s="143">
        <f t="shared" si="131"/>
        <v>0</v>
      </c>
      <c r="CA57" s="144">
        <f t="shared" si="50"/>
        <v>0</v>
      </c>
    </row>
    <row r="58" spans="2:79" s="268" customFormat="1" ht="21" customHeight="1">
      <c r="B58" s="145"/>
      <c r="C58" s="184"/>
      <c r="D58" s="146" t="s">
        <v>92</v>
      </c>
      <c r="E58" s="185"/>
      <c r="F58" s="159"/>
      <c r="G58" s="149"/>
      <c r="H58" s="136">
        <v>0</v>
      </c>
      <c r="I58" s="137">
        <f t="shared" si="99"/>
        <v>0</v>
      </c>
      <c r="J58" s="137">
        <f t="shared" si="100"/>
        <v>0</v>
      </c>
      <c r="K58" s="138">
        <f t="shared" si="56"/>
        <v>0</v>
      </c>
      <c r="L58" s="136">
        <v>0</v>
      </c>
      <c r="M58" s="137">
        <f t="shared" si="101"/>
        <v>0</v>
      </c>
      <c r="N58" s="137">
        <f t="shared" si="102"/>
        <v>0</v>
      </c>
      <c r="O58" s="138">
        <f t="shared" si="59"/>
        <v>0</v>
      </c>
      <c r="P58" s="136">
        <v>0</v>
      </c>
      <c r="Q58" s="137">
        <f t="shared" si="103"/>
        <v>0</v>
      </c>
      <c r="R58" s="137">
        <f t="shared" si="104"/>
        <v>0</v>
      </c>
      <c r="S58" s="138">
        <f t="shared" si="62"/>
        <v>0</v>
      </c>
      <c r="T58" s="136">
        <v>0</v>
      </c>
      <c r="U58" s="137">
        <f t="shared" si="105"/>
        <v>0</v>
      </c>
      <c r="V58" s="137">
        <f t="shared" si="106"/>
        <v>0</v>
      </c>
      <c r="W58" s="138">
        <f t="shared" si="65"/>
        <v>0</v>
      </c>
      <c r="X58" s="136">
        <v>0</v>
      </c>
      <c r="Y58" s="137">
        <f t="shared" si="107"/>
        <v>0</v>
      </c>
      <c r="Z58" s="137">
        <f t="shared" si="108"/>
        <v>0</v>
      </c>
      <c r="AA58" s="138">
        <f t="shared" si="68"/>
        <v>0</v>
      </c>
      <c r="AB58" s="136">
        <v>0</v>
      </c>
      <c r="AC58" s="137">
        <f t="shared" si="109"/>
        <v>0</v>
      </c>
      <c r="AD58" s="137">
        <f t="shared" si="110"/>
        <v>0</v>
      </c>
      <c r="AE58" s="138">
        <f t="shared" si="71"/>
        <v>0</v>
      </c>
      <c r="AF58" s="139">
        <f t="shared" si="111"/>
        <v>0</v>
      </c>
      <c r="AG58" s="140">
        <f t="shared" si="111"/>
        <v>0</v>
      </c>
      <c r="AH58" s="140">
        <f t="shared" si="111"/>
        <v>0</v>
      </c>
      <c r="AI58" s="141">
        <f t="shared" si="19"/>
        <v>0</v>
      </c>
      <c r="AJ58" s="139">
        <f t="shared" si="112"/>
        <v>0</v>
      </c>
      <c r="AK58" s="140">
        <f t="shared" si="113"/>
        <v>0</v>
      </c>
      <c r="AL58" s="140">
        <f t="shared" si="113"/>
        <v>0</v>
      </c>
      <c r="AM58" s="141">
        <f t="shared" si="21"/>
        <v>0</v>
      </c>
      <c r="AN58" s="136">
        <v>0</v>
      </c>
      <c r="AO58" s="137">
        <f t="shared" si="114"/>
        <v>0</v>
      </c>
      <c r="AP58" s="137">
        <f t="shared" si="115"/>
        <v>0</v>
      </c>
      <c r="AQ58" s="138">
        <f t="shared" si="77"/>
        <v>0</v>
      </c>
      <c r="AR58" s="136">
        <v>0</v>
      </c>
      <c r="AS58" s="137">
        <f t="shared" si="116"/>
        <v>0</v>
      </c>
      <c r="AT58" s="137">
        <f t="shared" si="117"/>
        <v>0</v>
      </c>
      <c r="AU58" s="138">
        <f t="shared" si="80"/>
        <v>0</v>
      </c>
      <c r="AV58" s="136">
        <v>0</v>
      </c>
      <c r="AW58" s="137">
        <f t="shared" si="118"/>
        <v>0</v>
      </c>
      <c r="AX58" s="137">
        <f t="shared" si="119"/>
        <v>0</v>
      </c>
      <c r="AY58" s="138">
        <f t="shared" si="83"/>
        <v>0</v>
      </c>
      <c r="AZ58" s="136">
        <v>0</v>
      </c>
      <c r="BA58" s="137">
        <f t="shared" si="120"/>
        <v>0</v>
      </c>
      <c r="BB58" s="137">
        <f t="shared" si="121"/>
        <v>0</v>
      </c>
      <c r="BC58" s="138">
        <f t="shared" si="86"/>
        <v>0</v>
      </c>
      <c r="BD58" s="136">
        <v>0</v>
      </c>
      <c r="BE58" s="137">
        <f t="shared" si="122"/>
        <v>0</v>
      </c>
      <c r="BF58" s="137">
        <f t="shared" si="123"/>
        <v>0</v>
      </c>
      <c r="BG58" s="138">
        <f t="shared" si="89"/>
        <v>0</v>
      </c>
      <c r="BH58" s="136">
        <v>0</v>
      </c>
      <c r="BI58" s="137">
        <f t="shared" si="124"/>
        <v>0</v>
      </c>
      <c r="BJ58" s="137">
        <f t="shared" si="125"/>
        <v>0</v>
      </c>
      <c r="BK58" s="138">
        <f t="shared" si="92"/>
        <v>0</v>
      </c>
      <c r="BL58" s="139">
        <f t="shared" si="126"/>
        <v>0</v>
      </c>
      <c r="BM58" s="140">
        <f t="shared" si="126"/>
        <v>0</v>
      </c>
      <c r="BN58" s="140">
        <f t="shared" si="126"/>
        <v>0</v>
      </c>
      <c r="BO58" s="141">
        <f t="shared" si="41"/>
        <v>0</v>
      </c>
      <c r="BP58" s="139">
        <f t="shared" si="127"/>
        <v>0</v>
      </c>
      <c r="BQ58" s="140">
        <f t="shared" si="128"/>
        <v>0</v>
      </c>
      <c r="BR58" s="140">
        <f t="shared" si="128"/>
        <v>0</v>
      </c>
      <c r="BS58" s="141">
        <f t="shared" si="43"/>
        <v>0</v>
      </c>
      <c r="BT58" s="142">
        <f t="shared" si="129"/>
        <v>0</v>
      </c>
      <c r="BU58" s="143">
        <f t="shared" si="129"/>
        <v>0</v>
      </c>
      <c r="BV58" s="143">
        <f t="shared" si="129"/>
        <v>0</v>
      </c>
      <c r="BW58" s="144">
        <f t="shared" si="45"/>
        <v>0</v>
      </c>
      <c r="BX58" s="142">
        <f t="shared" si="130"/>
        <v>0</v>
      </c>
      <c r="BY58" s="143">
        <f t="shared" si="131"/>
        <v>0</v>
      </c>
      <c r="BZ58" s="143">
        <f t="shared" si="131"/>
        <v>0</v>
      </c>
      <c r="CA58" s="144">
        <f t="shared" si="50"/>
        <v>0</v>
      </c>
    </row>
    <row r="59" spans="2:79" s="268" customFormat="1" ht="21" customHeight="1">
      <c r="B59" s="188"/>
      <c r="C59" s="189"/>
      <c r="D59" s="190" t="s">
        <v>92</v>
      </c>
      <c r="E59" s="191"/>
      <c r="F59" s="192"/>
      <c r="G59" s="193"/>
      <c r="H59" s="136">
        <v>0</v>
      </c>
      <c r="I59" s="137">
        <f t="shared" si="99"/>
        <v>0</v>
      </c>
      <c r="J59" s="137">
        <f t="shared" si="100"/>
        <v>0</v>
      </c>
      <c r="K59" s="138">
        <f t="shared" si="56"/>
        <v>0</v>
      </c>
      <c r="L59" s="136">
        <v>0</v>
      </c>
      <c r="M59" s="137">
        <f t="shared" si="101"/>
        <v>0</v>
      </c>
      <c r="N59" s="137">
        <f t="shared" si="102"/>
        <v>0</v>
      </c>
      <c r="O59" s="138">
        <f t="shared" si="59"/>
        <v>0</v>
      </c>
      <c r="P59" s="136">
        <v>0</v>
      </c>
      <c r="Q59" s="137">
        <f t="shared" si="103"/>
        <v>0</v>
      </c>
      <c r="R59" s="137">
        <f t="shared" si="104"/>
        <v>0</v>
      </c>
      <c r="S59" s="138">
        <f t="shared" si="62"/>
        <v>0</v>
      </c>
      <c r="T59" s="136">
        <v>0</v>
      </c>
      <c r="U59" s="137">
        <f t="shared" si="105"/>
        <v>0</v>
      </c>
      <c r="V59" s="137">
        <f t="shared" si="106"/>
        <v>0</v>
      </c>
      <c r="W59" s="138">
        <f t="shared" si="65"/>
        <v>0</v>
      </c>
      <c r="X59" s="136">
        <v>0</v>
      </c>
      <c r="Y59" s="137">
        <f t="shared" si="107"/>
        <v>0</v>
      </c>
      <c r="Z59" s="137">
        <f t="shared" si="108"/>
        <v>0</v>
      </c>
      <c r="AA59" s="138">
        <f t="shared" si="68"/>
        <v>0</v>
      </c>
      <c r="AB59" s="136">
        <v>0</v>
      </c>
      <c r="AC59" s="137">
        <f t="shared" si="109"/>
        <v>0</v>
      </c>
      <c r="AD59" s="137">
        <f t="shared" si="110"/>
        <v>0</v>
      </c>
      <c r="AE59" s="138">
        <f t="shared" si="71"/>
        <v>0</v>
      </c>
      <c r="AF59" s="139">
        <f t="shared" si="111"/>
        <v>0</v>
      </c>
      <c r="AG59" s="140">
        <f t="shared" si="111"/>
        <v>0</v>
      </c>
      <c r="AH59" s="140">
        <f t="shared" si="111"/>
        <v>0</v>
      </c>
      <c r="AI59" s="141">
        <f t="shared" si="19"/>
        <v>0</v>
      </c>
      <c r="AJ59" s="139">
        <f t="shared" si="112"/>
        <v>0</v>
      </c>
      <c r="AK59" s="140">
        <f t="shared" si="113"/>
        <v>0</v>
      </c>
      <c r="AL59" s="140">
        <f t="shared" si="113"/>
        <v>0</v>
      </c>
      <c r="AM59" s="141">
        <f t="shared" si="21"/>
        <v>0</v>
      </c>
      <c r="AN59" s="136">
        <v>0</v>
      </c>
      <c r="AO59" s="137">
        <f t="shared" si="114"/>
        <v>0</v>
      </c>
      <c r="AP59" s="137">
        <f t="shared" si="115"/>
        <v>0</v>
      </c>
      <c r="AQ59" s="138">
        <f t="shared" si="77"/>
        <v>0</v>
      </c>
      <c r="AR59" s="136">
        <v>0</v>
      </c>
      <c r="AS59" s="137">
        <f t="shared" si="116"/>
        <v>0</v>
      </c>
      <c r="AT59" s="137">
        <f t="shared" si="117"/>
        <v>0</v>
      </c>
      <c r="AU59" s="138">
        <f t="shared" si="80"/>
        <v>0</v>
      </c>
      <c r="AV59" s="136">
        <v>0</v>
      </c>
      <c r="AW59" s="137">
        <f t="shared" si="118"/>
        <v>0</v>
      </c>
      <c r="AX59" s="137">
        <f t="shared" si="119"/>
        <v>0</v>
      </c>
      <c r="AY59" s="138">
        <f t="shared" si="83"/>
        <v>0</v>
      </c>
      <c r="AZ59" s="136">
        <v>0</v>
      </c>
      <c r="BA59" s="137">
        <f t="shared" si="120"/>
        <v>0</v>
      </c>
      <c r="BB59" s="137">
        <f t="shared" si="121"/>
        <v>0</v>
      </c>
      <c r="BC59" s="138">
        <f t="shared" si="86"/>
        <v>0</v>
      </c>
      <c r="BD59" s="136">
        <v>0</v>
      </c>
      <c r="BE59" s="137">
        <f t="shared" si="122"/>
        <v>0</v>
      </c>
      <c r="BF59" s="137">
        <f t="shared" si="123"/>
        <v>0</v>
      </c>
      <c r="BG59" s="138">
        <f t="shared" si="89"/>
        <v>0</v>
      </c>
      <c r="BH59" s="136">
        <v>0</v>
      </c>
      <c r="BI59" s="137">
        <f t="shared" si="124"/>
        <v>0</v>
      </c>
      <c r="BJ59" s="137">
        <f t="shared" si="125"/>
        <v>0</v>
      </c>
      <c r="BK59" s="138">
        <f t="shared" si="92"/>
        <v>0</v>
      </c>
      <c r="BL59" s="139">
        <f t="shared" si="126"/>
        <v>0</v>
      </c>
      <c r="BM59" s="140">
        <f t="shared" si="126"/>
        <v>0</v>
      </c>
      <c r="BN59" s="140">
        <f t="shared" si="126"/>
        <v>0</v>
      </c>
      <c r="BO59" s="141">
        <f t="shared" si="41"/>
        <v>0</v>
      </c>
      <c r="BP59" s="139">
        <f t="shared" si="127"/>
        <v>0</v>
      </c>
      <c r="BQ59" s="140">
        <f t="shared" si="128"/>
        <v>0</v>
      </c>
      <c r="BR59" s="140">
        <f t="shared" si="128"/>
        <v>0</v>
      </c>
      <c r="BS59" s="141">
        <f t="shared" si="43"/>
        <v>0</v>
      </c>
      <c r="BT59" s="142">
        <f t="shared" si="129"/>
        <v>0</v>
      </c>
      <c r="BU59" s="143">
        <f t="shared" si="129"/>
        <v>0</v>
      </c>
      <c r="BV59" s="143">
        <f t="shared" si="129"/>
        <v>0</v>
      </c>
      <c r="BW59" s="144">
        <f t="shared" si="45"/>
        <v>0</v>
      </c>
      <c r="BX59" s="142">
        <f t="shared" si="130"/>
        <v>0</v>
      </c>
      <c r="BY59" s="143">
        <f t="shared" si="131"/>
        <v>0</v>
      </c>
      <c r="BZ59" s="143">
        <f t="shared" si="131"/>
        <v>0</v>
      </c>
      <c r="CA59" s="144">
        <f t="shared" si="50"/>
        <v>0</v>
      </c>
    </row>
    <row r="60" spans="2:79" ht="21" customHeight="1">
      <c r="B60" s="182" t="s">
        <v>93</v>
      </c>
      <c r="C60" s="183" t="s">
        <v>94</v>
      </c>
      <c r="D60" s="121" t="s">
        <v>19</v>
      </c>
      <c r="E60" s="122">
        <v>209.36</v>
      </c>
      <c r="F60" s="85">
        <v>1.1299999999999999</v>
      </c>
      <c r="G60" s="86">
        <v>0.97099999999999997</v>
      </c>
      <c r="H60" s="87">
        <v>33.4</v>
      </c>
      <c r="I60" s="88">
        <f t="shared" si="99"/>
        <v>7672.5</v>
      </c>
      <c r="J60" s="88">
        <f t="shared" si="100"/>
        <v>6992.6</v>
      </c>
      <c r="K60" s="89">
        <f t="shared" si="56"/>
        <v>679.89999999999964</v>
      </c>
      <c r="L60" s="87">
        <v>35</v>
      </c>
      <c r="M60" s="88">
        <f t="shared" si="101"/>
        <v>8040.1</v>
      </c>
      <c r="N60" s="88">
        <f t="shared" si="102"/>
        <v>7327.6</v>
      </c>
      <c r="O60" s="89">
        <f t="shared" si="59"/>
        <v>712.5</v>
      </c>
      <c r="P60" s="87">
        <v>36.700000000000003</v>
      </c>
      <c r="Q60" s="88">
        <f t="shared" si="103"/>
        <v>8430.6</v>
      </c>
      <c r="R60" s="88">
        <f t="shared" si="104"/>
        <v>7683.5</v>
      </c>
      <c r="S60" s="89">
        <f t="shared" si="62"/>
        <v>747.10000000000036</v>
      </c>
      <c r="T60" s="87">
        <v>33.4</v>
      </c>
      <c r="U60" s="88">
        <f t="shared" si="105"/>
        <v>7672.5</v>
      </c>
      <c r="V60" s="88">
        <f t="shared" si="106"/>
        <v>6992.6</v>
      </c>
      <c r="W60" s="89">
        <f t="shared" si="65"/>
        <v>679.89999999999964</v>
      </c>
      <c r="X60" s="87">
        <v>36.700000000000003</v>
      </c>
      <c r="Y60" s="88">
        <f t="shared" si="107"/>
        <v>8430.6</v>
      </c>
      <c r="Z60" s="88">
        <f t="shared" si="108"/>
        <v>7683.5</v>
      </c>
      <c r="AA60" s="89">
        <f t="shared" si="68"/>
        <v>747.10000000000036</v>
      </c>
      <c r="AB60" s="87">
        <v>33.4</v>
      </c>
      <c r="AC60" s="88">
        <f t="shared" si="109"/>
        <v>7672.5</v>
      </c>
      <c r="AD60" s="88">
        <f t="shared" si="110"/>
        <v>6992.6</v>
      </c>
      <c r="AE60" s="89">
        <f t="shared" si="71"/>
        <v>679.89999999999964</v>
      </c>
      <c r="AF60" s="90">
        <f t="shared" si="111"/>
        <v>208.6</v>
      </c>
      <c r="AG60" s="91">
        <f t="shared" si="111"/>
        <v>47918.8</v>
      </c>
      <c r="AH60" s="91">
        <f t="shared" si="111"/>
        <v>43672.4</v>
      </c>
      <c r="AI60" s="92">
        <f t="shared" si="19"/>
        <v>4246.4000000000015</v>
      </c>
      <c r="AJ60" s="90">
        <f t="shared" si="112"/>
        <v>34.799999999999997</v>
      </c>
      <c r="AK60" s="91">
        <f t="shared" si="113"/>
        <v>7986</v>
      </c>
      <c r="AL60" s="91">
        <f t="shared" si="113"/>
        <v>7279</v>
      </c>
      <c r="AM60" s="92">
        <f t="shared" si="21"/>
        <v>707</v>
      </c>
      <c r="AN60" s="87">
        <v>33.4</v>
      </c>
      <c r="AO60" s="88">
        <f t="shared" si="114"/>
        <v>7672.5</v>
      </c>
      <c r="AP60" s="88">
        <f t="shared" si="115"/>
        <v>6992.6</v>
      </c>
      <c r="AQ60" s="89">
        <f t="shared" si="77"/>
        <v>679.89999999999964</v>
      </c>
      <c r="AR60" s="87">
        <v>33.4</v>
      </c>
      <c r="AS60" s="88">
        <f t="shared" si="116"/>
        <v>7672.5</v>
      </c>
      <c r="AT60" s="88">
        <f t="shared" si="117"/>
        <v>6992.6</v>
      </c>
      <c r="AU60" s="89">
        <f t="shared" si="80"/>
        <v>679.89999999999964</v>
      </c>
      <c r="AV60" s="87">
        <v>36.700000000000003</v>
      </c>
      <c r="AW60" s="88">
        <f t="shared" si="118"/>
        <v>8430.6</v>
      </c>
      <c r="AX60" s="88">
        <f t="shared" si="119"/>
        <v>7683.5</v>
      </c>
      <c r="AY60" s="89">
        <f t="shared" si="83"/>
        <v>747.10000000000036</v>
      </c>
      <c r="AZ60" s="87">
        <v>31.7</v>
      </c>
      <c r="BA60" s="88">
        <f t="shared" si="120"/>
        <v>7282</v>
      </c>
      <c r="BB60" s="88">
        <f t="shared" si="121"/>
        <v>6636.7</v>
      </c>
      <c r="BC60" s="89">
        <f t="shared" si="86"/>
        <v>645.30000000000018</v>
      </c>
      <c r="BD60" s="87">
        <v>31.7</v>
      </c>
      <c r="BE60" s="88">
        <f t="shared" si="122"/>
        <v>7282</v>
      </c>
      <c r="BF60" s="88">
        <f t="shared" si="123"/>
        <v>6636.7</v>
      </c>
      <c r="BG60" s="89">
        <f t="shared" si="89"/>
        <v>645.30000000000018</v>
      </c>
      <c r="BH60" s="87">
        <v>36.700000000000003</v>
      </c>
      <c r="BI60" s="88">
        <f t="shared" si="124"/>
        <v>8430.6</v>
      </c>
      <c r="BJ60" s="88">
        <f t="shared" si="125"/>
        <v>7683.5</v>
      </c>
      <c r="BK60" s="89">
        <f t="shared" si="92"/>
        <v>747.10000000000036</v>
      </c>
      <c r="BL60" s="90">
        <f t="shared" si="126"/>
        <v>203.59999999999997</v>
      </c>
      <c r="BM60" s="91">
        <f t="shared" si="126"/>
        <v>46770.2</v>
      </c>
      <c r="BN60" s="91">
        <f t="shared" si="126"/>
        <v>42625.599999999999</v>
      </c>
      <c r="BO60" s="92">
        <f t="shared" si="41"/>
        <v>4144.5999999999985</v>
      </c>
      <c r="BP60" s="90">
        <f t="shared" si="127"/>
        <v>33.9</v>
      </c>
      <c r="BQ60" s="91">
        <f t="shared" si="128"/>
        <v>7795</v>
      </c>
      <c r="BR60" s="91">
        <f t="shared" si="128"/>
        <v>7104</v>
      </c>
      <c r="BS60" s="92">
        <f t="shared" si="43"/>
        <v>691</v>
      </c>
      <c r="BT60" s="79">
        <f t="shared" si="129"/>
        <v>412.19999999999993</v>
      </c>
      <c r="BU60" s="80">
        <f t="shared" si="129"/>
        <v>94689</v>
      </c>
      <c r="BV60" s="80">
        <f t="shared" si="129"/>
        <v>86298</v>
      </c>
      <c r="BW60" s="93">
        <f t="shared" si="45"/>
        <v>8391</v>
      </c>
      <c r="BX60" s="79">
        <f t="shared" si="130"/>
        <v>34.4</v>
      </c>
      <c r="BY60" s="80">
        <f t="shared" si="131"/>
        <v>7891</v>
      </c>
      <c r="BZ60" s="80">
        <f t="shared" si="131"/>
        <v>7192</v>
      </c>
      <c r="CA60" s="93">
        <f t="shared" si="50"/>
        <v>699</v>
      </c>
    </row>
    <row r="61" spans="2:79" s="269" customFormat="1" ht="21" customHeight="1">
      <c r="B61" s="167"/>
      <c r="C61" s="168"/>
      <c r="D61" s="169" t="s">
        <v>163</v>
      </c>
      <c r="E61" s="170"/>
      <c r="F61" s="171"/>
      <c r="G61" s="172"/>
      <c r="H61" s="173">
        <v>0</v>
      </c>
      <c r="I61" s="174">
        <f t="shared" si="99"/>
        <v>0</v>
      </c>
      <c r="J61" s="174">
        <f t="shared" si="100"/>
        <v>0</v>
      </c>
      <c r="K61" s="175">
        <f t="shared" si="56"/>
        <v>0</v>
      </c>
      <c r="L61" s="173">
        <v>0</v>
      </c>
      <c r="M61" s="174">
        <f t="shared" si="101"/>
        <v>0</v>
      </c>
      <c r="N61" s="174">
        <f t="shared" si="102"/>
        <v>0</v>
      </c>
      <c r="O61" s="175">
        <f t="shared" si="59"/>
        <v>0</v>
      </c>
      <c r="P61" s="173">
        <v>0</v>
      </c>
      <c r="Q61" s="174">
        <f t="shared" si="103"/>
        <v>0</v>
      </c>
      <c r="R61" s="174">
        <f t="shared" si="104"/>
        <v>0</v>
      </c>
      <c r="S61" s="175">
        <f t="shared" si="62"/>
        <v>0</v>
      </c>
      <c r="T61" s="173">
        <v>0</v>
      </c>
      <c r="U61" s="174">
        <f t="shared" si="105"/>
        <v>0</v>
      </c>
      <c r="V61" s="174">
        <f t="shared" si="106"/>
        <v>0</v>
      </c>
      <c r="W61" s="175">
        <f t="shared" si="65"/>
        <v>0</v>
      </c>
      <c r="X61" s="173">
        <v>0</v>
      </c>
      <c r="Y61" s="174">
        <f t="shared" si="107"/>
        <v>0</v>
      </c>
      <c r="Z61" s="174">
        <f t="shared" si="108"/>
        <v>0</v>
      </c>
      <c r="AA61" s="175">
        <f t="shared" si="68"/>
        <v>0</v>
      </c>
      <c r="AB61" s="173">
        <v>0</v>
      </c>
      <c r="AC61" s="174">
        <f t="shared" si="109"/>
        <v>0</v>
      </c>
      <c r="AD61" s="174">
        <f t="shared" si="110"/>
        <v>0</v>
      </c>
      <c r="AE61" s="175">
        <f t="shared" si="71"/>
        <v>0</v>
      </c>
      <c r="AF61" s="176">
        <f t="shared" si="111"/>
        <v>0</v>
      </c>
      <c r="AG61" s="177">
        <f t="shared" si="111"/>
        <v>0</v>
      </c>
      <c r="AH61" s="177">
        <f t="shared" si="111"/>
        <v>0</v>
      </c>
      <c r="AI61" s="178">
        <f t="shared" si="19"/>
        <v>0</v>
      </c>
      <c r="AJ61" s="176">
        <f t="shared" si="112"/>
        <v>0</v>
      </c>
      <c r="AK61" s="177">
        <f t="shared" si="113"/>
        <v>0</v>
      </c>
      <c r="AL61" s="177">
        <f t="shared" si="113"/>
        <v>0</v>
      </c>
      <c r="AM61" s="178">
        <f t="shared" si="21"/>
        <v>0</v>
      </c>
      <c r="AN61" s="173">
        <v>0</v>
      </c>
      <c r="AO61" s="174">
        <f t="shared" si="114"/>
        <v>0</v>
      </c>
      <c r="AP61" s="174">
        <f t="shared" si="115"/>
        <v>0</v>
      </c>
      <c r="AQ61" s="175">
        <f t="shared" si="77"/>
        <v>0</v>
      </c>
      <c r="AR61" s="173">
        <v>0</v>
      </c>
      <c r="AS61" s="174">
        <f t="shared" si="116"/>
        <v>0</v>
      </c>
      <c r="AT61" s="174">
        <f t="shared" si="117"/>
        <v>0</v>
      </c>
      <c r="AU61" s="175">
        <f t="shared" si="80"/>
        <v>0</v>
      </c>
      <c r="AV61" s="173">
        <v>0</v>
      </c>
      <c r="AW61" s="174">
        <f t="shared" si="118"/>
        <v>0</v>
      </c>
      <c r="AX61" s="174">
        <f t="shared" si="119"/>
        <v>0</v>
      </c>
      <c r="AY61" s="175">
        <f t="shared" si="83"/>
        <v>0</v>
      </c>
      <c r="AZ61" s="173">
        <v>0</v>
      </c>
      <c r="BA61" s="174">
        <f t="shared" si="120"/>
        <v>0</v>
      </c>
      <c r="BB61" s="174">
        <f t="shared" si="121"/>
        <v>0</v>
      </c>
      <c r="BC61" s="175">
        <f t="shared" si="86"/>
        <v>0</v>
      </c>
      <c r="BD61" s="173">
        <v>0</v>
      </c>
      <c r="BE61" s="174">
        <f t="shared" si="122"/>
        <v>0</v>
      </c>
      <c r="BF61" s="174">
        <f t="shared" si="123"/>
        <v>0</v>
      </c>
      <c r="BG61" s="175">
        <f t="shared" si="89"/>
        <v>0</v>
      </c>
      <c r="BH61" s="173">
        <v>0</v>
      </c>
      <c r="BI61" s="174">
        <f t="shared" si="124"/>
        <v>0</v>
      </c>
      <c r="BJ61" s="174">
        <f t="shared" si="125"/>
        <v>0</v>
      </c>
      <c r="BK61" s="175">
        <f t="shared" si="92"/>
        <v>0</v>
      </c>
      <c r="BL61" s="176">
        <f t="shared" si="126"/>
        <v>0</v>
      </c>
      <c r="BM61" s="177">
        <f t="shared" si="126"/>
        <v>0</v>
      </c>
      <c r="BN61" s="177">
        <f t="shared" si="126"/>
        <v>0</v>
      </c>
      <c r="BO61" s="178">
        <f t="shared" si="41"/>
        <v>0</v>
      </c>
      <c r="BP61" s="176">
        <f t="shared" si="127"/>
        <v>0</v>
      </c>
      <c r="BQ61" s="177">
        <f t="shared" si="128"/>
        <v>0</v>
      </c>
      <c r="BR61" s="177">
        <f t="shared" si="128"/>
        <v>0</v>
      </c>
      <c r="BS61" s="178">
        <f t="shared" si="43"/>
        <v>0</v>
      </c>
      <c r="BT61" s="179">
        <f t="shared" si="129"/>
        <v>0</v>
      </c>
      <c r="BU61" s="180">
        <f t="shared" si="129"/>
        <v>0</v>
      </c>
      <c r="BV61" s="180">
        <f t="shared" si="129"/>
        <v>0</v>
      </c>
      <c r="BW61" s="181">
        <f t="shared" si="45"/>
        <v>0</v>
      </c>
      <c r="BX61" s="179">
        <f t="shared" si="130"/>
        <v>0</v>
      </c>
      <c r="BY61" s="180">
        <f t="shared" si="131"/>
        <v>0</v>
      </c>
      <c r="BZ61" s="180">
        <f t="shared" si="131"/>
        <v>0</v>
      </c>
      <c r="CA61" s="181">
        <f t="shared" si="50"/>
        <v>0</v>
      </c>
    </row>
    <row r="62" spans="2:79" ht="21" customHeight="1">
      <c r="B62" s="66"/>
      <c r="C62" s="67" t="s">
        <v>95</v>
      </c>
      <c r="D62" s="68" t="s">
        <v>20</v>
      </c>
      <c r="E62" s="69">
        <v>271.69</v>
      </c>
      <c r="F62" s="85">
        <v>1.1299999999999999</v>
      </c>
      <c r="G62" s="86">
        <v>0.97099999999999997</v>
      </c>
      <c r="H62" s="87">
        <v>5.8</v>
      </c>
      <c r="I62" s="88">
        <f t="shared" si="99"/>
        <v>1729</v>
      </c>
      <c r="J62" s="88">
        <f t="shared" si="100"/>
        <v>1575.8</v>
      </c>
      <c r="K62" s="89">
        <f t="shared" si="56"/>
        <v>153.20000000000005</v>
      </c>
      <c r="L62" s="87">
        <v>6.1</v>
      </c>
      <c r="M62" s="88">
        <f t="shared" si="101"/>
        <v>1818.4</v>
      </c>
      <c r="N62" s="88">
        <f t="shared" si="102"/>
        <v>1657.3</v>
      </c>
      <c r="O62" s="89">
        <f t="shared" si="59"/>
        <v>161.10000000000014</v>
      </c>
      <c r="P62" s="87">
        <v>6.4</v>
      </c>
      <c r="Q62" s="88">
        <f t="shared" si="103"/>
        <v>1907.9</v>
      </c>
      <c r="R62" s="88">
        <f t="shared" si="104"/>
        <v>1738.8</v>
      </c>
      <c r="S62" s="89">
        <f t="shared" si="62"/>
        <v>169.10000000000014</v>
      </c>
      <c r="T62" s="87">
        <v>5.8</v>
      </c>
      <c r="U62" s="88">
        <f t="shared" si="105"/>
        <v>1729</v>
      </c>
      <c r="V62" s="88">
        <f t="shared" si="106"/>
        <v>1575.8</v>
      </c>
      <c r="W62" s="89">
        <f t="shared" si="65"/>
        <v>153.20000000000005</v>
      </c>
      <c r="X62" s="87">
        <v>6.4</v>
      </c>
      <c r="Y62" s="88">
        <f t="shared" si="107"/>
        <v>1907.9</v>
      </c>
      <c r="Z62" s="88">
        <f t="shared" si="108"/>
        <v>1738.8</v>
      </c>
      <c r="AA62" s="89">
        <f t="shared" si="68"/>
        <v>169.10000000000014</v>
      </c>
      <c r="AB62" s="87">
        <v>5.8</v>
      </c>
      <c r="AC62" s="88">
        <f t="shared" si="109"/>
        <v>1729</v>
      </c>
      <c r="AD62" s="88">
        <f t="shared" si="110"/>
        <v>1575.8</v>
      </c>
      <c r="AE62" s="89">
        <f t="shared" si="71"/>
        <v>153.20000000000005</v>
      </c>
      <c r="AF62" s="90">
        <f t="shared" si="111"/>
        <v>36.299999999999997</v>
      </c>
      <c r="AG62" s="91">
        <f t="shared" si="111"/>
        <v>10821.2</v>
      </c>
      <c r="AH62" s="91">
        <f t="shared" si="111"/>
        <v>9862.2999999999993</v>
      </c>
      <c r="AI62" s="92">
        <f t="shared" si="19"/>
        <v>958.90000000000146</v>
      </c>
      <c r="AJ62" s="90">
        <f t="shared" si="112"/>
        <v>6.1</v>
      </c>
      <c r="AK62" s="91">
        <f t="shared" si="113"/>
        <v>1804</v>
      </c>
      <c r="AL62" s="91">
        <f t="shared" si="113"/>
        <v>1644</v>
      </c>
      <c r="AM62" s="92">
        <f t="shared" si="21"/>
        <v>160</v>
      </c>
      <c r="AN62" s="87">
        <v>5.8</v>
      </c>
      <c r="AO62" s="88">
        <f t="shared" si="114"/>
        <v>1729</v>
      </c>
      <c r="AP62" s="88">
        <f t="shared" si="115"/>
        <v>1575.8</v>
      </c>
      <c r="AQ62" s="89">
        <f t="shared" si="77"/>
        <v>153.20000000000005</v>
      </c>
      <c r="AR62" s="87">
        <v>5.8</v>
      </c>
      <c r="AS62" s="88">
        <f t="shared" si="116"/>
        <v>1729</v>
      </c>
      <c r="AT62" s="88">
        <f t="shared" si="117"/>
        <v>1575.8</v>
      </c>
      <c r="AU62" s="89">
        <f t="shared" si="80"/>
        <v>153.20000000000005</v>
      </c>
      <c r="AV62" s="87">
        <v>6.4</v>
      </c>
      <c r="AW62" s="88">
        <f t="shared" si="118"/>
        <v>1907.9</v>
      </c>
      <c r="AX62" s="88">
        <f t="shared" si="119"/>
        <v>1738.8</v>
      </c>
      <c r="AY62" s="89">
        <f t="shared" si="83"/>
        <v>169.10000000000014</v>
      </c>
      <c r="AZ62" s="87">
        <v>5.5</v>
      </c>
      <c r="BA62" s="88">
        <f t="shared" si="120"/>
        <v>1639.6</v>
      </c>
      <c r="BB62" s="88">
        <f t="shared" si="121"/>
        <v>1494.3</v>
      </c>
      <c r="BC62" s="89">
        <f t="shared" si="86"/>
        <v>145.29999999999995</v>
      </c>
      <c r="BD62" s="87">
        <v>5.5</v>
      </c>
      <c r="BE62" s="88">
        <f t="shared" si="122"/>
        <v>1639.6</v>
      </c>
      <c r="BF62" s="88">
        <f t="shared" si="123"/>
        <v>1494.3</v>
      </c>
      <c r="BG62" s="89">
        <f t="shared" si="89"/>
        <v>145.29999999999995</v>
      </c>
      <c r="BH62" s="87">
        <v>6.4</v>
      </c>
      <c r="BI62" s="88">
        <f t="shared" si="124"/>
        <v>1907.9</v>
      </c>
      <c r="BJ62" s="88">
        <f t="shared" si="125"/>
        <v>1738.8</v>
      </c>
      <c r="BK62" s="89">
        <f t="shared" si="92"/>
        <v>169.10000000000014</v>
      </c>
      <c r="BL62" s="90">
        <f t="shared" si="126"/>
        <v>35.4</v>
      </c>
      <c r="BM62" s="91">
        <f t="shared" si="126"/>
        <v>10553</v>
      </c>
      <c r="BN62" s="91">
        <f t="shared" si="126"/>
        <v>9617.7999999999993</v>
      </c>
      <c r="BO62" s="92">
        <f t="shared" si="41"/>
        <v>935.20000000000073</v>
      </c>
      <c r="BP62" s="90">
        <f t="shared" si="127"/>
        <v>5.9</v>
      </c>
      <c r="BQ62" s="91">
        <f t="shared" si="128"/>
        <v>1759</v>
      </c>
      <c r="BR62" s="91">
        <f t="shared" si="128"/>
        <v>1603</v>
      </c>
      <c r="BS62" s="92">
        <f t="shared" si="43"/>
        <v>156</v>
      </c>
      <c r="BT62" s="79">
        <f t="shared" si="129"/>
        <v>71.699999999999989</v>
      </c>
      <c r="BU62" s="80">
        <f t="shared" si="129"/>
        <v>21374.2</v>
      </c>
      <c r="BV62" s="80">
        <f t="shared" si="129"/>
        <v>19480.099999999999</v>
      </c>
      <c r="BW62" s="93">
        <f t="shared" si="45"/>
        <v>1894.1000000000022</v>
      </c>
      <c r="BX62" s="79">
        <f t="shared" si="130"/>
        <v>6</v>
      </c>
      <c r="BY62" s="80">
        <f t="shared" si="131"/>
        <v>1781</v>
      </c>
      <c r="BZ62" s="80">
        <f t="shared" si="131"/>
        <v>1623</v>
      </c>
      <c r="CA62" s="93">
        <f t="shared" si="50"/>
        <v>158</v>
      </c>
    </row>
    <row r="63" spans="2:79" s="269" customFormat="1" ht="21" customHeight="1">
      <c r="B63" s="167"/>
      <c r="C63" s="168"/>
      <c r="D63" s="169" t="s">
        <v>164</v>
      </c>
      <c r="E63" s="170"/>
      <c r="F63" s="171"/>
      <c r="G63" s="172"/>
      <c r="H63" s="173">
        <v>0</v>
      </c>
      <c r="I63" s="174">
        <f t="shared" si="99"/>
        <v>0</v>
      </c>
      <c r="J63" s="174">
        <f t="shared" si="100"/>
        <v>0</v>
      </c>
      <c r="K63" s="175">
        <f t="shared" si="56"/>
        <v>0</v>
      </c>
      <c r="L63" s="173">
        <v>0</v>
      </c>
      <c r="M63" s="174">
        <f t="shared" si="101"/>
        <v>0</v>
      </c>
      <c r="N63" s="174">
        <f t="shared" si="102"/>
        <v>0</v>
      </c>
      <c r="O63" s="175">
        <f t="shared" si="59"/>
        <v>0</v>
      </c>
      <c r="P63" s="173">
        <v>0</v>
      </c>
      <c r="Q63" s="174">
        <f t="shared" si="103"/>
        <v>0</v>
      </c>
      <c r="R63" s="174">
        <f t="shared" si="104"/>
        <v>0</v>
      </c>
      <c r="S63" s="175">
        <f t="shared" si="62"/>
        <v>0</v>
      </c>
      <c r="T63" s="173">
        <v>0</v>
      </c>
      <c r="U63" s="174">
        <f t="shared" si="105"/>
        <v>0</v>
      </c>
      <c r="V63" s="174">
        <f t="shared" si="106"/>
        <v>0</v>
      </c>
      <c r="W63" s="175">
        <f t="shared" si="65"/>
        <v>0</v>
      </c>
      <c r="X63" s="173">
        <v>0</v>
      </c>
      <c r="Y63" s="174">
        <f t="shared" si="107"/>
        <v>0</v>
      </c>
      <c r="Z63" s="174">
        <f t="shared" si="108"/>
        <v>0</v>
      </c>
      <c r="AA63" s="175">
        <f t="shared" si="68"/>
        <v>0</v>
      </c>
      <c r="AB63" s="173">
        <v>0</v>
      </c>
      <c r="AC63" s="174">
        <f t="shared" si="109"/>
        <v>0</v>
      </c>
      <c r="AD63" s="174">
        <f t="shared" si="110"/>
        <v>0</v>
      </c>
      <c r="AE63" s="175">
        <f t="shared" si="71"/>
        <v>0</v>
      </c>
      <c r="AF63" s="176">
        <f t="shared" si="111"/>
        <v>0</v>
      </c>
      <c r="AG63" s="177">
        <f t="shared" si="111"/>
        <v>0</v>
      </c>
      <c r="AH63" s="177">
        <f t="shared" si="111"/>
        <v>0</v>
      </c>
      <c r="AI63" s="178">
        <f t="shared" si="19"/>
        <v>0</v>
      </c>
      <c r="AJ63" s="176">
        <f t="shared" si="112"/>
        <v>0</v>
      </c>
      <c r="AK63" s="177">
        <f t="shared" si="113"/>
        <v>0</v>
      </c>
      <c r="AL63" s="177">
        <f t="shared" si="113"/>
        <v>0</v>
      </c>
      <c r="AM63" s="178">
        <f t="shared" si="21"/>
        <v>0</v>
      </c>
      <c r="AN63" s="173">
        <v>0</v>
      </c>
      <c r="AO63" s="174">
        <f t="shared" si="114"/>
        <v>0</v>
      </c>
      <c r="AP63" s="174">
        <f t="shared" si="115"/>
        <v>0</v>
      </c>
      <c r="AQ63" s="175">
        <f t="shared" si="77"/>
        <v>0</v>
      </c>
      <c r="AR63" s="173">
        <v>0</v>
      </c>
      <c r="AS63" s="174">
        <f t="shared" si="116"/>
        <v>0</v>
      </c>
      <c r="AT63" s="174">
        <f t="shared" si="117"/>
        <v>0</v>
      </c>
      <c r="AU63" s="175">
        <f t="shared" si="80"/>
        <v>0</v>
      </c>
      <c r="AV63" s="173">
        <v>0</v>
      </c>
      <c r="AW63" s="174">
        <f t="shared" si="118"/>
        <v>0</v>
      </c>
      <c r="AX63" s="174">
        <f t="shared" si="119"/>
        <v>0</v>
      </c>
      <c r="AY63" s="175">
        <f t="shared" si="83"/>
        <v>0</v>
      </c>
      <c r="AZ63" s="173">
        <v>0</v>
      </c>
      <c r="BA63" s="174">
        <f t="shared" si="120"/>
        <v>0</v>
      </c>
      <c r="BB63" s="174">
        <f t="shared" si="121"/>
        <v>0</v>
      </c>
      <c r="BC63" s="175">
        <f t="shared" si="86"/>
        <v>0</v>
      </c>
      <c r="BD63" s="173">
        <v>0</v>
      </c>
      <c r="BE63" s="174">
        <f t="shared" si="122"/>
        <v>0</v>
      </c>
      <c r="BF63" s="174">
        <f t="shared" si="123"/>
        <v>0</v>
      </c>
      <c r="BG63" s="175">
        <f t="shared" si="89"/>
        <v>0</v>
      </c>
      <c r="BH63" s="173">
        <v>0</v>
      </c>
      <c r="BI63" s="174">
        <f t="shared" si="124"/>
        <v>0</v>
      </c>
      <c r="BJ63" s="174">
        <f t="shared" si="125"/>
        <v>0</v>
      </c>
      <c r="BK63" s="175">
        <f t="shared" si="92"/>
        <v>0</v>
      </c>
      <c r="BL63" s="176">
        <f t="shared" si="126"/>
        <v>0</v>
      </c>
      <c r="BM63" s="177">
        <f t="shared" si="126"/>
        <v>0</v>
      </c>
      <c r="BN63" s="177">
        <f t="shared" si="126"/>
        <v>0</v>
      </c>
      <c r="BO63" s="178">
        <f t="shared" si="41"/>
        <v>0</v>
      </c>
      <c r="BP63" s="176">
        <f t="shared" si="127"/>
        <v>0</v>
      </c>
      <c r="BQ63" s="177">
        <f t="shared" si="128"/>
        <v>0</v>
      </c>
      <c r="BR63" s="177">
        <f t="shared" si="128"/>
        <v>0</v>
      </c>
      <c r="BS63" s="178">
        <f t="shared" si="43"/>
        <v>0</v>
      </c>
      <c r="BT63" s="179">
        <f t="shared" si="129"/>
        <v>0</v>
      </c>
      <c r="BU63" s="180">
        <f t="shared" si="129"/>
        <v>0</v>
      </c>
      <c r="BV63" s="180">
        <f t="shared" si="129"/>
        <v>0</v>
      </c>
      <c r="BW63" s="181">
        <f t="shared" si="45"/>
        <v>0</v>
      </c>
      <c r="BX63" s="179">
        <f t="shared" si="130"/>
        <v>0</v>
      </c>
      <c r="BY63" s="180">
        <f t="shared" si="131"/>
        <v>0</v>
      </c>
      <c r="BZ63" s="180">
        <f t="shared" si="131"/>
        <v>0</v>
      </c>
      <c r="CA63" s="181">
        <f t="shared" si="50"/>
        <v>0</v>
      </c>
    </row>
    <row r="64" spans="2:79" ht="21" customHeight="1">
      <c r="B64" s="66"/>
      <c r="C64" s="67" t="s">
        <v>96</v>
      </c>
      <c r="D64" s="68" t="s">
        <v>97</v>
      </c>
      <c r="E64" s="69"/>
      <c r="F64" s="85"/>
      <c r="G64" s="86"/>
      <c r="H64" s="87">
        <v>0</v>
      </c>
      <c r="I64" s="88">
        <f t="shared" si="99"/>
        <v>0</v>
      </c>
      <c r="J64" s="88">
        <f t="shared" si="100"/>
        <v>0</v>
      </c>
      <c r="K64" s="89">
        <f t="shared" si="56"/>
        <v>0</v>
      </c>
      <c r="L64" s="87">
        <v>0</v>
      </c>
      <c r="M64" s="88">
        <f t="shared" si="101"/>
        <v>0</v>
      </c>
      <c r="N64" s="88">
        <f t="shared" si="102"/>
        <v>0</v>
      </c>
      <c r="O64" s="89">
        <f t="shared" si="59"/>
        <v>0</v>
      </c>
      <c r="P64" s="87">
        <v>0</v>
      </c>
      <c r="Q64" s="88">
        <f t="shared" si="103"/>
        <v>0</v>
      </c>
      <c r="R64" s="88">
        <f t="shared" si="104"/>
        <v>0</v>
      </c>
      <c r="S64" s="89">
        <f t="shared" si="62"/>
        <v>0</v>
      </c>
      <c r="T64" s="87">
        <v>0</v>
      </c>
      <c r="U64" s="88">
        <f t="shared" si="105"/>
        <v>0</v>
      </c>
      <c r="V64" s="88">
        <f t="shared" si="106"/>
        <v>0</v>
      </c>
      <c r="W64" s="89">
        <f t="shared" si="65"/>
        <v>0</v>
      </c>
      <c r="X64" s="87">
        <v>0</v>
      </c>
      <c r="Y64" s="88">
        <f t="shared" si="107"/>
        <v>0</v>
      </c>
      <c r="Z64" s="88">
        <f t="shared" si="108"/>
        <v>0</v>
      </c>
      <c r="AA64" s="89">
        <f t="shared" si="68"/>
        <v>0</v>
      </c>
      <c r="AB64" s="87">
        <v>0</v>
      </c>
      <c r="AC64" s="88">
        <f t="shared" si="109"/>
        <v>0</v>
      </c>
      <c r="AD64" s="88">
        <f t="shared" si="110"/>
        <v>0</v>
      </c>
      <c r="AE64" s="89">
        <f t="shared" si="71"/>
        <v>0</v>
      </c>
      <c r="AF64" s="90">
        <f t="shared" si="111"/>
        <v>0</v>
      </c>
      <c r="AG64" s="91">
        <f t="shared" si="111"/>
        <v>0</v>
      </c>
      <c r="AH64" s="91">
        <f t="shared" si="111"/>
        <v>0</v>
      </c>
      <c r="AI64" s="92">
        <f t="shared" si="19"/>
        <v>0</v>
      </c>
      <c r="AJ64" s="90">
        <f t="shared" si="112"/>
        <v>0</v>
      </c>
      <c r="AK64" s="91">
        <f t="shared" si="113"/>
        <v>0</v>
      </c>
      <c r="AL64" s="91">
        <f t="shared" si="113"/>
        <v>0</v>
      </c>
      <c r="AM64" s="92">
        <f t="shared" si="21"/>
        <v>0</v>
      </c>
      <c r="AN64" s="87">
        <v>0</v>
      </c>
      <c r="AO64" s="88">
        <f t="shared" si="114"/>
        <v>0</v>
      </c>
      <c r="AP64" s="88">
        <f t="shared" si="115"/>
        <v>0</v>
      </c>
      <c r="AQ64" s="89">
        <f t="shared" si="77"/>
        <v>0</v>
      </c>
      <c r="AR64" s="87">
        <v>0</v>
      </c>
      <c r="AS64" s="88">
        <f t="shared" si="116"/>
        <v>0</v>
      </c>
      <c r="AT64" s="88">
        <f t="shared" si="117"/>
        <v>0</v>
      </c>
      <c r="AU64" s="89">
        <f t="shared" si="80"/>
        <v>0</v>
      </c>
      <c r="AV64" s="87">
        <v>0</v>
      </c>
      <c r="AW64" s="88">
        <f t="shared" si="118"/>
        <v>0</v>
      </c>
      <c r="AX64" s="88">
        <f t="shared" si="119"/>
        <v>0</v>
      </c>
      <c r="AY64" s="89">
        <f t="shared" si="83"/>
        <v>0</v>
      </c>
      <c r="AZ64" s="87">
        <v>0</v>
      </c>
      <c r="BA64" s="88">
        <f t="shared" si="120"/>
        <v>0</v>
      </c>
      <c r="BB64" s="88">
        <f t="shared" si="121"/>
        <v>0</v>
      </c>
      <c r="BC64" s="89">
        <f t="shared" si="86"/>
        <v>0</v>
      </c>
      <c r="BD64" s="87">
        <v>0</v>
      </c>
      <c r="BE64" s="88">
        <f t="shared" si="122"/>
        <v>0</v>
      </c>
      <c r="BF64" s="88">
        <f t="shared" si="123"/>
        <v>0</v>
      </c>
      <c r="BG64" s="89">
        <f t="shared" si="89"/>
        <v>0</v>
      </c>
      <c r="BH64" s="87">
        <v>0</v>
      </c>
      <c r="BI64" s="88">
        <f t="shared" si="124"/>
        <v>0</v>
      </c>
      <c r="BJ64" s="88">
        <f t="shared" si="125"/>
        <v>0</v>
      </c>
      <c r="BK64" s="89">
        <f t="shared" si="92"/>
        <v>0</v>
      </c>
      <c r="BL64" s="90">
        <f t="shared" si="126"/>
        <v>0</v>
      </c>
      <c r="BM64" s="91">
        <f t="shared" si="126"/>
        <v>0</v>
      </c>
      <c r="BN64" s="91">
        <f t="shared" si="126"/>
        <v>0</v>
      </c>
      <c r="BO64" s="92">
        <f t="shared" si="41"/>
        <v>0</v>
      </c>
      <c r="BP64" s="90">
        <f t="shared" si="127"/>
        <v>0</v>
      </c>
      <c r="BQ64" s="91">
        <f t="shared" si="128"/>
        <v>0</v>
      </c>
      <c r="BR64" s="91">
        <f t="shared" si="128"/>
        <v>0</v>
      </c>
      <c r="BS64" s="92">
        <f t="shared" si="43"/>
        <v>0</v>
      </c>
      <c r="BT64" s="79">
        <f t="shared" si="129"/>
        <v>0</v>
      </c>
      <c r="BU64" s="80">
        <f t="shared" si="129"/>
        <v>0</v>
      </c>
      <c r="BV64" s="80">
        <f t="shared" si="129"/>
        <v>0</v>
      </c>
      <c r="BW64" s="93">
        <f t="shared" si="45"/>
        <v>0</v>
      </c>
      <c r="BX64" s="79">
        <f t="shared" si="130"/>
        <v>0</v>
      </c>
      <c r="BY64" s="80">
        <f t="shared" si="131"/>
        <v>0</v>
      </c>
      <c r="BZ64" s="80">
        <f t="shared" si="131"/>
        <v>0</v>
      </c>
      <c r="CA64" s="93">
        <f t="shared" si="50"/>
        <v>0</v>
      </c>
    </row>
    <row r="65" spans="2:79" ht="21" customHeight="1">
      <c r="B65" s="66"/>
      <c r="C65" s="67" t="s">
        <v>165</v>
      </c>
      <c r="D65" s="68" t="s">
        <v>21</v>
      </c>
      <c r="E65" s="69">
        <v>310.16000000000003</v>
      </c>
      <c r="F65" s="152">
        <v>1.1299999999999999</v>
      </c>
      <c r="G65" s="86">
        <v>0.93100000000000005</v>
      </c>
      <c r="H65" s="87">
        <v>1.7</v>
      </c>
      <c r="I65" s="88">
        <f t="shared" si="99"/>
        <v>554.70000000000005</v>
      </c>
      <c r="J65" s="88">
        <f t="shared" si="100"/>
        <v>527.29999999999995</v>
      </c>
      <c r="K65" s="89">
        <f t="shared" si="56"/>
        <v>27.400000000000091</v>
      </c>
      <c r="L65" s="87">
        <v>1.8</v>
      </c>
      <c r="M65" s="88">
        <f t="shared" si="101"/>
        <v>587.29999999999995</v>
      </c>
      <c r="N65" s="88">
        <f t="shared" si="102"/>
        <v>558.29999999999995</v>
      </c>
      <c r="O65" s="89">
        <f t="shared" si="59"/>
        <v>29</v>
      </c>
      <c r="P65" s="87">
        <v>1.9</v>
      </c>
      <c r="Q65" s="88">
        <f t="shared" si="103"/>
        <v>620</v>
      </c>
      <c r="R65" s="88">
        <f t="shared" si="104"/>
        <v>589.29999999999995</v>
      </c>
      <c r="S65" s="89">
        <f t="shared" si="62"/>
        <v>30.700000000000045</v>
      </c>
      <c r="T65" s="87">
        <v>1.7</v>
      </c>
      <c r="U65" s="88">
        <f t="shared" si="105"/>
        <v>554.70000000000005</v>
      </c>
      <c r="V65" s="88">
        <f t="shared" si="106"/>
        <v>527.29999999999995</v>
      </c>
      <c r="W65" s="89">
        <f t="shared" si="65"/>
        <v>27.400000000000091</v>
      </c>
      <c r="X65" s="87">
        <v>1.9</v>
      </c>
      <c r="Y65" s="88">
        <f t="shared" si="107"/>
        <v>620</v>
      </c>
      <c r="Z65" s="88">
        <f t="shared" si="108"/>
        <v>589.29999999999995</v>
      </c>
      <c r="AA65" s="89">
        <f t="shared" si="68"/>
        <v>30.700000000000045</v>
      </c>
      <c r="AB65" s="87">
        <v>1.7</v>
      </c>
      <c r="AC65" s="88">
        <f t="shared" si="109"/>
        <v>554.70000000000005</v>
      </c>
      <c r="AD65" s="88">
        <f t="shared" si="110"/>
        <v>527.29999999999995</v>
      </c>
      <c r="AE65" s="89">
        <f t="shared" si="71"/>
        <v>27.400000000000091</v>
      </c>
      <c r="AF65" s="90">
        <f t="shared" si="111"/>
        <v>10.7</v>
      </c>
      <c r="AG65" s="91">
        <f t="shared" si="111"/>
        <v>3491.3999999999996</v>
      </c>
      <c r="AH65" s="91">
        <f t="shared" si="111"/>
        <v>3318.8</v>
      </c>
      <c r="AI65" s="92">
        <f t="shared" si="19"/>
        <v>172.59999999999945</v>
      </c>
      <c r="AJ65" s="90">
        <f t="shared" si="112"/>
        <v>1.8</v>
      </c>
      <c r="AK65" s="91">
        <f t="shared" si="113"/>
        <v>582</v>
      </c>
      <c r="AL65" s="91">
        <f t="shared" si="113"/>
        <v>553</v>
      </c>
      <c r="AM65" s="92">
        <f t="shared" si="21"/>
        <v>29</v>
      </c>
      <c r="AN65" s="87">
        <v>1.7</v>
      </c>
      <c r="AO65" s="88">
        <f t="shared" si="114"/>
        <v>554.70000000000005</v>
      </c>
      <c r="AP65" s="88">
        <f t="shared" si="115"/>
        <v>527.29999999999995</v>
      </c>
      <c r="AQ65" s="89">
        <f t="shared" si="77"/>
        <v>27.400000000000091</v>
      </c>
      <c r="AR65" s="87">
        <v>1.7</v>
      </c>
      <c r="AS65" s="88">
        <f t="shared" si="116"/>
        <v>554.70000000000005</v>
      </c>
      <c r="AT65" s="88">
        <f t="shared" si="117"/>
        <v>527.29999999999995</v>
      </c>
      <c r="AU65" s="89">
        <f t="shared" si="80"/>
        <v>27.400000000000091</v>
      </c>
      <c r="AV65" s="87">
        <v>1.9</v>
      </c>
      <c r="AW65" s="88">
        <f t="shared" si="118"/>
        <v>620</v>
      </c>
      <c r="AX65" s="88">
        <f t="shared" si="119"/>
        <v>589.29999999999995</v>
      </c>
      <c r="AY65" s="89">
        <f t="shared" si="83"/>
        <v>30.700000000000045</v>
      </c>
      <c r="AZ65" s="87">
        <v>1.7</v>
      </c>
      <c r="BA65" s="88">
        <f t="shared" si="120"/>
        <v>554.70000000000005</v>
      </c>
      <c r="BB65" s="88">
        <f t="shared" si="121"/>
        <v>527.29999999999995</v>
      </c>
      <c r="BC65" s="89">
        <f t="shared" si="86"/>
        <v>27.400000000000091</v>
      </c>
      <c r="BD65" s="87">
        <v>1.7</v>
      </c>
      <c r="BE65" s="88">
        <f t="shared" si="122"/>
        <v>554.70000000000005</v>
      </c>
      <c r="BF65" s="88">
        <f t="shared" si="123"/>
        <v>527.29999999999995</v>
      </c>
      <c r="BG65" s="89">
        <f t="shared" si="89"/>
        <v>27.400000000000091</v>
      </c>
      <c r="BH65" s="87">
        <v>1.9</v>
      </c>
      <c r="BI65" s="88">
        <f t="shared" si="124"/>
        <v>620</v>
      </c>
      <c r="BJ65" s="88">
        <f t="shared" si="125"/>
        <v>589.29999999999995</v>
      </c>
      <c r="BK65" s="89">
        <f t="shared" si="92"/>
        <v>30.700000000000045</v>
      </c>
      <c r="BL65" s="90">
        <f t="shared" si="126"/>
        <v>10.6</v>
      </c>
      <c r="BM65" s="91">
        <f t="shared" si="126"/>
        <v>3458.8</v>
      </c>
      <c r="BN65" s="91">
        <f t="shared" si="126"/>
        <v>3287.8</v>
      </c>
      <c r="BO65" s="92">
        <f t="shared" si="41"/>
        <v>171</v>
      </c>
      <c r="BP65" s="90">
        <f t="shared" si="127"/>
        <v>1.8</v>
      </c>
      <c r="BQ65" s="91">
        <f t="shared" si="128"/>
        <v>576</v>
      </c>
      <c r="BR65" s="91">
        <f t="shared" si="128"/>
        <v>548</v>
      </c>
      <c r="BS65" s="92">
        <f t="shared" si="43"/>
        <v>28</v>
      </c>
      <c r="BT65" s="79">
        <f t="shared" si="129"/>
        <v>21.299999999999997</v>
      </c>
      <c r="BU65" s="80">
        <f t="shared" si="129"/>
        <v>6950.2</v>
      </c>
      <c r="BV65" s="80">
        <f t="shared" si="129"/>
        <v>6606.6</v>
      </c>
      <c r="BW65" s="93">
        <f t="shared" si="45"/>
        <v>343.59999999999945</v>
      </c>
      <c r="BX65" s="79">
        <f t="shared" si="130"/>
        <v>1.8</v>
      </c>
      <c r="BY65" s="80">
        <f t="shared" si="131"/>
        <v>579</v>
      </c>
      <c r="BZ65" s="80">
        <f t="shared" si="131"/>
        <v>551</v>
      </c>
      <c r="CA65" s="93">
        <f t="shared" si="50"/>
        <v>28</v>
      </c>
    </row>
    <row r="66" spans="2:79" ht="21" customHeight="1">
      <c r="B66" s="66"/>
      <c r="C66" s="67"/>
      <c r="D66" s="68"/>
      <c r="E66" s="69"/>
      <c r="F66" s="153"/>
      <c r="G66" s="166"/>
      <c r="H66" s="87">
        <v>0</v>
      </c>
      <c r="I66" s="88">
        <f t="shared" si="99"/>
        <v>0</v>
      </c>
      <c r="J66" s="88">
        <f t="shared" si="100"/>
        <v>0</v>
      </c>
      <c r="K66" s="89">
        <f t="shared" si="56"/>
        <v>0</v>
      </c>
      <c r="L66" s="87">
        <v>0</v>
      </c>
      <c r="M66" s="88">
        <f t="shared" si="101"/>
        <v>0</v>
      </c>
      <c r="N66" s="88">
        <f t="shared" si="102"/>
        <v>0</v>
      </c>
      <c r="O66" s="89">
        <f t="shared" si="59"/>
        <v>0</v>
      </c>
      <c r="P66" s="87">
        <v>0</v>
      </c>
      <c r="Q66" s="88">
        <f t="shared" si="103"/>
        <v>0</v>
      </c>
      <c r="R66" s="88">
        <f t="shared" si="104"/>
        <v>0</v>
      </c>
      <c r="S66" s="89">
        <f t="shared" si="62"/>
        <v>0</v>
      </c>
      <c r="T66" s="87">
        <v>0</v>
      </c>
      <c r="U66" s="88">
        <f t="shared" si="105"/>
        <v>0</v>
      </c>
      <c r="V66" s="88">
        <f t="shared" si="106"/>
        <v>0</v>
      </c>
      <c r="W66" s="89">
        <f t="shared" si="65"/>
        <v>0</v>
      </c>
      <c r="X66" s="87">
        <v>0</v>
      </c>
      <c r="Y66" s="88">
        <f t="shared" si="107"/>
        <v>0</v>
      </c>
      <c r="Z66" s="88">
        <f t="shared" si="108"/>
        <v>0</v>
      </c>
      <c r="AA66" s="89">
        <f t="shared" si="68"/>
        <v>0</v>
      </c>
      <c r="AB66" s="87">
        <v>0</v>
      </c>
      <c r="AC66" s="88">
        <f t="shared" si="109"/>
        <v>0</v>
      </c>
      <c r="AD66" s="88">
        <f t="shared" si="110"/>
        <v>0</v>
      </c>
      <c r="AE66" s="89">
        <f t="shared" si="71"/>
        <v>0</v>
      </c>
      <c r="AF66" s="90">
        <f t="shared" si="111"/>
        <v>0</v>
      </c>
      <c r="AG66" s="91">
        <f t="shared" si="111"/>
        <v>0</v>
      </c>
      <c r="AH66" s="91">
        <f t="shared" si="111"/>
        <v>0</v>
      </c>
      <c r="AI66" s="92">
        <f t="shared" si="19"/>
        <v>0</v>
      </c>
      <c r="AJ66" s="90">
        <f t="shared" si="112"/>
        <v>0</v>
      </c>
      <c r="AK66" s="91">
        <f t="shared" si="113"/>
        <v>0</v>
      </c>
      <c r="AL66" s="91">
        <f t="shared" si="113"/>
        <v>0</v>
      </c>
      <c r="AM66" s="92">
        <f t="shared" si="21"/>
        <v>0</v>
      </c>
      <c r="AN66" s="87">
        <v>0</v>
      </c>
      <c r="AO66" s="88">
        <f t="shared" si="114"/>
        <v>0</v>
      </c>
      <c r="AP66" s="88">
        <f t="shared" si="115"/>
        <v>0</v>
      </c>
      <c r="AQ66" s="89">
        <f t="shared" si="77"/>
        <v>0</v>
      </c>
      <c r="AR66" s="87">
        <v>0</v>
      </c>
      <c r="AS66" s="88">
        <f t="shared" si="116"/>
        <v>0</v>
      </c>
      <c r="AT66" s="88">
        <f t="shared" si="117"/>
        <v>0</v>
      </c>
      <c r="AU66" s="89">
        <f t="shared" si="80"/>
        <v>0</v>
      </c>
      <c r="AV66" s="87">
        <v>0</v>
      </c>
      <c r="AW66" s="88">
        <f t="shared" si="118"/>
        <v>0</v>
      </c>
      <c r="AX66" s="88">
        <f t="shared" si="119"/>
        <v>0</v>
      </c>
      <c r="AY66" s="89">
        <f t="shared" si="83"/>
        <v>0</v>
      </c>
      <c r="AZ66" s="87">
        <v>0</v>
      </c>
      <c r="BA66" s="88">
        <f t="shared" si="120"/>
        <v>0</v>
      </c>
      <c r="BB66" s="88">
        <f t="shared" si="121"/>
        <v>0</v>
      </c>
      <c r="BC66" s="89">
        <f t="shared" si="86"/>
        <v>0</v>
      </c>
      <c r="BD66" s="87">
        <v>0</v>
      </c>
      <c r="BE66" s="88">
        <f t="shared" si="122"/>
        <v>0</v>
      </c>
      <c r="BF66" s="88">
        <f t="shared" si="123"/>
        <v>0</v>
      </c>
      <c r="BG66" s="89">
        <f t="shared" si="89"/>
        <v>0</v>
      </c>
      <c r="BH66" s="87">
        <v>0</v>
      </c>
      <c r="BI66" s="88">
        <f t="shared" si="124"/>
        <v>0</v>
      </c>
      <c r="BJ66" s="88">
        <f t="shared" si="125"/>
        <v>0</v>
      </c>
      <c r="BK66" s="89">
        <f t="shared" si="92"/>
        <v>0</v>
      </c>
      <c r="BL66" s="90">
        <f t="shared" si="126"/>
        <v>0</v>
      </c>
      <c r="BM66" s="91">
        <f t="shared" si="126"/>
        <v>0</v>
      </c>
      <c r="BN66" s="91">
        <f t="shared" si="126"/>
        <v>0</v>
      </c>
      <c r="BO66" s="92">
        <f t="shared" si="41"/>
        <v>0</v>
      </c>
      <c r="BP66" s="90">
        <f t="shared" si="127"/>
        <v>0</v>
      </c>
      <c r="BQ66" s="91">
        <f t="shared" si="128"/>
        <v>0</v>
      </c>
      <c r="BR66" s="91">
        <f t="shared" si="128"/>
        <v>0</v>
      </c>
      <c r="BS66" s="92">
        <f t="shared" si="43"/>
        <v>0</v>
      </c>
      <c r="BT66" s="79">
        <f t="shared" si="129"/>
        <v>0</v>
      </c>
      <c r="BU66" s="80">
        <f t="shared" si="129"/>
        <v>0</v>
      </c>
      <c r="BV66" s="80">
        <f t="shared" si="129"/>
        <v>0</v>
      </c>
      <c r="BW66" s="93">
        <f t="shared" si="45"/>
        <v>0</v>
      </c>
      <c r="BX66" s="79">
        <f t="shared" si="130"/>
        <v>0</v>
      </c>
      <c r="BY66" s="80">
        <f t="shared" si="131"/>
        <v>0</v>
      </c>
      <c r="BZ66" s="80">
        <f t="shared" si="131"/>
        <v>0</v>
      </c>
      <c r="CA66" s="93">
        <f t="shared" si="50"/>
        <v>0</v>
      </c>
    </row>
    <row r="67" spans="2:79" ht="21" customHeight="1">
      <c r="B67" s="182" t="s">
        <v>121</v>
      </c>
      <c r="C67" s="183" t="s">
        <v>98</v>
      </c>
      <c r="D67" s="121" t="s">
        <v>22</v>
      </c>
      <c r="E67" s="122"/>
      <c r="F67" s="85"/>
      <c r="G67" s="86"/>
      <c r="H67" s="87">
        <v>0</v>
      </c>
      <c r="I67" s="88">
        <f t="shared" si="99"/>
        <v>0</v>
      </c>
      <c r="J67" s="88">
        <f t="shared" si="100"/>
        <v>0</v>
      </c>
      <c r="K67" s="89">
        <f t="shared" si="56"/>
        <v>0</v>
      </c>
      <c r="L67" s="87">
        <v>0</v>
      </c>
      <c r="M67" s="88">
        <f t="shared" si="101"/>
        <v>0</v>
      </c>
      <c r="N67" s="88">
        <f t="shared" si="102"/>
        <v>0</v>
      </c>
      <c r="O67" s="89">
        <f t="shared" si="59"/>
        <v>0</v>
      </c>
      <c r="P67" s="87">
        <v>0</v>
      </c>
      <c r="Q67" s="88">
        <f t="shared" si="103"/>
        <v>0</v>
      </c>
      <c r="R67" s="88">
        <f t="shared" si="104"/>
        <v>0</v>
      </c>
      <c r="S67" s="89">
        <f t="shared" si="62"/>
        <v>0</v>
      </c>
      <c r="T67" s="87">
        <v>0</v>
      </c>
      <c r="U67" s="88">
        <f t="shared" si="105"/>
        <v>0</v>
      </c>
      <c r="V67" s="88">
        <f t="shared" si="106"/>
        <v>0</v>
      </c>
      <c r="W67" s="89">
        <f t="shared" si="65"/>
        <v>0</v>
      </c>
      <c r="X67" s="87">
        <v>0</v>
      </c>
      <c r="Y67" s="88">
        <f t="shared" si="107"/>
        <v>0</v>
      </c>
      <c r="Z67" s="88">
        <f t="shared" si="108"/>
        <v>0</v>
      </c>
      <c r="AA67" s="89">
        <f t="shared" si="68"/>
        <v>0</v>
      </c>
      <c r="AB67" s="87">
        <v>0</v>
      </c>
      <c r="AC67" s="88">
        <f t="shared" si="109"/>
        <v>0</v>
      </c>
      <c r="AD67" s="88">
        <f t="shared" si="110"/>
        <v>0</v>
      </c>
      <c r="AE67" s="89">
        <f t="shared" si="71"/>
        <v>0</v>
      </c>
      <c r="AF67" s="90">
        <f t="shared" si="111"/>
        <v>0</v>
      </c>
      <c r="AG67" s="91">
        <f t="shared" si="111"/>
        <v>0</v>
      </c>
      <c r="AH67" s="91">
        <f t="shared" si="111"/>
        <v>0</v>
      </c>
      <c r="AI67" s="92">
        <f t="shared" si="19"/>
        <v>0</v>
      </c>
      <c r="AJ67" s="90">
        <f t="shared" si="112"/>
        <v>0</v>
      </c>
      <c r="AK67" s="91">
        <f t="shared" si="113"/>
        <v>0</v>
      </c>
      <c r="AL67" s="91">
        <f t="shared" si="113"/>
        <v>0</v>
      </c>
      <c r="AM67" s="92">
        <f t="shared" si="21"/>
        <v>0</v>
      </c>
      <c r="AN67" s="87">
        <v>0</v>
      </c>
      <c r="AO67" s="88">
        <f t="shared" si="114"/>
        <v>0</v>
      </c>
      <c r="AP67" s="88">
        <f t="shared" si="115"/>
        <v>0</v>
      </c>
      <c r="AQ67" s="89">
        <f t="shared" si="77"/>
        <v>0</v>
      </c>
      <c r="AR67" s="87">
        <v>0</v>
      </c>
      <c r="AS67" s="88">
        <f t="shared" si="116"/>
        <v>0</v>
      </c>
      <c r="AT67" s="88">
        <f t="shared" si="117"/>
        <v>0</v>
      </c>
      <c r="AU67" s="89">
        <f t="shared" si="80"/>
        <v>0</v>
      </c>
      <c r="AV67" s="87">
        <v>0</v>
      </c>
      <c r="AW67" s="88">
        <f t="shared" si="118"/>
        <v>0</v>
      </c>
      <c r="AX67" s="88">
        <f t="shared" si="119"/>
        <v>0</v>
      </c>
      <c r="AY67" s="89">
        <f t="shared" si="83"/>
        <v>0</v>
      </c>
      <c r="AZ67" s="87">
        <v>0</v>
      </c>
      <c r="BA67" s="88">
        <f t="shared" si="120"/>
        <v>0</v>
      </c>
      <c r="BB67" s="88">
        <f t="shared" si="121"/>
        <v>0</v>
      </c>
      <c r="BC67" s="89">
        <f t="shared" si="86"/>
        <v>0</v>
      </c>
      <c r="BD67" s="87">
        <v>0</v>
      </c>
      <c r="BE67" s="88">
        <f t="shared" si="122"/>
        <v>0</v>
      </c>
      <c r="BF67" s="88">
        <f t="shared" si="123"/>
        <v>0</v>
      </c>
      <c r="BG67" s="89">
        <f t="shared" si="89"/>
        <v>0</v>
      </c>
      <c r="BH67" s="87">
        <v>0</v>
      </c>
      <c r="BI67" s="88">
        <f t="shared" si="124"/>
        <v>0</v>
      </c>
      <c r="BJ67" s="88">
        <f t="shared" si="125"/>
        <v>0</v>
      </c>
      <c r="BK67" s="89">
        <f t="shared" si="92"/>
        <v>0</v>
      </c>
      <c r="BL67" s="90">
        <f t="shared" si="126"/>
        <v>0</v>
      </c>
      <c r="BM67" s="91">
        <f t="shared" si="126"/>
        <v>0</v>
      </c>
      <c r="BN67" s="91">
        <f t="shared" si="126"/>
        <v>0</v>
      </c>
      <c r="BO67" s="92">
        <f t="shared" si="41"/>
        <v>0</v>
      </c>
      <c r="BP67" s="90">
        <f t="shared" si="127"/>
        <v>0</v>
      </c>
      <c r="BQ67" s="91">
        <f t="shared" si="128"/>
        <v>0</v>
      </c>
      <c r="BR67" s="91">
        <f t="shared" si="128"/>
        <v>0</v>
      </c>
      <c r="BS67" s="92">
        <f t="shared" si="43"/>
        <v>0</v>
      </c>
      <c r="BT67" s="79">
        <f t="shared" si="129"/>
        <v>0</v>
      </c>
      <c r="BU67" s="80">
        <f t="shared" si="129"/>
        <v>0</v>
      </c>
      <c r="BV67" s="80">
        <f t="shared" si="129"/>
        <v>0</v>
      </c>
      <c r="BW67" s="93">
        <f t="shared" si="45"/>
        <v>0</v>
      </c>
      <c r="BX67" s="79">
        <f t="shared" si="130"/>
        <v>0</v>
      </c>
      <c r="BY67" s="80">
        <f t="shared" si="131"/>
        <v>0</v>
      </c>
      <c r="BZ67" s="80">
        <f t="shared" si="131"/>
        <v>0</v>
      </c>
      <c r="CA67" s="93">
        <f t="shared" si="50"/>
        <v>0</v>
      </c>
    </row>
    <row r="68" spans="2:79" ht="21" customHeight="1" thickBot="1">
      <c r="B68" s="194"/>
      <c r="C68" s="195" t="s">
        <v>99</v>
      </c>
      <c r="D68" s="196" t="s">
        <v>100</v>
      </c>
      <c r="E68" s="197"/>
      <c r="F68" s="198"/>
      <c r="G68" s="199"/>
      <c r="H68" s="87">
        <v>0</v>
      </c>
      <c r="I68" s="88">
        <f t="shared" si="99"/>
        <v>0</v>
      </c>
      <c r="J68" s="88">
        <f t="shared" si="100"/>
        <v>0</v>
      </c>
      <c r="K68" s="89">
        <f t="shared" si="56"/>
        <v>0</v>
      </c>
      <c r="L68" s="87">
        <v>0</v>
      </c>
      <c r="M68" s="88">
        <f t="shared" si="101"/>
        <v>0</v>
      </c>
      <c r="N68" s="88">
        <f t="shared" si="102"/>
        <v>0</v>
      </c>
      <c r="O68" s="89">
        <f t="shared" si="59"/>
        <v>0</v>
      </c>
      <c r="P68" s="87">
        <v>0</v>
      </c>
      <c r="Q68" s="88">
        <f t="shared" si="103"/>
        <v>0</v>
      </c>
      <c r="R68" s="88">
        <f t="shared" si="104"/>
        <v>0</v>
      </c>
      <c r="S68" s="89">
        <f t="shared" si="62"/>
        <v>0</v>
      </c>
      <c r="T68" s="87">
        <v>0</v>
      </c>
      <c r="U68" s="88">
        <f t="shared" si="105"/>
        <v>0</v>
      </c>
      <c r="V68" s="88">
        <f t="shared" si="106"/>
        <v>0</v>
      </c>
      <c r="W68" s="89">
        <f t="shared" si="65"/>
        <v>0</v>
      </c>
      <c r="X68" s="87">
        <v>0</v>
      </c>
      <c r="Y68" s="88">
        <f t="shared" si="107"/>
        <v>0</v>
      </c>
      <c r="Z68" s="88">
        <f t="shared" si="108"/>
        <v>0</v>
      </c>
      <c r="AA68" s="89">
        <f t="shared" si="68"/>
        <v>0</v>
      </c>
      <c r="AB68" s="87">
        <v>0</v>
      </c>
      <c r="AC68" s="88">
        <f t="shared" si="109"/>
        <v>0</v>
      </c>
      <c r="AD68" s="88">
        <f t="shared" si="110"/>
        <v>0</v>
      </c>
      <c r="AE68" s="89">
        <f t="shared" si="71"/>
        <v>0</v>
      </c>
      <c r="AF68" s="90">
        <f t="shared" si="111"/>
        <v>0</v>
      </c>
      <c r="AG68" s="91">
        <f t="shared" si="111"/>
        <v>0</v>
      </c>
      <c r="AH68" s="91">
        <f t="shared" si="111"/>
        <v>0</v>
      </c>
      <c r="AI68" s="92">
        <f t="shared" si="19"/>
        <v>0</v>
      </c>
      <c r="AJ68" s="90">
        <f t="shared" si="112"/>
        <v>0</v>
      </c>
      <c r="AK68" s="91">
        <f t="shared" si="113"/>
        <v>0</v>
      </c>
      <c r="AL68" s="91">
        <f t="shared" si="113"/>
        <v>0</v>
      </c>
      <c r="AM68" s="92">
        <f t="shared" si="21"/>
        <v>0</v>
      </c>
      <c r="AN68" s="87">
        <v>0</v>
      </c>
      <c r="AO68" s="88">
        <f t="shared" si="114"/>
        <v>0</v>
      </c>
      <c r="AP68" s="88">
        <f t="shared" si="115"/>
        <v>0</v>
      </c>
      <c r="AQ68" s="89">
        <f t="shared" si="77"/>
        <v>0</v>
      </c>
      <c r="AR68" s="87">
        <v>0</v>
      </c>
      <c r="AS68" s="88">
        <f t="shared" si="116"/>
        <v>0</v>
      </c>
      <c r="AT68" s="88">
        <f t="shared" si="117"/>
        <v>0</v>
      </c>
      <c r="AU68" s="89">
        <f t="shared" si="80"/>
        <v>0</v>
      </c>
      <c r="AV68" s="87">
        <v>0</v>
      </c>
      <c r="AW68" s="88">
        <f t="shared" si="118"/>
        <v>0</v>
      </c>
      <c r="AX68" s="88">
        <f t="shared" si="119"/>
        <v>0</v>
      </c>
      <c r="AY68" s="89">
        <f t="shared" si="83"/>
        <v>0</v>
      </c>
      <c r="AZ68" s="87">
        <v>0</v>
      </c>
      <c r="BA68" s="88">
        <f t="shared" si="120"/>
        <v>0</v>
      </c>
      <c r="BB68" s="88">
        <f t="shared" si="121"/>
        <v>0</v>
      </c>
      <c r="BC68" s="89">
        <f t="shared" si="86"/>
        <v>0</v>
      </c>
      <c r="BD68" s="87">
        <v>0</v>
      </c>
      <c r="BE68" s="88">
        <f t="shared" si="122"/>
        <v>0</v>
      </c>
      <c r="BF68" s="88">
        <f t="shared" si="123"/>
        <v>0</v>
      </c>
      <c r="BG68" s="89">
        <f t="shared" si="89"/>
        <v>0</v>
      </c>
      <c r="BH68" s="87">
        <v>0</v>
      </c>
      <c r="BI68" s="88">
        <f t="shared" si="124"/>
        <v>0</v>
      </c>
      <c r="BJ68" s="88">
        <f t="shared" si="125"/>
        <v>0</v>
      </c>
      <c r="BK68" s="89">
        <f t="shared" si="92"/>
        <v>0</v>
      </c>
      <c r="BL68" s="90">
        <f t="shared" si="126"/>
        <v>0</v>
      </c>
      <c r="BM68" s="91">
        <f t="shared" si="126"/>
        <v>0</v>
      </c>
      <c r="BN68" s="91">
        <f t="shared" si="126"/>
        <v>0</v>
      </c>
      <c r="BO68" s="92">
        <f t="shared" si="41"/>
        <v>0</v>
      </c>
      <c r="BP68" s="90">
        <f t="shared" si="127"/>
        <v>0</v>
      </c>
      <c r="BQ68" s="91">
        <f t="shared" si="128"/>
        <v>0</v>
      </c>
      <c r="BR68" s="91">
        <f t="shared" si="128"/>
        <v>0</v>
      </c>
      <c r="BS68" s="92">
        <f t="shared" si="43"/>
        <v>0</v>
      </c>
      <c r="BT68" s="79">
        <f t="shared" si="129"/>
        <v>0</v>
      </c>
      <c r="BU68" s="80">
        <f t="shared" si="129"/>
        <v>0</v>
      </c>
      <c r="BV68" s="80">
        <f t="shared" si="129"/>
        <v>0</v>
      </c>
      <c r="BW68" s="93">
        <f t="shared" si="45"/>
        <v>0</v>
      </c>
      <c r="BX68" s="79">
        <f t="shared" si="130"/>
        <v>0</v>
      </c>
      <c r="BY68" s="80">
        <f t="shared" si="131"/>
        <v>0</v>
      </c>
      <c r="BZ68" s="80">
        <f t="shared" si="131"/>
        <v>0</v>
      </c>
      <c r="CA68" s="93">
        <f t="shared" si="50"/>
        <v>0</v>
      </c>
    </row>
    <row r="69" spans="2:79" ht="21" customHeight="1">
      <c r="B69" s="200" t="s">
        <v>101</v>
      </c>
      <c r="C69" s="201" t="s">
        <v>102</v>
      </c>
      <c r="D69" s="202"/>
      <c r="E69" s="203"/>
      <c r="F69" s="204"/>
      <c r="G69" s="205"/>
      <c r="H69" s="206">
        <f>+H25+H26+H29+H57+H58+H59</f>
        <v>0</v>
      </c>
      <c r="I69" s="207">
        <f>+I25+I26+I29+I57+I58+I59</f>
        <v>0</v>
      </c>
      <c r="J69" s="207">
        <f>+J25+J26+J29+J57+J58+J59</f>
        <v>0</v>
      </c>
      <c r="K69" s="208">
        <f t="shared" si="56"/>
        <v>0</v>
      </c>
      <c r="L69" s="206">
        <f>+L25+L26+L29+L57+L58+L59</f>
        <v>0</v>
      </c>
      <c r="M69" s="207">
        <f>+M25+M26+M29+M57+M58+M59</f>
        <v>0</v>
      </c>
      <c r="N69" s="207">
        <f>+N25+N26+N29+N57+N58+N59</f>
        <v>0</v>
      </c>
      <c r="O69" s="208">
        <f t="shared" si="59"/>
        <v>0</v>
      </c>
      <c r="P69" s="206">
        <f>+P25+P26+P29+P57+P58+P59</f>
        <v>0</v>
      </c>
      <c r="Q69" s="207">
        <f>+Q25+Q26+Q29+Q57+Q58+Q59</f>
        <v>0</v>
      </c>
      <c r="R69" s="207">
        <f>+R25+R26+R29+R57+R58+R59</f>
        <v>0</v>
      </c>
      <c r="S69" s="208">
        <f t="shared" si="62"/>
        <v>0</v>
      </c>
      <c r="T69" s="206">
        <f>+T25+T26+T29+T57+T58+T59</f>
        <v>0</v>
      </c>
      <c r="U69" s="207">
        <f>+U25+U26+U29+U57+U58+U59</f>
        <v>0</v>
      </c>
      <c r="V69" s="207">
        <f>+V25+V26+V29+V57+V58+V59</f>
        <v>0</v>
      </c>
      <c r="W69" s="208">
        <f t="shared" si="65"/>
        <v>0</v>
      </c>
      <c r="X69" s="206">
        <f>+X25+X26+X29+X57+X58+X59</f>
        <v>0</v>
      </c>
      <c r="Y69" s="207">
        <f>+Y25+Y26+Y29+Y57+Y58+Y59</f>
        <v>0</v>
      </c>
      <c r="Z69" s="207">
        <f>+Z25+Z26+Z29+Z57+Z58+Z59</f>
        <v>0</v>
      </c>
      <c r="AA69" s="208">
        <f t="shared" si="68"/>
        <v>0</v>
      </c>
      <c r="AB69" s="206">
        <f>+AB25+AB26+AB29+AB57+AB58+AB59</f>
        <v>0</v>
      </c>
      <c r="AC69" s="207">
        <f>+AC25+AC26+AC29+AC57+AC58+AC59</f>
        <v>0</v>
      </c>
      <c r="AD69" s="207">
        <f>+AD25+AD26+AD29+AD57+AD58+AD59</f>
        <v>0</v>
      </c>
      <c r="AE69" s="208">
        <f t="shared" si="71"/>
        <v>0</v>
      </c>
      <c r="AF69" s="206">
        <f>+AF25+AF26+AF29+AF57+AF58+AF59</f>
        <v>0</v>
      </c>
      <c r="AG69" s="207">
        <f>+AG25+AG26+AG29+AG57+AG58+AG59</f>
        <v>0</v>
      </c>
      <c r="AH69" s="207">
        <f>+AH25+AH26+AH29+AH57+AH58+AH59</f>
        <v>0</v>
      </c>
      <c r="AI69" s="208">
        <f t="shared" si="19"/>
        <v>0</v>
      </c>
      <c r="AJ69" s="206">
        <f>+AJ25+AJ26+AJ29+AJ57+AJ58+AJ59</f>
        <v>0</v>
      </c>
      <c r="AK69" s="207">
        <f>+AK25+AK26+AK29+AK57+AK58+AK59</f>
        <v>0</v>
      </c>
      <c r="AL69" s="207">
        <f>+AL25+AL26+AL29+AL57+AL58+AL59</f>
        <v>0</v>
      </c>
      <c r="AM69" s="208">
        <f t="shared" si="21"/>
        <v>0</v>
      </c>
      <c r="AN69" s="206">
        <f>+AN25+AN26+AN29+AN57+AN58+AN59</f>
        <v>0</v>
      </c>
      <c r="AO69" s="207">
        <f>+AO25+AO26+AO29+AO57+AO58+AO59</f>
        <v>0</v>
      </c>
      <c r="AP69" s="207">
        <f>+AP25+AP26+AP29+AP57+AP58+AP59</f>
        <v>0</v>
      </c>
      <c r="AQ69" s="208">
        <f t="shared" si="77"/>
        <v>0</v>
      </c>
      <c r="AR69" s="206">
        <f>+AR25+AR26+AR29+AR57+AR58+AR59</f>
        <v>0</v>
      </c>
      <c r="AS69" s="207">
        <f>+AS25+AS26+AS29+AS57+AS58+AS59</f>
        <v>0</v>
      </c>
      <c r="AT69" s="207">
        <f>+AT25+AT26+AT29+AT57+AT58+AT59</f>
        <v>0</v>
      </c>
      <c r="AU69" s="208">
        <f t="shared" si="80"/>
        <v>0</v>
      </c>
      <c r="AV69" s="206">
        <f>+AV25+AV26+AV29+AV57+AV58+AV59</f>
        <v>0</v>
      </c>
      <c r="AW69" s="207">
        <f>+AW25+AW26+AW29+AW57+AW58+AW59</f>
        <v>0</v>
      </c>
      <c r="AX69" s="207">
        <f>+AX25+AX26+AX29+AX57+AX58+AX59</f>
        <v>0</v>
      </c>
      <c r="AY69" s="208">
        <f t="shared" si="83"/>
        <v>0</v>
      </c>
      <c r="AZ69" s="206">
        <f>+AZ25+AZ26+AZ29+AZ57+AZ58+AZ59</f>
        <v>0</v>
      </c>
      <c r="BA69" s="207">
        <f>+BA25+BA26+BA29+BA57+BA58+BA59</f>
        <v>0</v>
      </c>
      <c r="BB69" s="207">
        <f>+BB25+BB26+BB29+BB57+BB58+BB59</f>
        <v>0</v>
      </c>
      <c r="BC69" s="208">
        <f t="shared" si="86"/>
        <v>0</v>
      </c>
      <c r="BD69" s="206">
        <f>+BD25+BD26+BD29+BD57+BD58+BD59</f>
        <v>0</v>
      </c>
      <c r="BE69" s="207">
        <f>+BE25+BE26+BE29+BE57+BE58+BE59</f>
        <v>0</v>
      </c>
      <c r="BF69" s="207">
        <f>+BF25+BF26+BF29+BF57+BF58+BF59</f>
        <v>0</v>
      </c>
      <c r="BG69" s="208">
        <f t="shared" si="89"/>
        <v>0</v>
      </c>
      <c r="BH69" s="206">
        <f>+BH25+BH26+BH29+BH57+BH58+BH59</f>
        <v>0</v>
      </c>
      <c r="BI69" s="207">
        <f>+BI25+BI26+BI29+BI57+BI58+BI59</f>
        <v>0</v>
      </c>
      <c r="BJ69" s="207">
        <f>+BJ25+BJ26+BJ29+BJ57+BJ58+BJ59</f>
        <v>0</v>
      </c>
      <c r="BK69" s="208">
        <f t="shared" si="92"/>
        <v>0</v>
      </c>
      <c r="BL69" s="206">
        <f>+BL25+BL26+BL29+BL57+BL58+BL59</f>
        <v>0</v>
      </c>
      <c r="BM69" s="207">
        <f>+BM25+BM26+BM29+BM57+BM58+BM59</f>
        <v>0</v>
      </c>
      <c r="BN69" s="207">
        <f>+BN25+BN26+BN29+BN57+BN58+BN59</f>
        <v>0</v>
      </c>
      <c r="BO69" s="208">
        <f t="shared" si="41"/>
        <v>0</v>
      </c>
      <c r="BP69" s="206">
        <f>+BP25+BP26+BP29+BP57+BP58+BP59</f>
        <v>0</v>
      </c>
      <c r="BQ69" s="207">
        <f>+BQ25+BQ26+BQ29+BQ57+BQ58+BQ59</f>
        <v>0</v>
      </c>
      <c r="BR69" s="207">
        <f>+BR25+BR26+BR29+BR57+BR58+BR59</f>
        <v>0</v>
      </c>
      <c r="BS69" s="208">
        <f t="shared" si="43"/>
        <v>0</v>
      </c>
      <c r="BT69" s="206">
        <f>+BT25+BT26+BT29+BT57+BT58+BT59</f>
        <v>0</v>
      </c>
      <c r="BU69" s="207">
        <f>+BU25+BU26+BU29+BU57+BU58+BU59</f>
        <v>0</v>
      </c>
      <c r="BV69" s="207">
        <f>+BV25+BV26+BV29+BV57+BV58+BV59</f>
        <v>0</v>
      </c>
      <c r="BW69" s="208">
        <f t="shared" si="45"/>
        <v>0</v>
      </c>
      <c r="BX69" s="206">
        <f>+BX25+BX26+BX29+BX57+BX58+BX59</f>
        <v>0</v>
      </c>
      <c r="BY69" s="207">
        <f>+BY25+BY26+BY29+BY57+BY58+BY59</f>
        <v>0</v>
      </c>
      <c r="BZ69" s="207">
        <f>+BZ25+BZ26+BZ29+BZ57+BZ58+BZ59</f>
        <v>0</v>
      </c>
      <c r="CA69" s="209">
        <f t="shared" si="50"/>
        <v>0</v>
      </c>
    </row>
    <row r="70" spans="2:79" ht="21" customHeight="1" thickBot="1">
      <c r="B70" s="210"/>
      <c r="C70" s="211" t="s">
        <v>55</v>
      </c>
      <c r="D70" s="212"/>
      <c r="E70" s="213"/>
      <c r="F70" s="214"/>
      <c r="G70" s="215"/>
      <c r="H70" s="216">
        <f>SUM(H25:H68)-H69</f>
        <v>201.4</v>
      </c>
      <c r="I70" s="217">
        <f>SUM(I25:I68)-I69</f>
        <v>49785.1</v>
      </c>
      <c r="J70" s="217">
        <f>SUM(J25:J68)-J69</f>
        <v>44916.600000000006</v>
      </c>
      <c r="K70" s="218">
        <f t="shared" si="56"/>
        <v>4868.4999999999927</v>
      </c>
      <c r="L70" s="216">
        <f>SUM(L25:L68)-L69</f>
        <v>210.8</v>
      </c>
      <c r="M70" s="217">
        <f>SUM(M25:M68)-M69</f>
        <v>52143.80000000001</v>
      </c>
      <c r="N70" s="217">
        <f>SUM(N25:N68)-N69</f>
        <v>47040.700000000004</v>
      </c>
      <c r="O70" s="218">
        <f t="shared" si="59"/>
        <v>5103.1000000000058</v>
      </c>
      <c r="P70" s="216">
        <f>SUM(P25:P68)-P69</f>
        <v>220.70000000000005</v>
      </c>
      <c r="Q70" s="217">
        <f>SUM(Q25:Q68)-Q69</f>
        <v>54578.400000000001</v>
      </c>
      <c r="R70" s="217">
        <f>SUM(R25:R68)-R69</f>
        <v>49236.600000000006</v>
      </c>
      <c r="S70" s="218">
        <f t="shared" si="62"/>
        <v>5341.7999999999956</v>
      </c>
      <c r="T70" s="216">
        <f>SUM(T25:T68)-T69</f>
        <v>201.4</v>
      </c>
      <c r="U70" s="217">
        <f>SUM(U25:U68)-U69</f>
        <v>49785.1</v>
      </c>
      <c r="V70" s="217">
        <f>SUM(V25:V68)-V69</f>
        <v>44916.600000000006</v>
      </c>
      <c r="W70" s="218">
        <f t="shared" si="65"/>
        <v>4868.4999999999927</v>
      </c>
      <c r="X70" s="216">
        <f>SUM(X25:X68)-X69</f>
        <v>220.70000000000005</v>
      </c>
      <c r="Y70" s="217">
        <f>SUM(Y25:Y68)-Y69</f>
        <v>54578.400000000001</v>
      </c>
      <c r="Z70" s="217">
        <f>SUM(Z25:Z68)-Z69</f>
        <v>49236.600000000006</v>
      </c>
      <c r="AA70" s="218">
        <f t="shared" si="68"/>
        <v>5341.7999999999956</v>
      </c>
      <c r="AB70" s="216">
        <f>SUM(AB25:AB68)-AB69</f>
        <v>200.8</v>
      </c>
      <c r="AC70" s="217">
        <f>SUM(AC25:AC68)-AC69</f>
        <v>49664.6</v>
      </c>
      <c r="AD70" s="217">
        <f>SUM(AD25:AD68)-AD69</f>
        <v>44802.000000000007</v>
      </c>
      <c r="AE70" s="218">
        <f t="shared" si="71"/>
        <v>4862.5999999999913</v>
      </c>
      <c r="AF70" s="216">
        <f>SUM(AF25:AF68)-AF69</f>
        <v>1255.8</v>
      </c>
      <c r="AG70" s="217">
        <f>SUM(AG25:AG68)-AG69</f>
        <v>310535.40000000002</v>
      </c>
      <c r="AH70" s="217">
        <f>SUM(AH25:AH68)-AH69</f>
        <v>280149.09999999998</v>
      </c>
      <c r="AI70" s="218">
        <f t="shared" si="19"/>
        <v>30386.300000000047</v>
      </c>
      <c r="AJ70" s="216">
        <f>SUM(AJ25:AJ68)-AJ69</f>
        <v>209.50000000000003</v>
      </c>
      <c r="AK70" s="217">
        <f>SUM(AK25:AK68)-AK69</f>
        <v>51757</v>
      </c>
      <c r="AL70" s="217">
        <f>SUM(AL25:AL68)-AL69</f>
        <v>46691</v>
      </c>
      <c r="AM70" s="218">
        <f t="shared" si="21"/>
        <v>5066</v>
      </c>
      <c r="AN70" s="216">
        <f>SUM(AN25:AN68)-AN69</f>
        <v>201.4</v>
      </c>
      <c r="AO70" s="217">
        <f>SUM(AO25:AO68)-AO69</f>
        <v>49785.1</v>
      </c>
      <c r="AP70" s="217">
        <f>SUM(AP25:AP68)-AP69</f>
        <v>44916.600000000006</v>
      </c>
      <c r="AQ70" s="218">
        <f t="shared" si="77"/>
        <v>4868.4999999999927</v>
      </c>
      <c r="AR70" s="216">
        <f>SUM(AR25:AR68)-AR69</f>
        <v>200.8</v>
      </c>
      <c r="AS70" s="217">
        <f>SUM(AS25:AS68)-AS69</f>
        <v>49664.6</v>
      </c>
      <c r="AT70" s="217">
        <f>SUM(AT25:AT68)-AT69</f>
        <v>44802.000000000007</v>
      </c>
      <c r="AU70" s="218">
        <f t="shared" si="80"/>
        <v>4862.5999999999913</v>
      </c>
      <c r="AV70" s="216">
        <f>SUM(AV25:AV68)-AV69</f>
        <v>220.70000000000005</v>
      </c>
      <c r="AW70" s="217">
        <f>SUM(AW25:AW68)-AW69</f>
        <v>54578.400000000001</v>
      </c>
      <c r="AX70" s="217">
        <f>SUM(AX25:AX68)-AX69</f>
        <v>49236.600000000006</v>
      </c>
      <c r="AY70" s="218">
        <f t="shared" si="83"/>
        <v>5341.7999999999956</v>
      </c>
      <c r="AZ70" s="216">
        <f>SUM(AZ25:AZ68)-AZ69</f>
        <v>190.69999999999996</v>
      </c>
      <c r="BA70" s="217">
        <f>SUM(BA25:BA68)-BA69</f>
        <v>47139.6</v>
      </c>
      <c r="BB70" s="217">
        <f>SUM(BB25:BB68)-BB69</f>
        <v>42528.800000000003</v>
      </c>
      <c r="BC70" s="218">
        <f t="shared" si="86"/>
        <v>4610.7999999999956</v>
      </c>
      <c r="BD70" s="216">
        <f>SUM(BD25:BD68)-BD69</f>
        <v>191.19999999999996</v>
      </c>
      <c r="BE70" s="217">
        <f>SUM(BE25:BE68)-BE69</f>
        <v>47239.999999999993</v>
      </c>
      <c r="BF70" s="217">
        <f>SUM(BF25:BF68)-BF69</f>
        <v>42624.3</v>
      </c>
      <c r="BG70" s="218">
        <f t="shared" si="89"/>
        <v>4615.6999999999898</v>
      </c>
      <c r="BH70" s="216">
        <f>SUM(BH25:BH68)-BH69</f>
        <v>220.70000000000005</v>
      </c>
      <c r="BI70" s="217">
        <f>SUM(BI25:BI68)-BI69</f>
        <v>54578.400000000001</v>
      </c>
      <c r="BJ70" s="217">
        <f>SUM(BJ25:BJ68)-BJ69</f>
        <v>49236.600000000006</v>
      </c>
      <c r="BK70" s="218">
        <f t="shared" si="92"/>
        <v>5341.7999999999956</v>
      </c>
      <c r="BL70" s="216">
        <f>SUM(BL25:BL68)-BL69</f>
        <v>1225.5</v>
      </c>
      <c r="BM70" s="217">
        <f>SUM(BM25:BM68)-BM69</f>
        <v>302986.09999999998</v>
      </c>
      <c r="BN70" s="217">
        <f>SUM(BN25:BN68)-BN69</f>
        <v>273344.90000000002</v>
      </c>
      <c r="BO70" s="218">
        <f t="shared" si="41"/>
        <v>29641.199999999953</v>
      </c>
      <c r="BP70" s="216">
        <f>SUM(BP25:BP68)-BP69</f>
        <v>204.3</v>
      </c>
      <c r="BQ70" s="217">
        <f>SUM(BQ25:BQ68)-BQ69</f>
        <v>50498</v>
      </c>
      <c r="BR70" s="217">
        <f>SUM(BR25:BR68)-BR69</f>
        <v>45557</v>
      </c>
      <c r="BS70" s="218">
        <f t="shared" si="43"/>
        <v>4941</v>
      </c>
      <c r="BT70" s="216">
        <f>SUM(BT25:BT68)-BT69</f>
        <v>2481.3000000000002</v>
      </c>
      <c r="BU70" s="217">
        <f>SUM(BU25:BU68)-BU69</f>
        <v>613521.5</v>
      </c>
      <c r="BV70" s="217">
        <f>SUM(BV25:BV68)-BV69</f>
        <v>553494</v>
      </c>
      <c r="BW70" s="218">
        <f t="shared" si="45"/>
        <v>60027.5</v>
      </c>
      <c r="BX70" s="216">
        <f>SUM(BX25:BX68)-BX69</f>
        <v>207.00000000000003</v>
      </c>
      <c r="BY70" s="217">
        <f>SUM(BY25:BY68)-BY69</f>
        <v>51126</v>
      </c>
      <c r="BZ70" s="217">
        <f>SUM(BZ25:BZ68)-BZ69</f>
        <v>46124</v>
      </c>
      <c r="CA70" s="218">
        <f t="shared" si="50"/>
        <v>5002</v>
      </c>
    </row>
    <row r="71" spans="2:79" ht="21" customHeight="1">
      <c r="B71" s="66" t="s">
        <v>103</v>
      </c>
      <c r="C71" s="67" t="s">
        <v>104</v>
      </c>
      <c r="D71" s="68" t="s">
        <v>32</v>
      </c>
      <c r="E71" s="151">
        <v>7.19</v>
      </c>
      <c r="F71" s="219">
        <v>1.1299999999999999</v>
      </c>
      <c r="G71" s="71">
        <v>1.0109999999999999</v>
      </c>
      <c r="H71" s="220">
        <v>134.30000000000001</v>
      </c>
      <c r="I71" s="221">
        <f>ROUND(H71*$E71*$F71*$G71,1)</f>
        <v>1103.0999999999999</v>
      </c>
      <c r="J71" s="221">
        <f>ROUND(H71*$E71,1)</f>
        <v>965.6</v>
      </c>
      <c r="K71" s="222">
        <f>+I71-J71</f>
        <v>137.49999999999989</v>
      </c>
      <c r="L71" s="220">
        <v>141</v>
      </c>
      <c r="M71" s="221">
        <f>ROUND(L71*$E71*$F71*$G71,1)</f>
        <v>1158.2</v>
      </c>
      <c r="N71" s="221">
        <f>ROUND(L71*$E71,1)</f>
        <v>1013.8</v>
      </c>
      <c r="O71" s="222">
        <f>+M71-N71</f>
        <v>144.40000000000009</v>
      </c>
      <c r="P71" s="220">
        <v>147.69999999999999</v>
      </c>
      <c r="Q71" s="221">
        <f>ROUND(P71*$E71*$F71*$G71,1)</f>
        <v>1213.2</v>
      </c>
      <c r="R71" s="221">
        <f>ROUND(P71*$E71,1)</f>
        <v>1062</v>
      </c>
      <c r="S71" s="222">
        <f>+Q71-R71</f>
        <v>151.20000000000005</v>
      </c>
      <c r="T71" s="220">
        <v>134.30000000000001</v>
      </c>
      <c r="U71" s="221">
        <f>ROUND(T71*$E71*$F71*$G71,1)</f>
        <v>1103.0999999999999</v>
      </c>
      <c r="V71" s="221">
        <f>ROUND(T71*$E71,1)</f>
        <v>965.6</v>
      </c>
      <c r="W71" s="222">
        <f>+U71-V71</f>
        <v>137.49999999999989</v>
      </c>
      <c r="X71" s="220">
        <v>147.69999999999999</v>
      </c>
      <c r="Y71" s="221">
        <f>ROUND(X71*$E71*$F71*$G71,1)</f>
        <v>1213.2</v>
      </c>
      <c r="Z71" s="221">
        <f>ROUND(X71*$E71,1)</f>
        <v>1062</v>
      </c>
      <c r="AA71" s="222">
        <f>+Y71-Z71</f>
        <v>151.20000000000005</v>
      </c>
      <c r="AB71" s="220">
        <v>134.30000000000001</v>
      </c>
      <c r="AC71" s="221">
        <f>ROUND(AB71*$E71*$F71*$G71,1)</f>
        <v>1103.0999999999999</v>
      </c>
      <c r="AD71" s="221">
        <f>ROUND(AB71*$E71,1)</f>
        <v>965.6</v>
      </c>
      <c r="AE71" s="222">
        <f>+AC71-AD71</f>
        <v>137.49999999999989</v>
      </c>
      <c r="AF71" s="223">
        <f t="shared" ref="AF71:AH72" si="132">+H71+L71+P71+T71+X71+AB71</f>
        <v>839.3</v>
      </c>
      <c r="AG71" s="224">
        <f t="shared" si="132"/>
        <v>6893.9</v>
      </c>
      <c r="AH71" s="224">
        <f t="shared" si="132"/>
        <v>6034.6</v>
      </c>
      <c r="AI71" s="225">
        <f t="shared" si="19"/>
        <v>859.29999999999927</v>
      </c>
      <c r="AJ71" s="223">
        <f>ROUND(AVERAGE(AF71/6),1)</f>
        <v>139.9</v>
      </c>
      <c r="AK71" s="224">
        <f>ROUND(AVERAGE(AG71/6),0)</f>
        <v>1149</v>
      </c>
      <c r="AL71" s="224">
        <f>ROUND(AVERAGE(AH71/6),0)</f>
        <v>1006</v>
      </c>
      <c r="AM71" s="225">
        <f t="shared" si="21"/>
        <v>143</v>
      </c>
      <c r="AN71" s="220">
        <v>134.30000000000001</v>
      </c>
      <c r="AO71" s="221">
        <f>ROUND(AN71*$E71*$F71*$G71,1)</f>
        <v>1103.0999999999999</v>
      </c>
      <c r="AP71" s="221">
        <f>ROUND(AN71*$E71,1)</f>
        <v>965.6</v>
      </c>
      <c r="AQ71" s="222">
        <f>+AO71-AP71</f>
        <v>137.49999999999989</v>
      </c>
      <c r="AR71" s="220">
        <v>134.30000000000001</v>
      </c>
      <c r="AS71" s="221">
        <f>ROUND(AR71*$E71*$F71*$G71,1)</f>
        <v>1103.0999999999999</v>
      </c>
      <c r="AT71" s="221">
        <f>ROUND(AR71*$E71,1)</f>
        <v>965.6</v>
      </c>
      <c r="AU71" s="222">
        <f>+AS71-AT71</f>
        <v>137.49999999999989</v>
      </c>
      <c r="AV71" s="220">
        <v>147.69999999999999</v>
      </c>
      <c r="AW71" s="221">
        <f>ROUND(AV71*$E71*$F71*$G71,1)</f>
        <v>1213.2</v>
      </c>
      <c r="AX71" s="221">
        <f>ROUND(AV71*$E71,1)</f>
        <v>1062</v>
      </c>
      <c r="AY71" s="222">
        <f>+AW71-AX71</f>
        <v>151.20000000000005</v>
      </c>
      <c r="AZ71" s="220">
        <v>127.6</v>
      </c>
      <c r="BA71" s="221">
        <f>ROUND(AZ71*$E71*$F71*$G71,1)</f>
        <v>1048.0999999999999</v>
      </c>
      <c r="BB71" s="221">
        <f>ROUND(AZ71*$E71,1)</f>
        <v>917.4</v>
      </c>
      <c r="BC71" s="222">
        <f>+BA71-BB71</f>
        <v>130.69999999999993</v>
      </c>
      <c r="BD71" s="220">
        <v>127.6</v>
      </c>
      <c r="BE71" s="221">
        <f>ROUND(BD71*$E71*$F71*$G71,1)</f>
        <v>1048.0999999999999</v>
      </c>
      <c r="BF71" s="221">
        <f>ROUND(BD71*$E71,1)</f>
        <v>917.4</v>
      </c>
      <c r="BG71" s="222">
        <f>+BE71-BF71</f>
        <v>130.69999999999993</v>
      </c>
      <c r="BH71" s="220">
        <v>147.69999999999999</v>
      </c>
      <c r="BI71" s="221">
        <f>ROUND(BH71*$E71*$F71*$G71,1)</f>
        <v>1213.2</v>
      </c>
      <c r="BJ71" s="221">
        <f>ROUND(BH71*$E71,1)</f>
        <v>1062</v>
      </c>
      <c r="BK71" s="222">
        <f>+BI71-BJ71</f>
        <v>151.20000000000005</v>
      </c>
      <c r="BL71" s="223">
        <f t="shared" ref="BL71:BN72" si="133">+AN71+AR71+AV71+AZ71+BD71+BH71</f>
        <v>819.2</v>
      </c>
      <c r="BM71" s="224">
        <f t="shared" si="133"/>
        <v>6728.8</v>
      </c>
      <c r="BN71" s="224">
        <f t="shared" si="133"/>
        <v>5890</v>
      </c>
      <c r="BO71" s="225">
        <f t="shared" si="41"/>
        <v>838.80000000000018</v>
      </c>
      <c r="BP71" s="223">
        <f>ROUND(AVERAGE(BL71/6),1)</f>
        <v>136.5</v>
      </c>
      <c r="BQ71" s="224">
        <f>ROUND(AVERAGE(BM71/6),0)</f>
        <v>1121</v>
      </c>
      <c r="BR71" s="224">
        <f>ROUND(AVERAGE(BN71/6),0)</f>
        <v>982</v>
      </c>
      <c r="BS71" s="225">
        <f t="shared" si="43"/>
        <v>139</v>
      </c>
      <c r="BT71" s="226">
        <f t="shared" ref="BT71:BV72" si="134">+AF71+BL71</f>
        <v>1658.5</v>
      </c>
      <c r="BU71" s="227">
        <f t="shared" si="134"/>
        <v>13622.7</v>
      </c>
      <c r="BV71" s="227">
        <f t="shared" si="134"/>
        <v>11924.6</v>
      </c>
      <c r="BW71" s="228">
        <f t="shared" si="45"/>
        <v>1698.1000000000004</v>
      </c>
      <c r="BX71" s="226">
        <f>ROUND(AVERAGE(BT71/12),1)</f>
        <v>138.19999999999999</v>
      </c>
      <c r="BY71" s="227">
        <f>ROUND(AVERAGE(BU71/12),0)</f>
        <v>1135</v>
      </c>
      <c r="BZ71" s="227">
        <f>ROUND(AVERAGE(BV71/12),0)</f>
        <v>994</v>
      </c>
      <c r="CA71" s="228">
        <f t="shared" si="50"/>
        <v>141</v>
      </c>
    </row>
    <row r="72" spans="2:79" ht="21" customHeight="1" thickBot="1">
      <c r="B72" s="66" t="s">
        <v>105</v>
      </c>
      <c r="C72" s="67" t="s">
        <v>106</v>
      </c>
      <c r="D72" s="68" t="s">
        <v>107</v>
      </c>
      <c r="E72" s="151">
        <v>65.569999999999993</v>
      </c>
      <c r="F72" s="229">
        <v>1.1299999999999999</v>
      </c>
      <c r="G72" s="199">
        <v>1.2010000000000001</v>
      </c>
      <c r="H72" s="230">
        <v>0</v>
      </c>
      <c r="I72" s="231">
        <f>ROUND(H72*$E72*$F72*$G72,1)</f>
        <v>0</v>
      </c>
      <c r="J72" s="231">
        <f>ROUND(H72*$E72,1)</f>
        <v>0</v>
      </c>
      <c r="K72" s="232">
        <f>+I72-J72</f>
        <v>0</v>
      </c>
      <c r="L72" s="230">
        <v>0</v>
      </c>
      <c r="M72" s="231">
        <f>ROUND(L72*$E72*$F72*$G72,1)</f>
        <v>0</v>
      </c>
      <c r="N72" s="231">
        <f>ROUND(L72*$E72,1)</f>
        <v>0</v>
      </c>
      <c r="O72" s="232">
        <f>+M72-N72</f>
        <v>0</v>
      </c>
      <c r="P72" s="230">
        <v>0</v>
      </c>
      <c r="Q72" s="231">
        <f>ROUND(P72*$E72*$F72*$G72,1)</f>
        <v>0</v>
      </c>
      <c r="R72" s="231">
        <f>ROUND(P72*$E72,1)</f>
        <v>0</v>
      </c>
      <c r="S72" s="232">
        <f>+Q72-R72</f>
        <v>0</v>
      </c>
      <c r="T72" s="230">
        <v>0</v>
      </c>
      <c r="U72" s="231">
        <f>ROUND(T72*$E72*$F72*$G72,1)</f>
        <v>0</v>
      </c>
      <c r="V72" s="231">
        <f>ROUND(T72*$E72,1)</f>
        <v>0</v>
      </c>
      <c r="W72" s="232">
        <f>+U72-V72</f>
        <v>0</v>
      </c>
      <c r="X72" s="230">
        <v>0</v>
      </c>
      <c r="Y72" s="231">
        <f>ROUND(X72*$E72*$F72*$G72,1)</f>
        <v>0</v>
      </c>
      <c r="Z72" s="231">
        <f>ROUND(X72*$E72,1)</f>
        <v>0</v>
      </c>
      <c r="AA72" s="232">
        <f>+Y72-Z72</f>
        <v>0</v>
      </c>
      <c r="AB72" s="230">
        <v>0</v>
      </c>
      <c r="AC72" s="231">
        <f>ROUND(AB72*$E72*$F72*$G72,1)</f>
        <v>0</v>
      </c>
      <c r="AD72" s="231">
        <f>ROUND(AB72*$E72,1)</f>
        <v>0</v>
      </c>
      <c r="AE72" s="232">
        <f>+AC72-AD72</f>
        <v>0</v>
      </c>
      <c r="AF72" s="233">
        <f t="shared" si="132"/>
        <v>0</v>
      </c>
      <c r="AG72" s="234">
        <f t="shared" si="132"/>
        <v>0</v>
      </c>
      <c r="AH72" s="234">
        <f t="shared" si="132"/>
        <v>0</v>
      </c>
      <c r="AI72" s="235">
        <f t="shared" si="19"/>
        <v>0</v>
      </c>
      <c r="AJ72" s="233">
        <f>ROUND(AVERAGE(AF72/6),1)</f>
        <v>0</v>
      </c>
      <c r="AK72" s="234">
        <f>ROUND(AVERAGE(AG72/6),0)</f>
        <v>0</v>
      </c>
      <c r="AL72" s="234">
        <f>ROUND(AVERAGE(AH72/6),0)</f>
        <v>0</v>
      </c>
      <c r="AM72" s="235">
        <f t="shared" si="21"/>
        <v>0</v>
      </c>
      <c r="AN72" s="230">
        <v>0</v>
      </c>
      <c r="AO72" s="231">
        <f>ROUND(AN72*$E72*$F72*$G72,1)</f>
        <v>0</v>
      </c>
      <c r="AP72" s="231">
        <f>ROUND(AN72*$E72,1)</f>
        <v>0</v>
      </c>
      <c r="AQ72" s="232">
        <f>+AO72-AP72</f>
        <v>0</v>
      </c>
      <c r="AR72" s="230">
        <v>0</v>
      </c>
      <c r="AS72" s="231">
        <f>ROUND(AR72*$E72*$F72*$G72,1)</f>
        <v>0</v>
      </c>
      <c r="AT72" s="231">
        <f>ROUND(AR72*$E72,1)</f>
        <v>0</v>
      </c>
      <c r="AU72" s="232">
        <f>+AS72-AT72</f>
        <v>0</v>
      </c>
      <c r="AV72" s="230">
        <v>0</v>
      </c>
      <c r="AW72" s="231">
        <f>ROUND(AV72*$E72*$F72*$G72,1)</f>
        <v>0</v>
      </c>
      <c r="AX72" s="231">
        <f>ROUND(AV72*$E72,1)</f>
        <v>0</v>
      </c>
      <c r="AY72" s="232">
        <f>+AW72-AX72</f>
        <v>0</v>
      </c>
      <c r="AZ72" s="230">
        <v>0</v>
      </c>
      <c r="BA72" s="231">
        <f>ROUND(AZ72*$E72*$F72*$G72,1)</f>
        <v>0</v>
      </c>
      <c r="BB72" s="231">
        <f>ROUND(AZ72*$E72,1)</f>
        <v>0</v>
      </c>
      <c r="BC72" s="232">
        <f>+BA72-BB72</f>
        <v>0</v>
      </c>
      <c r="BD72" s="230">
        <v>0</v>
      </c>
      <c r="BE72" s="231">
        <f>ROUND(BD72*$E72*$F72*$G72,1)</f>
        <v>0</v>
      </c>
      <c r="BF72" s="231">
        <f>ROUND(BD72*$E72,1)</f>
        <v>0</v>
      </c>
      <c r="BG72" s="232">
        <f>+BE72-BF72</f>
        <v>0</v>
      </c>
      <c r="BH72" s="230">
        <v>0</v>
      </c>
      <c r="BI72" s="231">
        <f>ROUND(BH72*$E72*$F72*$G72,1)</f>
        <v>0</v>
      </c>
      <c r="BJ72" s="231">
        <f>ROUND(BH72*$E72,1)</f>
        <v>0</v>
      </c>
      <c r="BK72" s="232">
        <f>+BI72-BJ72</f>
        <v>0</v>
      </c>
      <c r="BL72" s="233">
        <f t="shared" si="133"/>
        <v>0</v>
      </c>
      <c r="BM72" s="234">
        <f t="shared" si="133"/>
        <v>0</v>
      </c>
      <c r="BN72" s="234">
        <f t="shared" si="133"/>
        <v>0</v>
      </c>
      <c r="BO72" s="235">
        <f t="shared" si="41"/>
        <v>0</v>
      </c>
      <c r="BP72" s="233">
        <f>ROUND(AVERAGE(BL72/6),1)</f>
        <v>0</v>
      </c>
      <c r="BQ72" s="234">
        <f>ROUND(AVERAGE(BM72/6),0)</f>
        <v>0</v>
      </c>
      <c r="BR72" s="234">
        <f>ROUND(AVERAGE(BN72/6),0)</f>
        <v>0</v>
      </c>
      <c r="BS72" s="235">
        <f t="shared" si="43"/>
        <v>0</v>
      </c>
      <c r="BT72" s="236">
        <f t="shared" si="134"/>
        <v>0</v>
      </c>
      <c r="BU72" s="237">
        <f t="shared" si="134"/>
        <v>0</v>
      </c>
      <c r="BV72" s="237">
        <f t="shared" si="134"/>
        <v>0</v>
      </c>
      <c r="BW72" s="238">
        <f t="shared" si="45"/>
        <v>0</v>
      </c>
      <c r="BX72" s="236">
        <f>ROUND(AVERAGE(BT72/12),1)</f>
        <v>0</v>
      </c>
      <c r="BY72" s="237">
        <f>ROUND(AVERAGE(BU72/12),0)</f>
        <v>0</v>
      </c>
      <c r="BZ72" s="237">
        <f>ROUND(AVERAGE(BV72/12),0)</f>
        <v>0</v>
      </c>
      <c r="CA72" s="238">
        <f t="shared" si="50"/>
        <v>0</v>
      </c>
    </row>
    <row r="73" spans="2:79" ht="21" customHeight="1" thickBot="1">
      <c r="B73" s="239" t="s">
        <v>108</v>
      </c>
      <c r="C73" s="240" t="s">
        <v>109</v>
      </c>
      <c r="D73" s="241"/>
      <c r="E73" s="242"/>
      <c r="F73" s="243"/>
      <c r="G73" s="244"/>
      <c r="H73" s="245">
        <f>SUM(H71:H72)</f>
        <v>134.30000000000001</v>
      </c>
      <c r="I73" s="246">
        <f>SUM(I71:I72)</f>
        <v>1103.0999999999999</v>
      </c>
      <c r="J73" s="246">
        <f>SUM(J71:J72)</f>
        <v>965.6</v>
      </c>
      <c r="K73" s="247">
        <f t="shared" ref="K73" si="135">+I73-J73</f>
        <v>137.49999999999989</v>
      </c>
      <c r="L73" s="245">
        <f>SUM(L71:L72)</f>
        <v>141</v>
      </c>
      <c r="M73" s="246">
        <f>SUM(M71:M72)</f>
        <v>1158.2</v>
      </c>
      <c r="N73" s="246">
        <f>SUM(N71:N72)</f>
        <v>1013.8</v>
      </c>
      <c r="O73" s="247">
        <f t="shared" ref="O73:O81" si="136">+M73-N73</f>
        <v>144.40000000000009</v>
      </c>
      <c r="P73" s="245">
        <f>SUM(P71:P72)</f>
        <v>147.69999999999999</v>
      </c>
      <c r="Q73" s="246">
        <f>SUM(Q71:Q72)</f>
        <v>1213.2</v>
      </c>
      <c r="R73" s="246">
        <f>SUM(R71:R72)</f>
        <v>1062</v>
      </c>
      <c r="S73" s="247">
        <f t="shared" ref="S73:S81" si="137">+Q73-R73</f>
        <v>151.20000000000005</v>
      </c>
      <c r="T73" s="245">
        <f>SUM(T71:T72)</f>
        <v>134.30000000000001</v>
      </c>
      <c r="U73" s="246">
        <f>SUM(U71:U72)</f>
        <v>1103.0999999999999</v>
      </c>
      <c r="V73" s="246">
        <f>SUM(V71:V72)</f>
        <v>965.6</v>
      </c>
      <c r="W73" s="247">
        <f t="shared" ref="W73:W81" si="138">+U73-V73</f>
        <v>137.49999999999989</v>
      </c>
      <c r="X73" s="245">
        <f>SUM(X71:X72)</f>
        <v>147.69999999999999</v>
      </c>
      <c r="Y73" s="246">
        <f>SUM(Y71:Y72)</f>
        <v>1213.2</v>
      </c>
      <c r="Z73" s="246">
        <f>SUM(Z71:Z72)</f>
        <v>1062</v>
      </c>
      <c r="AA73" s="247">
        <f t="shared" ref="AA73:AA81" si="139">+Y73-Z73</f>
        <v>151.20000000000005</v>
      </c>
      <c r="AB73" s="245">
        <f>SUM(AB71:AB72)</f>
        <v>134.30000000000001</v>
      </c>
      <c r="AC73" s="246">
        <f>SUM(AC71:AC72)</f>
        <v>1103.0999999999999</v>
      </c>
      <c r="AD73" s="246">
        <f>SUM(AD71:AD72)</f>
        <v>965.6</v>
      </c>
      <c r="AE73" s="247">
        <f t="shared" si="71"/>
        <v>137.49999999999989</v>
      </c>
      <c r="AF73" s="245">
        <f>SUM(AF71:AF72)</f>
        <v>839.3</v>
      </c>
      <c r="AG73" s="246">
        <f>SUM(AG71:AG72)</f>
        <v>6893.9</v>
      </c>
      <c r="AH73" s="246">
        <f>SUM(AH71:AH72)</f>
        <v>6034.6</v>
      </c>
      <c r="AI73" s="247">
        <f t="shared" si="19"/>
        <v>859.29999999999927</v>
      </c>
      <c r="AJ73" s="245">
        <f>SUM(AJ71:AJ72)</f>
        <v>139.9</v>
      </c>
      <c r="AK73" s="246">
        <f>SUM(AK71:AK72)</f>
        <v>1149</v>
      </c>
      <c r="AL73" s="246">
        <f>SUM(AL71:AL72)</f>
        <v>1006</v>
      </c>
      <c r="AM73" s="247">
        <f t="shared" si="21"/>
        <v>143</v>
      </c>
      <c r="AN73" s="245">
        <f>SUM(AN71:AN72)</f>
        <v>134.30000000000001</v>
      </c>
      <c r="AO73" s="246">
        <f>SUM(AO71:AO72)</f>
        <v>1103.0999999999999</v>
      </c>
      <c r="AP73" s="246">
        <f>SUM(AP71:AP72)</f>
        <v>965.6</v>
      </c>
      <c r="AQ73" s="247">
        <f t="shared" ref="AQ73:AQ81" si="140">+AO73-AP73</f>
        <v>137.49999999999989</v>
      </c>
      <c r="AR73" s="245">
        <f>SUM(AR71:AR72)</f>
        <v>134.30000000000001</v>
      </c>
      <c r="AS73" s="246">
        <f>SUM(AS71:AS72)</f>
        <v>1103.0999999999999</v>
      </c>
      <c r="AT73" s="246">
        <f>SUM(AT71:AT72)</f>
        <v>965.6</v>
      </c>
      <c r="AU73" s="247">
        <f t="shared" ref="AU73:AU81" si="141">+AS73-AT73</f>
        <v>137.49999999999989</v>
      </c>
      <c r="AV73" s="245">
        <f>SUM(AV71:AV72)</f>
        <v>147.69999999999999</v>
      </c>
      <c r="AW73" s="246">
        <f>SUM(AW71:AW72)</f>
        <v>1213.2</v>
      </c>
      <c r="AX73" s="246">
        <f>SUM(AX71:AX72)</f>
        <v>1062</v>
      </c>
      <c r="AY73" s="247">
        <f t="shared" ref="AY73:AY81" si="142">+AW73-AX73</f>
        <v>151.20000000000005</v>
      </c>
      <c r="AZ73" s="245">
        <f>SUM(AZ71:AZ72)</f>
        <v>127.6</v>
      </c>
      <c r="BA73" s="246">
        <f>SUM(BA71:BA72)</f>
        <v>1048.0999999999999</v>
      </c>
      <c r="BB73" s="246">
        <f>SUM(BB71:BB72)</f>
        <v>917.4</v>
      </c>
      <c r="BC73" s="247">
        <f t="shared" ref="BC73:BC81" si="143">+BA73-BB73</f>
        <v>130.69999999999993</v>
      </c>
      <c r="BD73" s="245">
        <f>SUM(BD71:BD72)</f>
        <v>127.6</v>
      </c>
      <c r="BE73" s="246">
        <f>SUM(BE71:BE72)</f>
        <v>1048.0999999999999</v>
      </c>
      <c r="BF73" s="246">
        <f>SUM(BF71:BF72)</f>
        <v>917.4</v>
      </c>
      <c r="BG73" s="247">
        <f t="shared" ref="BG73:BG81" si="144">+BE73-BF73</f>
        <v>130.69999999999993</v>
      </c>
      <c r="BH73" s="245">
        <f>SUM(BH71:BH72)</f>
        <v>147.69999999999999</v>
      </c>
      <c r="BI73" s="246">
        <f>SUM(BI71:BI72)</f>
        <v>1213.2</v>
      </c>
      <c r="BJ73" s="246">
        <f>SUM(BJ71:BJ72)</f>
        <v>1062</v>
      </c>
      <c r="BK73" s="247">
        <f t="shared" si="92"/>
        <v>151.20000000000005</v>
      </c>
      <c r="BL73" s="245">
        <f>SUM(BL71:BL72)</f>
        <v>819.2</v>
      </c>
      <c r="BM73" s="246">
        <f>SUM(BM71:BM72)</f>
        <v>6728.8</v>
      </c>
      <c r="BN73" s="246">
        <f>SUM(BN71:BN72)</f>
        <v>5890</v>
      </c>
      <c r="BO73" s="247">
        <f t="shared" si="41"/>
        <v>838.80000000000018</v>
      </c>
      <c r="BP73" s="245">
        <f>SUM(BP71:BP72)</f>
        <v>136.5</v>
      </c>
      <c r="BQ73" s="246">
        <f>SUM(BQ71:BQ72)</f>
        <v>1121</v>
      </c>
      <c r="BR73" s="246">
        <f>SUM(BR71:BR72)</f>
        <v>982</v>
      </c>
      <c r="BS73" s="247">
        <f t="shared" si="43"/>
        <v>139</v>
      </c>
      <c r="BT73" s="245">
        <f>SUM(BT71:BT72)</f>
        <v>1658.5</v>
      </c>
      <c r="BU73" s="246">
        <f>SUM(BU71:BU72)</f>
        <v>13622.7</v>
      </c>
      <c r="BV73" s="246">
        <f>SUM(BV71:BV72)</f>
        <v>11924.6</v>
      </c>
      <c r="BW73" s="247">
        <f t="shared" si="45"/>
        <v>1698.1000000000004</v>
      </c>
      <c r="BX73" s="245">
        <f>SUM(BX71:BX72)</f>
        <v>138.19999999999999</v>
      </c>
      <c r="BY73" s="246">
        <f>SUM(BY71:BY72)</f>
        <v>1135</v>
      </c>
      <c r="BZ73" s="246">
        <f>SUM(BZ71:BZ72)</f>
        <v>994</v>
      </c>
      <c r="CA73" s="247">
        <f t="shared" si="50"/>
        <v>141</v>
      </c>
    </row>
    <row r="74" spans="2:79" ht="21" customHeight="1">
      <c r="B74" s="365" t="s">
        <v>123</v>
      </c>
      <c r="C74" s="27" t="s">
        <v>110</v>
      </c>
      <c r="D74" s="27"/>
      <c r="E74" s="27"/>
      <c r="F74" s="27"/>
      <c r="G74" s="28"/>
      <c r="H74" s="29">
        <f>H70-H75</f>
        <v>201.4</v>
      </c>
      <c r="I74" s="30">
        <f>I70-I75</f>
        <v>49785.1</v>
      </c>
      <c r="J74" s="30">
        <f>J70-J75</f>
        <v>44916.600000000006</v>
      </c>
      <c r="K74" s="248">
        <f>+I74-J74</f>
        <v>4868.4999999999927</v>
      </c>
      <c r="L74" s="29">
        <f>L70-L75</f>
        <v>210.8</v>
      </c>
      <c r="M74" s="30">
        <f>M70-M75</f>
        <v>52143.80000000001</v>
      </c>
      <c r="N74" s="30">
        <f>N70-N75</f>
        <v>47040.700000000004</v>
      </c>
      <c r="O74" s="248">
        <f t="shared" si="136"/>
        <v>5103.1000000000058</v>
      </c>
      <c r="P74" s="29">
        <f>P70-P75</f>
        <v>220.70000000000005</v>
      </c>
      <c r="Q74" s="30">
        <f>Q70-Q75</f>
        <v>54578.400000000001</v>
      </c>
      <c r="R74" s="30">
        <f>R70-R75</f>
        <v>49236.600000000006</v>
      </c>
      <c r="S74" s="248">
        <f t="shared" si="137"/>
        <v>5341.7999999999956</v>
      </c>
      <c r="T74" s="29">
        <f>T70-T75</f>
        <v>201.4</v>
      </c>
      <c r="U74" s="30">
        <f>U70-U75</f>
        <v>49785.1</v>
      </c>
      <c r="V74" s="30">
        <f>V70-V75</f>
        <v>44916.600000000006</v>
      </c>
      <c r="W74" s="248">
        <f t="shared" si="138"/>
        <v>4868.4999999999927</v>
      </c>
      <c r="X74" s="29">
        <f>X70-X75</f>
        <v>220.70000000000005</v>
      </c>
      <c r="Y74" s="30">
        <f>Y70-Y75</f>
        <v>54578.400000000001</v>
      </c>
      <c r="Z74" s="30">
        <f>Z70-Z75</f>
        <v>49236.600000000006</v>
      </c>
      <c r="AA74" s="248">
        <f t="shared" si="139"/>
        <v>5341.7999999999956</v>
      </c>
      <c r="AB74" s="29">
        <f>AB70-AB75</f>
        <v>200.8</v>
      </c>
      <c r="AC74" s="30">
        <f>AC70-AC75</f>
        <v>49664.6</v>
      </c>
      <c r="AD74" s="30">
        <f>AD70-AD75</f>
        <v>44802.000000000007</v>
      </c>
      <c r="AE74" s="248">
        <f t="shared" si="71"/>
        <v>4862.5999999999913</v>
      </c>
      <c r="AF74" s="29">
        <f>AF70-AF75</f>
        <v>1255.8</v>
      </c>
      <c r="AG74" s="30">
        <f>AG70-AG75</f>
        <v>310535.40000000002</v>
      </c>
      <c r="AH74" s="30">
        <f>AH70-AH75</f>
        <v>280149.09999999998</v>
      </c>
      <c r="AI74" s="248">
        <f t="shared" si="19"/>
        <v>30386.300000000047</v>
      </c>
      <c r="AJ74" s="29">
        <f>AJ70-AJ75</f>
        <v>209.50000000000003</v>
      </c>
      <c r="AK74" s="30">
        <f>AK70-AK75</f>
        <v>51757</v>
      </c>
      <c r="AL74" s="30">
        <f>AL70-AL75</f>
        <v>46691</v>
      </c>
      <c r="AM74" s="248">
        <f t="shared" si="21"/>
        <v>5066</v>
      </c>
      <c r="AN74" s="29">
        <f>AN70-AN75</f>
        <v>201.4</v>
      </c>
      <c r="AO74" s="30">
        <f>AO70-AO75</f>
        <v>49785.1</v>
      </c>
      <c r="AP74" s="30">
        <f>AP70-AP75</f>
        <v>44916.600000000006</v>
      </c>
      <c r="AQ74" s="248">
        <f t="shared" si="140"/>
        <v>4868.4999999999927</v>
      </c>
      <c r="AR74" s="29">
        <f>AR70-AR75</f>
        <v>200.8</v>
      </c>
      <c r="AS74" s="30">
        <f>AS70-AS75</f>
        <v>49664.6</v>
      </c>
      <c r="AT74" s="30">
        <f>AT70-AT75</f>
        <v>44802.000000000007</v>
      </c>
      <c r="AU74" s="248">
        <f t="shared" si="141"/>
        <v>4862.5999999999913</v>
      </c>
      <c r="AV74" s="29">
        <f>AV70-AV75</f>
        <v>220.70000000000005</v>
      </c>
      <c r="AW74" s="30">
        <f>AW70-AW75</f>
        <v>54578.400000000001</v>
      </c>
      <c r="AX74" s="30">
        <f>AX70-AX75</f>
        <v>49236.600000000006</v>
      </c>
      <c r="AY74" s="248">
        <f t="shared" si="142"/>
        <v>5341.7999999999956</v>
      </c>
      <c r="AZ74" s="29">
        <f>AZ70-AZ75</f>
        <v>190.69999999999996</v>
      </c>
      <c r="BA74" s="30">
        <f>BA70-BA75</f>
        <v>47139.6</v>
      </c>
      <c r="BB74" s="30">
        <f>BB70-BB75</f>
        <v>42528.800000000003</v>
      </c>
      <c r="BC74" s="248">
        <f t="shared" si="143"/>
        <v>4610.7999999999956</v>
      </c>
      <c r="BD74" s="29">
        <f>BD70-BD75</f>
        <v>191.19999999999996</v>
      </c>
      <c r="BE74" s="30">
        <f>BE70-BE75</f>
        <v>47239.999999999993</v>
      </c>
      <c r="BF74" s="30">
        <f>BF70-BF75</f>
        <v>42624.3</v>
      </c>
      <c r="BG74" s="248">
        <f t="shared" si="144"/>
        <v>4615.6999999999898</v>
      </c>
      <c r="BH74" s="29">
        <f>BH70-BH75</f>
        <v>220.70000000000005</v>
      </c>
      <c r="BI74" s="30">
        <f>BI70-BI75</f>
        <v>54578.400000000001</v>
      </c>
      <c r="BJ74" s="30">
        <f>BJ70-BJ75</f>
        <v>49236.600000000006</v>
      </c>
      <c r="BK74" s="248">
        <f t="shared" si="92"/>
        <v>5341.7999999999956</v>
      </c>
      <c r="BL74" s="29">
        <f>BL70-BL75</f>
        <v>1225.5</v>
      </c>
      <c r="BM74" s="30">
        <f>BM70-BM75</f>
        <v>302986.09999999998</v>
      </c>
      <c r="BN74" s="30">
        <f>BN70-BN75</f>
        <v>273344.90000000002</v>
      </c>
      <c r="BO74" s="248">
        <f t="shared" si="41"/>
        <v>29641.199999999953</v>
      </c>
      <c r="BP74" s="29">
        <f>BP70-BP75</f>
        <v>204.3</v>
      </c>
      <c r="BQ74" s="30">
        <f>BQ70-BQ75</f>
        <v>50498</v>
      </c>
      <c r="BR74" s="30">
        <f>BR70-BR75</f>
        <v>45557</v>
      </c>
      <c r="BS74" s="248">
        <f t="shared" si="43"/>
        <v>4941</v>
      </c>
      <c r="BT74" s="29">
        <f>BT70-BT75</f>
        <v>2481.3000000000002</v>
      </c>
      <c r="BU74" s="30">
        <f>BU70-BU75</f>
        <v>613521.5</v>
      </c>
      <c r="BV74" s="30">
        <f>BV70-BV75</f>
        <v>553494</v>
      </c>
      <c r="BW74" s="248">
        <f t="shared" si="45"/>
        <v>60027.5</v>
      </c>
      <c r="BX74" s="29">
        <f>BX70-BX75</f>
        <v>207.00000000000003</v>
      </c>
      <c r="BY74" s="30">
        <f>BY70-BY75</f>
        <v>51126</v>
      </c>
      <c r="BZ74" s="30">
        <f>BZ70-BZ75</f>
        <v>46124</v>
      </c>
      <c r="CA74" s="248">
        <f t="shared" si="50"/>
        <v>5002</v>
      </c>
    </row>
    <row r="75" spans="2:79" ht="21" customHeight="1">
      <c r="B75" s="365"/>
      <c r="C75" s="31" t="s">
        <v>111</v>
      </c>
      <c r="D75" s="31"/>
      <c r="E75" s="31"/>
      <c r="F75" s="31"/>
      <c r="G75" s="32"/>
      <c r="H75" s="33">
        <f>H27</f>
        <v>0</v>
      </c>
      <c r="I75" s="34">
        <f>I27</f>
        <v>0</v>
      </c>
      <c r="J75" s="34">
        <f>J27</f>
        <v>0</v>
      </c>
      <c r="K75" s="35">
        <f>+I75-J75</f>
        <v>0</v>
      </c>
      <c r="L75" s="33">
        <f>L27</f>
        <v>0</v>
      </c>
      <c r="M75" s="34">
        <f>M27</f>
        <v>0</v>
      </c>
      <c r="N75" s="34">
        <f>N27</f>
        <v>0</v>
      </c>
      <c r="O75" s="35">
        <f t="shared" si="136"/>
        <v>0</v>
      </c>
      <c r="P75" s="33">
        <f>P27</f>
        <v>0</v>
      </c>
      <c r="Q75" s="34">
        <f>Q27</f>
        <v>0</v>
      </c>
      <c r="R75" s="34">
        <f>R27</f>
        <v>0</v>
      </c>
      <c r="S75" s="35">
        <f t="shared" si="137"/>
        <v>0</v>
      </c>
      <c r="T75" s="33">
        <f>T27</f>
        <v>0</v>
      </c>
      <c r="U75" s="34">
        <f>U27</f>
        <v>0</v>
      </c>
      <c r="V75" s="34">
        <f>V27</f>
        <v>0</v>
      </c>
      <c r="W75" s="35">
        <f t="shared" si="138"/>
        <v>0</v>
      </c>
      <c r="X75" s="33">
        <f>X27</f>
        <v>0</v>
      </c>
      <c r="Y75" s="34">
        <f>Y27</f>
        <v>0</v>
      </c>
      <c r="Z75" s="34">
        <f>Z27</f>
        <v>0</v>
      </c>
      <c r="AA75" s="35">
        <f t="shared" si="139"/>
        <v>0</v>
      </c>
      <c r="AB75" s="33">
        <f>AB27</f>
        <v>0</v>
      </c>
      <c r="AC75" s="34">
        <f>AC27</f>
        <v>0</v>
      </c>
      <c r="AD75" s="34">
        <f>AD27</f>
        <v>0</v>
      </c>
      <c r="AE75" s="35">
        <f t="shared" si="71"/>
        <v>0</v>
      </c>
      <c r="AF75" s="33">
        <f>AF27</f>
        <v>0</v>
      </c>
      <c r="AG75" s="34">
        <f>AG27</f>
        <v>0</v>
      </c>
      <c r="AH75" s="34">
        <f>AH27</f>
        <v>0</v>
      </c>
      <c r="AI75" s="35">
        <f t="shared" si="19"/>
        <v>0</v>
      </c>
      <c r="AJ75" s="33">
        <f>AJ27</f>
        <v>0</v>
      </c>
      <c r="AK75" s="34">
        <f>AK27</f>
        <v>0</v>
      </c>
      <c r="AL75" s="34">
        <f>AL27</f>
        <v>0</v>
      </c>
      <c r="AM75" s="35">
        <f t="shared" si="21"/>
        <v>0</v>
      </c>
      <c r="AN75" s="33">
        <f>AN27</f>
        <v>0</v>
      </c>
      <c r="AO75" s="34">
        <f>AO27</f>
        <v>0</v>
      </c>
      <c r="AP75" s="34">
        <f>AP27</f>
        <v>0</v>
      </c>
      <c r="AQ75" s="35">
        <f t="shared" si="140"/>
        <v>0</v>
      </c>
      <c r="AR75" s="33">
        <f>AR27</f>
        <v>0</v>
      </c>
      <c r="AS75" s="34">
        <f>AS27</f>
        <v>0</v>
      </c>
      <c r="AT75" s="34">
        <f>AT27</f>
        <v>0</v>
      </c>
      <c r="AU75" s="35">
        <f t="shared" si="141"/>
        <v>0</v>
      </c>
      <c r="AV75" s="33">
        <f>AV27</f>
        <v>0</v>
      </c>
      <c r="AW75" s="34">
        <f>AW27</f>
        <v>0</v>
      </c>
      <c r="AX75" s="34">
        <f>AX27</f>
        <v>0</v>
      </c>
      <c r="AY75" s="35">
        <f t="shared" si="142"/>
        <v>0</v>
      </c>
      <c r="AZ75" s="33">
        <f>AZ27</f>
        <v>0</v>
      </c>
      <c r="BA75" s="34">
        <f>BA27</f>
        <v>0</v>
      </c>
      <c r="BB75" s="34">
        <f>BB27</f>
        <v>0</v>
      </c>
      <c r="BC75" s="35">
        <f t="shared" si="143"/>
        <v>0</v>
      </c>
      <c r="BD75" s="33">
        <f>BD27</f>
        <v>0</v>
      </c>
      <c r="BE75" s="34">
        <f>BE27</f>
        <v>0</v>
      </c>
      <c r="BF75" s="34">
        <f>BF27</f>
        <v>0</v>
      </c>
      <c r="BG75" s="35">
        <f t="shared" si="144"/>
        <v>0</v>
      </c>
      <c r="BH75" s="33">
        <f>BH27</f>
        <v>0</v>
      </c>
      <c r="BI75" s="34">
        <f>BI27</f>
        <v>0</v>
      </c>
      <c r="BJ75" s="34">
        <f>BJ27</f>
        <v>0</v>
      </c>
      <c r="BK75" s="35">
        <f t="shared" si="92"/>
        <v>0</v>
      </c>
      <c r="BL75" s="33">
        <f>BL27</f>
        <v>0</v>
      </c>
      <c r="BM75" s="34">
        <f>BM27</f>
        <v>0</v>
      </c>
      <c r="BN75" s="34">
        <f>BN27</f>
        <v>0</v>
      </c>
      <c r="BO75" s="35">
        <f t="shared" si="41"/>
        <v>0</v>
      </c>
      <c r="BP75" s="33">
        <f>BP27</f>
        <v>0</v>
      </c>
      <c r="BQ75" s="34">
        <f>BQ27</f>
        <v>0</v>
      </c>
      <c r="BR75" s="34">
        <f>BR27</f>
        <v>0</v>
      </c>
      <c r="BS75" s="35">
        <f t="shared" si="43"/>
        <v>0</v>
      </c>
      <c r="BT75" s="33">
        <f>BT27</f>
        <v>0</v>
      </c>
      <c r="BU75" s="34">
        <f>BU27</f>
        <v>0</v>
      </c>
      <c r="BV75" s="34">
        <f>BV27</f>
        <v>0</v>
      </c>
      <c r="BW75" s="35">
        <f t="shared" si="45"/>
        <v>0</v>
      </c>
      <c r="BX75" s="33">
        <f>BX27</f>
        <v>0</v>
      </c>
      <c r="BY75" s="34">
        <f>BY27</f>
        <v>0</v>
      </c>
      <c r="BZ75" s="34">
        <f>BZ27</f>
        <v>0</v>
      </c>
      <c r="CA75" s="35">
        <f t="shared" si="50"/>
        <v>0</v>
      </c>
    </row>
    <row r="76" spans="2:79" ht="21" customHeight="1">
      <c r="B76" s="365"/>
      <c r="C76" s="36" t="s">
        <v>112</v>
      </c>
      <c r="D76" s="37"/>
      <c r="E76" s="37"/>
      <c r="F76" s="37"/>
      <c r="G76" s="38"/>
      <c r="H76" s="39"/>
      <c r="I76" s="40"/>
      <c r="J76" s="40"/>
      <c r="K76" s="41">
        <f t="shared" ref="K76:K82" si="145">+I76-J76</f>
        <v>0</v>
      </c>
      <c r="L76" s="39"/>
      <c r="M76" s="40"/>
      <c r="N76" s="40"/>
      <c r="O76" s="41">
        <f t="shared" si="136"/>
        <v>0</v>
      </c>
      <c r="P76" s="39"/>
      <c r="Q76" s="40"/>
      <c r="R76" s="40"/>
      <c r="S76" s="41">
        <f t="shared" si="137"/>
        <v>0</v>
      </c>
      <c r="T76" s="39"/>
      <c r="U76" s="40"/>
      <c r="V76" s="40"/>
      <c r="W76" s="41">
        <f t="shared" si="138"/>
        <v>0</v>
      </c>
      <c r="X76" s="39"/>
      <c r="Y76" s="40"/>
      <c r="Z76" s="40"/>
      <c r="AA76" s="41">
        <f t="shared" si="139"/>
        <v>0</v>
      </c>
      <c r="AB76" s="39"/>
      <c r="AC76" s="40"/>
      <c r="AD76" s="40"/>
      <c r="AE76" s="41">
        <f t="shared" si="71"/>
        <v>0</v>
      </c>
      <c r="AF76" s="39">
        <f>+H76+L76+P76+T76+X76+AB76</f>
        <v>0</v>
      </c>
      <c r="AG76" s="40">
        <f>+I76+M76+Q76+U76+Y76+AC76</f>
        <v>0</v>
      </c>
      <c r="AH76" s="40">
        <f>+J76+N76+R76+V76+Z76+AD76</f>
        <v>0</v>
      </c>
      <c r="AI76" s="41">
        <f t="shared" si="19"/>
        <v>0</v>
      </c>
      <c r="AJ76" s="39">
        <f>ROUND(AVERAGE(AF76/6),1)</f>
        <v>0</v>
      </c>
      <c r="AK76" s="40">
        <f>ROUND(AVERAGE(AG76/6),0)</f>
        <v>0</v>
      </c>
      <c r="AL76" s="40">
        <f>ROUND(AVERAGE(AH76/6),0)</f>
        <v>0</v>
      </c>
      <c r="AM76" s="41">
        <f t="shared" si="21"/>
        <v>0</v>
      </c>
      <c r="AN76" s="39"/>
      <c r="AO76" s="40"/>
      <c r="AP76" s="40"/>
      <c r="AQ76" s="41">
        <f t="shared" si="140"/>
        <v>0</v>
      </c>
      <c r="AR76" s="39"/>
      <c r="AS76" s="40"/>
      <c r="AT76" s="40"/>
      <c r="AU76" s="41">
        <f t="shared" si="141"/>
        <v>0</v>
      </c>
      <c r="AV76" s="39"/>
      <c r="AW76" s="40"/>
      <c r="AX76" s="40"/>
      <c r="AY76" s="41">
        <f t="shared" si="142"/>
        <v>0</v>
      </c>
      <c r="AZ76" s="39"/>
      <c r="BA76" s="40"/>
      <c r="BB76" s="40"/>
      <c r="BC76" s="41">
        <f t="shared" si="143"/>
        <v>0</v>
      </c>
      <c r="BD76" s="39"/>
      <c r="BE76" s="40"/>
      <c r="BF76" s="40"/>
      <c r="BG76" s="41">
        <f t="shared" si="144"/>
        <v>0</v>
      </c>
      <c r="BH76" s="39"/>
      <c r="BI76" s="40"/>
      <c r="BJ76" s="40"/>
      <c r="BK76" s="41">
        <f t="shared" si="92"/>
        <v>0</v>
      </c>
      <c r="BL76" s="39">
        <f>+AN76+AR76+AV76+AZ76+BD76+BH76</f>
        <v>0</v>
      </c>
      <c r="BM76" s="40">
        <f>+AO76+AS76+AW76+BA76+BE76+BI76</f>
        <v>0</v>
      </c>
      <c r="BN76" s="40">
        <f>+AP76+AT76+AX76+BB76+BF76+BJ76</f>
        <v>0</v>
      </c>
      <c r="BO76" s="41">
        <f t="shared" si="41"/>
        <v>0</v>
      </c>
      <c r="BP76" s="39">
        <f>ROUND(AVERAGE(BL76/6),1)</f>
        <v>0</v>
      </c>
      <c r="BQ76" s="40">
        <f>ROUND(AVERAGE(BM76/6),0)</f>
        <v>0</v>
      </c>
      <c r="BR76" s="40">
        <f>ROUND(AVERAGE(BN76/6),0)</f>
        <v>0</v>
      </c>
      <c r="BS76" s="41">
        <f t="shared" si="43"/>
        <v>0</v>
      </c>
      <c r="BT76" s="39">
        <f>+AF76+BL76</f>
        <v>0</v>
      </c>
      <c r="BU76" s="40">
        <f>+AG76+BM76</f>
        <v>0</v>
      </c>
      <c r="BV76" s="40">
        <f>+AH76+BN76</f>
        <v>0</v>
      </c>
      <c r="BW76" s="41">
        <f t="shared" si="45"/>
        <v>0</v>
      </c>
      <c r="BX76" s="39">
        <f>ROUND(AVERAGE(BT76/12),1)</f>
        <v>0</v>
      </c>
      <c r="BY76" s="40">
        <f>ROUND(AVERAGE(BU76/12),0)</f>
        <v>0</v>
      </c>
      <c r="BZ76" s="40">
        <f>ROUND(AVERAGE(BV76/12),0)</f>
        <v>0</v>
      </c>
      <c r="CA76" s="41">
        <f t="shared" si="50"/>
        <v>0</v>
      </c>
    </row>
    <row r="77" spans="2:79" ht="21" customHeight="1">
      <c r="B77" s="365"/>
      <c r="C77" s="36" t="s">
        <v>113</v>
      </c>
      <c r="D77" s="37"/>
      <c r="E77" s="37"/>
      <c r="F77" s="37"/>
      <c r="G77" s="38"/>
      <c r="H77" s="39">
        <f>+H75-H76</f>
        <v>0</v>
      </c>
      <c r="I77" s="40">
        <f>+I75-I76</f>
        <v>0</v>
      </c>
      <c r="J77" s="40">
        <f>+J75-J76</f>
        <v>0</v>
      </c>
      <c r="K77" s="41">
        <f t="shared" si="145"/>
        <v>0</v>
      </c>
      <c r="L77" s="39">
        <f>+L75-L76</f>
        <v>0</v>
      </c>
      <c r="M77" s="40">
        <f>+M75-M76</f>
        <v>0</v>
      </c>
      <c r="N77" s="40">
        <f>+N75-N76</f>
        <v>0</v>
      </c>
      <c r="O77" s="41">
        <f t="shared" si="136"/>
        <v>0</v>
      </c>
      <c r="P77" s="39">
        <f>+P75-P76</f>
        <v>0</v>
      </c>
      <c r="Q77" s="40">
        <f>+Q75-Q76</f>
        <v>0</v>
      </c>
      <c r="R77" s="40">
        <f>+R75-R76</f>
        <v>0</v>
      </c>
      <c r="S77" s="41">
        <f t="shared" si="137"/>
        <v>0</v>
      </c>
      <c r="T77" s="39">
        <f>+T75-T76</f>
        <v>0</v>
      </c>
      <c r="U77" s="40">
        <f>+U75-U76</f>
        <v>0</v>
      </c>
      <c r="V77" s="40">
        <f>+V75-V76</f>
        <v>0</v>
      </c>
      <c r="W77" s="41">
        <f t="shared" si="138"/>
        <v>0</v>
      </c>
      <c r="X77" s="39">
        <f>+X75-X76</f>
        <v>0</v>
      </c>
      <c r="Y77" s="40">
        <f>+Y75-Y76</f>
        <v>0</v>
      </c>
      <c r="Z77" s="40">
        <f>+Z75-Z76</f>
        <v>0</v>
      </c>
      <c r="AA77" s="41">
        <f t="shared" si="139"/>
        <v>0</v>
      </c>
      <c r="AB77" s="39">
        <f>+AB75-AB76</f>
        <v>0</v>
      </c>
      <c r="AC77" s="40">
        <f>+AC75-AC76</f>
        <v>0</v>
      </c>
      <c r="AD77" s="40">
        <f>+AD75-AD76</f>
        <v>0</v>
      </c>
      <c r="AE77" s="41">
        <f t="shared" si="71"/>
        <v>0</v>
      </c>
      <c r="AF77" s="39">
        <f>+AF75-AF76</f>
        <v>0</v>
      </c>
      <c r="AG77" s="40">
        <f>+AG75-AG76</f>
        <v>0</v>
      </c>
      <c r="AH77" s="40">
        <f>+AH75-AH76</f>
        <v>0</v>
      </c>
      <c r="AI77" s="41">
        <f t="shared" si="19"/>
        <v>0</v>
      </c>
      <c r="AJ77" s="39">
        <f>+AJ75-AJ76</f>
        <v>0</v>
      </c>
      <c r="AK77" s="40">
        <f>+AK75-AK76</f>
        <v>0</v>
      </c>
      <c r="AL77" s="40">
        <f>+AL75-AL76</f>
        <v>0</v>
      </c>
      <c r="AM77" s="41">
        <f t="shared" si="21"/>
        <v>0</v>
      </c>
      <c r="AN77" s="39">
        <f>+AN75-AN76</f>
        <v>0</v>
      </c>
      <c r="AO77" s="40">
        <f>+AO75-AO76</f>
        <v>0</v>
      </c>
      <c r="AP77" s="40">
        <f>+AP75-AP76</f>
        <v>0</v>
      </c>
      <c r="AQ77" s="41">
        <f t="shared" si="140"/>
        <v>0</v>
      </c>
      <c r="AR77" s="39">
        <f>+AR75-AR76</f>
        <v>0</v>
      </c>
      <c r="AS77" s="40">
        <f>+AS75-AS76</f>
        <v>0</v>
      </c>
      <c r="AT77" s="40">
        <f>+AT75-AT76</f>
        <v>0</v>
      </c>
      <c r="AU77" s="41">
        <f t="shared" si="141"/>
        <v>0</v>
      </c>
      <c r="AV77" s="39">
        <f>+AV75-AV76</f>
        <v>0</v>
      </c>
      <c r="AW77" s="40">
        <f>+AW75-AW76</f>
        <v>0</v>
      </c>
      <c r="AX77" s="40">
        <f>+AX75-AX76</f>
        <v>0</v>
      </c>
      <c r="AY77" s="41">
        <f t="shared" si="142"/>
        <v>0</v>
      </c>
      <c r="AZ77" s="39">
        <f>+AZ75-AZ76</f>
        <v>0</v>
      </c>
      <c r="BA77" s="40">
        <f>+BA75-BA76</f>
        <v>0</v>
      </c>
      <c r="BB77" s="40">
        <f>+BB75-BB76</f>
        <v>0</v>
      </c>
      <c r="BC77" s="41">
        <f t="shared" si="143"/>
        <v>0</v>
      </c>
      <c r="BD77" s="39">
        <f>+BD75-BD76</f>
        <v>0</v>
      </c>
      <c r="BE77" s="40">
        <f>+BE75-BE76</f>
        <v>0</v>
      </c>
      <c r="BF77" s="40">
        <f>+BF75-BF76</f>
        <v>0</v>
      </c>
      <c r="BG77" s="41">
        <f t="shared" si="144"/>
        <v>0</v>
      </c>
      <c r="BH77" s="39">
        <f>+BH75-BH76</f>
        <v>0</v>
      </c>
      <c r="BI77" s="40">
        <f>+BI75-BI76</f>
        <v>0</v>
      </c>
      <c r="BJ77" s="40">
        <f>+BJ75-BJ76</f>
        <v>0</v>
      </c>
      <c r="BK77" s="41">
        <f t="shared" si="92"/>
        <v>0</v>
      </c>
      <c r="BL77" s="39">
        <f>+BL75-BL76</f>
        <v>0</v>
      </c>
      <c r="BM77" s="40">
        <f>+BM75-BM76</f>
        <v>0</v>
      </c>
      <c r="BN77" s="40">
        <f>+BN75-BN76</f>
        <v>0</v>
      </c>
      <c r="BO77" s="41">
        <f t="shared" si="41"/>
        <v>0</v>
      </c>
      <c r="BP77" s="39">
        <f>+BP75-BP76</f>
        <v>0</v>
      </c>
      <c r="BQ77" s="40">
        <f>+BQ75-BQ76</f>
        <v>0</v>
      </c>
      <c r="BR77" s="40">
        <f>+BR75-BR76</f>
        <v>0</v>
      </c>
      <c r="BS77" s="41">
        <f t="shared" si="43"/>
        <v>0</v>
      </c>
      <c r="BT77" s="39">
        <f>+BT75-BT76</f>
        <v>0</v>
      </c>
      <c r="BU77" s="40">
        <f>+BU75-BU76</f>
        <v>0</v>
      </c>
      <c r="BV77" s="40">
        <f>+BV75-BV76</f>
        <v>0</v>
      </c>
      <c r="BW77" s="41">
        <f t="shared" si="45"/>
        <v>0</v>
      </c>
      <c r="BX77" s="39">
        <f>+BX75-BX76</f>
        <v>0</v>
      </c>
      <c r="BY77" s="40">
        <f>+BY75-BY76</f>
        <v>0</v>
      </c>
      <c r="BZ77" s="40">
        <f>+BZ75-BZ76</f>
        <v>0</v>
      </c>
      <c r="CA77" s="41">
        <f t="shared" si="50"/>
        <v>0</v>
      </c>
    </row>
    <row r="78" spans="2:79" ht="21" customHeight="1">
      <c r="B78" s="365"/>
      <c r="C78" s="31" t="s">
        <v>114</v>
      </c>
      <c r="D78" s="31"/>
      <c r="E78" s="31"/>
      <c r="F78" s="31"/>
      <c r="G78" s="32"/>
      <c r="H78" s="33">
        <f>H69</f>
        <v>0</v>
      </c>
      <c r="I78" s="34">
        <f>I69</f>
        <v>0</v>
      </c>
      <c r="J78" s="34">
        <f>J69</f>
        <v>0</v>
      </c>
      <c r="K78" s="35">
        <f t="shared" si="145"/>
        <v>0</v>
      </c>
      <c r="L78" s="33">
        <f>L69</f>
        <v>0</v>
      </c>
      <c r="M78" s="34">
        <f>M69</f>
        <v>0</v>
      </c>
      <c r="N78" s="34">
        <f>N69</f>
        <v>0</v>
      </c>
      <c r="O78" s="35">
        <f t="shared" si="136"/>
        <v>0</v>
      </c>
      <c r="P78" s="33">
        <f>P69</f>
        <v>0</v>
      </c>
      <c r="Q78" s="34">
        <f>Q69</f>
        <v>0</v>
      </c>
      <c r="R78" s="34">
        <f>R69</f>
        <v>0</v>
      </c>
      <c r="S78" s="35">
        <f t="shared" si="137"/>
        <v>0</v>
      </c>
      <c r="T78" s="33">
        <f>T69</f>
        <v>0</v>
      </c>
      <c r="U78" s="34">
        <f>U69</f>
        <v>0</v>
      </c>
      <c r="V78" s="34">
        <f>V69</f>
        <v>0</v>
      </c>
      <c r="W78" s="35">
        <f t="shared" si="138"/>
        <v>0</v>
      </c>
      <c r="X78" s="33">
        <f>X69</f>
        <v>0</v>
      </c>
      <c r="Y78" s="34">
        <f>Y69</f>
        <v>0</v>
      </c>
      <c r="Z78" s="34">
        <f>Z69</f>
        <v>0</v>
      </c>
      <c r="AA78" s="35">
        <f t="shared" si="139"/>
        <v>0</v>
      </c>
      <c r="AB78" s="33">
        <f>AB69</f>
        <v>0</v>
      </c>
      <c r="AC78" s="34">
        <f>AC69</f>
        <v>0</v>
      </c>
      <c r="AD78" s="34">
        <f>AD69</f>
        <v>0</v>
      </c>
      <c r="AE78" s="35">
        <f t="shared" ref="AE78:AE81" si="146">+AC78-AD78</f>
        <v>0</v>
      </c>
      <c r="AF78" s="33">
        <f>AF69</f>
        <v>0</v>
      </c>
      <c r="AG78" s="34">
        <f>AG69</f>
        <v>0</v>
      </c>
      <c r="AH78" s="34">
        <f>AH69</f>
        <v>0</v>
      </c>
      <c r="AI78" s="35">
        <f t="shared" si="19"/>
        <v>0</v>
      </c>
      <c r="AJ78" s="33">
        <f>AJ69</f>
        <v>0</v>
      </c>
      <c r="AK78" s="34">
        <f>AK69</f>
        <v>0</v>
      </c>
      <c r="AL78" s="34">
        <f>AL69</f>
        <v>0</v>
      </c>
      <c r="AM78" s="35">
        <f t="shared" si="21"/>
        <v>0</v>
      </c>
      <c r="AN78" s="33">
        <f>AN69</f>
        <v>0</v>
      </c>
      <c r="AO78" s="34">
        <f>AO69</f>
        <v>0</v>
      </c>
      <c r="AP78" s="34">
        <f>AP69</f>
        <v>0</v>
      </c>
      <c r="AQ78" s="35">
        <f t="shared" si="140"/>
        <v>0</v>
      </c>
      <c r="AR78" s="33">
        <f>AR69</f>
        <v>0</v>
      </c>
      <c r="AS78" s="34">
        <f>AS69</f>
        <v>0</v>
      </c>
      <c r="AT78" s="34">
        <f>AT69</f>
        <v>0</v>
      </c>
      <c r="AU78" s="35">
        <f t="shared" si="141"/>
        <v>0</v>
      </c>
      <c r="AV78" s="33">
        <f>AV69</f>
        <v>0</v>
      </c>
      <c r="AW78" s="34">
        <f>AW69</f>
        <v>0</v>
      </c>
      <c r="AX78" s="34">
        <f>AX69</f>
        <v>0</v>
      </c>
      <c r="AY78" s="35">
        <f t="shared" si="142"/>
        <v>0</v>
      </c>
      <c r="AZ78" s="33">
        <f>AZ69</f>
        <v>0</v>
      </c>
      <c r="BA78" s="34">
        <f>BA69</f>
        <v>0</v>
      </c>
      <c r="BB78" s="34">
        <f>BB69</f>
        <v>0</v>
      </c>
      <c r="BC78" s="35">
        <f t="shared" si="143"/>
        <v>0</v>
      </c>
      <c r="BD78" s="33">
        <f>BD69</f>
        <v>0</v>
      </c>
      <c r="BE78" s="34">
        <f>BE69</f>
        <v>0</v>
      </c>
      <c r="BF78" s="34">
        <f>BF69</f>
        <v>0</v>
      </c>
      <c r="BG78" s="35">
        <f t="shared" si="144"/>
        <v>0</v>
      </c>
      <c r="BH78" s="33">
        <f>BH69</f>
        <v>0</v>
      </c>
      <c r="BI78" s="34">
        <f>BI69</f>
        <v>0</v>
      </c>
      <c r="BJ78" s="34">
        <f>BJ69</f>
        <v>0</v>
      </c>
      <c r="BK78" s="35">
        <f t="shared" ref="BK78:BK81" si="147">+BI78-BJ78</f>
        <v>0</v>
      </c>
      <c r="BL78" s="33">
        <f>BL69</f>
        <v>0</v>
      </c>
      <c r="BM78" s="34">
        <f>BM69</f>
        <v>0</v>
      </c>
      <c r="BN78" s="34">
        <f>BN69</f>
        <v>0</v>
      </c>
      <c r="BO78" s="35">
        <f t="shared" si="41"/>
        <v>0</v>
      </c>
      <c r="BP78" s="33">
        <f>BP69</f>
        <v>0</v>
      </c>
      <c r="BQ78" s="34">
        <f>BQ69</f>
        <v>0</v>
      </c>
      <c r="BR78" s="34">
        <f>BR69</f>
        <v>0</v>
      </c>
      <c r="BS78" s="35">
        <f t="shared" si="43"/>
        <v>0</v>
      </c>
      <c r="BT78" s="33">
        <f>BT69</f>
        <v>0</v>
      </c>
      <c r="BU78" s="34">
        <f>BU69</f>
        <v>0</v>
      </c>
      <c r="BV78" s="34">
        <f>BV69</f>
        <v>0</v>
      </c>
      <c r="BW78" s="35">
        <f t="shared" si="45"/>
        <v>0</v>
      </c>
      <c r="BX78" s="33">
        <f>BX69</f>
        <v>0</v>
      </c>
      <c r="BY78" s="34">
        <f>BY69</f>
        <v>0</v>
      </c>
      <c r="BZ78" s="34">
        <f>BZ69</f>
        <v>0</v>
      </c>
      <c r="CA78" s="35">
        <f t="shared" si="50"/>
        <v>0</v>
      </c>
    </row>
    <row r="79" spans="2:79" ht="21" customHeight="1">
      <c r="B79" s="365"/>
      <c r="C79" s="31" t="s">
        <v>115</v>
      </c>
      <c r="D79" s="31"/>
      <c r="E79" s="31"/>
      <c r="F79" s="31"/>
      <c r="G79" s="32"/>
      <c r="H79" s="33">
        <f>H24</f>
        <v>9.6999999999999993</v>
      </c>
      <c r="I79" s="34">
        <f>I24</f>
        <v>1452.7</v>
      </c>
      <c r="J79" s="34">
        <f>J24</f>
        <v>1284.3</v>
      </c>
      <c r="K79" s="35">
        <f t="shared" si="145"/>
        <v>168.40000000000009</v>
      </c>
      <c r="L79" s="33">
        <f>L24</f>
        <v>10.199999999999999</v>
      </c>
      <c r="M79" s="34">
        <f>M24</f>
        <v>1524</v>
      </c>
      <c r="N79" s="34">
        <f>N24</f>
        <v>1347.3</v>
      </c>
      <c r="O79" s="35">
        <f t="shared" si="136"/>
        <v>176.70000000000005</v>
      </c>
      <c r="P79" s="33">
        <f>P24</f>
        <v>10.6</v>
      </c>
      <c r="Q79" s="34">
        <f>Q24</f>
        <v>1581</v>
      </c>
      <c r="R79" s="34">
        <f>R24</f>
        <v>1397.7</v>
      </c>
      <c r="S79" s="35">
        <f t="shared" si="137"/>
        <v>183.29999999999995</v>
      </c>
      <c r="T79" s="33">
        <f>T24</f>
        <v>10</v>
      </c>
      <c r="U79" s="34">
        <f>U24</f>
        <v>1494.9</v>
      </c>
      <c r="V79" s="34">
        <f>V24</f>
        <v>1323.5</v>
      </c>
      <c r="W79" s="35">
        <f t="shared" si="138"/>
        <v>171.40000000000009</v>
      </c>
      <c r="X79" s="33">
        <f>X24</f>
        <v>10.6</v>
      </c>
      <c r="Y79" s="34">
        <f>Y24</f>
        <v>1581</v>
      </c>
      <c r="Z79" s="34">
        <f>Z24</f>
        <v>1397.7</v>
      </c>
      <c r="AA79" s="35">
        <f t="shared" si="139"/>
        <v>183.29999999999995</v>
      </c>
      <c r="AB79" s="33">
        <f>AB24</f>
        <v>9.6999999999999993</v>
      </c>
      <c r="AC79" s="34">
        <f>AC24</f>
        <v>1452.7</v>
      </c>
      <c r="AD79" s="34">
        <f>AD24</f>
        <v>1284.3</v>
      </c>
      <c r="AE79" s="35">
        <f t="shared" si="146"/>
        <v>168.40000000000009</v>
      </c>
      <c r="AF79" s="33">
        <f>AF24</f>
        <v>60.8</v>
      </c>
      <c r="AG79" s="34">
        <f>AG24</f>
        <v>9086.3000000000011</v>
      </c>
      <c r="AH79" s="34">
        <f>AH24</f>
        <v>8034.8</v>
      </c>
      <c r="AI79" s="35">
        <f t="shared" si="19"/>
        <v>1051.5000000000009</v>
      </c>
      <c r="AJ79" s="33">
        <f>AJ24</f>
        <v>10.199999999999999</v>
      </c>
      <c r="AK79" s="34">
        <f>AK24</f>
        <v>1514</v>
      </c>
      <c r="AL79" s="34">
        <f>AL24</f>
        <v>1340</v>
      </c>
      <c r="AM79" s="35">
        <f t="shared" si="21"/>
        <v>174</v>
      </c>
      <c r="AN79" s="33">
        <f>AN24</f>
        <v>9.6999999999999993</v>
      </c>
      <c r="AO79" s="34">
        <f>AO24</f>
        <v>1452.7</v>
      </c>
      <c r="AP79" s="34">
        <f>AP24</f>
        <v>1284.3</v>
      </c>
      <c r="AQ79" s="35">
        <f t="shared" si="140"/>
        <v>168.40000000000009</v>
      </c>
      <c r="AR79" s="33">
        <f>AR24</f>
        <v>9.6999999999999993</v>
      </c>
      <c r="AS79" s="34">
        <f>AS24</f>
        <v>1452.7</v>
      </c>
      <c r="AT79" s="34">
        <f>AT24</f>
        <v>1284.3</v>
      </c>
      <c r="AU79" s="35">
        <f t="shared" si="141"/>
        <v>168.40000000000009</v>
      </c>
      <c r="AV79" s="33">
        <f>AV24</f>
        <v>10.6</v>
      </c>
      <c r="AW79" s="34">
        <f>AW24</f>
        <v>1581</v>
      </c>
      <c r="AX79" s="34">
        <f>AX24</f>
        <v>1397.7</v>
      </c>
      <c r="AY79" s="35">
        <f t="shared" si="142"/>
        <v>183.29999999999995</v>
      </c>
      <c r="AZ79" s="33">
        <f>AZ24</f>
        <v>9.1999999999999993</v>
      </c>
      <c r="BA79" s="34">
        <f>BA24</f>
        <v>1381.5</v>
      </c>
      <c r="BB79" s="34">
        <f>BB24</f>
        <v>1221.3</v>
      </c>
      <c r="BC79" s="35">
        <f t="shared" si="143"/>
        <v>160.20000000000005</v>
      </c>
      <c r="BD79" s="33">
        <f>BD24</f>
        <v>9.1999999999999993</v>
      </c>
      <c r="BE79" s="34">
        <f>BE24</f>
        <v>1381.5</v>
      </c>
      <c r="BF79" s="34">
        <f>BF24</f>
        <v>1221.3</v>
      </c>
      <c r="BG79" s="35">
        <f t="shared" si="144"/>
        <v>160.20000000000005</v>
      </c>
      <c r="BH79" s="33">
        <f>BH24</f>
        <v>10.6</v>
      </c>
      <c r="BI79" s="34">
        <f>BI24</f>
        <v>1581</v>
      </c>
      <c r="BJ79" s="34">
        <f>BJ24</f>
        <v>1397.7</v>
      </c>
      <c r="BK79" s="35">
        <f t="shared" si="147"/>
        <v>183.29999999999995</v>
      </c>
      <c r="BL79" s="33">
        <f>BL24</f>
        <v>59</v>
      </c>
      <c r="BM79" s="34">
        <f>BM24</f>
        <v>8830.4</v>
      </c>
      <c r="BN79" s="34">
        <f>BN24</f>
        <v>7806.6</v>
      </c>
      <c r="BO79" s="35">
        <f t="shared" si="41"/>
        <v>1023.7999999999993</v>
      </c>
      <c r="BP79" s="33">
        <f>BP24</f>
        <v>9.7999999999999989</v>
      </c>
      <c r="BQ79" s="34">
        <f>BQ24</f>
        <v>1472</v>
      </c>
      <c r="BR79" s="34">
        <f>BR24</f>
        <v>1302</v>
      </c>
      <c r="BS79" s="35">
        <f t="shared" si="43"/>
        <v>170</v>
      </c>
      <c r="BT79" s="33">
        <f>BT24</f>
        <v>119.8</v>
      </c>
      <c r="BU79" s="34">
        <f>BU24</f>
        <v>17916.7</v>
      </c>
      <c r="BV79" s="34">
        <f>BV24</f>
        <v>15841.400000000001</v>
      </c>
      <c r="BW79" s="35">
        <f t="shared" si="45"/>
        <v>2075.2999999999993</v>
      </c>
      <c r="BX79" s="33">
        <f>BX24</f>
        <v>10</v>
      </c>
      <c r="BY79" s="34">
        <f>BY24</f>
        <v>1494</v>
      </c>
      <c r="BZ79" s="34">
        <f>BZ24</f>
        <v>1320</v>
      </c>
      <c r="CA79" s="35">
        <f t="shared" si="50"/>
        <v>174</v>
      </c>
    </row>
    <row r="80" spans="2:79" ht="21" customHeight="1">
      <c r="B80" s="365"/>
      <c r="C80" s="31" t="s">
        <v>116</v>
      </c>
      <c r="D80" s="31"/>
      <c r="E80" s="31"/>
      <c r="F80" s="31"/>
      <c r="G80" s="32"/>
      <c r="H80" s="33">
        <f>H23</f>
        <v>0</v>
      </c>
      <c r="I80" s="34">
        <f>I23</f>
        <v>0</v>
      </c>
      <c r="J80" s="34">
        <f>J23</f>
        <v>0</v>
      </c>
      <c r="K80" s="35">
        <f t="shared" si="145"/>
        <v>0</v>
      </c>
      <c r="L80" s="33">
        <f>L23</f>
        <v>0</v>
      </c>
      <c r="M80" s="34">
        <f>M23</f>
        <v>0</v>
      </c>
      <c r="N80" s="34">
        <f>N23</f>
        <v>0</v>
      </c>
      <c r="O80" s="35">
        <f t="shared" si="136"/>
        <v>0</v>
      </c>
      <c r="P80" s="33">
        <f>P23</f>
        <v>0</v>
      </c>
      <c r="Q80" s="34">
        <f>Q23</f>
        <v>0</v>
      </c>
      <c r="R80" s="34">
        <f>R23</f>
        <v>0</v>
      </c>
      <c r="S80" s="35">
        <f t="shared" si="137"/>
        <v>0</v>
      </c>
      <c r="T80" s="33">
        <f>T23</f>
        <v>0</v>
      </c>
      <c r="U80" s="34">
        <f>U23</f>
        <v>0</v>
      </c>
      <c r="V80" s="34">
        <f>V23</f>
        <v>0</v>
      </c>
      <c r="W80" s="35">
        <f t="shared" si="138"/>
        <v>0</v>
      </c>
      <c r="X80" s="33">
        <f>X23</f>
        <v>0</v>
      </c>
      <c r="Y80" s="34">
        <f>Y23</f>
        <v>0</v>
      </c>
      <c r="Z80" s="34">
        <f>Z23</f>
        <v>0</v>
      </c>
      <c r="AA80" s="35">
        <f t="shared" si="139"/>
        <v>0</v>
      </c>
      <c r="AB80" s="33">
        <f>AB23</f>
        <v>0</v>
      </c>
      <c r="AC80" s="34">
        <f>AC23</f>
        <v>0</v>
      </c>
      <c r="AD80" s="34">
        <f>AD23</f>
        <v>0</v>
      </c>
      <c r="AE80" s="35">
        <f t="shared" si="146"/>
        <v>0</v>
      </c>
      <c r="AF80" s="33">
        <f>AF23</f>
        <v>0</v>
      </c>
      <c r="AG80" s="34">
        <f>AG23</f>
        <v>0</v>
      </c>
      <c r="AH80" s="34">
        <f>AH23</f>
        <v>0</v>
      </c>
      <c r="AI80" s="35">
        <f t="shared" si="19"/>
        <v>0</v>
      </c>
      <c r="AJ80" s="33">
        <f>AJ23</f>
        <v>0</v>
      </c>
      <c r="AK80" s="34">
        <f>AK23</f>
        <v>0</v>
      </c>
      <c r="AL80" s="34">
        <f>AL23</f>
        <v>0</v>
      </c>
      <c r="AM80" s="35">
        <f t="shared" si="21"/>
        <v>0</v>
      </c>
      <c r="AN80" s="33">
        <f>AN23</f>
        <v>0</v>
      </c>
      <c r="AO80" s="34">
        <f>AO23</f>
        <v>0</v>
      </c>
      <c r="AP80" s="34">
        <f>AP23</f>
        <v>0</v>
      </c>
      <c r="AQ80" s="35">
        <f t="shared" si="140"/>
        <v>0</v>
      </c>
      <c r="AR80" s="33">
        <f>AR23</f>
        <v>0</v>
      </c>
      <c r="AS80" s="34">
        <f>AS23</f>
        <v>0</v>
      </c>
      <c r="AT80" s="34">
        <f>AT23</f>
        <v>0</v>
      </c>
      <c r="AU80" s="35">
        <f t="shared" si="141"/>
        <v>0</v>
      </c>
      <c r="AV80" s="33">
        <f>AV23</f>
        <v>0</v>
      </c>
      <c r="AW80" s="34">
        <f>AW23</f>
        <v>0</v>
      </c>
      <c r="AX80" s="34">
        <f>AX23</f>
        <v>0</v>
      </c>
      <c r="AY80" s="35">
        <f t="shared" si="142"/>
        <v>0</v>
      </c>
      <c r="AZ80" s="33">
        <f>AZ23</f>
        <v>0</v>
      </c>
      <c r="BA80" s="34">
        <f>BA23</f>
        <v>0</v>
      </c>
      <c r="BB80" s="34">
        <f>BB23</f>
        <v>0</v>
      </c>
      <c r="BC80" s="35">
        <f t="shared" si="143"/>
        <v>0</v>
      </c>
      <c r="BD80" s="33">
        <f>BD23</f>
        <v>0</v>
      </c>
      <c r="BE80" s="34">
        <f>BE23</f>
        <v>0</v>
      </c>
      <c r="BF80" s="34">
        <f>BF23</f>
        <v>0</v>
      </c>
      <c r="BG80" s="35">
        <f t="shared" si="144"/>
        <v>0</v>
      </c>
      <c r="BH80" s="33">
        <f>BH23</f>
        <v>0</v>
      </c>
      <c r="BI80" s="34">
        <f>BI23</f>
        <v>0</v>
      </c>
      <c r="BJ80" s="34">
        <f>BJ23</f>
        <v>0</v>
      </c>
      <c r="BK80" s="35">
        <f t="shared" si="147"/>
        <v>0</v>
      </c>
      <c r="BL80" s="33">
        <f>BL23</f>
        <v>0</v>
      </c>
      <c r="BM80" s="34">
        <f>BM23</f>
        <v>0</v>
      </c>
      <c r="BN80" s="34">
        <f>BN23</f>
        <v>0</v>
      </c>
      <c r="BO80" s="35">
        <f t="shared" si="41"/>
        <v>0</v>
      </c>
      <c r="BP80" s="33">
        <f>BP23</f>
        <v>0</v>
      </c>
      <c r="BQ80" s="34">
        <f>BQ23</f>
        <v>0</v>
      </c>
      <c r="BR80" s="34">
        <f>BR23</f>
        <v>0</v>
      </c>
      <c r="BS80" s="35">
        <f t="shared" si="43"/>
        <v>0</v>
      </c>
      <c r="BT80" s="33">
        <f>BT23</f>
        <v>0</v>
      </c>
      <c r="BU80" s="34">
        <f>BU23</f>
        <v>0</v>
      </c>
      <c r="BV80" s="34">
        <f>BV23</f>
        <v>0</v>
      </c>
      <c r="BW80" s="35">
        <f t="shared" si="45"/>
        <v>0</v>
      </c>
      <c r="BX80" s="33">
        <f>BX23</f>
        <v>0</v>
      </c>
      <c r="BY80" s="34">
        <f>BY23</f>
        <v>0</v>
      </c>
      <c r="BZ80" s="34">
        <f>BZ23</f>
        <v>0</v>
      </c>
      <c r="CA80" s="35">
        <f t="shared" si="50"/>
        <v>0</v>
      </c>
    </row>
    <row r="81" spans="2:79" ht="21" customHeight="1">
      <c r="B81" s="365"/>
      <c r="C81" s="31" t="s">
        <v>117</v>
      </c>
      <c r="D81" s="31"/>
      <c r="E81" s="31"/>
      <c r="F81" s="31"/>
      <c r="G81" s="32"/>
      <c r="H81" s="33">
        <f>H73</f>
        <v>134.30000000000001</v>
      </c>
      <c r="I81" s="34">
        <f>I73</f>
        <v>1103.0999999999999</v>
      </c>
      <c r="J81" s="34">
        <f>J73</f>
        <v>965.6</v>
      </c>
      <c r="K81" s="35">
        <f t="shared" si="145"/>
        <v>137.49999999999989</v>
      </c>
      <c r="L81" s="33">
        <f>L73</f>
        <v>141</v>
      </c>
      <c r="M81" s="34">
        <f>M73</f>
        <v>1158.2</v>
      </c>
      <c r="N81" s="34">
        <f>N73</f>
        <v>1013.8</v>
      </c>
      <c r="O81" s="35">
        <f t="shared" si="136"/>
        <v>144.40000000000009</v>
      </c>
      <c r="P81" s="33">
        <f>P73</f>
        <v>147.69999999999999</v>
      </c>
      <c r="Q81" s="34">
        <f>Q73</f>
        <v>1213.2</v>
      </c>
      <c r="R81" s="34">
        <f>R73</f>
        <v>1062</v>
      </c>
      <c r="S81" s="35">
        <f t="shared" si="137"/>
        <v>151.20000000000005</v>
      </c>
      <c r="T81" s="33">
        <f>T73</f>
        <v>134.30000000000001</v>
      </c>
      <c r="U81" s="34">
        <f>U73</f>
        <v>1103.0999999999999</v>
      </c>
      <c r="V81" s="34">
        <f>V73</f>
        <v>965.6</v>
      </c>
      <c r="W81" s="35">
        <f t="shared" si="138"/>
        <v>137.49999999999989</v>
      </c>
      <c r="X81" s="33">
        <f>X73</f>
        <v>147.69999999999999</v>
      </c>
      <c r="Y81" s="34">
        <f>Y73</f>
        <v>1213.2</v>
      </c>
      <c r="Z81" s="34">
        <f>Z73</f>
        <v>1062</v>
      </c>
      <c r="AA81" s="35">
        <f t="shared" si="139"/>
        <v>151.20000000000005</v>
      </c>
      <c r="AB81" s="33">
        <f>AB73</f>
        <v>134.30000000000001</v>
      </c>
      <c r="AC81" s="34">
        <f>AC73</f>
        <v>1103.0999999999999</v>
      </c>
      <c r="AD81" s="34">
        <f>AD73</f>
        <v>965.6</v>
      </c>
      <c r="AE81" s="35">
        <f t="shared" si="146"/>
        <v>137.49999999999989</v>
      </c>
      <c r="AF81" s="33">
        <f>AF73</f>
        <v>839.3</v>
      </c>
      <c r="AG81" s="34">
        <f>AG73</f>
        <v>6893.9</v>
      </c>
      <c r="AH81" s="34">
        <f>AH73</f>
        <v>6034.6</v>
      </c>
      <c r="AI81" s="35">
        <f t="shared" si="19"/>
        <v>859.29999999999927</v>
      </c>
      <c r="AJ81" s="33">
        <f>AJ73</f>
        <v>139.9</v>
      </c>
      <c r="AK81" s="34">
        <f>AK73</f>
        <v>1149</v>
      </c>
      <c r="AL81" s="34">
        <f>AL73</f>
        <v>1006</v>
      </c>
      <c r="AM81" s="35">
        <f t="shared" si="21"/>
        <v>143</v>
      </c>
      <c r="AN81" s="33">
        <f>AN73</f>
        <v>134.30000000000001</v>
      </c>
      <c r="AO81" s="34">
        <f>AO73</f>
        <v>1103.0999999999999</v>
      </c>
      <c r="AP81" s="34">
        <f>AP73</f>
        <v>965.6</v>
      </c>
      <c r="AQ81" s="35">
        <f t="shared" si="140"/>
        <v>137.49999999999989</v>
      </c>
      <c r="AR81" s="33">
        <f>AR73</f>
        <v>134.30000000000001</v>
      </c>
      <c r="AS81" s="34">
        <f>AS73</f>
        <v>1103.0999999999999</v>
      </c>
      <c r="AT81" s="34">
        <f>AT73</f>
        <v>965.6</v>
      </c>
      <c r="AU81" s="35">
        <f t="shared" si="141"/>
        <v>137.49999999999989</v>
      </c>
      <c r="AV81" s="33">
        <f>AV73</f>
        <v>147.69999999999999</v>
      </c>
      <c r="AW81" s="34">
        <f>AW73</f>
        <v>1213.2</v>
      </c>
      <c r="AX81" s="34">
        <f>AX73</f>
        <v>1062</v>
      </c>
      <c r="AY81" s="35">
        <f t="shared" si="142"/>
        <v>151.20000000000005</v>
      </c>
      <c r="AZ81" s="33">
        <f>AZ73</f>
        <v>127.6</v>
      </c>
      <c r="BA81" s="34">
        <f>BA73</f>
        <v>1048.0999999999999</v>
      </c>
      <c r="BB81" s="34">
        <f>BB73</f>
        <v>917.4</v>
      </c>
      <c r="BC81" s="35">
        <f t="shared" si="143"/>
        <v>130.69999999999993</v>
      </c>
      <c r="BD81" s="33">
        <f>BD73</f>
        <v>127.6</v>
      </c>
      <c r="BE81" s="34">
        <f>BE73</f>
        <v>1048.0999999999999</v>
      </c>
      <c r="BF81" s="34">
        <f>BF73</f>
        <v>917.4</v>
      </c>
      <c r="BG81" s="35">
        <f t="shared" si="144"/>
        <v>130.69999999999993</v>
      </c>
      <c r="BH81" s="33">
        <f>BH73</f>
        <v>147.69999999999999</v>
      </c>
      <c r="BI81" s="34">
        <f>BI73</f>
        <v>1213.2</v>
      </c>
      <c r="BJ81" s="34">
        <f>BJ73</f>
        <v>1062</v>
      </c>
      <c r="BK81" s="35">
        <f t="shared" si="147"/>
        <v>151.20000000000005</v>
      </c>
      <c r="BL81" s="33">
        <f>BL73</f>
        <v>819.2</v>
      </c>
      <c r="BM81" s="34">
        <f>BM73</f>
        <v>6728.8</v>
      </c>
      <c r="BN81" s="34">
        <f>BN73</f>
        <v>5890</v>
      </c>
      <c r="BO81" s="35">
        <f t="shared" si="41"/>
        <v>838.80000000000018</v>
      </c>
      <c r="BP81" s="33">
        <f>BP73</f>
        <v>136.5</v>
      </c>
      <c r="BQ81" s="34">
        <f>BQ73</f>
        <v>1121</v>
      </c>
      <c r="BR81" s="34">
        <f>BR73</f>
        <v>982</v>
      </c>
      <c r="BS81" s="35">
        <f t="shared" si="43"/>
        <v>139</v>
      </c>
      <c r="BT81" s="33">
        <f>BT73</f>
        <v>1658.5</v>
      </c>
      <c r="BU81" s="34">
        <f>BU73</f>
        <v>13622.7</v>
      </c>
      <c r="BV81" s="34">
        <f>BV73</f>
        <v>11924.6</v>
      </c>
      <c r="BW81" s="35">
        <f t="shared" si="45"/>
        <v>1698.1000000000004</v>
      </c>
      <c r="BX81" s="33">
        <f>BX73</f>
        <v>138.19999999999999</v>
      </c>
      <c r="BY81" s="34">
        <f>BY73</f>
        <v>1135</v>
      </c>
      <c r="BZ81" s="34">
        <f>BZ73</f>
        <v>994</v>
      </c>
      <c r="CA81" s="35">
        <f t="shared" si="50"/>
        <v>141</v>
      </c>
    </row>
    <row r="82" spans="2:79" ht="21" customHeight="1" thickBot="1">
      <c r="B82" s="365"/>
      <c r="C82" s="42" t="s">
        <v>150</v>
      </c>
      <c r="D82" s="43"/>
      <c r="E82" s="43"/>
      <c r="F82" s="43"/>
      <c r="G82" s="44"/>
      <c r="H82" s="45"/>
      <c r="I82" s="46">
        <f>ROUND(-I90,0)</f>
        <v>-375</v>
      </c>
      <c r="J82" s="46"/>
      <c r="K82" s="47">
        <f t="shared" si="145"/>
        <v>-375</v>
      </c>
      <c r="L82" s="45"/>
      <c r="M82" s="46">
        <f>ROUND(-M90,0)</f>
        <v>-393</v>
      </c>
      <c r="N82" s="46"/>
      <c r="O82" s="47">
        <f>+M82-N82</f>
        <v>-393</v>
      </c>
      <c r="P82" s="45"/>
      <c r="Q82" s="46">
        <f>ROUND(-Q90,0)</f>
        <v>-412</v>
      </c>
      <c r="R82" s="46"/>
      <c r="S82" s="47">
        <f>+Q82-R82</f>
        <v>-412</v>
      </c>
      <c r="T82" s="45"/>
      <c r="U82" s="46">
        <f>ROUND(-U90,0)</f>
        <v>-375</v>
      </c>
      <c r="V82" s="46"/>
      <c r="W82" s="47">
        <f>+U82-V82</f>
        <v>-375</v>
      </c>
      <c r="X82" s="45"/>
      <c r="Y82" s="46">
        <f>ROUND(-Y90,0)</f>
        <v>-412</v>
      </c>
      <c r="Z82" s="46"/>
      <c r="AA82" s="47">
        <f>+Y82-Z82</f>
        <v>-412</v>
      </c>
      <c r="AB82" s="45"/>
      <c r="AC82" s="46">
        <f>ROUND(-AC90,0)</f>
        <v>-374</v>
      </c>
      <c r="AD82" s="46"/>
      <c r="AE82" s="47">
        <f>+AC82-AD82</f>
        <v>-374</v>
      </c>
      <c r="AF82" s="45"/>
      <c r="AG82" s="46">
        <f>+I82+M82+Q82+U82+Y82+AC82</f>
        <v>-2341</v>
      </c>
      <c r="AH82" s="46"/>
      <c r="AI82" s="47">
        <f>+AG82-AH82</f>
        <v>-2341</v>
      </c>
      <c r="AJ82" s="45"/>
      <c r="AK82" s="46">
        <f>ROUND(AVERAGE(AG82/6),0)</f>
        <v>-390</v>
      </c>
      <c r="AL82" s="46"/>
      <c r="AM82" s="47">
        <f>+AK82-AL82</f>
        <v>-390</v>
      </c>
      <c r="AN82" s="45"/>
      <c r="AO82" s="46">
        <f>ROUND(-AO90,0)</f>
        <v>-375</v>
      </c>
      <c r="AP82" s="46"/>
      <c r="AQ82" s="47">
        <f>+AO82-AP82</f>
        <v>-375</v>
      </c>
      <c r="AR82" s="45"/>
      <c r="AS82" s="46">
        <f>ROUND(-AS90,0)</f>
        <v>-374</v>
      </c>
      <c r="AT82" s="46"/>
      <c r="AU82" s="47">
        <f>+AS82-AT82</f>
        <v>-374</v>
      </c>
      <c r="AV82" s="45"/>
      <c r="AW82" s="46">
        <f>ROUND(-AW90,0)</f>
        <v>-412</v>
      </c>
      <c r="AX82" s="46"/>
      <c r="AY82" s="47">
        <f>+AW82-AX82</f>
        <v>-412</v>
      </c>
      <c r="AZ82" s="45"/>
      <c r="BA82" s="46">
        <f>ROUND(-BA90,0)</f>
        <v>-356</v>
      </c>
      <c r="BB82" s="46"/>
      <c r="BC82" s="47">
        <f>+BA82-BB82</f>
        <v>-356</v>
      </c>
      <c r="BD82" s="45"/>
      <c r="BE82" s="46">
        <f>ROUND(-BE90,0)</f>
        <v>-356</v>
      </c>
      <c r="BF82" s="46"/>
      <c r="BG82" s="47">
        <f>+BE82-BF82</f>
        <v>-356</v>
      </c>
      <c r="BH82" s="45"/>
      <c r="BI82" s="46">
        <f>ROUND(-BI90,0)</f>
        <v>-412</v>
      </c>
      <c r="BJ82" s="46"/>
      <c r="BK82" s="47">
        <f>+BI82-BJ82</f>
        <v>-412</v>
      </c>
      <c r="BL82" s="45"/>
      <c r="BM82" s="46">
        <f>+AO82+AS82+AW82+BA82+BE82+BI82</f>
        <v>-2285</v>
      </c>
      <c r="BN82" s="46"/>
      <c r="BO82" s="47">
        <f>+BM82-BN82</f>
        <v>-2285</v>
      </c>
      <c r="BP82" s="45"/>
      <c r="BQ82" s="46">
        <f>ROUND(AVERAGE(BM82/6),0)</f>
        <v>-381</v>
      </c>
      <c r="BR82" s="46"/>
      <c r="BS82" s="47">
        <f>+BQ82-BR82</f>
        <v>-381</v>
      </c>
      <c r="BT82" s="45"/>
      <c r="BU82" s="46">
        <f>+AG82+BM82</f>
        <v>-4626</v>
      </c>
      <c r="BV82" s="46"/>
      <c r="BW82" s="47">
        <f>+BU82-BV82</f>
        <v>-4626</v>
      </c>
      <c r="BX82" s="45"/>
      <c r="BY82" s="46">
        <f>ROUND(AVERAGE(BU82/12),0)</f>
        <v>-386</v>
      </c>
      <c r="BZ82" s="46"/>
      <c r="CA82" s="47">
        <f t="shared" si="50"/>
        <v>-386</v>
      </c>
    </row>
    <row r="83" spans="2:79" ht="21" customHeight="1" thickBot="1">
      <c r="B83" s="365"/>
      <c r="C83" s="48" t="s">
        <v>140</v>
      </c>
      <c r="D83" s="49" t="s">
        <v>151</v>
      </c>
      <c r="E83" s="49"/>
      <c r="F83" s="49"/>
      <c r="G83" s="50"/>
      <c r="H83" s="51">
        <f>+H74+H75+H78+H79+H80</f>
        <v>211.1</v>
      </c>
      <c r="I83" s="52">
        <f>+I74+I75+I78+I79+I80+I81+I82</f>
        <v>51965.899999999994</v>
      </c>
      <c r="J83" s="52">
        <f>+J74+J75+J78+J79+J80+J81+J82</f>
        <v>47166.500000000007</v>
      </c>
      <c r="K83" s="53">
        <f>+K74+K75+K78+K79+K80+K81+K82</f>
        <v>4799.3999999999924</v>
      </c>
      <c r="L83" s="51">
        <f>+L74+L75+L78+L79+L80</f>
        <v>221</v>
      </c>
      <c r="M83" s="52">
        <f>+M74+M75+M78+M79+M80+M81+M82</f>
        <v>54433.000000000007</v>
      </c>
      <c r="N83" s="52">
        <f>+N74+N75+N78+N79+N80+N81+N82</f>
        <v>49401.80000000001</v>
      </c>
      <c r="O83" s="53">
        <f>+O74+O75+O78+O79+O80+O81+O82</f>
        <v>5031.2000000000062</v>
      </c>
      <c r="P83" s="51">
        <f>+P74+P75+P78+P79+P80</f>
        <v>231.30000000000004</v>
      </c>
      <c r="Q83" s="52">
        <f>+Q74+Q75+Q78+Q79+Q80+Q81+Q82</f>
        <v>56960.6</v>
      </c>
      <c r="R83" s="52">
        <f>+R74+R75+R78+R79+R80+R81+R82</f>
        <v>51696.3</v>
      </c>
      <c r="S83" s="53">
        <f>+S74+S75+S78+S79+S80+S81+S82</f>
        <v>5264.2999999999956</v>
      </c>
      <c r="T83" s="51">
        <f>+T74+T75+T78+T79+T80</f>
        <v>211.4</v>
      </c>
      <c r="U83" s="52">
        <f>+U74+U75+U78+U79+U80+U81+U82</f>
        <v>52008.1</v>
      </c>
      <c r="V83" s="52">
        <f>+V74+V75+V78+V79+V80+V81+V82</f>
        <v>47205.700000000004</v>
      </c>
      <c r="W83" s="53">
        <f>+W74+W75+W78+W79+W80+W81+W82</f>
        <v>4802.3999999999924</v>
      </c>
      <c r="X83" s="51">
        <f>+X74+X75+X78+X79+X80</f>
        <v>231.30000000000004</v>
      </c>
      <c r="Y83" s="52">
        <f>+Y74+Y75+Y78+Y79+Y80+Y81+Y82</f>
        <v>56960.6</v>
      </c>
      <c r="Z83" s="52">
        <f>+Z74+Z75+Z78+Z79+Z80+Z81+Z82</f>
        <v>51696.3</v>
      </c>
      <c r="AA83" s="53">
        <f>+AA74+AA75+AA78+AA79+AA80+AA81+AA82</f>
        <v>5264.2999999999956</v>
      </c>
      <c r="AB83" s="51">
        <f>+AB74+AB75+AB78+AB79+AB80</f>
        <v>210.5</v>
      </c>
      <c r="AC83" s="52">
        <f>+AC74+AC75+AC78+AC79+AC80+AC81+AC82</f>
        <v>51846.399999999994</v>
      </c>
      <c r="AD83" s="52">
        <f>+AD74+AD75+AD78+AD79+AD80+AD81+AD82</f>
        <v>47051.900000000009</v>
      </c>
      <c r="AE83" s="53">
        <f>+AE74+AE75+AE78+AE79+AE80+AE81+AE82</f>
        <v>4794.4999999999909</v>
      </c>
      <c r="AF83" s="51">
        <f>+AF74+AF75+AF78+AF79+AF80</f>
        <v>1316.6</v>
      </c>
      <c r="AG83" s="52">
        <f>+AG74+AG75+AG78+AG79+AG80+AG81+AG82</f>
        <v>324174.60000000003</v>
      </c>
      <c r="AH83" s="52">
        <f>+AH74+AH75+AH78+AH79+AH80+AH81+AH82</f>
        <v>294218.49999999994</v>
      </c>
      <c r="AI83" s="53">
        <f>+AI74+AI75+AI78+AI79+AI80+AI81+AI82</f>
        <v>29956.100000000046</v>
      </c>
      <c r="AJ83" s="51">
        <f>+AJ74+AJ75+AJ78+AJ79+AJ80</f>
        <v>219.70000000000002</v>
      </c>
      <c r="AK83" s="52">
        <f>+AK74+AK75+AK78+AK79+AK80+AK81+AK82</f>
        <v>54030</v>
      </c>
      <c r="AL83" s="52">
        <f>+AL74+AL75+AL78+AL79+AL80+AL81+AL82</f>
        <v>49037</v>
      </c>
      <c r="AM83" s="53">
        <f>+AM74+AM75+AM78+AM79+AM80+AM81+AM82</f>
        <v>4993</v>
      </c>
      <c r="AN83" s="51">
        <f>+AN74+AN75+AN78+AN79+AN80</f>
        <v>211.1</v>
      </c>
      <c r="AO83" s="52">
        <f>+AO74+AO75+AO78+AO79+AO80+AO81+AO82</f>
        <v>51965.899999999994</v>
      </c>
      <c r="AP83" s="52">
        <f>+AP74+AP75+AP78+AP79+AP80+AP81+AP82</f>
        <v>47166.500000000007</v>
      </c>
      <c r="AQ83" s="53">
        <f>+AQ74+AQ75+AQ78+AQ79+AQ80+AQ81+AQ82</f>
        <v>4799.3999999999924</v>
      </c>
      <c r="AR83" s="51">
        <f>+AR74+AR75+AR78+AR79+AR80</f>
        <v>210.5</v>
      </c>
      <c r="AS83" s="52">
        <f>+AS74+AS75+AS78+AS79+AS80+AS81+AS82</f>
        <v>51846.399999999994</v>
      </c>
      <c r="AT83" s="52">
        <f>+AT74+AT75+AT78+AT79+AT80+AT81+AT82</f>
        <v>47051.900000000009</v>
      </c>
      <c r="AU83" s="53">
        <f>+AU74+AU75+AU78+AU79+AU80+AU81+AU82</f>
        <v>4794.4999999999909</v>
      </c>
      <c r="AV83" s="51">
        <f>+AV74+AV75+AV78+AV79+AV80</f>
        <v>231.30000000000004</v>
      </c>
      <c r="AW83" s="52">
        <f>+AW74+AW75+AW78+AW79+AW80+AW81+AW82</f>
        <v>56960.6</v>
      </c>
      <c r="AX83" s="52">
        <f>+AX74+AX75+AX78+AX79+AX80+AX81+AX82</f>
        <v>51696.3</v>
      </c>
      <c r="AY83" s="53">
        <f>+AY74+AY75+AY78+AY79+AY80+AY81+AY82</f>
        <v>5264.2999999999956</v>
      </c>
      <c r="AZ83" s="51">
        <f>+AZ74+AZ75+AZ78+AZ79+AZ80</f>
        <v>199.89999999999995</v>
      </c>
      <c r="BA83" s="52">
        <f>+BA74+BA75+BA78+BA79+BA80+BA81+BA82</f>
        <v>49213.2</v>
      </c>
      <c r="BB83" s="52">
        <f>+BB74+BB75+BB78+BB79+BB80+BB81+BB82</f>
        <v>44667.500000000007</v>
      </c>
      <c r="BC83" s="53">
        <f>+BC74+BC75+BC78+BC79+BC80+BC81+BC82</f>
        <v>4545.6999999999953</v>
      </c>
      <c r="BD83" s="51">
        <f>+BD74+BD75+BD78+BD79+BD80</f>
        <v>200.39999999999995</v>
      </c>
      <c r="BE83" s="52">
        <f>+BE74+BE75+BE78+BE79+BE80+BE81+BE82</f>
        <v>49313.599999999991</v>
      </c>
      <c r="BF83" s="52">
        <f>+BF74+BF75+BF78+BF79+BF80+BF81+BF82</f>
        <v>44763.000000000007</v>
      </c>
      <c r="BG83" s="53">
        <f>+BG74+BG75+BG78+BG79+BG80+BG81+BG82</f>
        <v>4550.5999999999894</v>
      </c>
      <c r="BH83" s="51">
        <f>+BH74+BH75+BH78+BH79+BH80</f>
        <v>231.30000000000004</v>
      </c>
      <c r="BI83" s="52">
        <f>+BI74+BI75+BI78+BI79+BI80+BI81+BI82</f>
        <v>56960.6</v>
      </c>
      <c r="BJ83" s="52">
        <f>+BJ74+BJ75+BJ78+BJ79+BJ80+BJ81+BJ82</f>
        <v>51696.3</v>
      </c>
      <c r="BK83" s="53">
        <f>+BK74+BK75+BK78+BK79+BK80+BK81+BK82</f>
        <v>5264.2999999999956</v>
      </c>
      <c r="BL83" s="51">
        <f>+BL74+BL75+BL78+BL79+BL80</f>
        <v>1284.5</v>
      </c>
      <c r="BM83" s="52">
        <f>+BM74+BM75+BM78+BM79+BM80+BM81+BM82</f>
        <v>316260.3</v>
      </c>
      <c r="BN83" s="52">
        <f>+BN74+BN75+BN78+BN79+BN80+BN81+BN82</f>
        <v>287041.5</v>
      </c>
      <c r="BO83" s="53">
        <f>+BO74+BO75+BO78+BO79+BO80+BO81+BO82</f>
        <v>29218.799999999952</v>
      </c>
      <c r="BP83" s="51">
        <f>+BP74+BP75+BP78+BP79+BP80</f>
        <v>214.10000000000002</v>
      </c>
      <c r="BQ83" s="52">
        <f>+BQ74+BQ75+BQ78+BQ79+BQ80+BQ81+BQ82</f>
        <v>52710</v>
      </c>
      <c r="BR83" s="52">
        <f>+BR74+BR75+BR78+BR79+BR80+BR81+BR82</f>
        <v>47841</v>
      </c>
      <c r="BS83" s="53">
        <f>+BS74+BS75+BS78+BS79+BS80+BS81+BS82</f>
        <v>4869</v>
      </c>
      <c r="BT83" s="51">
        <f>+BT74+BT75+BT78+BT79+BT80</f>
        <v>2601.1000000000004</v>
      </c>
      <c r="BU83" s="52">
        <f>+BU74+BU75+BU78+BU79+BU80+BU81+BU82</f>
        <v>640434.89999999991</v>
      </c>
      <c r="BV83" s="52">
        <f>+BV74+BV75+BV78+BV79+BV80+BV81+BV82</f>
        <v>581260</v>
      </c>
      <c r="BW83" s="53">
        <f>+BW74+BW75+BW78+BW79+BW80+BW81+BW82</f>
        <v>59174.9</v>
      </c>
      <c r="BX83" s="51">
        <f>+BX74+BX75+BX78+BX79+BX80</f>
        <v>217.00000000000003</v>
      </c>
      <c r="BY83" s="52">
        <f>+BY74+BY75+BY78+BY79+BY80+BY81+BY82</f>
        <v>53369</v>
      </c>
      <c r="BZ83" s="52">
        <f>+BZ74+BZ75+BZ78+BZ79+BZ80+BZ81+BZ82</f>
        <v>48438</v>
      </c>
      <c r="CA83" s="53">
        <f>+CA74+CA75+CA78+CA79+CA80+CA81+CA82</f>
        <v>4931</v>
      </c>
    </row>
    <row r="84" spans="2:79" ht="21" customHeight="1" thickBot="1">
      <c r="B84" s="366"/>
      <c r="C84" s="54" t="s">
        <v>152</v>
      </c>
      <c r="D84" s="55"/>
      <c r="E84" s="55"/>
      <c r="F84" s="55"/>
      <c r="G84" s="56"/>
      <c r="H84" s="57"/>
      <c r="I84" s="271"/>
      <c r="J84" s="272"/>
      <c r="K84" s="273">
        <f>+K83/I83</f>
        <v>9.2356718540427332E-2</v>
      </c>
      <c r="L84" s="57"/>
      <c r="M84" s="271"/>
      <c r="N84" s="272"/>
      <c r="O84" s="273">
        <f>+O83/M83</f>
        <v>9.2429224918707503E-2</v>
      </c>
      <c r="P84" s="57"/>
      <c r="Q84" s="58"/>
      <c r="R84" s="59"/>
      <c r="S84" s="60">
        <f>+S83/Q83</f>
        <v>9.242002366548098E-2</v>
      </c>
      <c r="T84" s="57"/>
      <c r="U84" s="58"/>
      <c r="V84" s="59"/>
      <c r="W84" s="60">
        <f>+W83/U83</f>
        <v>9.2339462506801681E-2</v>
      </c>
      <c r="X84" s="57"/>
      <c r="Y84" s="58"/>
      <c r="Z84" s="59"/>
      <c r="AA84" s="60">
        <f>+AA83/Y83</f>
        <v>9.242002366548098E-2</v>
      </c>
      <c r="AB84" s="57"/>
      <c r="AC84" s="58"/>
      <c r="AD84" s="59"/>
      <c r="AE84" s="60">
        <f>+AE83/AC83</f>
        <v>9.2475080237007609E-2</v>
      </c>
      <c r="AF84" s="57"/>
      <c r="AG84" s="58"/>
      <c r="AH84" s="59"/>
      <c r="AI84" s="60">
        <f>+AI83/AG83</f>
        <v>9.2407301497403074E-2</v>
      </c>
      <c r="AJ84" s="57"/>
      <c r="AK84" s="58"/>
      <c r="AL84" s="59"/>
      <c r="AM84" s="60">
        <f>+AM83/AK83</f>
        <v>9.2411623172311677E-2</v>
      </c>
      <c r="AN84" s="57"/>
      <c r="AO84" s="58"/>
      <c r="AP84" s="59"/>
      <c r="AQ84" s="60">
        <f>+AQ83/AO83</f>
        <v>9.2356718540427332E-2</v>
      </c>
      <c r="AR84" s="57"/>
      <c r="AS84" s="58"/>
      <c r="AT84" s="59"/>
      <c r="AU84" s="60">
        <f>+AU83/AS83</f>
        <v>9.2475080237007609E-2</v>
      </c>
      <c r="AV84" s="57"/>
      <c r="AW84" s="58"/>
      <c r="AX84" s="59"/>
      <c r="AY84" s="60">
        <f>+AY83/AW83</f>
        <v>9.242002366548098E-2</v>
      </c>
      <c r="AZ84" s="57"/>
      <c r="BA84" s="58"/>
      <c r="BB84" s="59"/>
      <c r="BC84" s="60">
        <f>+BC83/BA83</f>
        <v>9.2367494899742261E-2</v>
      </c>
      <c r="BD84" s="57"/>
      <c r="BE84" s="58"/>
      <c r="BF84" s="59"/>
      <c r="BG84" s="60">
        <f>+BG83/BE83</f>
        <v>9.2278803413256991E-2</v>
      </c>
      <c r="BH84" s="57"/>
      <c r="BI84" s="58"/>
      <c r="BJ84" s="59"/>
      <c r="BK84" s="60">
        <f>+BK83/BI83</f>
        <v>9.242002366548098E-2</v>
      </c>
      <c r="BL84" s="57"/>
      <c r="BM84" s="58"/>
      <c r="BN84" s="59"/>
      <c r="BO84" s="60">
        <f>+BO83/BM83</f>
        <v>9.2388453435350418E-2</v>
      </c>
      <c r="BP84" s="57"/>
      <c r="BQ84" s="58"/>
      <c r="BR84" s="59"/>
      <c r="BS84" s="60">
        <f>+BS83/BQ83</f>
        <v>9.2373363688104726E-2</v>
      </c>
      <c r="BT84" s="57"/>
      <c r="BU84" s="58"/>
      <c r="BV84" s="59"/>
      <c r="BW84" s="60">
        <f>+BW83/BU83</f>
        <v>9.2397993925690203E-2</v>
      </c>
      <c r="BX84" s="57"/>
      <c r="BY84" s="58"/>
      <c r="BZ84" s="59"/>
      <c r="CA84" s="60">
        <f>+CA83/BY83</f>
        <v>9.2394461204069772E-2</v>
      </c>
    </row>
    <row r="85" spans="2:79" s="280" customFormat="1" ht="21" customHeight="1" thickBot="1">
      <c r="B85" s="274"/>
      <c r="C85" s="275" t="s">
        <v>153</v>
      </c>
      <c r="D85" s="275"/>
      <c r="E85" s="275"/>
      <c r="F85" s="275"/>
      <c r="G85" s="276"/>
      <c r="H85" s="277"/>
      <c r="I85" s="278">
        <f>+I83-I82</f>
        <v>52340.899999999994</v>
      </c>
      <c r="J85" s="278">
        <f>+J83-J82</f>
        <v>47166.500000000007</v>
      </c>
      <c r="K85" s="279">
        <f>+I85-J85</f>
        <v>5174.3999999999869</v>
      </c>
      <c r="L85" s="277"/>
      <c r="M85" s="278">
        <f>+M83-M82</f>
        <v>54826.000000000007</v>
      </c>
      <c r="N85" s="278">
        <f>+N83-N82</f>
        <v>49401.80000000001</v>
      </c>
      <c r="O85" s="279">
        <f>+M85-N85</f>
        <v>5424.1999999999971</v>
      </c>
      <c r="P85" s="277"/>
      <c r="Q85" s="278">
        <f>+Q83-Q82</f>
        <v>57372.6</v>
      </c>
      <c r="R85" s="278">
        <f>+R83-R82</f>
        <v>51696.3</v>
      </c>
      <c r="S85" s="279">
        <f>+Q85-R85</f>
        <v>5676.2999999999956</v>
      </c>
      <c r="T85" s="277"/>
      <c r="U85" s="278">
        <f>+U83-U82</f>
        <v>52383.1</v>
      </c>
      <c r="V85" s="278">
        <f>+V83-V82</f>
        <v>47205.700000000004</v>
      </c>
      <c r="W85" s="279">
        <f>+U85-V85</f>
        <v>5177.3999999999942</v>
      </c>
      <c r="X85" s="277"/>
      <c r="Y85" s="278">
        <f>+Y83-Y82</f>
        <v>57372.6</v>
      </c>
      <c r="Z85" s="278">
        <f>+Z83-Z82</f>
        <v>51696.3</v>
      </c>
      <c r="AA85" s="279">
        <f>+Y85-Z85</f>
        <v>5676.2999999999956</v>
      </c>
      <c r="AB85" s="277"/>
      <c r="AC85" s="278">
        <f>+AC83-AC82</f>
        <v>52220.399999999994</v>
      </c>
      <c r="AD85" s="278">
        <f>+AD83-AD82</f>
        <v>47051.900000000009</v>
      </c>
      <c r="AE85" s="279">
        <f>+AC85-AD85</f>
        <v>5168.4999999999854</v>
      </c>
      <c r="AF85" s="277"/>
      <c r="AG85" s="278">
        <f>+AG83-AG82</f>
        <v>326515.60000000003</v>
      </c>
      <c r="AH85" s="278">
        <f>+AH83-AH82</f>
        <v>294218.49999999994</v>
      </c>
      <c r="AI85" s="279">
        <f>+AG85-AH85</f>
        <v>32297.100000000093</v>
      </c>
      <c r="AJ85" s="277"/>
      <c r="AK85" s="278">
        <f>+AK83-AK82</f>
        <v>54420</v>
      </c>
      <c r="AL85" s="278">
        <f>+AL83-AL82</f>
        <v>49037</v>
      </c>
      <c r="AM85" s="279">
        <f>+AK85-AL85</f>
        <v>5383</v>
      </c>
      <c r="AN85" s="277"/>
      <c r="AO85" s="278">
        <f>+AO83-AO82</f>
        <v>52340.899999999994</v>
      </c>
      <c r="AP85" s="278">
        <f>+AP83-AP82</f>
        <v>47166.500000000007</v>
      </c>
      <c r="AQ85" s="279">
        <f>+AO85-AP85</f>
        <v>5174.3999999999869</v>
      </c>
      <c r="AR85" s="277"/>
      <c r="AS85" s="278">
        <f>+AS83-AS82</f>
        <v>52220.399999999994</v>
      </c>
      <c r="AT85" s="278">
        <f>+AT83-AT82</f>
        <v>47051.900000000009</v>
      </c>
      <c r="AU85" s="279">
        <f>+AS85-AT85</f>
        <v>5168.4999999999854</v>
      </c>
      <c r="AV85" s="277"/>
      <c r="AW85" s="278">
        <f>+AW83-AW82</f>
        <v>57372.6</v>
      </c>
      <c r="AX85" s="278">
        <f>+AX83-AX82</f>
        <v>51696.3</v>
      </c>
      <c r="AY85" s="279">
        <f>+AW85-AX85</f>
        <v>5676.2999999999956</v>
      </c>
      <c r="AZ85" s="277"/>
      <c r="BA85" s="278">
        <f>+BA83-BA82</f>
        <v>49569.2</v>
      </c>
      <c r="BB85" s="278">
        <f>+BB83-BB82</f>
        <v>44667.500000000007</v>
      </c>
      <c r="BC85" s="279">
        <f>+BA85-BB85</f>
        <v>4901.6999999999898</v>
      </c>
      <c r="BD85" s="277"/>
      <c r="BE85" s="278">
        <f>+BE83-BE82</f>
        <v>49669.599999999991</v>
      </c>
      <c r="BF85" s="278">
        <f>+BF83-BF82</f>
        <v>44763.000000000007</v>
      </c>
      <c r="BG85" s="279">
        <f>+BE85-BF85</f>
        <v>4906.599999999984</v>
      </c>
      <c r="BH85" s="277"/>
      <c r="BI85" s="278">
        <f>+BI83-BI82</f>
        <v>57372.6</v>
      </c>
      <c r="BJ85" s="278">
        <f>+BJ83-BJ82</f>
        <v>51696.3</v>
      </c>
      <c r="BK85" s="279">
        <f>+BI85-BJ85</f>
        <v>5676.2999999999956</v>
      </c>
      <c r="BL85" s="277"/>
      <c r="BM85" s="278">
        <f>+BM83-BM82</f>
        <v>318545.3</v>
      </c>
      <c r="BN85" s="278">
        <f>+BN83-BN82</f>
        <v>287041.5</v>
      </c>
      <c r="BO85" s="279">
        <f>+BM85-BN85</f>
        <v>31503.799999999988</v>
      </c>
      <c r="BP85" s="277"/>
      <c r="BQ85" s="278">
        <f>+BQ83-BQ82</f>
        <v>53091</v>
      </c>
      <c r="BR85" s="278">
        <f>+BR83-BR82</f>
        <v>47841</v>
      </c>
      <c r="BS85" s="279">
        <f>+BQ85-BR85</f>
        <v>5250</v>
      </c>
      <c r="BT85" s="277"/>
      <c r="BU85" s="278">
        <f>+BU83-BU82</f>
        <v>645060.89999999991</v>
      </c>
      <c r="BV85" s="278">
        <f>+BV83-BV82</f>
        <v>581260</v>
      </c>
      <c r="BW85" s="279">
        <f>+BU85-BV85</f>
        <v>63800.899999999907</v>
      </c>
      <c r="BX85" s="277"/>
      <c r="BY85" s="278">
        <f>+BY83-BY82</f>
        <v>53755</v>
      </c>
      <c r="BZ85" s="278">
        <f>+BZ83-BZ82</f>
        <v>48438</v>
      </c>
      <c r="CA85" s="279">
        <f>+BY85-BZ85</f>
        <v>5317</v>
      </c>
    </row>
    <row r="86" spans="2:79">
      <c r="H86" s="249"/>
    </row>
    <row r="87" spans="2:79">
      <c r="H87" s="249"/>
    </row>
    <row r="88" spans="2:79">
      <c r="H88" s="249"/>
    </row>
    <row r="89" spans="2:79" s="281" customFormat="1" ht="21.75" customHeight="1">
      <c r="I89" s="282">
        <v>31275.599999999999</v>
      </c>
      <c r="J89" s="282"/>
      <c r="K89" s="282"/>
      <c r="L89" s="282"/>
      <c r="M89" s="282">
        <v>32763.599999999999</v>
      </c>
      <c r="N89" s="282"/>
      <c r="O89" s="282"/>
      <c r="P89" s="282"/>
      <c r="Q89" s="282">
        <v>34296</v>
      </c>
      <c r="R89" s="282"/>
      <c r="S89" s="282"/>
      <c r="T89" s="282"/>
      <c r="U89" s="282">
        <v>31275.599999999999</v>
      </c>
      <c r="V89" s="282"/>
      <c r="W89" s="282"/>
      <c r="X89" s="282"/>
      <c r="Y89" s="282">
        <v>34296</v>
      </c>
      <c r="Z89" s="282"/>
      <c r="AA89" s="282"/>
      <c r="AB89" s="282"/>
      <c r="AC89" s="282">
        <v>31203.599999999999</v>
      </c>
      <c r="AD89" s="282"/>
      <c r="AE89" s="282"/>
      <c r="AF89" s="282"/>
      <c r="AG89" s="282"/>
      <c r="AH89" s="282"/>
      <c r="AI89" s="282"/>
      <c r="AJ89" s="282"/>
      <c r="AK89" s="282"/>
      <c r="AL89" s="282"/>
      <c r="AM89" s="282"/>
      <c r="AN89" s="282"/>
      <c r="AO89" s="282">
        <v>31275.599999999999</v>
      </c>
      <c r="AP89" s="282"/>
      <c r="AQ89" s="282"/>
      <c r="AR89" s="282"/>
      <c r="AS89" s="282">
        <v>31203.599999999999</v>
      </c>
      <c r="AT89" s="282"/>
      <c r="AU89" s="282"/>
      <c r="AV89" s="282"/>
      <c r="AW89" s="282">
        <v>34296</v>
      </c>
      <c r="AX89" s="282"/>
      <c r="AY89" s="282"/>
      <c r="AZ89" s="282"/>
      <c r="BA89" s="282">
        <v>29635.8</v>
      </c>
      <c r="BB89" s="282"/>
      <c r="BC89" s="282"/>
      <c r="BD89" s="282"/>
      <c r="BE89" s="282">
        <v>29695.8</v>
      </c>
      <c r="BF89" s="282"/>
      <c r="BG89" s="282"/>
      <c r="BH89" s="282"/>
      <c r="BI89" s="282">
        <v>34296</v>
      </c>
      <c r="BJ89" s="282"/>
      <c r="BK89" s="282"/>
      <c r="BL89" s="282"/>
      <c r="BM89" s="282"/>
      <c r="BN89" s="282"/>
      <c r="BO89" s="282"/>
      <c r="BP89" s="282"/>
      <c r="BQ89" s="282"/>
      <c r="BR89" s="282"/>
      <c r="BS89" s="282"/>
    </row>
    <row r="90" spans="2:79" s="281" customFormat="1" ht="21.75" customHeight="1">
      <c r="H90" s="281" t="s">
        <v>118</v>
      </c>
      <c r="I90" s="282">
        <v>375.30719999999997</v>
      </c>
      <c r="J90" s="282"/>
      <c r="K90" s="282"/>
      <c r="L90" s="282"/>
      <c r="M90" s="282">
        <v>393.16320000000002</v>
      </c>
      <c r="N90" s="282"/>
      <c r="O90" s="282"/>
      <c r="P90" s="282"/>
      <c r="Q90" s="282">
        <v>411.55200000000002</v>
      </c>
      <c r="R90" s="282"/>
      <c r="S90" s="282"/>
      <c r="T90" s="282"/>
      <c r="U90" s="282">
        <v>375.30719999999997</v>
      </c>
      <c r="V90" s="282"/>
      <c r="W90" s="282"/>
      <c r="X90" s="282"/>
      <c r="Y90" s="282">
        <v>411.55200000000002</v>
      </c>
      <c r="Z90" s="282"/>
      <c r="AA90" s="282"/>
      <c r="AB90" s="282"/>
      <c r="AC90" s="282">
        <v>374.44319999999999</v>
      </c>
      <c r="AD90" s="282"/>
      <c r="AE90" s="282"/>
      <c r="AF90" s="282"/>
      <c r="AG90" s="282"/>
      <c r="AH90" s="282"/>
      <c r="AI90" s="282"/>
      <c r="AJ90" s="282"/>
      <c r="AK90" s="282"/>
      <c r="AL90" s="282"/>
      <c r="AM90" s="282"/>
      <c r="AN90" s="282"/>
      <c r="AO90" s="282">
        <v>375.30719999999997</v>
      </c>
      <c r="AP90" s="282"/>
      <c r="AQ90" s="282"/>
      <c r="AR90" s="282"/>
      <c r="AS90" s="282">
        <v>374.44319999999999</v>
      </c>
      <c r="AT90" s="282"/>
      <c r="AU90" s="282"/>
      <c r="AV90" s="282"/>
      <c r="AW90" s="282">
        <v>411.55200000000002</v>
      </c>
      <c r="AX90" s="282"/>
      <c r="AY90" s="282"/>
      <c r="AZ90" s="282"/>
      <c r="BA90" s="282">
        <v>355.62959999999998</v>
      </c>
      <c r="BB90" s="282"/>
      <c r="BC90" s="282"/>
      <c r="BD90" s="282"/>
      <c r="BE90" s="282">
        <v>356.34960000000001</v>
      </c>
      <c r="BF90" s="282"/>
      <c r="BG90" s="282"/>
      <c r="BH90" s="282"/>
      <c r="BI90" s="282">
        <v>411.55200000000002</v>
      </c>
      <c r="BJ90" s="282"/>
      <c r="BK90" s="282"/>
      <c r="BL90" s="282"/>
      <c r="BM90" s="282"/>
      <c r="BN90" s="282"/>
      <c r="BO90" s="282"/>
      <c r="BP90" s="282"/>
      <c r="BQ90" s="282"/>
      <c r="BR90" s="282"/>
      <c r="BS90" s="282"/>
    </row>
    <row r="91" spans="2:79" ht="15">
      <c r="H91" s="283"/>
      <c r="I91" s="287">
        <v>1.2E-2</v>
      </c>
      <c r="J91" s="283"/>
      <c r="K91" s="283"/>
      <c r="L91" s="283"/>
      <c r="M91" s="62">
        <v>1.2E-2</v>
      </c>
      <c r="N91" s="288"/>
      <c r="O91" s="288"/>
      <c r="P91" s="288"/>
      <c r="Q91" s="62">
        <v>1.2E-2</v>
      </c>
      <c r="R91" s="288"/>
      <c r="S91" s="288"/>
      <c r="T91" s="288"/>
      <c r="U91" s="62">
        <v>1.2E-2</v>
      </c>
      <c r="V91" s="288"/>
      <c r="W91" s="288"/>
      <c r="X91" s="288"/>
      <c r="Y91" s="62">
        <v>1.2E-2</v>
      </c>
      <c r="Z91" s="288"/>
      <c r="AA91" s="288"/>
      <c r="AB91" s="288"/>
      <c r="AC91" s="62">
        <v>1.2E-2</v>
      </c>
      <c r="AD91" s="288"/>
      <c r="AE91" s="288"/>
      <c r="AF91" s="288"/>
      <c r="AG91" s="288"/>
      <c r="AH91" s="288"/>
      <c r="AI91" s="288"/>
      <c r="AJ91" s="288"/>
      <c r="AK91" s="288"/>
      <c r="AL91" s="288"/>
      <c r="AM91" s="288"/>
      <c r="AN91" s="288"/>
      <c r="AO91" s="62">
        <v>1.2E-2</v>
      </c>
      <c r="AP91" s="288"/>
      <c r="AQ91" s="288"/>
      <c r="AR91" s="288"/>
      <c r="AS91" s="62">
        <v>1.2E-2</v>
      </c>
      <c r="AT91" s="288"/>
      <c r="AU91" s="288"/>
      <c r="AV91" s="288"/>
      <c r="AW91" s="62">
        <v>1.2E-2</v>
      </c>
      <c r="AX91" s="288"/>
      <c r="AY91" s="288"/>
      <c r="AZ91" s="288"/>
      <c r="BA91" s="62">
        <v>1.2E-2</v>
      </c>
      <c r="BB91" s="288"/>
      <c r="BC91" s="288"/>
      <c r="BD91" s="288"/>
      <c r="BE91" s="62">
        <v>1.2E-2</v>
      </c>
      <c r="BF91" s="288"/>
      <c r="BG91" s="288"/>
      <c r="BH91" s="288"/>
      <c r="BI91" s="62">
        <v>1.2E-2</v>
      </c>
      <c r="BJ91" s="288"/>
      <c r="BK91" s="288"/>
      <c r="BL91" s="288"/>
      <c r="BM91" s="288"/>
      <c r="BN91" s="288"/>
      <c r="BO91" s="288"/>
      <c r="BP91" s="288"/>
      <c r="BQ91" s="288"/>
      <c r="BR91" s="288"/>
      <c r="BS91" s="288"/>
      <c r="BT91" s="288"/>
      <c r="BU91" s="288"/>
      <c r="BV91" s="288"/>
      <c r="BW91" s="288"/>
      <c r="BX91" s="288"/>
      <c r="BY91" s="288"/>
      <c r="BZ91" s="288"/>
      <c r="CA91" s="288"/>
    </row>
  </sheetData>
  <mergeCells count="30">
    <mergeCell ref="BX5:CA5"/>
    <mergeCell ref="B74:B84"/>
    <mergeCell ref="AZ5:BC5"/>
    <mergeCell ref="BD5:BG5"/>
    <mergeCell ref="BH5:BK5"/>
    <mergeCell ref="BL5:BO5"/>
    <mergeCell ref="BP5:BS5"/>
    <mergeCell ref="BT5:BW5"/>
    <mergeCell ref="AB5:AE5"/>
    <mergeCell ref="AF5:AI5"/>
    <mergeCell ref="AJ5:AM5"/>
    <mergeCell ref="AN5:AQ5"/>
    <mergeCell ref="AR5:AU5"/>
    <mergeCell ref="AV5:AY5"/>
    <mergeCell ref="BT4:BW4"/>
    <mergeCell ref="BX4:CA4"/>
    <mergeCell ref="B5:C6"/>
    <mergeCell ref="D5:D6"/>
    <mergeCell ref="E5:E6"/>
    <mergeCell ref="H5:K5"/>
    <mergeCell ref="L5:O5"/>
    <mergeCell ref="P5:S5"/>
    <mergeCell ref="T5:W5"/>
    <mergeCell ref="X5:AA5"/>
    <mergeCell ref="H4:AE4"/>
    <mergeCell ref="AF4:AI4"/>
    <mergeCell ref="AJ4:AM4"/>
    <mergeCell ref="AN4:BK4"/>
    <mergeCell ref="BL4:BO4"/>
    <mergeCell ref="BP4:BS4"/>
  </mergeCells>
  <printOptions horizontalCentered="1"/>
  <pageMargins left="0.16" right="0.16" top="0.75" bottom="0.37" header="0.3" footer="0.16"/>
  <pageSetup paperSize="8" scale="37" orientation="landscape" r:id="rId1"/>
  <headerFooter>
    <oddHeader>&amp;R&amp;D  &amp;T</oddHeader>
    <oddFooter>&amp;L&amp;Z&amp;F&amp;R&amp;A</oddFooter>
  </headerFooter>
  <colBreaks count="1" manualBreakCount="1">
    <brk id="39" max="90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5301"/>
    <pageSetUpPr fitToPage="1"/>
  </sheetPr>
  <dimension ref="B1:CA91"/>
  <sheetViews>
    <sheetView showGridLines="0" tabSelected="1" zoomScale="90" zoomScaleNormal="90" zoomScaleSheetLayoutView="100" workbookViewId="0">
      <pane xSplit="7" ySplit="6" topLeftCell="H7" activePane="bottomRight" state="frozen"/>
      <selection activeCell="O18" sqref="O18"/>
      <selection pane="topRight" activeCell="O18" sqref="O18"/>
      <selection pane="bottomLeft" activeCell="O18" sqref="O18"/>
      <selection pane="bottomRight" activeCell="C14" sqref="C14"/>
    </sheetView>
  </sheetViews>
  <sheetFormatPr defaultRowHeight="12.75"/>
  <cols>
    <col min="1" max="1" width="2.140625" style="249" customWidth="1"/>
    <col min="2" max="2" width="23.7109375" style="249" customWidth="1"/>
    <col min="3" max="3" width="32.140625" style="249" bestFit="1" customWidth="1"/>
    <col min="4" max="4" width="9.140625" style="249"/>
    <col min="5" max="5" width="7.7109375" style="249" customWidth="1"/>
    <col min="6" max="6" width="5.140625" style="249" bestFit="1" customWidth="1"/>
    <col min="7" max="7" width="5.28515625" style="249" bestFit="1" customWidth="1"/>
    <col min="8" max="8" width="11.42578125" style="249" customWidth="1"/>
    <col min="9" max="9" width="12.85546875" style="249" customWidth="1"/>
    <col min="10" max="12" width="11.42578125" style="249" customWidth="1"/>
    <col min="13" max="13" width="12.85546875" style="249" customWidth="1"/>
    <col min="14" max="16" width="11.42578125" style="249" customWidth="1"/>
    <col min="17" max="17" width="12.85546875" style="249" customWidth="1"/>
    <col min="18" max="20" width="11.42578125" style="249" customWidth="1"/>
    <col min="21" max="21" width="12.85546875" style="249" customWidth="1"/>
    <col min="22" max="24" width="11.42578125" style="249" customWidth="1"/>
    <col min="25" max="25" width="12.85546875" style="249" customWidth="1"/>
    <col min="26" max="28" width="11.42578125" style="249" customWidth="1"/>
    <col min="29" max="29" width="12.85546875" style="249" customWidth="1"/>
    <col min="30" max="31" width="11.42578125" style="249" customWidth="1"/>
    <col min="32" max="39" width="13.7109375" style="249" customWidth="1"/>
    <col min="40" max="40" width="11.42578125" style="249" customWidth="1"/>
    <col min="41" max="41" width="12.85546875" style="249" customWidth="1"/>
    <col min="42" max="44" width="11.42578125" style="249" customWidth="1"/>
    <col min="45" max="45" width="12.85546875" style="249" customWidth="1"/>
    <col min="46" max="48" width="11.42578125" style="249" customWidth="1"/>
    <col min="49" max="49" width="12.85546875" style="249" customWidth="1"/>
    <col min="50" max="52" width="11.42578125" style="249" customWidth="1"/>
    <col min="53" max="53" width="12.85546875" style="249" customWidth="1"/>
    <col min="54" max="56" width="11.42578125" style="249" customWidth="1"/>
    <col min="57" max="57" width="12.85546875" style="249" customWidth="1"/>
    <col min="58" max="60" width="11.42578125" style="249" customWidth="1"/>
    <col min="61" max="61" width="12.85546875" style="249" customWidth="1"/>
    <col min="62" max="63" width="11.42578125" style="249" customWidth="1"/>
    <col min="64" max="79" width="15" style="249" customWidth="1"/>
    <col min="80" max="16384" width="9.140625" style="249"/>
  </cols>
  <sheetData>
    <row r="1" spans="2:79" ht="21" customHeight="1">
      <c r="B1" s="1" t="s">
        <v>34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3"/>
      <c r="AG1" s="3"/>
      <c r="AH1" s="3"/>
      <c r="AI1" s="4"/>
      <c r="AJ1" s="4"/>
      <c r="AK1" s="4"/>
      <c r="AL1" s="4"/>
      <c r="AM1" s="61" t="s">
        <v>172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4"/>
      <c r="BL1" s="3"/>
      <c r="BM1" s="3"/>
      <c r="BN1" s="3"/>
      <c r="BO1" s="4"/>
      <c r="BP1" s="4"/>
      <c r="BQ1" s="4"/>
      <c r="BR1" s="4"/>
      <c r="BS1" s="3"/>
      <c r="BT1" s="3"/>
      <c r="BU1" s="3"/>
      <c r="BV1" s="3"/>
      <c r="BW1" s="4"/>
      <c r="BX1" s="4"/>
      <c r="BY1" s="4"/>
      <c r="BZ1" s="4"/>
      <c r="CA1" s="61" t="s">
        <v>173</v>
      </c>
    </row>
    <row r="2" spans="2:79" ht="21" customHeight="1" thickBot="1">
      <c r="B2" s="5" t="s">
        <v>174</v>
      </c>
      <c r="C2" s="2"/>
      <c r="D2" s="6"/>
      <c r="E2" s="3"/>
      <c r="F2" s="3"/>
      <c r="G2" s="3"/>
      <c r="H2" s="7"/>
      <c r="I2" s="3"/>
      <c r="J2" s="63"/>
      <c r="K2" s="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64"/>
      <c r="Y2" s="7"/>
      <c r="Z2" s="65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8"/>
      <c r="BZ2" s="8"/>
      <c r="CA2" s="3"/>
    </row>
    <row r="3" spans="2:79" ht="21" customHeight="1" thickBot="1">
      <c r="B3" s="3"/>
      <c r="C3" s="2"/>
      <c r="D3" s="9" t="s">
        <v>124</v>
      </c>
      <c r="E3" s="10">
        <v>176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2:79" ht="21" customHeight="1" thickBot="1">
      <c r="B4" s="3"/>
      <c r="C4" s="2"/>
      <c r="D4" s="9" t="s">
        <v>125</v>
      </c>
      <c r="E4" s="10">
        <v>75</v>
      </c>
      <c r="F4" s="3"/>
      <c r="G4" s="3"/>
      <c r="H4" s="355" t="s">
        <v>126</v>
      </c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  <c r="X4" s="356"/>
      <c r="Y4" s="356"/>
      <c r="Z4" s="356"/>
      <c r="AA4" s="356"/>
      <c r="AB4" s="356"/>
      <c r="AC4" s="356"/>
      <c r="AD4" s="356"/>
      <c r="AE4" s="357"/>
      <c r="AF4" s="358" t="s">
        <v>127</v>
      </c>
      <c r="AG4" s="359"/>
      <c r="AH4" s="359"/>
      <c r="AI4" s="360"/>
      <c r="AJ4" s="358" t="s">
        <v>127</v>
      </c>
      <c r="AK4" s="359"/>
      <c r="AL4" s="359"/>
      <c r="AM4" s="360"/>
      <c r="AN4" s="355" t="s">
        <v>128</v>
      </c>
      <c r="AO4" s="356"/>
      <c r="AP4" s="356"/>
      <c r="AQ4" s="356"/>
      <c r="AR4" s="356"/>
      <c r="AS4" s="356"/>
      <c r="AT4" s="356"/>
      <c r="AU4" s="356"/>
      <c r="AV4" s="356"/>
      <c r="AW4" s="356"/>
      <c r="AX4" s="356"/>
      <c r="AY4" s="356"/>
      <c r="AZ4" s="356"/>
      <c r="BA4" s="356"/>
      <c r="BB4" s="356"/>
      <c r="BC4" s="356"/>
      <c r="BD4" s="356"/>
      <c r="BE4" s="356"/>
      <c r="BF4" s="356"/>
      <c r="BG4" s="356"/>
      <c r="BH4" s="356"/>
      <c r="BI4" s="356"/>
      <c r="BJ4" s="356"/>
      <c r="BK4" s="357"/>
      <c r="BL4" s="358" t="s">
        <v>129</v>
      </c>
      <c r="BM4" s="359"/>
      <c r="BN4" s="359"/>
      <c r="BO4" s="360"/>
      <c r="BP4" s="358" t="s">
        <v>129</v>
      </c>
      <c r="BQ4" s="359"/>
      <c r="BR4" s="359"/>
      <c r="BS4" s="360"/>
      <c r="BT4" s="340" t="s">
        <v>130</v>
      </c>
      <c r="BU4" s="341"/>
      <c r="BV4" s="341"/>
      <c r="BW4" s="342"/>
      <c r="BX4" s="340" t="s">
        <v>130</v>
      </c>
      <c r="BY4" s="341"/>
      <c r="BZ4" s="341"/>
      <c r="CA4" s="342"/>
    </row>
    <row r="5" spans="2:79" ht="21" customHeight="1">
      <c r="B5" s="343" t="s">
        <v>35</v>
      </c>
      <c r="C5" s="344"/>
      <c r="D5" s="347" t="s">
        <v>131</v>
      </c>
      <c r="E5" s="349" t="s">
        <v>33</v>
      </c>
      <c r="F5" s="11" t="s">
        <v>132</v>
      </c>
      <c r="G5" s="12" t="s">
        <v>133</v>
      </c>
      <c r="H5" s="351" t="s">
        <v>134</v>
      </c>
      <c r="I5" s="352"/>
      <c r="J5" s="353"/>
      <c r="K5" s="354"/>
      <c r="L5" s="351" t="s">
        <v>135</v>
      </c>
      <c r="M5" s="352"/>
      <c r="N5" s="353"/>
      <c r="O5" s="354"/>
      <c r="P5" s="351" t="s">
        <v>136</v>
      </c>
      <c r="Q5" s="352"/>
      <c r="R5" s="353"/>
      <c r="S5" s="354"/>
      <c r="T5" s="351" t="s">
        <v>137</v>
      </c>
      <c r="U5" s="352"/>
      <c r="V5" s="353"/>
      <c r="W5" s="354"/>
      <c r="X5" s="351" t="s">
        <v>138</v>
      </c>
      <c r="Y5" s="352"/>
      <c r="Z5" s="353"/>
      <c r="AA5" s="354"/>
      <c r="AB5" s="351" t="s">
        <v>139</v>
      </c>
      <c r="AC5" s="352"/>
      <c r="AD5" s="353"/>
      <c r="AE5" s="354"/>
      <c r="AF5" s="367" t="s">
        <v>140</v>
      </c>
      <c r="AG5" s="368"/>
      <c r="AH5" s="369"/>
      <c r="AI5" s="370"/>
      <c r="AJ5" s="371" t="s">
        <v>141</v>
      </c>
      <c r="AK5" s="372"/>
      <c r="AL5" s="372"/>
      <c r="AM5" s="373"/>
      <c r="AN5" s="351" t="s">
        <v>142</v>
      </c>
      <c r="AO5" s="352"/>
      <c r="AP5" s="353"/>
      <c r="AQ5" s="354"/>
      <c r="AR5" s="351" t="s">
        <v>143</v>
      </c>
      <c r="AS5" s="352"/>
      <c r="AT5" s="353"/>
      <c r="AU5" s="354"/>
      <c r="AV5" s="351" t="s">
        <v>144</v>
      </c>
      <c r="AW5" s="352"/>
      <c r="AX5" s="353"/>
      <c r="AY5" s="354"/>
      <c r="AZ5" s="351" t="s">
        <v>145</v>
      </c>
      <c r="BA5" s="352"/>
      <c r="BB5" s="353"/>
      <c r="BC5" s="354"/>
      <c r="BD5" s="351" t="s">
        <v>146</v>
      </c>
      <c r="BE5" s="352"/>
      <c r="BF5" s="353"/>
      <c r="BG5" s="354"/>
      <c r="BH5" s="351" t="s">
        <v>147</v>
      </c>
      <c r="BI5" s="352"/>
      <c r="BJ5" s="353"/>
      <c r="BK5" s="354"/>
      <c r="BL5" s="367" t="s">
        <v>140</v>
      </c>
      <c r="BM5" s="368"/>
      <c r="BN5" s="369"/>
      <c r="BO5" s="370"/>
      <c r="BP5" s="371" t="s">
        <v>141</v>
      </c>
      <c r="BQ5" s="372"/>
      <c r="BR5" s="372"/>
      <c r="BS5" s="373"/>
      <c r="BT5" s="374" t="s">
        <v>140</v>
      </c>
      <c r="BU5" s="375"/>
      <c r="BV5" s="376"/>
      <c r="BW5" s="377"/>
      <c r="BX5" s="362" t="s">
        <v>141</v>
      </c>
      <c r="BY5" s="363"/>
      <c r="BZ5" s="363"/>
      <c r="CA5" s="364"/>
    </row>
    <row r="6" spans="2:79" ht="30.75" customHeight="1" thickBot="1">
      <c r="B6" s="345"/>
      <c r="C6" s="346"/>
      <c r="D6" s="348"/>
      <c r="E6" s="350"/>
      <c r="F6" s="13" t="s">
        <v>148</v>
      </c>
      <c r="G6" s="14" t="s">
        <v>149</v>
      </c>
      <c r="H6" s="15" t="s">
        <v>36</v>
      </c>
      <c r="I6" s="16" t="s">
        <v>37</v>
      </c>
      <c r="J6" s="17" t="s">
        <v>33</v>
      </c>
      <c r="K6" s="18" t="s">
        <v>38</v>
      </c>
      <c r="L6" s="15" t="s">
        <v>36</v>
      </c>
      <c r="M6" s="16" t="s">
        <v>37</v>
      </c>
      <c r="N6" s="17" t="s">
        <v>33</v>
      </c>
      <c r="O6" s="18" t="s">
        <v>38</v>
      </c>
      <c r="P6" s="15" t="s">
        <v>36</v>
      </c>
      <c r="Q6" s="16" t="s">
        <v>37</v>
      </c>
      <c r="R6" s="17" t="s">
        <v>33</v>
      </c>
      <c r="S6" s="18" t="s">
        <v>38</v>
      </c>
      <c r="T6" s="15" t="s">
        <v>36</v>
      </c>
      <c r="U6" s="16" t="s">
        <v>37</v>
      </c>
      <c r="V6" s="17" t="s">
        <v>33</v>
      </c>
      <c r="W6" s="18" t="s">
        <v>38</v>
      </c>
      <c r="X6" s="15" t="s">
        <v>36</v>
      </c>
      <c r="Y6" s="16" t="s">
        <v>37</v>
      </c>
      <c r="Z6" s="17" t="s">
        <v>33</v>
      </c>
      <c r="AA6" s="18" t="s">
        <v>38</v>
      </c>
      <c r="AB6" s="15" t="s">
        <v>36</v>
      </c>
      <c r="AC6" s="16" t="s">
        <v>37</v>
      </c>
      <c r="AD6" s="17" t="s">
        <v>33</v>
      </c>
      <c r="AE6" s="18" t="s">
        <v>38</v>
      </c>
      <c r="AF6" s="19" t="s">
        <v>36</v>
      </c>
      <c r="AG6" s="20" t="s">
        <v>37</v>
      </c>
      <c r="AH6" s="21" t="s">
        <v>33</v>
      </c>
      <c r="AI6" s="22" t="s">
        <v>38</v>
      </c>
      <c r="AJ6" s="19" t="s">
        <v>36</v>
      </c>
      <c r="AK6" s="20" t="s">
        <v>37</v>
      </c>
      <c r="AL6" s="21" t="s">
        <v>33</v>
      </c>
      <c r="AM6" s="22" t="s">
        <v>38</v>
      </c>
      <c r="AN6" s="15" t="s">
        <v>36</v>
      </c>
      <c r="AO6" s="16" t="s">
        <v>37</v>
      </c>
      <c r="AP6" s="17" t="s">
        <v>33</v>
      </c>
      <c r="AQ6" s="18" t="s">
        <v>38</v>
      </c>
      <c r="AR6" s="15" t="s">
        <v>36</v>
      </c>
      <c r="AS6" s="16" t="s">
        <v>37</v>
      </c>
      <c r="AT6" s="17" t="s">
        <v>33</v>
      </c>
      <c r="AU6" s="18" t="s">
        <v>38</v>
      </c>
      <c r="AV6" s="15" t="s">
        <v>36</v>
      </c>
      <c r="AW6" s="16" t="s">
        <v>37</v>
      </c>
      <c r="AX6" s="17" t="s">
        <v>33</v>
      </c>
      <c r="AY6" s="18" t="s">
        <v>38</v>
      </c>
      <c r="AZ6" s="15" t="s">
        <v>36</v>
      </c>
      <c r="BA6" s="16" t="s">
        <v>37</v>
      </c>
      <c r="BB6" s="17" t="s">
        <v>33</v>
      </c>
      <c r="BC6" s="18" t="s">
        <v>38</v>
      </c>
      <c r="BD6" s="15" t="s">
        <v>36</v>
      </c>
      <c r="BE6" s="16" t="s">
        <v>37</v>
      </c>
      <c r="BF6" s="17" t="s">
        <v>33</v>
      </c>
      <c r="BG6" s="18" t="s">
        <v>38</v>
      </c>
      <c r="BH6" s="15" t="s">
        <v>36</v>
      </c>
      <c r="BI6" s="16" t="s">
        <v>37</v>
      </c>
      <c r="BJ6" s="17" t="s">
        <v>33</v>
      </c>
      <c r="BK6" s="18" t="s">
        <v>38</v>
      </c>
      <c r="BL6" s="19" t="s">
        <v>36</v>
      </c>
      <c r="BM6" s="20" t="s">
        <v>37</v>
      </c>
      <c r="BN6" s="21" t="s">
        <v>33</v>
      </c>
      <c r="BO6" s="22" t="s">
        <v>38</v>
      </c>
      <c r="BP6" s="19" t="s">
        <v>36</v>
      </c>
      <c r="BQ6" s="20" t="s">
        <v>37</v>
      </c>
      <c r="BR6" s="21" t="s">
        <v>33</v>
      </c>
      <c r="BS6" s="22" t="s">
        <v>38</v>
      </c>
      <c r="BT6" s="23" t="s">
        <v>36</v>
      </c>
      <c r="BU6" s="24" t="s">
        <v>37</v>
      </c>
      <c r="BV6" s="25" t="s">
        <v>33</v>
      </c>
      <c r="BW6" s="26" t="s">
        <v>38</v>
      </c>
      <c r="BX6" s="23" t="s">
        <v>36</v>
      </c>
      <c r="BY6" s="24" t="s">
        <v>37</v>
      </c>
      <c r="BZ6" s="25" t="s">
        <v>33</v>
      </c>
      <c r="CA6" s="26" t="s">
        <v>38</v>
      </c>
    </row>
    <row r="7" spans="2:79" ht="21" customHeight="1">
      <c r="B7" s="66" t="s">
        <v>39</v>
      </c>
      <c r="C7" s="67" t="s">
        <v>49</v>
      </c>
      <c r="D7" s="68" t="s">
        <v>23</v>
      </c>
      <c r="E7" s="69"/>
      <c r="F7" s="70"/>
      <c r="G7" s="71"/>
      <c r="H7" s="72">
        <v>0</v>
      </c>
      <c r="I7" s="73">
        <f t="shared" ref="I7:I12" si="0">ROUND(H7*$E7*$F7*$G7,1)</f>
        <v>0</v>
      </c>
      <c r="J7" s="73">
        <f t="shared" ref="J7:J12" si="1">ROUND(H7*$E7,1)</f>
        <v>0</v>
      </c>
      <c r="K7" s="74">
        <f t="shared" ref="K7:K12" si="2">+I7-J7</f>
        <v>0</v>
      </c>
      <c r="L7" s="72">
        <v>0</v>
      </c>
      <c r="M7" s="73">
        <f t="shared" ref="M7:M12" si="3">ROUND(L7*$E7*$F7*$G7,1)</f>
        <v>0</v>
      </c>
      <c r="N7" s="73">
        <f t="shared" ref="N7:N12" si="4">ROUND(L7*$E7,1)</f>
        <v>0</v>
      </c>
      <c r="O7" s="74">
        <f t="shared" ref="O7:O12" si="5">+M7-N7</f>
        <v>0</v>
      </c>
      <c r="P7" s="72">
        <v>0</v>
      </c>
      <c r="Q7" s="73">
        <f t="shared" ref="Q7:Q12" si="6">ROUND(P7*$E7*$F7*$G7,1)</f>
        <v>0</v>
      </c>
      <c r="R7" s="73">
        <f t="shared" ref="R7:R12" si="7">ROUND(P7*$E7,1)</f>
        <v>0</v>
      </c>
      <c r="S7" s="74">
        <f t="shared" ref="S7:S12" si="8">+Q7-R7</f>
        <v>0</v>
      </c>
      <c r="T7" s="72">
        <v>0</v>
      </c>
      <c r="U7" s="73">
        <f t="shared" ref="U7:U12" si="9">ROUND(T7*$E7*$F7*$G7,1)</f>
        <v>0</v>
      </c>
      <c r="V7" s="73">
        <f t="shared" ref="V7:V12" si="10">ROUND(T7*$E7,1)</f>
        <v>0</v>
      </c>
      <c r="W7" s="74">
        <f t="shared" ref="W7:W12" si="11">+U7-V7</f>
        <v>0</v>
      </c>
      <c r="X7" s="72">
        <v>0</v>
      </c>
      <c r="Y7" s="73">
        <f t="shared" ref="Y7:Y12" si="12">ROUND(X7*$E7*$F7*$G7,1)</f>
        <v>0</v>
      </c>
      <c r="Z7" s="73">
        <f t="shared" ref="Z7:Z12" si="13">ROUND(X7*$E7,1)</f>
        <v>0</v>
      </c>
      <c r="AA7" s="74">
        <f t="shared" ref="AA7:AA12" si="14">+Y7-Z7</f>
        <v>0</v>
      </c>
      <c r="AB7" s="72">
        <v>0</v>
      </c>
      <c r="AC7" s="73">
        <f t="shared" ref="AC7:AC12" si="15">ROUND(AB7*$E7*$F7*$G7,1)</f>
        <v>0</v>
      </c>
      <c r="AD7" s="73">
        <f t="shared" ref="AD7:AD12" si="16">ROUND(AB7*$E7,1)</f>
        <v>0</v>
      </c>
      <c r="AE7" s="74">
        <f t="shared" ref="AE7:AE12" si="17">+AC7-AD7</f>
        <v>0</v>
      </c>
      <c r="AF7" s="75">
        <f t="shared" ref="AF7:AH12" si="18">+H7+L7+P7+T7+X7+AB7</f>
        <v>0</v>
      </c>
      <c r="AG7" s="76">
        <f t="shared" si="18"/>
        <v>0</v>
      </c>
      <c r="AH7" s="76">
        <f t="shared" si="18"/>
        <v>0</v>
      </c>
      <c r="AI7" s="77">
        <f t="shared" ref="AI7:AI81" si="19">+AG7-AH7</f>
        <v>0</v>
      </c>
      <c r="AJ7" s="75">
        <f t="shared" ref="AJ7:AJ12" si="20">ROUND(AVERAGE(AF7/6),1)</f>
        <v>0</v>
      </c>
      <c r="AK7" s="76">
        <f>ROUND(AVERAGE(AG7/6),0)</f>
        <v>0</v>
      </c>
      <c r="AL7" s="76">
        <f>ROUND(AVERAGE(AH7/6),0)</f>
        <v>0</v>
      </c>
      <c r="AM7" s="78">
        <f t="shared" ref="AM7:AM81" si="21">+AK7-AL7</f>
        <v>0</v>
      </c>
      <c r="AN7" s="72">
        <v>0</v>
      </c>
      <c r="AO7" s="73">
        <f t="shared" ref="AO7:AO12" si="22">ROUND(AN7*$E7*$F7*$G7,1)</f>
        <v>0</v>
      </c>
      <c r="AP7" s="73">
        <f t="shared" ref="AP7:AP12" si="23">ROUND(AN7*$E7,1)</f>
        <v>0</v>
      </c>
      <c r="AQ7" s="74">
        <f t="shared" ref="AQ7:AQ12" si="24">+AO7-AP7</f>
        <v>0</v>
      </c>
      <c r="AR7" s="72">
        <v>0</v>
      </c>
      <c r="AS7" s="73">
        <f t="shared" ref="AS7:AS12" si="25">ROUND(AR7*$E7*$F7*$G7,1)</f>
        <v>0</v>
      </c>
      <c r="AT7" s="73">
        <f t="shared" ref="AT7:AT12" si="26">ROUND(AR7*$E7,1)</f>
        <v>0</v>
      </c>
      <c r="AU7" s="74">
        <f t="shared" ref="AU7:AU12" si="27">+AS7-AT7</f>
        <v>0</v>
      </c>
      <c r="AV7" s="72">
        <v>0</v>
      </c>
      <c r="AW7" s="73">
        <f t="shared" ref="AW7:AW12" si="28">ROUND(AV7*$E7*$F7*$G7,1)</f>
        <v>0</v>
      </c>
      <c r="AX7" s="73">
        <f t="shared" ref="AX7:AX12" si="29">ROUND(AV7*$E7,1)</f>
        <v>0</v>
      </c>
      <c r="AY7" s="74">
        <f t="shared" ref="AY7:AY12" si="30">+AW7-AX7</f>
        <v>0</v>
      </c>
      <c r="AZ7" s="72">
        <v>0</v>
      </c>
      <c r="BA7" s="73">
        <f t="shared" ref="BA7:BA12" si="31">ROUND(AZ7*$E7*$F7*$G7,1)</f>
        <v>0</v>
      </c>
      <c r="BB7" s="73">
        <f t="shared" ref="BB7:BB12" si="32">ROUND(AZ7*$E7,1)</f>
        <v>0</v>
      </c>
      <c r="BC7" s="74">
        <f t="shared" ref="BC7:BC12" si="33">+BA7-BB7</f>
        <v>0</v>
      </c>
      <c r="BD7" s="72">
        <v>0</v>
      </c>
      <c r="BE7" s="73">
        <f t="shared" ref="BE7:BE12" si="34">ROUND(BD7*$E7*$F7*$G7,1)</f>
        <v>0</v>
      </c>
      <c r="BF7" s="73">
        <f t="shared" ref="BF7:BF12" si="35">ROUND(BD7*$E7,1)</f>
        <v>0</v>
      </c>
      <c r="BG7" s="74">
        <f t="shared" ref="BG7:BG12" si="36">+BE7-BF7</f>
        <v>0</v>
      </c>
      <c r="BH7" s="72">
        <v>0</v>
      </c>
      <c r="BI7" s="73">
        <f t="shared" ref="BI7:BI12" si="37">ROUND(BH7*$E7*$F7*$G7,1)</f>
        <v>0</v>
      </c>
      <c r="BJ7" s="73">
        <f t="shared" ref="BJ7:BJ12" si="38">ROUND(BH7*$E7,1)</f>
        <v>0</v>
      </c>
      <c r="BK7" s="74">
        <f t="shared" ref="BK7:BK12" si="39">+BI7-BJ7</f>
        <v>0</v>
      </c>
      <c r="BL7" s="75">
        <f t="shared" ref="BL7:BN12" si="40">+AN7+AR7+AV7+AZ7+BD7+BH7</f>
        <v>0</v>
      </c>
      <c r="BM7" s="76">
        <f t="shared" si="40"/>
        <v>0</v>
      </c>
      <c r="BN7" s="76">
        <f t="shared" si="40"/>
        <v>0</v>
      </c>
      <c r="BO7" s="77">
        <f t="shared" ref="BO7:BO81" si="41">+BM7-BN7</f>
        <v>0</v>
      </c>
      <c r="BP7" s="75">
        <f t="shared" ref="BP7:BP12" si="42">ROUND(AVERAGE(BL7/6),1)</f>
        <v>0</v>
      </c>
      <c r="BQ7" s="76">
        <f>ROUND(AVERAGE(BM7/6),0)</f>
        <v>0</v>
      </c>
      <c r="BR7" s="76">
        <f>ROUND(AVERAGE(BN7/6),0)</f>
        <v>0</v>
      </c>
      <c r="BS7" s="78">
        <f t="shared" ref="BS7:BS81" si="43">+BQ7-BR7</f>
        <v>0</v>
      </c>
      <c r="BT7" s="79">
        <f t="shared" ref="BT7:BV12" si="44">+AF7+BL7</f>
        <v>0</v>
      </c>
      <c r="BU7" s="80">
        <f t="shared" si="44"/>
        <v>0</v>
      </c>
      <c r="BV7" s="80">
        <f t="shared" si="44"/>
        <v>0</v>
      </c>
      <c r="BW7" s="81">
        <f t="shared" ref="BW7:BW81" si="45">+BU7-BV7</f>
        <v>0</v>
      </c>
      <c r="BX7" s="82">
        <f t="shared" ref="BX7:BX12" si="46">ROUND(AVERAGE(BT7/12),1)</f>
        <v>0</v>
      </c>
      <c r="BY7" s="83">
        <f>ROUND(AVERAGE(BU7/12),0)</f>
        <v>0</v>
      </c>
      <c r="BZ7" s="83">
        <f>ROUND(AVERAGE(BV7/12),0)</f>
        <v>0</v>
      </c>
      <c r="CA7" s="84">
        <f>+BY7-BZ7</f>
        <v>0</v>
      </c>
    </row>
    <row r="8" spans="2:79" ht="21" customHeight="1">
      <c r="B8" s="66"/>
      <c r="C8" s="67" t="s">
        <v>40</v>
      </c>
      <c r="D8" s="68" t="s">
        <v>41</v>
      </c>
      <c r="E8" s="69"/>
      <c r="F8" s="85"/>
      <c r="G8" s="86"/>
      <c r="H8" s="87">
        <v>0</v>
      </c>
      <c r="I8" s="88">
        <f t="shared" si="0"/>
        <v>0</v>
      </c>
      <c r="J8" s="88">
        <f t="shared" si="1"/>
        <v>0</v>
      </c>
      <c r="K8" s="89">
        <f t="shared" si="2"/>
        <v>0</v>
      </c>
      <c r="L8" s="87">
        <v>0</v>
      </c>
      <c r="M8" s="88">
        <f t="shared" si="3"/>
        <v>0</v>
      </c>
      <c r="N8" s="88">
        <f t="shared" si="4"/>
        <v>0</v>
      </c>
      <c r="O8" s="89">
        <f t="shared" si="5"/>
        <v>0</v>
      </c>
      <c r="P8" s="87">
        <v>0</v>
      </c>
      <c r="Q8" s="88">
        <f t="shared" si="6"/>
        <v>0</v>
      </c>
      <c r="R8" s="88">
        <f t="shared" si="7"/>
        <v>0</v>
      </c>
      <c r="S8" s="89">
        <f t="shared" si="8"/>
        <v>0</v>
      </c>
      <c r="T8" s="87">
        <v>0</v>
      </c>
      <c r="U8" s="88">
        <f t="shared" si="9"/>
        <v>0</v>
      </c>
      <c r="V8" s="88">
        <f t="shared" si="10"/>
        <v>0</v>
      </c>
      <c r="W8" s="89">
        <f t="shared" si="11"/>
        <v>0</v>
      </c>
      <c r="X8" s="87">
        <v>0</v>
      </c>
      <c r="Y8" s="88">
        <f t="shared" si="12"/>
        <v>0</v>
      </c>
      <c r="Z8" s="88">
        <f t="shared" si="13"/>
        <v>0</v>
      </c>
      <c r="AA8" s="89">
        <f t="shared" si="14"/>
        <v>0</v>
      </c>
      <c r="AB8" s="87">
        <v>0</v>
      </c>
      <c r="AC8" s="88">
        <f t="shared" si="15"/>
        <v>0</v>
      </c>
      <c r="AD8" s="88">
        <f t="shared" si="16"/>
        <v>0</v>
      </c>
      <c r="AE8" s="89">
        <f t="shared" si="17"/>
        <v>0</v>
      </c>
      <c r="AF8" s="90">
        <f t="shared" si="18"/>
        <v>0</v>
      </c>
      <c r="AG8" s="91">
        <f t="shared" si="18"/>
        <v>0</v>
      </c>
      <c r="AH8" s="91">
        <f t="shared" si="18"/>
        <v>0</v>
      </c>
      <c r="AI8" s="92">
        <f t="shared" si="19"/>
        <v>0</v>
      </c>
      <c r="AJ8" s="90">
        <f t="shared" si="20"/>
        <v>0</v>
      </c>
      <c r="AK8" s="91">
        <f t="shared" ref="AK8:AL12" si="47">ROUND(AVERAGE(AG8/6),0)</f>
        <v>0</v>
      </c>
      <c r="AL8" s="91">
        <f t="shared" si="47"/>
        <v>0</v>
      </c>
      <c r="AM8" s="92">
        <f t="shared" si="21"/>
        <v>0</v>
      </c>
      <c r="AN8" s="87">
        <v>0</v>
      </c>
      <c r="AO8" s="88">
        <f t="shared" si="22"/>
        <v>0</v>
      </c>
      <c r="AP8" s="88">
        <f t="shared" si="23"/>
        <v>0</v>
      </c>
      <c r="AQ8" s="89">
        <f t="shared" si="24"/>
        <v>0</v>
      </c>
      <c r="AR8" s="87">
        <v>0</v>
      </c>
      <c r="AS8" s="88">
        <f t="shared" si="25"/>
        <v>0</v>
      </c>
      <c r="AT8" s="88">
        <f t="shared" si="26"/>
        <v>0</v>
      </c>
      <c r="AU8" s="89">
        <f t="shared" si="27"/>
        <v>0</v>
      </c>
      <c r="AV8" s="87">
        <v>0</v>
      </c>
      <c r="AW8" s="88">
        <f t="shared" si="28"/>
        <v>0</v>
      </c>
      <c r="AX8" s="88">
        <f t="shared" si="29"/>
        <v>0</v>
      </c>
      <c r="AY8" s="89">
        <f t="shared" si="30"/>
        <v>0</v>
      </c>
      <c r="AZ8" s="87">
        <v>0</v>
      </c>
      <c r="BA8" s="88">
        <f t="shared" si="31"/>
        <v>0</v>
      </c>
      <c r="BB8" s="88">
        <f t="shared" si="32"/>
        <v>0</v>
      </c>
      <c r="BC8" s="89">
        <f t="shared" si="33"/>
        <v>0</v>
      </c>
      <c r="BD8" s="87">
        <v>0</v>
      </c>
      <c r="BE8" s="88">
        <f t="shared" si="34"/>
        <v>0</v>
      </c>
      <c r="BF8" s="88">
        <f t="shared" si="35"/>
        <v>0</v>
      </c>
      <c r="BG8" s="89">
        <f t="shared" si="36"/>
        <v>0</v>
      </c>
      <c r="BH8" s="87">
        <v>0</v>
      </c>
      <c r="BI8" s="88">
        <f t="shared" si="37"/>
        <v>0</v>
      </c>
      <c r="BJ8" s="88">
        <f t="shared" si="38"/>
        <v>0</v>
      </c>
      <c r="BK8" s="89">
        <f t="shared" si="39"/>
        <v>0</v>
      </c>
      <c r="BL8" s="90">
        <f t="shared" si="40"/>
        <v>0</v>
      </c>
      <c r="BM8" s="91">
        <f t="shared" si="40"/>
        <v>0</v>
      </c>
      <c r="BN8" s="91">
        <f t="shared" si="40"/>
        <v>0</v>
      </c>
      <c r="BO8" s="92">
        <f t="shared" si="41"/>
        <v>0</v>
      </c>
      <c r="BP8" s="90">
        <f t="shared" si="42"/>
        <v>0</v>
      </c>
      <c r="BQ8" s="91">
        <f t="shared" ref="BQ8:BR12" si="48">ROUND(AVERAGE(BM8/6),0)</f>
        <v>0</v>
      </c>
      <c r="BR8" s="91">
        <f t="shared" si="48"/>
        <v>0</v>
      </c>
      <c r="BS8" s="92">
        <f t="shared" si="43"/>
        <v>0</v>
      </c>
      <c r="BT8" s="79">
        <f t="shared" si="44"/>
        <v>0</v>
      </c>
      <c r="BU8" s="80">
        <f t="shared" si="44"/>
        <v>0</v>
      </c>
      <c r="BV8" s="80">
        <f t="shared" si="44"/>
        <v>0</v>
      </c>
      <c r="BW8" s="93">
        <f t="shared" si="45"/>
        <v>0</v>
      </c>
      <c r="BX8" s="79">
        <f t="shared" si="46"/>
        <v>0</v>
      </c>
      <c r="BY8" s="80">
        <f t="shared" ref="BY8:BZ12" si="49">ROUND(AVERAGE(BU8/12),0)</f>
        <v>0</v>
      </c>
      <c r="BZ8" s="80">
        <f t="shared" si="49"/>
        <v>0</v>
      </c>
      <c r="CA8" s="93">
        <f t="shared" ref="CA8:CA82" si="50">+BY8-BZ8</f>
        <v>0</v>
      </c>
    </row>
    <row r="9" spans="2:79" ht="21" customHeight="1">
      <c r="B9" s="66"/>
      <c r="C9" s="67" t="s">
        <v>42</v>
      </c>
      <c r="D9" s="68" t="s">
        <v>43</v>
      </c>
      <c r="E9" s="69"/>
      <c r="F9" s="85"/>
      <c r="G9" s="86"/>
      <c r="H9" s="87">
        <v>0</v>
      </c>
      <c r="I9" s="88">
        <f t="shared" si="0"/>
        <v>0</v>
      </c>
      <c r="J9" s="88">
        <f t="shared" si="1"/>
        <v>0</v>
      </c>
      <c r="K9" s="89">
        <f t="shared" si="2"/>
        <v>0</v>
      </c>
      <c r="L9" s="87">
        <v>0</v>
      </c>
      <c r="M9" s="88">
        <f t="shared" si="3"/>
        <v>0</v>
      </c>
      <c r="N9" s="88">
        <f t="shared" si="4"/>
        <v>0</v>
      </c>
      <c r="O9" s="89">
        <f t="shared" si="5"/>
        <v>0</v>
      </c>
      <c r="P9" s="87">
        <v>0</v>
      </c>
      <c r="Q9" s="88">
        <f t="shared" si="6"/>
        <v>0</v>
      </c>
      <c r="R9" s="88">
        <f t="shared" si="7"/>
        <v>0</v>
      </c>
      <c r="S9" s="89">
        <f t="shared" si="8"/>
        <v>0</v>
      </c>
      <c r="T9" s="87">
        <v>0</v>
      </c>
      <c r="U9" s="88">
        <f t="shared" si="9"/>
        <v>0</v>
      </c>
      <c r="V9" s="88">
        <f t="shared" si="10"/>
        <v>0</v>
      </c>
      <c r="W9" s="89">
        <f t="shared" si="11"/>
        <v>0</v>
      </c>
      <c r="X9" s="87">
        <v>0</v>
      </c>
      <c r="Y9" s="88">
        <f t="shared" si="12"/>
        <v>0</v>
      </c>
      <c r="Z9" s="88">
        <f t="shared" si="13"/>
        <v>0</v>
      </c>
      <c r="AA9" s="89">
        <f t="shared" si="14"/>
        <v>0</v>
      </c>
      <c r="AB9" s="87">
        <v>0</v>
      </c>
      <c r="AC9" s="88">
        <f t="shared" si="15"/>
        <v>0</v>
      </c>
      <c r="AD9" s="88">
        <f t="shared" si="16"/>
        <v>0</v>
      </c>
      <c r="AE9" s="89">
        <f t="shared" si="17"/>
        <v>0</v>
      </c>
      <c r="AF9" s="90">
        <f t="shared" si="18"/>
        <v>0</v>
      </c>
      <c r="AG9" s="91">
        <f t="shared" si="18"/>
        <v>0</v>
      </c>
      <c r="AH9" s="91">
        <f t="shared" si="18"/>
        <v>0</v>
      </c>
      <c r="AI9" s="92">
        <f t="shared" si="19"/>
        <v>0</v>
      </c>
      <c r="AJ9" s="90">
        <f t="shared" si="20"/>
        <v>0</v>
      </c>
      <c r="AK9" s="91">
        <f t="shared" si="47"/>
        <v>0</v>
      </c>
      <c r="AL9" s="91">
        <f t="shared" si="47"/>
        <v>0</v>
      </c>
      <c r="AM9" s="92">
        <f t="shared" si="21"/>
        <v>0</v>
      </c>
      <c r="AN9" s="87">
        <v>0</v>
      </c>
      <c r="AO9" s="88">
        <f t="shared" si="22"/>
        <v>0</v>
      </c>
      <c r="AP9" s="88">
        <f t="shared" si="23"/>
        <v>0</v>
      </c>
      <c r="AQ9" s="89">
        <f t="shared" si="24"/>
        <v>0</v>
      </c>
      <c r="AR9" s="87">
        <v>0</v>
      </c>
      <c r="AS9" s="88">
        <f t="shared" si="25"/>
        <v>0</v>
      </c>
      <c r="AT9" s="88">
        <f t="shared" si="26"/>
        <v>0</v>
      </c>
      <c r="AU9" s="89">
        <f t="shared" si="27"/>
        <v>0</v>
      </c>
      <c r="AV9" s="87">
        <v>0</v>
      </c>
      <c r="AW9" s="88">
        <f t="shared" si="28"/>
        <v>0</v>
      </c>
      <c r="AX9" s="88">
        <f t="shared" si="29"/>
        <v>0</v>
      </c>
      <c r="AY9" s="89">
        <f t="shared" si="30"/>
        <v>0</v>
      </c>
      <c r="AZ9" s="87">
        <v>0</v>
      </c>
      <c r="BA9" s="88">
        <f t="shared" si="31"/>
        <v>0</v>
      </c>
      <c r="BB9" s="88">
        <f t="shared" si="32"/>
        <v>0</v>
      </c>
      <c r="BC9" s="89">
        <f t="shared" si="33"/>
        <v>0</v>
      </c>
      <c r="BD9" s="87">
        <v>0</v>
      </c>
      <c r="BE9" s="88">
        <f t="shared" si="34"/>
        <v>0</v>
      </c>
      <c r="BF9" s="88">
        <f t="shared" si="35"/>
        <v>0</v>
      </c>
      <c r="BG9" s="89">
        <f t="shared" si="36"/>
        <v>0</v>
      </c>
      <c r="BH9" s="87">
        <v>0</v>
      </c>
      <c r="BI9" s="88">
        <f t="shared" si="37"/>
        <v>0</v>
      </c>
      <c r="BJ9" s="88">
        <f t="shared" si="38"/>
        <v>0</v>
      </c>
      <c r="BK9" s="89">
        <f t="shared" si="39"/>
        <v>0</v>
      </c>
      <c r="BL9" s="90">
        <f t="shared" si="40"/>
        <v>0</v>
      </c>
      <c r="BM9" s="91">
        <f t="shared" si="40"/>
        <v>0</v>
      </c>
      <c r="BN9" s="91">
        <f t="shared" si="40"/>
        <v>0</v>
      </c>
      <c r="BO9" s="92">
        <f t="shared" si="41"/>
        <v>0</v>
      </c>
      <c r="BP9" s="90">
        <f t="shared" si="42"/>
        <v>0</v>
      </c>
      <c r="BQ9" s="91">
        <f t="shared" si="48"/>
        <v>0</v>
      </c>
      <c r="BR9" s="91">
        <f t="shared" si="48"/>
        <v>0</v>
      </c>
      <c r="BS9" s="92">
        <f t="shared" si="43"/>
        <v>0</v>
      </c>
      <c r="BT9" s="79">
        <f t="shared" si="44"/>
        <v>0</v>
      </c>
      <c r="BU9" s="80">
        <f t="shared" si="44"/>
        <v>0</v>
      </c>
      <c r="BV9" s="80">
        <f t="shared" si="44"/>
        <v>0</v>
      </c>
      <c r="BW9" s="93">
        <f t="shared" si="45"/>
        <v>0</v>
      </c>
      <c r="BX9" s="79">
        <f t="shared" si="46"/>
        <v>0</v>
      </c>
      <c r="BY9" s="80">
        <f t="shared" si="49"/>
        <v>0</v>
      </c>
      <c r="BZ9" s="80">
        <f t="shared" si="49"/>
        <v>0</v>
      </c>
      <c r="CA9" s="93">
        <f t="shared" si="50"/>
        <v>0</v>
      </c>
    </row>
    <row r="10" spans="2:79" ht="21" customHeight="1">
      <c r="B10" s="66"/>
      <c r="C10" s="67" t="s">
        <v>50</v>
      </c>
      <c r="D10" s="68" t="s">
        <v>119</v>
      </c>
      <c r="E10" s="69"/>
      <c r="F10" s="85"/>
      <c r="G10" s="86"/>
      <c r="H10" s="87">
        <v>0</v>
      </c>
      <c r="I10" s="88">
        <f t="shared" si="0"/>
        <v>0</v>
      </c>
      <c r="J10" s="88">
        <f t="shared" si="1"/>
        <v>0</v>
      </c>
      <c r="K10" s="89">
        <f t="shared" si="2"/>
        <v>0</v>
      </c>
      <c r="L10" s="87">
        <v>0</v>
      </c>
      <c r="M10" s="88">
        <f t="shared" si="3"/>
        <v>0</v>
      </c>
      <c r="N10" s="88">
        <f t="shared" si="4"/>
        <v>0</v>
      </c>
      <c r="O10" s="89">
        <f t="shared" si="5"/>
        <v>0</v>
      </c>
      <c r="P10" s="87">
        <v>0</v>
      </c>
      <c r="Q10" s="88">
        <f t="shared" si="6"/>
        <v>0</v>
      </c>
      <c r="R10" s="88">
        <f t="shared" si="7"/>
        <v>0</v>
      </c>
      <c r="S10" s="89">
        <f t="shared" si="8"/>
        <v>0</v>
      </c>
      <c r="T10" s="87">
        <v>0</v>
      </c>
      <c r="U10" s="88">
        <f t="shared" si="9"/>
        <v>0</v>
      </c>
      <c r="V10" s="88">
        <f t="shared" si="10"/>
        <v>0</v>
      </c>
      <c r="W10" s="89">
        <f t="shared" si="11"/>
        <v>0</v>
      </c>
      <c r="X10" s="87">
        <v>0</v>
      </c>
      <c r="Y10" s="88">
        <f t="shared" si="12"/>
        <v>0</v>
      </c>
      <c r="Z10" s="88">
        <f t="shared" si="13"/>
        <v>0</v>
      </c>
      <c r="AA10" s="89">
        <f t="shared" si="14"/>
        <v>0</v>
      </c>
      <c r="AB10" s="87">
        <v>0</v>
      </c>
      <c r="AC10" s="88">
        <f t="shared" si="15"/>
        <v>0</v>
      </c>
      <c r="AD10" s="88">
        <f t="shared" si="16"/>
        <v>0</v>
      </c>
      <c r="AE10" s="89">
        <f t="shared" si="17"/>
        <v>0</v>
      </c>
      <c r="AF10" s="90">
        <f t="shared" si="18"/>
        <v>0</v>
      </c>
      <c r="AG10" s="91">
        <f t="shared" si="18"/>
        <v>0</v>
      </c>
      <c r="AH10" s="91">
        <f t="shared" si="18"/>
        <v>0</v>
      </c>
      <c r="AI10" s="92">
        <f t="shared" si="19"/>
        <v>0</v>
      </c>
      <c r="AJ10" s="90">
        <f t="shared" si="20"/>
        <v>0</v>
      </c>
      <c r="AK10" s="91">
        <f t="shared" si="47"/>
        <v>0</v>
      </c>
      <c r="AL10" s="91">
        <f t="shared" si="47"/>
        <v>0</v>
      </c>
      <c r="AM10" s="92">
        <f t="shared" si="21"/>
        <v>0</v>
      </c>
      <c r="AN10" s="87">
        <v>0</v>
      </c>
      <c r="AO10" s="88">
        <f t="shared" si="22"/>
        <v>0</v>
      </c>
      <c r="AP10" s="88">
        <f t="shared" si="23"/>
        <v>0</v>
      </c>
      <c r="AQ10" s="89">
        <f t="shared" si="24"/>
        <v>0</v>
      </c>
      <c r="AR10" s="87">
        <v>0</v>
      </c>
      <c r="AS10" s="88">
        <f t="shared" si="25"/>
        <v>0</v>
      </c>
      <c r="AT10" s="88">
        <f t="shared" si="26"/>
        <v>0</v>
      </c>
      <c r="AU10" s="89">
        <f t="shared" si="27"/>
        <v>0</v>
      </c>
      <c r="AV10" s="87">
        <v>0</v>
      </c>
      <c r="AW10" s="88">
        <f t="shared" si="28"/>
        <v>0</v>
      </c>
      <c r="AX10" s="88">
        <f t="shared" si="29"/>
        <v>0</v>
      </c>
      <c r="AY10" s="89">
        <f t="shared" si="30"/>
        <v>0</v>
      </c>
      <c r="AZ10" s="87">
        <v>0</v>
      </c>
      <c r="BA10" s="88">
        <f t="shared" si="31"/>
        <v>0</v>
      </c>
      <c r="BB10" s="88">
        <f t="shared" si="32"/>
        <v>0</v>
      </c>
      <c r="BC10" s="89">
        <f t="shared" si="33"/>
        <v>0</v>
      </c>
      <c r="BD10" s="87">
        <v>0</v>
      </c>
      <c r="BE10" s="88">
        <f t="shared" si="34"/>
        <v>0</v>
      </c>
      <c r="BF10" s="88">
        <f t="shared" si="35"/>
        <v>0</v>
      </c>
      <c r="BG10" s="89">
        <f t="shared" si="36"/>
        <v>0</v>
      </c>
      <c r="BH10" s="87">
        <v>0</v>
      </c>
      <c r="BI10" s="88">
        <f t="shared" si="37"/>
        <v>0</v>
      </c>
      <c r="BJ10" s="88">
        <f t="shared" si="38"/>
        <v>0</v>
      </c>
      <c r="BK10" s="89">
        <f t="shared" si="39"/>
        <v>0</v>
      </c>
      <c r="BL10" s="90">
        <f t="shared" si="40"/>
        <v>0</v>
      </c>
      <c r="BM10" s="91">
        <f t="shared" si="40"/>
        <v>0</v>
      </c>
      <c r="BN10" s="91">
        <f t="shared" si="40"/>
        <v>0</v>
      </c>
      <c r="BO10" s="92">
        <f t="shared" si="41"/>
        <v>0</v>
      </c>
      <c r="BP10" s="90">
        <f t="shared" si="42"/>
        <v>0</v>
      </c>
      <c r="BQ10" s="91">
        <f t="shared" si="48"/>
        <v>0</v>
      </c>
      <c r="BR10" s="91">
        <f t="shared" si="48"/>
        <v>0</v>
      </c>
      <c r="BS10" s="92">
        <f t="shared" si="43"/>
        <v>0</v>
      </c>
      <c r="BT10" s="79">
        <f t="shared" si="44"/>
        <v>0</v>
      </c>
      <c r="BU10" s="80">
        <f t="shared" si="44"/>
        <v>0</v>
      </c>
      <c r="BV10" s="80">
        <f t="shared" si="44"/>
        <v>0</v>
      </c>
      <c r="BW10" s="93">
        <f t="shared" si="45"/>
        <v>0</v>
      </c>
      <c r="BX10" s="79">
        <f t="shared" si="46"/>
        <v>0</v>
      </c>
      <c r="BY10" s="80">
        <f t="shared" si="49"/>
        <v>0</v>
      </c>
      <c r="BZ10" s="80">
        <f t="shared" si="49"/>
        <v>0</v>
      </c>
      <c r="CA10" s="93">
        <f t="shared" si="50"/>
        <v>0</v>
      </c>
    </row>
    <row r="11" spans="2:79" ht="21" customHeight="1">
      <c r="B11" s="66"/>
      <c r="C11" s="67" t="s">
        <v>45</v>
      </c>
      <c r="D11" s="68" t="s">
        <v>46</v>
      </c>
      <c r="E11" s="69"/>
      <c r="F11" s="85"/>
      <c r="G11" s="86"/>
      <c r="H11" s="87">
        <v>0</v>
      </c>
      <c r="I11" s="88">
        <f t="shared" si="0"/>
        <v>0</v>
      </c>
      <c r="J11" s="88">
        <f t="shared" si="1"/>
        <v>0</v>
      </c>
      <c r="K11" s="89">
        <f t="shared" si="2"/>
        <v>0</v>
      </c>
      <c r="L11" s="87">
        <v>0</v>
      </c>
      <c r="M11" s="88">
        <f t="shared" si="3"/>
        <v>0</v>
      </c>
      <c r="N11" s="88">
        <f t="shared" si="4"/>
        <v>0</v>
      </c>
      <c r="O11" s="89">
        <f t="shared" si="5"/>
        <v>0</v>
      </c>
      <c r="P11" s="87">
        <v>0</v>
      </c>
      <c r="Q11" s="88">
        <f t="shared" si="6"/>
        <v>0</v>
      </c>
      <c r="R11" s="88">
        <f t="shared" si="7"/>
        <v>0</v>
      </c>
      <c r="S11" s="89">
        <f t="shared" si="8"/>
        <v>0</v>
      </c>
      <c r="T11" s="87">
        <v>0</v>
      </c>
      <c r="U11" s="88">
        <f t="shared" si="9"/>
        <v>0</v>
      </c>
      <c r="V11" s="88">
        <f t="shared" si="10"/>
        <v>0</v>
      </c>
      <c r="W11" s="89">
        <f t="shared" si="11"/>
        <v>0</v>
      </c>
      <c r="X11" s="87">
        <v>0</v>
      </c>
      <c r="Y11" s="88">
        <f t="shared" si="12"/>
        <v>0</v>
      </c>
      <c r="Z11" s="88">
        <f t="shared" si="13"/>
        <v>0</v>
      </c>
      <c r="AA11" s="89">
        <f t="shared" si="14"/>
        <v>0</v>
      </c>
      <c r="AB11" s="87">
        <v>0</v>
      </c>
      <c r="AC11" s="88">
        <f t="shared" si="15"/>
        <v>0</v>
      </c>
      <c r="AD11" s="88">
        <f t="shared" si="16"/>
        <v>0</v>
      </c>
      <c r="AE11" s="89">
        <f t="shared" si="17"/>
        <v>0</v>
      </c>
      <c r="AF11" s="90">
        <f t="shared" si="18"/>
        <v>0</v>
      </c>
      <c r="AG11" s="91">
        <f t="shared" si="18"/>
        <v>0</v>
      </c>
      <c r="AH11" s="91">
        <f t="shared" si="18"/>
        <v>0</v>
      </c>
      <c r="AI11" s="92">
        <f t="shared" si="19"/>
        <v>0</v>
      </c>
      <c r="AJ11" s="90">
        <f t="shared" si="20"/>
        <v>0</v>
      </c>
      <c r="AK11" s="91">
        <f t="shared" si="47"/>
        <v>0</v>
      </c>
      <c r="AL11" s="91">
        <f t="shared" si="47"/>
        <v>0</v>
      </c>
      <c r="AM11" s="92">
        <f t="shared" si="21"/>
        <v>0</v>
      </c>
      <c r="AN11" s="87">
        <v>0</v>
      </c>
      <c r="AO11" s="88">
        <f t="shared" si="22"/>
        <v>0</v>
      </c>
      <c r="AP11" s="88">
        <f t="shared" si="23"/>
        <v>0</v>
      </c>
      <c r="AQ11" s="89">
        <f t="shared" si="24"/>
        <v>0</v>
      </c>
      <c r="AR11" s="87">
        <v>0</v>
      </c>
      <c r="AS11" s="88">
        <f t="shared" si="25"/>
        <v>0</v>
      </c>
      <c r="AT11" s="88">
        <f t="shared" si="26"/>
        <v>0</v>
      </c>
      <c r="AU11" s="89">
        <f t="shared" si="27"/>
        <v>0</v>
      </c>
      <c r="AV11" s="87">
        <v>0</v>
      </c>
      <c r="AW11" s="88">
        <f t="shared" si="28"/>
        <v>0</v>
      </c>
      <c r="AX11" s="88">
        <f t="shared" si="29"/>
        <v>0</v>
      </c>
      <c r="AY11" s="89">
        <f t="shared" si="30"/>
        <v>0</v>
      </c>
      <c r="AZ11" s="87">
        <v>0</v>
      </c>
      <c r="BA11" s="88">
        <f t="shared" si="31"/>
        <v>0</v>
      </c>
      <c r="BB11" s="88">
        <f t="shared" si="32"/>
        <v>0</v>
      </c>
      <c r="BC11" s="89">
        <f t="shared" si="33"/>
        <v>0</v>
      </c>
      <c r="BD11" s="87">
        <v>0</v>
      </c>
      <c r="BE11" s="88">
        <f t="shared" si="34"/>
        <v>0</v>
      </c>
      <c r="BF11" s="88">
        <f t="shared" si="35"/>
        <v>0</v>
      </c>
      <c r="BG11" s="89">
        <f t="shared" si="36"/>
        <v>0</v>
      </c>
      <c r="BH11" s="87">
        <v>0</v>
      </c>
      <c r="BI11" s="88">
        <f t="shared" si="37"/>
        <v>0</v>
      </c>
      <c r="BJ11" s="88">
        <f t="shared" si="38"/>
        <v>0</v>
      </c>
      <c r="BK11" s="89">
        <f t="shared" si="39"/>
        <v>0</v>
      </c>
      <c r="BL11" s="90">
        <f t="shared" si="40"/>
        <v>0</v>
      </c>
      <c r="BM11" s="91">
        <f t="shared" si="40"/>
        <v>0</v>
      </c>
      <c r="BN11" s="91">
        <f t="shared" si="40"/>
        <v>0</v>
      </c>
      <c r="BO11" s="92">
        <f t="shared" si="41"/>
        <v>0</v>
      </c>
      <c r="BP11" s="90">
        <f t="shared" si="42"/>
        <v>0</v>
      </c>
      <c r="BQ11" s="91">
        <f t="shared" si="48"/>
        <v>0</v>
      </c>
      <c r="BR11" s="91">
        <f t="shared" si="48"/>
        <v>0</v>
      </c>
      <c r="BS11" s="92">
        <f t="shared" si="43"/>
        <v>0</v>
      </c>
      <c r="BT11" s="79">
        <f t="shared" si="44"/>
        <v>0</v>
      </c>
      <c r="BU11" s="80">
        <f t="shared" si="44"/>
        <v>0</v>
      </c>
      <c r="BV11" s="80">
        <f t="shared" si="44"/>
        <v>0</v>
      </c>
      <c r="BW11" s="93">
        <f t="shared" si="45"/>
        <v>0</v>
      </c>
      <c r="BX11" s="79">
        <f t="shared" si="46"/>
        <v>0</v>
      </c>
      <c r="BY11" s="80">
        <f t="shared" si="49"/>
        <v>0</v>
      </c>
      <c r="BZ11" s="80">
        <f t="shared" si="49"/>
        <v>0</v>
      </c>
      <c r="CA11" s="93">
        <f t="shared" si="50"/>
        <v>0</v>
      </c>
    </row>
    <row r="12" spans="2:79" ht="21" customHeight="1" thickBot="1">
      <c r="B12" s="66"/>
      <c r="C12" s="67" t="s">
        <v>154</v>
      </c>
      <c r="D12" s="68" t="s">
        <v>44</v>
      </c>
      <c r="E12" s="69"/>
      <c r="F12" s="85"/>
      <c r="G12" s="86"/>
      <c r="H12" s="94">
        <v>0</v>
      </c>
      <c r="I12" s="95">
        <f t="shared" si="0"/>
        <v>0</v>
      </c>
      <c r="J12" s="95">
        <f t="shared" si="1"/>
        <v>0</v>
      </c>
      <c r="K12" s="96">
        <f t="shared" si="2"/>
        <v>0</v>
      </c>
      <c r="L12" s="94">
        <v>0</v>
      </c>
      <c r="M12" s="95">
        <f t="shared" si="3"/>
        <v>0</v>
      </c>
      <c r="N12" s="95">
        <f t="shared" si="4"/>
        <v>0</v>
      </c>
      <c r="O12" s="96">
        <f t="shared" si="5"/>
        <v>0</v>
      </c>
      <c r="P12" s="94">
        <v>0</v>
      </c>
      <c r="Q12" s="95">
        <f t="shared" si="6"/>
        <v>0</v>
      </c>
      <c r="R12" s="95">
        <f t="shared" si="7"/>
        <v>0</v>
      </c>
      <c r="S12" s="96">
        <f t="shared" si="8"/>
        <v>0</v>
      </c>
      <c r="T12" s="94">
        <v>0</v>
      </c>
      <c r="U12" s="95">
        <f t="shared" si="9"/>
        <v>0</v>
      </c>
      <c r="V12" s="95">
        <f t="shared" si="10"/>
        <v>0</v>
      </c>
      <c r="W12" s="96">
        <f t="shared" si="11"/>
        <v>0</v>
      </c>
      <c r="X12" s="94">
        <v>0</v>
      </c>
      <c r="Y12" s="95">
        <f t="shared" si="12"/>
        <v>0</v>
      </c>
      <c r="Z12" s="95">
        <f t="shared" si="13"/>
        <v>0</v>
      </c>
      <c r="AA12" s="96">
        <f t="shared" si="14"/>
        <v>0</v>
      </c>
      <c r="AB12" s="94">
        <v>0</v>
      </c>
      <c r="AC12" s="95">
        <f t="shared" si="15"/>
        <v>0</v>
      </c>
      <c r="AD12" s="95">
        <f t="shared" si="16"/>
        <v>0</v>
      </c>
      <c r="AE12" s="96">
        <f t="shared" si="17"/>
        <v>0</v>
      </c>
      <c r="AF12" s="97">
        <f t="shared" si="18"/>
        <v>0</v>
      </c>
      <c r="AG12" s="98">
        <f t="shared" si="18"/>
        <v>0</v>
      </c>
      <c r="AH12" s="98">
        <f t="shared" si="18"/>
        <v>0</v>
      </c>
      <c r="AI12" s="99">
        <f t="shared" si="19"/>
        <v>0</v>
      </c>
      <c r="AJ12" s="97">
        <f t="shared" si="20"/>
        <v>0</v>
      </c>
      <c r="AK12" s="98">
        <f t="shared" si="47"/>
        <v>0</v>
      </c>
      <c r="AL12" s="98">
        <f t="shared" si="47"/>
        <v>0</v>
      </c>
      <c r="AM12" s="99">
        <f t="shared" si="21"/>
        <v>0</v>
      </c>
      <c r="AN12" s="94">
        <v>0</v>
      </c>
      <c r="AO12" s="95">
        <f t="shared" si="22"/>
        <v>0</v>
      </c>
      <c r="AP12" s="95">
        <f t="shared" si="23"/>
        <v>0</v>
      </c>
      <c r="AQ12" s="96">
        <f t="shared" si="24"/>
        <v>0</v>
      </c>
      <c r="AR12" s="94">
        <v>0</v>
      </c>
      <c r="AS12" s="95">
        <f t="shared" si="25"/>
        <v>0</v>
      </c>
      <c r="AT12" s="95">
        <f t="shared" si="26"/>
        <v>0</v>
      </c>
      <c r="AU12" s="96">
        <f t="shared" si="27"/>
        <v>0</v>
      </c>
      <c r="AV12" s="94">
        <v>0</v>
      </c>
      <c r="AW12" s="95">
        <f t="shared" si="28"/>
        <v>0</v>
      </c>
      <c r="AX12" s="95">
        <f t="shared" si="29"/>
        <v>0</v>
      </c>
      <c r="AY12" s="96">
        <f t="shared" si="30"/>
        <v>0</v>
      </c>
      <c r="AZ12" s="94">
        <v>0</v>
      </c>
      <c r="BA12" s="95">
        <f t="shared" si="31"/>
        <v>0</v>
      </c>
      <c r="BB12" s="95">
        <f t="shared" si="32"/>
        <v>0</v>
      </c>
      <c r="BC12" s="96">
        <f t="shared" si="33"/>
        <v>0</v>
      </c>
      <c r="BD12" s="94">
        <v>0</v>
      </c>
      <c r="BE12" s="95">
        <f t="shared" si="34"/>
        <v>0</v>
      </c>
      <c r="BF12" s="95">
        <f t="shared" si="35"/>
        <v>0</v>
      </c>
      <c r="BG12" s="96">
        <f t="shared" si="36"/>
        <v>0</v>
      </c>
      <c r="BH12" s="94">
        <v>0</v>
      </c>
      <c r="BI12" s="95">
        <f t="shared" si="37"/>
        <v>0</v>
      </c>
      <c r="BJ12" s="95">
        <f t="shared" si="38"/>
        <v>0</v>
      </c>
      <c r="BK12" s="96">
        <f t="shared" si="39"/>
        <v>0</v>
      </c>
      <c r="BL12" s="97">
        <f t="shared" si="40"/>
        <v>0</v>
      </c>
      <c r="BM12" s="98">
        <f t="shared" si="40"/>
        <v>0</v>
      </c>
      <c r="BN12" s="98">
        <f t="shared" si="40"/>
        <v>0</v>
      </c>
      <c r="BO12" s="99">
        <f t="shared" si="41"/>
        <v>0</v>
      </c>
      <c r="BP12" s="97">
        <f t="shared" si="42"/>
        <v>0</v>
      </c>
      <c r="BQ12" s="98">
        <f t="shared" si="48"/>
        <v>0</v>
      </c>
      <c r="BR12" s="98">
        <f t="shared" si="48"/>
        <v>0</v>
      </c>
      <c r="BS12" s="99">
        <f t="shared" si="43"/>
        <v>0</v>
      </c>
      <c r="BT12" s="100">
        <f t="shared" si="44"/>
        <v>0</v>
      </c>
      <c r="BU12" s="101">
        <f t="shared" si="44"/>
        <v>0</v>
      </c>
      <c r="BV12" s="101">
        <f t="shared" si="44"/>
        <v>0</v>
      </c>
      <c r="BW12" s="102">
        <f t="shared" si="45"/>
        <v>0</v>
      </c>
      <c r="BX12" s="100">
        <f t="shared" si="46"/>
        <v>0</v>
      </c>
      <c r="BY12" s="103">
        <f t="shared" si="49"/>
        <v>0</v>
      </c>
      <c r="BZ12" s="103">
        <f t="shared" si="49"/>
        <v>0</v>
      </c>
      <c r="CA12" s="104">
        <f t="shared" si="50"/>
        <v>0</v>
      </c>
    </row>
    <row r="13" spans="2:79" ht="21" customHeight="1" thickBot="1">
      <c r="B13" s="105" t="s">
        <v>47</v>
      </c>
      <c r="C13" s="106" t="s">
        <v>120</v>
      </c>
      <c r="D13" s="107"/>
      <c r="E13" s="108"/>
      <c r="F13" s="109"/>
      <c r="G13" s="110"/>
      <c r="H13" s="111">
        <f>SUM(H7:H12)</f>
        <v>0</v>
      </c>
      <c r="I13" s="112">
        <f t="shared" ref="I13:AA13" si="51">SUM(I7:I12)</f>
        <v>0</v>
      </c>
      <c r="J13" s="112">
        <f t="shared" si="51"/>
        <v>0</v>
      </c>
      <c r="K13" s="113">
        <f t="shared" si="51"/>
        <v>0</v>
      </c>
      <c r="L13" s="111">
        <f>SUM(L7:L12)</f>
        <v>0</v>
      </c>
      <c r="M13" s="112">
        <f t="shared" si="51"/>
        <v>0</v>
      </c>
      <c r="N13" s="112">
        <f t="shared" si="51"/>
        <v>0</v>
      </c>
      <c r="O13" s="113">
        <f t="shared" si="51"/>
        <v>0</v>
      </c>
      <c r="P13" s="111">
        <f>SUM(P7:P12)</f>
        <v>0</v>
      </c>
      <c r="Q13" s="112">
        <f t="shared" si="51"/>
        <v>0</v>
      </c>
      <c r="R13" s="112">
        <f t="shared" si="51"/>
        <v>0</v>
      </c>
      <c r="S13" s="113">
        <f t="shared" si="51"/>
        <v>0</v>
      </c>
      <c r="T13" s="111">
        <f>SUM(T7:T12)</f>
        <v>0</v>
      </c>
      <c r="U13" s="112">
        <f t="shared" si="51"/>
        <v>0</v>
      </c>
      <c r="V13" s="112">
        <f t="shared" si="51"/>
        <v>0</v>
      </c>
      <c r="W13" s="113">
        <f t="shared" si="51"/>
        <v>0</v>
      </c>
      <c r="X13" s="111">
        <f>SUM(X7:X12)</f>
        <v>0</v>
      </c>
      <c r="Y13" s="112">
        <f t="shared" si="51"/>
        <v>0</v>
      </c>
      <c r="Z13" s="112">
        <f t="shared" si="51"/>
        <v>0</v>
      </c>
      <c r="AA13" s="113">
        <f t="shared" si="51"/>
        <v>0</v>
      </c>
      <c r="AB13" s="111">
        <f>SUM(AB7:AB12)</f>
        <v>0</v>
      </c>
      <c r="AC13" s="112">
        <f t="shared" ref="AC13:CA13" si="52">SUM(AC7:AC12)</f>
        <v>0</v>
      </c>
      <c r="AD13" s="112">
        <f t="shared" si="52"/>
        <v>0</v>
      </c>
      <c r="AE13" s="113">
        <f t="shared" si="52"/>
        <v>0</v>
      </c>
      <c r="AF13" s="111">
        <f t="shared" si="52"/>
        <v>0</v>
      </c>
      <c r="AG13" s="112">
        <f t="shared" si="52"/>
        <v>0</v>
      </c>
      <c r="AH13" s="112">
        <f t="shared" si="52"/>
        <v>0</v>
      </c>
      <c r="AI13" s="113">
        <f t="shared" si="52"/>
        <v>0</v>
      </c>
      <c r="AJ13" s="111">
        <f t="shared" si="52"/>
        <v>0</v>
      </c>
      <c r="AK13" s="112">
        <f t="shared" si="52"/>
        <v>0</v>
      </c>
      <c r="AL13" s="112">
        <f t="shared" si="52"/>
        <v>0</v>
      </c>
      <c r="AM13" s="113">
        <f t="shared" si="52"/>
        <v>0</v>
      </c>
      <c r="AN13" s="111">
        <f>SUM(AN7:AN12)</f>
        <v>0</v>
      </c>
      <c r="AO13" s="112">
        <f t="shared" ref="AO13:BG13" si="53">SUM(AO7:AO12)</f>
        <v>0</v>
      </c>
      <c r="AP13" s="112">
        <f t="shared" si="53"/>
        <v>0</v>
      </c>
      <c r="AQ13" s="113">
        <f t="shared" si="53"/>
        <v>0</v>
      </c>
      <c r="AR13" s="111">
        <f>SUM(AR7:AR12)</f>
        <v>0</v>
      </c>
      <c r="AS13" s="112">
        <f t="shared" si="53"/>
        <v>0</v>
      </c>
      <c r="AT13" s="112">
        <f t="shared" si="53"/>
        <v>0</v>
      </c>
      <c r="AU13" s="113">
        <f t="shared" si="53"/>
        <v>0</v>
      </c>
      <c r="AV13" s="111">
        <f>SUM(AV7:AV12)</f>
        <v>0</v>
      </c>
      <c r="AW13" s="112">
        <f t="shared" si="53"/>
        <v>0</v>
      </c>
      <c r="AX13" s="112">
        <f t="shared" si="53"/>
        <v>0</v>
      </c>
      <c r="AY13" s="113">
        <f t="shared" si="53"/>
        <v>0</v>
      </c>
      <c r="AZ13" s="111">
        <f>SUM(AZ7:AZ12)</f>
        <v>0</v>
      </c>
      <c r="BA13" s="112">
        <f t="shared" si="53"/>
        <v>0</v>
      </c>
      <c r="BB13" s="112">
        <f t="shared" si="53"/>
        <v>0</v>
      </c>
      <c r="BC13" s="113">
        <f t="shared" si="53"/>
        <v>0</v>
      </c>
      <c r="BD13" s="111">
        <f>SUM(BD7:BD12)</f>
        <v>0</v>
      </c>
      <c r="BE13" s="112">
        <f t="shared" si="53"/>
        <v>0</v>
      </c>
      <c r="BF13" s="112">
        <f t="shared" si="53"/>
        <v>0</v>
      </c>
      <c r="BG13" s="113">
        <f t="shared" si="53"/>
        <v>0</v>
      </c>
      <c r="BH13" s="111">
        <f>SUM(BH7:BH12)</f>
        <v>0</v>
      </c>
      <c r="BI13" s="112">
        <f t="shared" si="52"/>
        <v>0</v>
      </c>
      <c r="BJ13" s="112">
        <f t="shared" si="52"/>
        <v>0</v>
      </c>
      <c r="BK13" s="113">
        <f t="shared" si="52"/>
        <v>0</v>
      </c>
      <c r="BL13" s="111">
        <f t="shared" si="52"/>
        <v>0</v>
      </c>
      <c r="BM13" s="112">
        <f t="shared" si="52"/>
        <v>0</v>
      </c>
      <c r="BN13" s="112">
        <f t="shared" si="52"/>
        <v>0</v>
      </c>
      <c r="BO13" s="113">
        <f t="shared" si="52"/>
        <v>0</v>
      </c>
      <c r="BP13" s="111">
        <f t="shared" si="52"/>
        <v>0</v>
      </c>
      <c r="BQ13" s="112">
        <f t="shared" si="52"/>
        <v>0</v>
      </c>
      <c r="BR13" s="112">
        <f t="shared" si="52"/>
        <v>0</v>
      </c>
      <c r="BS13" s="113">
        <f t="shared" si="52"/>
        <v>0</v>
      </c>
      <c r="BT13" s="111">
        <f t="shared" si="52"/>
        <v>0</v>
      </c>
      <c r="BU13" s="112">
        <f t="shared" si="52"/>
        <v>0</v>
      </c>
      <c r="BV13" s="112">
        <f t="shared" si="52"/>
        <v>0</v>
      </c>
      <c r="BW13" s="113">
        <f t="shared" si="52"/>
        <v>0</v>
      </c>
      <c r="BX13" s="111">
        <f t="shared" si="52"/>
        <v>0</v>
      </c>
      <c r="BY13" s="112">
        <f>SUM(BY7:BY12)</f>
        <v>0</v>
      </c>
      <c r="BZ13" s="112">
        <f t="shared" si="52"/>
        <v>0</v>
      </c>
      <c r="CA13" s="113">
        <f t="shared" si="52"/>
        <v>0</v>
      </c>
    </row>
    <row r="14" spans="2:79" ht="21" customHeight="1">
      <c r="B14" s="66" t="s">
        <v>48</v>
      </c>
      <c r="C14" s="67" t="s">
        <v>49</v>
      </c>
      <c r="D14" s="68" t="s">
        <v>24</v>
      </c>
      <c r="E14" s="69">
        <v>103.37</v>
      </c>
      <c r="F14" s="85">
        <v>1.1299999999999999</v>
      </c>
      <c r="G14" s="114">
        <v>1.0309999999999999</v>
      </c>
      <c r="H14" s="87">
        <v>0.5</v>
      </c>
      <c r="I14" s="88">
        <f t="shared" ref="I14:I21" si="54">ROUND(H14*$E14*$F14*$G14,1)</f>
        <v>60.2</v>
      </c>
      <c r="J14" s="88">
        <f t="shared" ref="J14:J21" si="55">ROUND(H14*$E14,1)</f>
        <v>51.7</v>
      </c>
      <c r="K14" s="89">
        <f t="shared" ref="K14:K70" si="56">+I14-J14</f>
        <v>8.5</v>
      </c>
      <c r="L14" s="87">
        <v>0.6</v>
      </c>
      <c r="M14" s="88">
        <f t="shared" ref="M14:M21" si="57">ROUND(L14*$E14*$F14*$G14,1)</f>
        <v>72.3</v>
      </c>
      <c r="N14" s="88">
        <f t="shared" ref="N14:N21" si="58">ROUND(L14*$E14,1)</f>
        <v>62</v>
      </c>
      <c r="O14" s="89">
        <f t="shared" ref="O14:O70" si="59">+M14-N14</f>
        <v>10.299999999999997</v>
      </c>
      <c r="P14" s="87">
        <v>0.6</v>
      </c>
      <c r="Q14" s="88">
        <f t="shared" ref="Q14:Q21" si="60">ROUND(P14*$E14*$F14*$G14,1)</f>
        <v>72.3</v>
      </c>
      <c r="R14" s="88">
        <f t="shared" ref="R14:R21" si="61">ROUND(P14*$E14,1)</f>
        <v>62</v>
      </c>
      <c r="S14" s="89">
        <f t="shared" ref="S14:S70" si="62">+Q14-R14</f>
        <v>10.299999999999997</v>
      </c>
      <c r="T14" s="87">
        <v>0.5</v>
      </c>
      <c r="U14" s="88">
        <f t="shared" ref="U14:U21" si="63">ROUND(T14*$E14*$F14*$G14,1)</f>
        <v>60.2</v>
      </c>
      <c r="V14" s="88">
        <f t="shared" ref="V14:V21" si="64">ROUND(T14*$E14,1)</f>
        <v>51.7</v>
      </c>
      <c r="W14" s="89">
        <f t="shared" ref="W14:W70" si="65">+U14-V14</f>
        <v>8.5</v>
      </c>
      <c r="X14" s="87">
        <v>0.6</v>
      </c>
      <c r="Y14" s="88">
        <f t="shared" ref="Y14:Y21" si="66">ROUND(X14*$E14*$F14*$G14,1)</f>
        <v>72.3</v>
      </c>
      <c r="Z14" s="88">
        <f t="shared" ref="Z14:Z21" si="67">ROUND(X14*$E14,1)</f>
        <v>62</v>
      </c>
      <c r="AA14" s="89">
        <f t="shared" ref="AA14:AA70" si="68">+Y14-Z14</f>
        <v>10.299999999999997</v>
      </c>
      <c r="AB14" s="87">
        <v>0.5</v>
      </c>
      <c r="AC14" s="88">
        <f t="shared" ref="AC14:AC21" si="69">ROUND(AB14*$E14*$F14*$G14,1)</f>
        <v>60.2</v>
      </c>
      <c r="AD14" s="88">
        <f t="shared" ref="AD14:AD21" si="70">ROUND(AB14*$E14,1)</f>
        <v>51.7</v>
      </c>
      <c r="AE14" s="89">
        <f t="shared" ref="AE14:AE77" si="71">+AC14-AD14</f>
        <v>8.5</v>
      </c>
      <c r="AF14" s="115">
        <f t="shared" ref="AF14:AH21" si="72">+H14+L14+P14+T14+X14+AB14</f>
        <v>3.3000000000000003</v>
      </c>
      <c r="AG14" s="91">
        <f t="shared" si="72"/>
        <v>397.5</v>
      </c>
      <c r="AH14" s="91">
        <f t="shared" si="72"/>
        <v>341.09999999999997</v>
      </c>
      <c r="AI14" s="92">
        <f t="shared" si="19"/>
        <v>56.400000000000034</v>
      </c>
      <c r="AJ14" s="115">
        <f t="shared" ref="AJ14:AJ21" si="73">ROUND(AVERAGE(AF14/6),1)</f>
        <v>0.6</v>
      </c>
      <c r="AK14" s="91">
        <f t="shared" ref="AK14:AL21" si="74">ROUND(AVERAGE(AG14/6),0)</f>
        <v>66</v>
      </c>
      <c r="AL14" s="91">
        <f t="shared" si="74"/>
        <v>57</v>
      </c>
      <c r="AM14" s="92">
        <f t="shared" si="21"/>
        <v>9</v>
      </c>
      <c r="AN14" s="87">
        <v>0.5</v>
      </c>
      <c r="AO14" s="88">
        <f t="shared" ref="AO14:AO21" si="75">ROUND(AN14*$E14*$F14*$G14,1)</f>
        <v>60.2</v>
      </c>
      <c r="AP14" s="88">
        <f t="shared" ref="AP14:AP21" si="76">ROUND(AN14*$E14,1)</f>
        <v>51.7</v>
      </c>
      <c r="AQ14" s="89">
        <f t="shared" ref="AQ14:AQ70" si="77">+AO14-AP14</f>
        <v>8.5</v>
      </c>
      <c r="AR14" s="87">
        <v>0.5</v>
      </c>
      <c r="AS14" s="88">
        <f t="shared" ref="AS14:AS21" si="78">ROUND(AR14*$E14*$F14*$G14,1)</f>
        <v>60.2</v>
      </c>
      <c r="AT14" s="88">
        <f t="shared" ref="AT14:AT21" si="79">ROUND(AR14*$E14,1)</f>
        <v>51.7</v>
      </c>
      <c r="AU14" s="89">
        <f t="shared" ref="AU14:AU70" si="80">+AS14-AT14</f>
        <v>8.5</v>
      </c>
      <c r="AV14" s="87">
        <v>0.6</v>
      </c>
      <c r="AW14" s="88">
        <f t="shared" ref="AW14:AW21" si="81">ROUND(AV14*$E14*$F14*$G14,1)</f>
        <v>72.3</v>
      </c>
      <c r="AX14" s="88">
        <f t="shared" ref="AX14:AX21" si="82">ROUND(AV14*$E14,1)</f>
        <v>62</v>
      </c>
      <c r="AY14" s="89">
        <f t="shared" ref="AY14:AY70" si="83">+AW14-AX14</f>
        <v>10.299999999999997</v>
      </c>
      <c r="AZ14" s="87">
        <v>0.5</v>
      </c>
      <c r="BA14" s="88">
        <f t="shared" ref="BA14:BA21" si="84">ROUND(AZ14*$E14*$F14*$G14,1)</f>
        <v>60.2</v>
      </c>
      <c r="BB14" s="88">
        <f t="shared" ref="BB14:BB21" si="85">ROUND(AZ14*$E14,1)</f>
        <v>51.7</v>
      </c>
      <c r="BC14" s="89">
        <f t="shared" ref="BC14:BC70" si="86">+BA14-BB14</f>
        <v>8.5</v>
      </c>
      <c r="BD14" s="87">
        <v>0.5</v>
      </c>
      <c r="BE14" s="88">
        <f t="shared" ref="BE14:BE21" si="87">ROUND(BD14*$E14*$F14*$G14,1)</f>
        <v>60.2</v>
      </c>
      <c r="BF14" s="88">
        <f t="shared" ref="BF14:BF21" si="88">ROUND(BD14*$E14,1)</f>
        <v>51.7</v>
      </c>
      <c r="BG14" s="89">
        <f t="shared" ref="BG14:BG70" si="89">+BE14-BF14</f>
        <v>8.5</v>
      </c>
      <c r="BH14" s="87">
        <v>0.6</v>
      </c>
      <c r="BI14" s="88">
        <f t="shared" ref="BI14:BI21" si="90">ROUND(BH14*$E14*$F14*$G14,1)</f>
        <v>72.3</v>
      </c>
      <c r="BJ14" s="88">
        <f t="shared" ref="BJ14:BJ21" si="91">ROUND(BH14*$E14,1)</f>
        <v>62</v>
      </c>
      <c r="BK14" s="89">
        <f t="shared" ref="BK14:BK77" si="92">+BI14-BJ14</f>
        <v>10.299999999999997</v>
      </c>
      <c r="BL14" s="115">
        <f t="shared" ref="BL14:BN21" si="93">+AN14+AR14+AV14+AZ14+BD14+BH14</f>
        <v>3.2</v>
      </c>
      <c r="BM14" s="91">
        <f t="shared" si="93"/>
        <v>385.4</v>
      </c>
      <c r="BN14" s="91">
        <f t="shared" si="93"/>
        <v>330.8</v>
      </c>
      <c r="BO14" s="92">
        <f t="shared" si="41"/>
        <v>54.599999999999966</v>
      </c>
      <c r="BP14" s="115">
        <f t="shared" ref="BP14:BP21" si="94">ROUND(AVERAGE(BL14/6),1)</f>
        <v>0.5</v>
      </c>
      <c r="BQ14" s="91">
        <f t="shared" ref="BQ14:BR21" si="95">ROUND(AVERAGE(BM14/6),0)</f>
        <v>64</v>
      </c>
      <c r="BR14" s="91">
        <f t="shared" si="95"/>
        <v>55</v>
      </c>
      <c r="BS14" s="92">
        <f t="shared" si="43"/>
        <v>9</v>
      </c>
      <c r="BT14" s="116">
        <f t="shared" ref="BT14:BV21" si="96">+AF14+BL14</f>
        <v>6.5</v>
      </c>
      <c r="BU14" s="80">
        <f t="shared" si="96"/>
        <v>782.9</v>
      </c>
      <c r="BV14" s="80">
        <f t="shared" si="96"/>
        <v>671.9</v>
      </c>
      <c r="BW14" s="93">
        <f t="shared" si="45"/>
        <v>111</v>
      </c>
      <c r="BX14" s="116">
        <f t="shared" ref="BX14:BX21" si="97">ROUND(AVERAGE(BT14/12),1)</f>
        <v>0.5</v>
      </c>
      <c r="BY14" s="80">
        <f t="shared" ref="BY14:BZ21" si="98">ROUND(AVERAGE(BU14/12),0)</f>
        <v>65</v>
      </c>
      <c r="BZ14" s="80">
        <f t="shared" si="98"/>
        <v>56</v>
      </c>
      <c r="CA14" s="93">
        <f t="shared" si="50"/>
        <v>9</v>
      </c>
    </row>
    <row r="15" spans="2:79" ht="21" customHeight="1">
      <c r="B15" s="66"/>
      <c r="C15" s="67" t="s">
        <v>40</v>
      </c>
      <c r="D15" s="68" t="s">
        <v>25</v>
      </c>
      <c r="E15" s="69">
        <v>130.83000000000001</v>
      </c>
      <c r="F15" s="85">
        <v>1.1299999999999999</v>
      </c>
      <c r="G15" s="114">
        <v>0.98099999999999998</v>
      </c>
      <c r="H15" s="87">
        <v>0.8</v>
      </c>
      <c r="I15" s="88">
        <f t="shared" si="54"/>
        <v>116</v>
      </c>
      <c r="J15" s="88">
        <f t="shared" si="55"/>
        <v>104.7</v>
      </c>
      <c r="K15" s="89">
        <f t="shared" si="56"/>
        <v>11.299999999999997</v>
      </c>
      <c r="L15" s="87">
        <v>0.8</v>
      </c>
      <c r="M15" s="88">
        <f t="shared" si="57"/>
        <v>116</v>
      </c>
      <c r="N15" s="88">
        <f t="shared" si="58"/>
        <v>104.7</v>
      </c>
      <c r="O15" s="89">
        <f t="shared" si="59"/>
        <v>11.299999999999997</v>
      </c>
      <c r="P15" s="87">
        <v>0.9</v>
      </c>
      <c r="Q15" s="88">
        <f t="shared" si="60"/>
        <v>130.5</v>
      </c>
      <c r="R15" s="88">
        <f t="shared" si="61"/>
        <v>117.7</v>
      </c>
      <c r="S15" s="89">
        <f t="shared" si="62"/>
        <v>12.799999999999997</v>
      </c>
      <c r="T15" s="87">
        <v>0.8</v>
      </c>
      <c r="U15" s="88">
        <f t="shared" si="63"/>
        <v>116</v>
      </c>
      <c r="V15" s="88">
        <f t="shared" si="64"/>
        <v>104.7</v>
      </c>
      <c r="W15" s="89">
        <f t="shared" si="65"/>
        <v>11.299999999999997</v>
      </c>
      <c r="X15" s="87">
        <v>0.9</v>
      </c>
      <c r="Y15" s="88">
        <f t="shared" si="66"/>
        <v>130.5</v>
      </c>
      <c r="Z15" s="88">
        <f t="shared" si="67"/>
        <v>117.7</v>
      </c>
      <c r="AA15" s="89">
        <f t="shared" si="68"/>
        <v>12.799999999999997</v>
      </c>
      <c r="AB15" s="87">
        <v>0.8</v>
      </c>
      <c r="AC15" s="88">
        <f t="shared" si="69"/>
        <v>116</v>
      </c>
      <c r="AD15" s="88">
        <f t="shared" si="70"/>
        <v>104.7</v>
      </c>
      <c r="AE15" s="89">
        <f t="shared" si="71"/>
        <v>11.299999999999997</v>
      </c>
      <c r="AF15" s="90">
        <f t="shared" si="72"/>
        <v>5</v>
      </c>
      <c r="AG15" s="91">
        <f t="shared" si="72"/>
        <v>725</v>
      </c>
      <c r="AH15" s="91">
        <f t="shared" si="72"/>
        <v>654.20000000000005</v>
      </c>
      <c r="AI15" s="92">
        <f t="shared" si="19"/>
        <v>70.799999999999955</v>
      </c>
      <c r="AJ15" s="90">
        <f t="shared" si="73"/>
        <v>0.8</v>
      </c>
      <c r="AK15" s="91">
        <f t="shared" si="74"/>
        <v>121</v>
      </c>
      <c r="AL15" s="91">
        <f t="shared" si="74"/>
        <v>109</v>
      </c>
      <c r="AM15" s="92">
        <f t="shared" si="21"/>
        <v>12</v>
      </c>
      <c r="AN15" s="87">
        <v>0.8</v>
      </c>
      <c r="AO15" s="88">
        <f t="shared" si="75"/>
        <v>116</v>
      </c>
      <c r="AP15" s="88">
        <f t="shared" si="76"/>
        <v>104.7</v>
      </c>
      <c r="AQ15" s="89">
        <f t="shared" si="77"/>
        <v>11.299999999999997</v>
      </c>
      <c r="AR15" s="87">
        <v>0.8</v>
      </c>
      <c r="AS15" s="88">
        <f t="shared" si="78"/>
        <v>116</v>
      </c>
      <c r="AT15" s="88">
        <f t="shared" si="79"/>
        <v>104.7</v>
      </c>
      <c r="AU15" s="89">
        <f t="shared" si="80"/>
        <v>11.299999999999997</v>
      </c>
      <c r="AV15" s="87">
        <v>0.9</v>
      </c>
      <c r="AW15" s="88">
        <f t="shared" si="81"/>
        <v>130.5</v>
      </c>
      <c r="AX15" s="88">
        <f t="shared" si="82"/>
        <v>117.7</v>
      </c>
      <c r="AY15" s="89">
        <f t="shared" si="83"/>
        <v>12.799999999999997</v>
      </c>
      <c r="AZ15" s="87">
        <v>0.8</v>
      </c>
      <c r="BA15" s="88">
        <f t="shared" si="84"/>
        <v>116</v>
      </c>
      <c r="BB15" s="88">
        <f t="shared" si="85"/>
        <v>104.7</v>
      </c>
      <c r="BC15" s="89">
        <f t="shared" si="86"/>
        <v>11.299999999999997</v>
      </c>
      <c r="BD15" s="87">
        <v>0.8</v>
      </c>
      <c r="BE15" s="88">
        <f t="shared" si="87"/>
        <v>116</v>
      </c>
      <c r="BF15" s="88">
        <f t="shared" si="88"/>
        <v>104.7</v>
      </c>
      <c r="BG15" s="89">
        <f t="shared" si="89"/>
        <v>11.299999999999997</v>
      </c>
      <c r="BH15" s="87">
        <v>0.9</v>
      </c>
      <c r="BI15" s="88">
        <f t="shared" si="90"/>
        <v>130.5</v>
      </c>
      <c r="BJ15" s="88">
        <f t="shared" si="91"/>
        <v>117.7</v>
      </c>
      <c r="BK15" s="89">
        <f t="shared" si="92"/>
        <v>12.799999999999997</v>
      </c>
      <c r="BL15" s="90">
        <f t="shared" si="93"/>
        <v>5</v>
      </c>
      <c r="BM15" s="91">
        <f t="shared" si="93"/>
        <v>725</v>
      </c>
      <c r="BN15" s="91">
        <f t="shared" si="93"/>
        <v>654.20000000000005</v>
      </c>
      <c r="BO15" s="92">
        <f t="shared" si="41"/>
        <v>70.799999999999955</v>
      </c>
      <c r="BP15" s="90">
        <f t="shared" si="94"/>
        <v>0.8</v>
      </c>
      <c r="BQ15" s="91">
        <f t="shared" si="95"/>
        <v>121</v>
      </c>
      <c r="BR15" s="91">
        <f t="shared" si="95"/>
        <v>109</v>
      </c>
      <c r="BS15" s="92">
        <f t="shared" si="43"/>
        <v>12</v>
      </c>
      <c r="BT15" s="79">
        <f t="shared" si="96"/>
        <v>10</v>
      </c>
      <c r="BU15" s="80">
        <f t="shared" si="96"/>
        <v>1450</v>
      </c>
      <c r="BV15" s="80">
        <f t="shared" si="96"/>
        <v>1308.4000000000001</v>
      </c>
      <c r="BW15" s="93">
        <f t="shared" si="45"/>
        <v>141.59999999999991</v>
      </c>
      <c r="BX15" s="79">
        <f t="shared" si="97"/>
        <v>0.8</v>
      </c>
      <c r="BY15" s="80">
        <f t="shared" si="98"/>
        <v>121</v>
      </c>
      <c r="BZ15" s="80">
        <f t="shared" si="98"/>
        <v>109</v>
      </c>
      <c r="CA15" s="93">
        <f t="shared" si="50"/>
        <v>12</v>
      </c>
    </row>
    <row r="16" spans="2:79" ht="21" customHeight="1">
      <c r="B16" s="66"/>
      <c r="C16" s="67" t="s">
        <v>154</v>
      </c>
      <c r="D16" s="68" t="s">
        <v>26</v>
      </c>
      <c r="E16" s="69"/>
      <c r="F16" s="85"/>
      <c r="G16" s="114"/>
      <c r="H16" s="87">
        <v>0</v>
      </c>
      <c r="I16" s="88">
        <f t="shared" si="54"/>
        <v>0</v>
      </c>
      <c r="J16" s="88">
        <f t="shared" si="55"/>
        <v>0</v>
      </c>
      <c r="K16" s="89">
        <f t="shared" si="56"/>
        <v>0</v>
      </c>
      <c r="L16" s="87">
        <v>0</v>
      </c>
      <c r="M16" s="88">
        <f t="shared" si="57"/>
        <v>0</v>
      </c>
      <c r="N16" s="88">
        <f t="shared" si="58"/>
        <v>0</v>
      </c>
      <c r="O16" s="89">
        <f t="shared" si="59"/>
        <v>0</v>
      </c>
      <c r="P16" s="87">
        <v>0</v>
      </c>
      <c r="Q16" s="88">
        <f t="shared" si="60"/>
        <v>0</v>
      </c>
      <c r="R16" s="88">
        <f t="shared" si="61"/>
        <v>0</v>
      </c>
      <c r="S16" s="89">
        <f t="shared" si="62"/>
        <v>0</v>
      </c>
      <c r="T16" s="87">
        <v>0</v>
      </c>
      <c r="U16" s="88">
        <f t="shared" si="63"/>
        <v>0</v>
      </c>
      <c r="V16" s="88">
        <f t="shared" si="64"/>
        <v>0</v>
      </c>
      <c r="W16" s="89">
        <f t="shared" si="65"/>
        <v>0</v>
      </c>
      <c r="X16" s="87">
        <v>0</v>
      </c>
      <c r="Y16" s="88">
        <f t="shared" si="66"/>
        <v>0</v>
      </c>
      <c r="Z16" s="88">
        <f t="shared" si="67"/>
        <v>0</v>
      </c>
      <c r="AA16" s="89">
        <f t="shared" si="68"/>
        <v>0</v>
      </c>
      <c r="AB16" s="87">
        <v>0</v>
      </c>
      <c r="AC16" s="88">
        <f t="shared" si="69"/>
        <v>0</v>
      </c>
      <c r="AD16" s="88">
        <f t="shared" si="70"/>
        <v>0</v>
      </c>
      <c r="AE16" s="89">
        <f t="shared" si="71"/>
        <v>0</v>
      </c>
      <c r="AF16" s="90">
        <f t="shared" si="72"/>
        <v>0</v>
      </c>
      <c r="AG16" s="91">
        <f t="shared" si="72"/>
        <v>0</v>
      </c>
      <c r="AH16" s="91">
        <f t="shared" si="72"/>
        <v>0</v>
      </c>
      <c r="AI16" s="92">
        <f t="shared" si="19"/>
        <v>0</v>
      </c>
      <c r="AJ16" s="90">
        <f t="shared" si="73"/>
        <v>0</v>
      </c>
      <c r="AK16" s="91">
        <f t="shared" si="74"/>
        <v>0</v>
      </c>
      <c r="AL16" s="91">
        <f t="shared" si="74"/>
        <v>0</v>
      </c>
      <c r="AM16" s="92">
        <f t="shared" si="21"/>
        <v>0</v>
      </c>
      <c r="AN16" s="87">
        <v>0</v>
      </c>
      <c r="AO16" s="88">
        <f t="shared" si="75"/>
        <v>0</v>
      </c>
      <c r="AP16" s="88">
        <f t="shared" si="76"/>
        <v>0</v>
      </c>
      <c r="AQ16" s="89">
        <f t="shared" si="77"/>
        <v>0</v>
      </c>
      <c r="AR16" s="87">
        <v>0</v>
      </c>
      <c r="AS16" s="88">
        <f t="shared" si="78"/>
        <v>0</v>
      </c>
      <c r="AT16" s="88">
        <f t="shared" si="79"/>
        <v>0</v>
      </c>
      <c r="AU16" s="89">
        <f t="shared" si="80"/>
        <v>0</v>
      </c>
      <c r="AV16" s="87">
        <v>0</v>
      </c>
      <c r="AW16" s="88">
        <f t="shared" si="81"/>
        <v>0</v>
      </c>
      <c r="AX16" s="88">
        <f t="shared" si="82"/>
        <v>0</v>
      </c>
      <c r="AY16" s="89">
        <f t="shared" si="83"/>
        <v>0</v>
      </c>
      <c r="AZ16" s="87">
        <v>0</v>
      </c>
      <c r="BA16" s="88">
        <f t="shared" si="84"/>
        <v>0</v>
      </c>
      <c r="BB16" s="88">
        <f t="shared" si="85"/>
        <v>0</v>
      </c>
      <c r="BC16" s="89">
        <f t="shared" si="86"/>
        <v>0</v>
      </c>
      <c r="BD16" s="87">
        <v>0</v>
      </c>
      <c r="BE16" s="88">
        <f t="shared" si="87"/>
        <v>0</v>
      </c>
      <c r="BF16" s="88">
        <f t="shared" si="88"/>
        <v>0</v>
      </c>
      <c r="BG16" s="89">
        <f t="shared" si="89"/>
        <v>0</v>
      </c>
      <c r="BH16" s="87">
        <v>0</v>
      </c>
      <c r="BI16" s="88">
        <f t="shared" si="90"/>
        <v>0</v>
      </c>
      <c r="BJ16" s="88">
        <f t="shared" si="91"/>
        <v>0</v>
      </c>
      <c r="BK16" s="89">
        <f t="shared" si="92"/>
        <v>0</v>
      </c>
      <c r="BL16" s="90">
        <f t="shared" si="93"/>
        <v>0</v>
      </c>
      <c r="BM16" s="91">
        <f t="shared" si="93"/>
        <v>0</v>
      </c>
      <c r="BN16" s="91">
        <f t="shared" si="93"/>
        <v>0</v>
      </c>
      <c r="BO16" s="92">
        <f t="shared" si="41"/>
        <v>0</v>
      </c>
      <c r="BP16" s="90">
        <f t="shared" si="94"/>
        <v>0</v>
      </c>
      <c r="BQ16" s="91">
        <f t="shared" si="95"/>
        <v>0</v>
      </c>
      <c r="BR16" s="91">
        <f t="shared" si="95"/>
        <v>0</v>
      </c>
      <c r="BS16" s="92">
        <f t="shared" si="43"/>
        <v>0</v>
      </c>
      <c r="BT16" s="79">
        <f t="shared" si="96"/>
        <v>0</v>
      </c>
      <c r="BU16" s="80">
        <f t="shared" si="96"/>
        <v>0</v>
      </c>
      <c r="BV16" s="80">
        <f t="shared" si="96"/>
        <v>0</v>
      </c>
      <c r="BW16" s="93">
        <f t="shared" si="45"/>
        <v>0</v>
      </c>
      <c r="BX16" s="79">
        <f t="shared" si="97"/>
        <v>0</v>
      </c>
      <c r="BY16" s="80">
        <f t="shared" si="98"/>
        <v>0</v>
      </c>
      <c r="BZ16" s="80">
        <f t="shared" si="98"/>
        <v>0</v>
      </c>
      <c r="CA16" s="93">
        <f t="shared" si="50"/>
        <v>0</v>
      </c>
    </row>
    <row r="17" spans="2:79" ht="21" customHeight="1">
      <c r="B17" s="66"/>
      <c r="C17" s="67" t="s">
        <v>42</v>
      </c>
      <c r="D17" s="68" t="s">
        <v>27</v>
      </c>
      <c r="E17" s="69">
        <v>125.98</v>
      </c>
      <c r="F17" s="85">
        <v>1.1299999999999999</v>
      </c>
      <c r="G17" s="114">
        <v>1.0509999999999999</v>
      </c>
      <c r="H17" s="87">
        <v>12.8</v>
      </c>
      <c r="I17" s="88">
        <f t="shared" si="54"/>
        <v>1915.1</v>
      </c>
      <c r="J17" s="88">
        <f t="shared" si="55"/>
        <v>1612.5</v>
      </c>
      <c r="K17" s="89">
        <f t="shared" si="56"/>
        <v>302.59999999999991</v>
      </c>
      <c r="L17" s="87">
        <v>13.4</v>
      </c>
      <c r="M17" s="88">
        <f t="shared" si="57"/>
        <v>2004.9</v>
      </c>
      <c r="N17" s="88">
        <f t="shared" si="58"/>
        <v>1688.1</v>
      </c>
      <c r="O17" s="89">
        <f t="shared" si="59"/>
        <v>316.80000000000018</v>
      </c>
      <c r="P17" s="87">
        <v>14.1</v>
      </c>
      <c r="Q17" s="88">
        <f t="shared" si="60"/>
        <v>2109.6</v>
      </c>
      <c r="R17" s="88">
        <f t="shared" si="61"/>
        <v>1776.3</v>
      </c>
      <c r="S17" s="89">
        <f t="shared" si="62"/>
        <v>333.29999999999995</v>
      </c>
      <c r="T17" s="87">
        <v>12.8</v>
      </c>
      <c r="U17" s="88">
        <f t="shared" si="63"/>
        <v>1915.1</v>
      </c>
      <c r="V17" s="88">
        <f t="shared" si="64"/>
        <v>1612.5</v>
      </c>
      <c r="W17" s="89">
        <f t="shared" si="65"/>
        <v>302.59999999999991</v>
      </c>
      <c r="X17" s="87">
        <v>14.1</v>
      </c>
      <c r="Y17" s="88">
        <f t="shared" si="66"/>
        <v>2109.6</v>
      </c>
      <c r="Z17" s="88">
        <f t="shared" si="67"/>
        <v>1776.3</v>
      </c>
      <c r="AA17" s="89">
        <f t="shared" si="68"/>
        <v>333.29999999999995</v>
      </c>
      <c r="AB17" s="87">
        <v>12.8</v>
      </c>
      <c r="AC17" s="88">
        <f t="shared" si="69"/>
        <v>1915.1</v>
      </c>
      <c r="AD17" s="88">
        <f t="shared" si="70"/>
        <v>1612.5</v>
      </c>
      <c r="AE17" s="89">
        <f t="shared" si="71"/>
        <v>302.59999999999991</v>
      </c>
      <c r="AF17" s="90">
        <f t="shared" si="72"/>
        <v>80</v>
      </c>
      <c r="AG17" s="91">
        <f t="shared" si="72"/>
        <v>11969.400000000001</v>
      </c>
      <c r="AH17" s="91">
        <f t="shared" si="72"/>
        <v>10078.199999999999</v>
      </c>
      <c r="AI17" s="92">
        <f t="shared" si="19"/>
        <v>1891.2000000000025</v>
      </c>
      <c r="AJ17" s="90">
        <f t="shared" si="73"/>
        <v>13.3</v>
      </c>
      <c r="AK17" s="91">
        <f t="shared" si="74"/>
        <v>1995</v>
      </c>
      <c r="AL17" s="91">
        <f t="shared" si="74"/>
        <v>1680</v>
      </c>
      <c r="AM17" s="92">
        <f t="shared" si="21"/>
        <v>315</v>
      </c>
      <c r="AN17" s="87">
        <v>12.8</v>
      </c>
      <c r="AO17" s="88">
        <f t="shared" si="75"/>
        <v>1915.1</v>
      </c>
      <c r="AP17" s="88">
        <f t="shared" si="76"/>
        <v>1612.5</v>
      </c>
      <c r="AQ17" s="89">
        <f t="shared" si="77"/>
        <v>302.59999999999991</v>
      </c>
      <c r="AR17" s="87">
        <v>12.8</v>
      </c>
      <c r="AS17" s="88">
        <f t="shared" si="78"/>
        <v>1915.1</v>
      </c>
      <c r="AT17" s="88">
        <f t="shared" si="79"/>
        <v>1612.5</v>
      </c>
      <c r="AU17" s="89">
        <f t="shared" si="80"/>
        <v>302.59999999999991</v>
      </c>
      <c r="AV17" s="87">
        <v>14.1</v>
      </c>
      <c r="AW17" s="88">
        <f t="shared" si="81"/>
        <v>2109.6</v>
      </c>
      <c r="AX17" s="88">
        <f t="shared" si="82"/>
        <v>1776.3</v>
      </c>
      <c r="AY17" s="89">
        <f t="shared" si="83"/>
        <v>333.29999999999995</v>
      </c>
      <c r="AZ17" s="87">
        <v>12.1</v>
      </c>
      <c r="BA17" s="88">
        <f t="shared" si="84"/>
        <v>1810.4</v>
      </c>
      <c r="BB17" s="88">
        <f t="shared" si="85"/>
        <v>1524.4</v>
      </c>
      <c r="BC17" s="89">
        <f t="shared" si="86"/>
        <v>286</v>
      </c>
      <c r="BD17" s="87">
        <v>12.1</v>
      </c>
      <c r="BE17" s="88">
        <f t="shared" si="87"/>
        <v>1810.4</v>
      </c>
      <c r="BF17" s="88">
        <f t="shared" si="88"/>
        <v>1524.4</v>
      </c>
      <c r="BG17" s="89">
        <f t="shared" si="89"/>
        <v>286</v>
      </c>
      <c r="BH17" s="87">
        <v>14.1</v>
      </c>
      <c r="BI17" s="88">
        <f t="shared" si="90"/>
        <v>2109.6</v>
      </c>
      <c r="BJ17" s="88">
        <f t="shared" si="91"/>
        <v>1776.3</v>
      </c>
      <c r="BK17" s="89">
        <f t="shared" si="92"/>
        <v>333.29999999999995</v>
      </c>
      <c r="BL17" s="90">
        <f t="shared" si="93"/>
        <v>78</v>
      </c>
      <c r="BM17" s="91">
        <f t="shared" si="93"/>
        <v>11670.199999999999</v>
      </c>
      <c r="BN17" s="91">
        <f t="shared" si="93"/>
        <v>9826.4</v>
      </c>
      <c r="BO17" s="92">
        <f t="shared" si="41"/>
        <v>1843.7999999999993</v>
      </c>
      <c r="BP17" s="90">
        <f t="shared" si="94"/>
        <v>13</v>
      </c>
      <c r="BQ17" s="91">
        <f t="shared" si="95"/>
        <v>1945</v>
      </c>
      <c r="BR17" s="91">
        <f t="shared" si="95"/>
        <v>1638</v>
      </c>
      <c r="BS17" s="92">
        <f t="shared" si="43"/>
        <v>307</v>
      </c>
      <c r="BT17" s="79">
        <f t="shared" si="96"/>
        <v>158</v>
      </c>
      <c r="BU17" s="80">
        <f t="shared" si="96"/>
        <v>23639.599999999999</v>
      </c>
      <c r="BV17" s="80">
        <f t="shared" si="96"/>
        <v>19904.599999999999</v>
      </c>
      <c r="BW17" s="93">
        <f t="shared" si="45"/>
        <v>3735</v>
      </c>
      <c r="BX17" s="79">
        <f t="shared" si="97"/>
        <v>13.2</v>
      </c>
      <c r="BY17" s="80">
        <f t="shared" si="98"/>
        <v>1970</v>
      </c>
      <c r="BZ17" s="80">
        <f t="shared" si="98"/>
        <v>1659</v>
      </c>
      <c r="CA17" s="93">
        <f t="shared" si="50"/>
        <v>311</v>
      </c>
    </row>
    <row r="18" spans="2:79" s="281" customFormat="1" ht="21" customHeight="1">
      <c r="B18" s="290"/>
      <c r="C18" s="291" t="s">
        <v>50</v>
      </c>
      <c r="D18" s="292" t="s">
        <v>28</v>
      </c>
      <c r="E18" s="293">
        <v>170.58</v>
      </c>
      <c r="F18" s="294">
        <v>1.1299999999999999</v>
      </c>
      <c r="G18" s="295">
        <v>0.94099999999999995</v>
      </c>
      <c r="H18" s="296">
        <v>15.4</v>
      </c>
      <c r="I18" s="297">
        <f t="shared" si="54"/>
        <v>2793.3</v>
      </c>
      <c r="J18" s="297">
        <f>ROUND(H18*$E18,1)-1</f>
        <v>2625.9</v>
      </c>
      <c r="K18" s="298">
        <f t="shared" si="56"/>
        <v>167.40000000000009</v>
      </c>
      <c r="L18" s="296">
        <v>16.2</v>
      </c>
      <c r="M18" s="297">
        <f t="shared" si="57"/>
        <v>2938.4</v>
      </c>
      <c r="N18" s="297">
        <f>ROUND(L18*$E18,1)-1</f>
        <v>2762.4</v>
      </c>
      <c r="O18" s="298">
        <f t="shared" si="59"/>
        <v>176</v>
      </c>
      <c r="P18" s="296">
        <v>16.899999999999999</v>
      </c>
      <c r="Q18" s="297">
        <f t="shared" si="60"/>
        <v>3065.4</v>
      </c>
      <c r="R18" s="297">
        <f>ROUND(P18*$E18,1)-1</f>
        <v>2881.8</v>
      </c>
      <c r="S18" s="298">
        <f t="shared" si="62"/>
        <v>183.59999999999991</v>
      </c>
      <c r="T18" s="296">
        <v>15.4</v>
      </c>
      <c r="U18" s="297">
        <f t="shared" si="63"/>
        <v>2793.3</v>
      </c>
      <c r="V18" s="297">
        <f>ROUND(T18*$E18,1)-1</f>
        <v>2625.9</v>
      </c>
      <c r="W18" s="298">
        <f t="shared" si="65"/>
        <v>167.40000000000009</v>
      </c>
      <c r="X18" s="296">
        <v>16.899999999999999</v>
      </c>
      <c r="Y18" s="297">
        <f t="shared" si="66"/>
        <v>3065.4</v>
      </c>
      <c r="Z18" s="297">
        <f>ROUND(X18*$E18,1)-1</f>
        <v>2881.8</v>
      </c>
      <c r="AA18" s="298">
        <f t="shared" si="68"/>
        <v>183.59999999999991</v>
      </c>
      <c r="AB18" s="296">
        <v>15.4</v>
      </c>
      <c r="AC18" s="297">
        <f t="shared" si="69"/>
        <v>2793.3</v>
      </c>
      <c r="AD18" s="297">
        <f>ROUND(AB18*$E18,1)-1</f>
        <v>2625.9</v>
      </c>
      <c r="AE18" s="298">
        <f t="shared" si="71"/>
        <v>167.40000000000009</v>
      </c>
      <c r="AF18" s="296">
        <f t="shared" si="72"/>
        <v>96.2</v>
      </c>
      <c r="AG18" s="297">
        <f t="shared" si="72"/>
        <v>17449.100000000002</v>
      </c>
      <c r="AH18" s="297">
        <f t="shared" si="72"/>
        <v>16403.7</v>
      </c>
      <c r="AI18" s="298">
        <f t="shared" si="19"/>
        <v>1045.4000000000015</v>
      </c>
      <c r="AJ18" s="296">
        <f t="shared" si="73"/>
        <v>16</v>
      </c>
      <c r="AK18" s="297">
        <f t="shared" si="74"/>
        <v>2908</v>
      </c>
      <c r="AL18" s="297">
        <f t="shared" si="74"/>
        <v>2734</v>
      </c>
      <c r="AM18" s="298">
        <f t="shared" si="21"/>
        <v>174</v>
      </c>
      <c r="AN18" s="296">
        <v>15.4</v>
      </c>
      <c r="AO18" s="297">
        <f t="shared" si="75"/>
        <v>2793.3</v>
      </c>
      <c r="AP18" s="297">
        <f>ROUND(AN18*$E18,1)-1</f>
        <v>2625.9</v>
      </c>
      <c r="AQ18" s="298">
        <f t="shared" si="77"/>
        <v>167.40000000000009</v>
      </c>
      <c r="AR18" s="296">
        <v>15.4</v>
      </c>
      <c r="AS18" s="297">
        <f t="shared" si="78"/>
        <v>2793.3</v>
      </c>
      <c r="AT18" s="297">
        <f>ROUND(AR18*$E18,1)-1</f>
        <v>2625.9</v>
      </c>
      <c r="AU18" s="298">
        <f t="shared" si="80"/>
        <v>167.40000000000009</v>
      </c>
      <c r="AV18" s="296">
        <v>16.899999999999999</v>
      </c>
      <c r="AW18" s="297">
        <f t="shared" si="81"/>
        <v>3065.4</v>
      </c>
      <c r="AX18" s="297">
        <f>ROUND(AV18*$E18,1)-1</f>
        <v>2881.8</v>
      </c>
      <c r="AY18" s="298">
        <f t="shared" si="83"/>
        <v>183.59999999999991</v>
      </c>
      <c r="AZ18" s="296">
        <v>14.6</v>
      </c>
      <c r="BA18" s="297">
        <f t="shared" si="84"/>
        <v>2648.2</v>
      </c>
      <c r="BB18" s="297">
        <f>ROUND(AZ18*$E18,1)-1</f>
        <v>2489.5</v>
      </c>
      <c r="BC18" s="298">
        <f t="shared" si="86"/>
        <v>158.69999999999982</v>
      </c>
      <c r="BD18" s="296">
        <v>14.6</v>
      </c>
      <c r="BE18" s="297">
        <f t="shared" si="87"/>
        <v>2648.2</v>
      </c>
      <c r="BF18" s="297">
        <f>ROUND(BD18*$E18,1)-1</f>
        <v>2489.5</v>
      </c>
      <c r="BG18" s="298">
        <f t="shared" si="89"/>
        <v>158.69999999999982</v>
      </c>
      <c r="BH18" s="296">
        <v>16.899999999999999</v>
      </c>
      <c r="BI18" s="297">
        <f t="shared" si="90"/>
        <v>3065.4</v>
      </c>
      <c r="BJ18" s="297">
        <f>ROUND(BH18*$E18,1)-1</f>
        <v>2881.8</v>
      </c>
      <c r="BK18" s="298">
        <f t="shared" si="92"/>
        <v>183.59999999999991</v>
      </c>
      <c r="BL18" s="296">
        <f t="shared" si="93"/>
        <v>93.800000000000011</v>
      </c>
      <c r="BM18" s="297">
        <f t="shared" si="93"/>
        <v>17013.800000000003</v>
      </c>
      <c r="BN18" s="297">
        <f t="shared" si="93"/>
        <v>15994.400000000001</v>
      </c>
      <c r="BO18" s="298">
        <f t="shared" si="41"/>
        <v>1019.4000000000015</v>
      </c>
      <c r="BP18" s="296">
        <f t="shared" si="94"/>
        <v>15.6</v>
      </c>
      <c r="BQ18" s="297">
        <f t="shared" si="95"/>
        <v>2836</v>
      </c>
      <c r="BR18" s="297">
        <f t="shared" si="95"/>
        <v>2666</v>
      </c>
      <c r="BS18" s="298">
        <f t="shared" si="43"/>
        <v>170</v>
      </c>
      <c r="BT18" s="296">
        <f t="shared" si="96"/>
        <v>190</v>
      </c>
      <c r="BU18" s="297">
        <f t="shared" si="96"/>
        <v>34462.900000000009</v>
      </c>
      <c r="BV18" s="297">
        <f t="shared" si="96"/>
        <v>32398.100000000002</v>
      </c>
      <c r="BW18" s="298">
        <f t="shared" si="45"/>
        <v>2064.8000000000065</v>
      </c>
      <c r="BX18" s="296">
        <f t="shared" si="97"/>
        <v>15.8</v>
      </c>
      <c r="BY18" s="297">
        <f t="shared" si="98"/>
        <v>2872</v>
      </c>
      <c r="BZ18" s="297">
        <f t="shared" si="98"/>
        <v>2700</v>
      </c>
      <c r="CA18" s="298">
        <f t="shared" si="50"/>
        <v>172</v>
      </c>
    </row>
    <row r="19" spans="2:79" ht="21" customHeight="1">
      <c r="B19" s="117"/>
      <c r="C19" s="118" t="s">
        <v>45</v>
      </c>
      <c r="D19" s="119" t="s">
        <v>29</v>
      </c>
      <c r="E19" s="120">
        <v>437.56</v>
      </c>
      <c r="F19" s="85">
        <v>1.1299999999999999</v>
      </c>
      <c r="G19" s="86">
        <v>1.0509999999999999</v>
      </c>
      <c r="H19" s="87">
        <v>5.4</v>
      </c>
      <c r="I19" s="88">
        <f t="shared" si="54"/>
        <v>2806.2</v>
      </c>
      <c r="J19" s="88">
        <f t="shared" si="55"/>
        <v>2362.8000000000002</v>
      </c>
      <c r="K19" s="89">
        <f t="shared" si="56"/>
        <v>443.39999999999964</v>
      </c>
      <c r="L19" s="87">
        <v>5.7</v>
      </c>
      <c r="M19" s="88">
        <f t="shared" si="57"/>
        <v>2962.1</v>
      </c>
      <c r="N19" s="88">
        <f t="shared" si="58"/>
        <v>2494.1</v>
      </c>
      <c r="O19" s="89">
        <f t="shared" si="59"/>
        <v>468</v>
      </c>
      <c r="P19" s="87">
        <v>6</v>
      </c>
      <c r="Q19" s="88">
        <f t="shared" si="60"/>
        <v>3118</v>
      </c>
      <c r="R19" s="88">
        <f t="shared" si="61"/>
        <v>2625.4</v>
      </c>
      <c r="S19" s="89">
        <f t="shared" si="62"/>
        <v>492.59999999999991</v>
      </c>
      <c r="T19" s="87">
        <v>5.4</v>
      </c>
      <c r="U19" s="88">
        <f t="shared" si="63"/>
        <v>2806.2</v>
      </c>
      <c r="V19" s="88">
        <f t="shared" si="64"/>
        <v>2362.8000000000002</v>
      </c>
      <c r="W19" s="89">
        <f t="shared" si="65"/>
        <v>443.39999999999964</v>
      </c>
      <c r="X19" s="87">
        <v>6</v>
      </c>
      <c r="Y19" s="88">
        <f t="shared" si="66"/>
        <v>3118</v>
      </c>
      <c r="Z19" s="88">
        <f t="shared" si="67"/>
        <v>2625.4</v>
      </c>
      <c r="AA19" s="89">
        <f t="shared" si="68"/>
        <v>492.59999999999991</v>
      </c>
      <c r="AB19" s="87">
        <v>5.4</v>
      </c>
      <c r="AC19" s="88">
        <f t="shared" si="69"/>
        <v>2806.2</v>
      </c>
      <c r="AD19" s="88">
        <f t="shared" si="70"/>
        <v>2362.8000000000002</v>
      </c>
      <c r="AE19" s="89">
        <f t="shared" si="71"/>
        <v>443.39999999999964</v>
      </c>
      <c r="AF19" s="90">
        <f t="shared" si="72"/>
        <v>33.9</v>
      </c>
      <c r="AG19" s="91">
        <f t="shared" si="72"/>
        <v>17616.7</v>
      </c>
      <c r="AH19" s="91">
        <f t="shared" si="72"/>
        <v>14833.3</v>
      </c>
      <c r="AI19" s="92">
        <f t="shared" si="19"/>
        <v>2783.4000000000015</v>
      </c>
      <c r="AJ19" s="90">
        <f t="shared" si="73"/>
        <v>5.7</v>
      </c>
      <c r="AK19" s="91">
        <f t="shared" si="74"/>
        <v>2936</v>
      </c>
      <c r="AL19" s="91">
        <f t="shared" si="74"/>
        <v>2472</v>
      </c>
      <c r="AM19" s="92">
        <f t="shared" si="21"/>
        <v>464</v>
      </c>
      <c r="AN19" s="87">
        <v>5.4</v>
      </c>
      <c r="AO19" s="88">
        <f t="shared" si="75"/>
        <v>2806.2</v>
      </c>
      <c r="AP19" s="88">
        <f t="shared" si="76"/>
        <v>2362.8000000000002</v>
      </c>
      <c r="AQ19" s="89">
        <f t="shared" si="77"/>
        <v>443.39999999999964</v>
      </c>
      <c r="AR19" s="87">
        <v>5.4</v>
      </c>
      <c r="AS19" s="88">
        <f t="shared" si="78"/>
        <v>2806.2</v>
      </c>
      <c r="AT19" s="88">
        <f t="shared" si="79"/>
        <v>2362.8000000000002</v>
      </c>
      <c r="AU19" s="89">
        <f t="shared" si="80"/>
        <v>443.39999999999964</v>
      </c>
      <c r="AV19" s="87">
        <v>6</v>
      </c>
      <c r="AW19" s="88">
        <f t="shared" si="81"/>
        <v>3118</v>
      </c>
      <c r="AX19" s="88">
        <f t="shared" si="82"/>
        <v>2625.4</v>
      </c>
      <c r="AY19" s="89">
        <f t="shared" si="83"/>
        <v>492.59999999999991</v>
      </c>
      <c r="AZ19" s="87">
        <v>5.2</v>
      </c>
      <c r="BA19" s="88">
        <f t="shared" si="84"/>
        <v>2702.2</v>
      </c>
      <c r="BB19" s="88">
        <f t="shared" si="85"/>
        <v>2275.3000000000002</v>
      </c>
      <c r="BC19" s="89">
        <f t="shared" si="86"/>
        <v>426.89999999999964</v>
      </c>
      <c r="BD19" s="87">
        <v>5.2</v>
      </c>
      <c r="BE19" s="88">
        <f t="shared" si="87"/>
        <v>2702.2</v>
      </c>
      <c r="BF19" s="88">
        <f t="shared" si="88"/>
        <v>2275.3000000000002</v>
      </c>
      <c r="BG19" s="89">
        <f t="shared" si="89"/>
        <v>426.89999999999964</v>
      </c>
      <c r="BH19" s="87">
        <v>6</v>
      </c>
      <c r="BI19" s="88">
        <f t="shared" si="90"/>
        <v>3118</v>
      </c>
      <c r="BJ19" s="88">
        <f t="shared" si="91"/>
        <v>2625.4</v>
      </c>
      <c r="BK19" s="89">
        <f t="shared" si="92"/>
        <v>492.59999999999991</v>
      </c>
      <c r="BL19" s="90">
        <f t="shared" si="93"/>
        <v>33.200000000000003</v>
      </c>
      <c r="BM19" s="91">
        <f t="shared" si="93"/>
        <v>17252.8</v>
      </c>
      <c r="BN19" s="91">
        <f t="shared" si="93"/>
        <v>14526.999999999998</v>
      </c>
      <c r="BO19" s="92">
        <f t="shared" si="41"/>
        <v>2725.8000000000011</v>
      </c>
      <c r="BP19" s="90">
        <f t="shared" si="94"/>
        <v>5.5</v>
      </c>
      <c r="BQ19" s="91">
        <f t="shared" si="95"/>
        <v>2875</v>
      </c>
      <c r="BR19" s="91">
        <f t="shared" si="95"/>
        <v>2421</v>
      </c>
      <c r="BS19" s="92">
        <f t="shared" si="43"/>
        <v>454</v>
      </c>
      <c r="BT19" s="79">
        <f t="shared" si="96"/>
        <v>67.099999999999994</v>
      </c>
      <c r="BU19" s="80">
        <f t="shared" si="96"/>
        <v>34869.5</v>
      </c>
      <c r="BV19" s="80">
        <f t="shared" si="96"/>
        <v>29360.299999999996</v>
      </c>
      <c r="BW19" s="93">
        <f t="shared" si="45"/>
        <v>5509.2000000000044</v>
      </c>
      <c r="BX19" s="79">
        <f t="shared" si="97"/>
        <v>5.6</v>
      </c>
      <c r="BY19" s="80">
        <f t="shared" si="98"/>
        <v>2906</v>
      </c>
      <c r="BZ19" s="80">
        <f t="shared" si="98"/>
        <v>2447</v>
      </c>
      <c r="CA19" s="93">
        <f t="shared" si="50"/>
        <v>459</v>
      </c>
    </row>
    <row r="20" spans="2:79" ht="21" customHeight="1">
      <c r="B20" s="66" t="s">
        <v>121</v>
      </c>
      <c r="C20" s="67" t="s">
        <v>51</v>
      </c>
      <c r="D20" s="121" t="s">
        <v>30</v>
      </c>
      <c r="E20" s="122"/>
      <c r="F20" s="123"/>
      <c r="G20" s="124"/>
      <c r="H20" s="87">
        <v>0</v>
      </c>
      <c r="I20" s="88">
        <f t="shared" si="54"/>
        <v>0</v>
      </c>
      <c r="J20" s="88">
        <f t="shared" si="55"/>
        <v>0</v>
      </c>
      <c r="K20" s="89">
        <f t="shared" si="56"/>
        <v>0</v>
      </c>
      <c r="L20" s="87">
        <v>0</v>
      </c>
      <c r="M20" s="88">
        <f t="shared" si="57"/>
        <v>0</v>
      </c>
      <c r="N20" s="88">
        <f t="shared" si="58"/>
        <v>0</v>
      </c>
      <c r="O20" s="89">
        <f t="shared" si="59"/>
        <v>0</v>
      </c>
      <c r="P20" s="87">
        <v>0</v>
      </c>
      <c r="Q20" s="88">
        <f t="shared" si="60"/>
        <v>0</v>
      </c>
      <c r="R20" s="88">
        <f t="shared" si="61"/>
        <v>0</v>
      </c>
      <c r="S20" s="89">
        <f t="shared" si="62"/>
        <v>0</v>
      </c>
      <c r="T20" s="87">
        <v>0</v>
      </c>
      <c r="U20" s="88">
        <f t="shared" si="63"/>
        <v>0</v>
      </c>
      <c r="V20" s="88">
        <f t="shared" si="64"/>
        <v>0</v>
      </c>
      <c r="W20" s="89">
        <f t="shared" si="65"/>
        <v>0</v>
      </c>
      <c r="X20" s="87">
        <v>0</v>
      </c>
      <c r="Y20" s="88">
        <f t="shared" si="66"/>
        <v>0</v>
      </c>
      <c r="Z20" s="88">
        <f t="shared" si="67"/>
        <v>0</v>
      </c>
      <c r="AA20" s="89">
        <f t="shared" si="68"/>
        <v>0</v>
      </c>
      <c r="AB20" s="87">
        <v>0</v>
      </c>
      <c r="AC20" s="88">
        <f t="shared" si="69"/>
        <v>0</v>
      </c>
      <c r="AD20" s="88">
        <f t="shared" si="70"/>
        <v>0</v>
      </c>
      <c r="AE20" s="89">
        <f t="shared" si="71"/>
        <v>0</v>
      </c>
      <c r="AF20" s="90">
        <f t="shared" si="72"/>
        <v>0</v>
      </c>
      <c r="AG20" s="91">
        <f t="shared" si="72"/>
        <v>0</v>
      </c>
      <c r="AH20" s="91">
        <f t="shared" si="72"/>
        <v>0</v>
      </c>
      <c r="AI20" s="92">
        <f t="shared" si="19"/>
        <v>0</v>
      </c>
      <c r="AJ20" s="90">
        <f t="shared" si="73"/>
        <v>0</v>
      </c>
      <c r="AK20" s="91">
        <f t="shared" si="74"/>
        <v>0</v>
      </c>
      <c r="AL20" s="91">
        <f t="shared" si="74"/>
        <v>0</v>
      </c>
      <c r="AM20" s="92">
        <f t="shared" si="21"/>
        <v>0</v>
      </c>
      <c r="AN20" s="87">
        <v>0</v>
      </c>
      <c r="AO20" s="88">
        <f t="shared" si="75"/>
        <v>0</v>
      </c>
      <c r="AP20" s="88">
        <f t="shared" si="76"/>
        <v>0</v>
      </c>
      <c r="AQ20" s="89">
        <f t="shared" si="77"/>
        <v>0</v>
      </c>
      <c r="AR20" s="87">
        <v>0</v>
      </c>
      <c r="AS20" s="88">
        <f t="shared" si="78"/>
        <v>0</v>
      </c>
      <c r="AT20" s="88">
        <f t="shared" si="79"/>
        <v>0</v>
      </c>
      <c r="AU20" s="89">
        <f t="shared" si="80"/>
        <v>0</v>
      </c>
      <c r="AV20" s="87">
        <v>0</v>
      </c>
      <c r="AW20" s="88">
        <f t="shared" si="81"/>
        <v>0</v>
      </c>
      <c r="AX20" s="88">
        <f t="shared" si="82"/>
        <v>0</v>
      </c>
      <c r="AY20" s="89">
        <f t="shared" si="83"/>
        <v>0</v>
      </c>
      <c r="AZ20" s="87">
        <v>0</v>
      </c>
      <c r="BA20" s="88">
        <f t="shared" si="84"/>
        <v>0</v>
      </c>
      <c r="BB20" s="88">
        <f t="shared" si="85"/>
        <v>0</v>
      </c>
      <c r="BC20" s="89">
        <f t="shared" si="86"/>
        <v>0</v>
      </c>
      <c r="BD20" s="87">
        <v>0</v>
      </c>
      <c r="BE20" s="88">
        <f t="shared" si="87"/>
        <v>0</v>
      </c>
      <c r="BF20" s="88">
        <f t="shared" si="88"/>
        <v>0</v>
      </c>
      <c r="BG20" s="89">
        <f t="shared" si="89"/>
        <v>0</v>
      </c>
      <c r="BH20" s="87">
        <v>0</v>
      </c>
      <c r="BI20" s="88">
        <f t="shared" si="90"/>
        <v>0</v>
      </c>
      <c r="BJ20" s="88">
        <f t="shared" si="91"/>
        <v>0</v>
      </c>
      <c r="BK20" s="89">
        <f t="shared" si="92"/>
        <v>0</v>
      </c>
      <c r="BL20" s="90">
        <f t="shared" si="93"/>
        <v>0</v>
      </c>
      <c r="BM20" s="91">
        <f t="shared" si="93"/>
        <v>0</v>
      </c>
      <c r="BN20" s="91">
        <f t="shared" si="93"/>
        <v>0</v>
      </c>
      <c r="BO20" s="92">
        <f t="shared" si="41"/>
        <v>0</v>
      </c>
      <c r="BP20" s="90">
        <f t="shared" si="94"/>
        <v>0</v>
      </c>
      <c r="BQ20" s="91">
        <f t="shared" si="95"/>
        <v>0</v>
      </c>
      <c r="BR20" s="91">
        <f t="shared" si="95"/>
        <v>0</v>
      </c>
      <c r="BS20" s="92">
        <f t="shared" si="43"/>
        <v>0</v>
      </c>
      <c r="BT20" s="79">
        <f t="shared" si="96"/>
        <v>0</v>
      </c>
      <c r="BU20" s="80">
        <f t="shared" si="96"/>
        <v>0</v>
      </c>
      <c r="BV20" s="80">
        <f t="shared" si="96"/>
        <v>0</v>
      </c>
      <c r="BW20" s="93">
        <f t="shared" si="45"/>
        <v>0</v>
      </c>
      <c r="BX20" s="79">
        <f t="shared" si="97"/>
        <v>0</v>
      </c>
      <c r="BY20" s="80">
        <f t="shared" si="98"/>
        <v>0</v>
      </c>
      <c r="BZ20" s="80">
        <f t="shared" si="98"/>
        <v>0</v>
      </c>
      <c r="CA20" s="93">
        <f t="shared" si="50"/>
        <v>0</v>
      </c>
    </row>
    <row r="21" spans="2:79" ht="21" customHeight="1" thickBot="1">
      <c r="B21" s="66"/>
      <c r="C21" s="67" t="s">
        <v>52</v>
      </c>
      <c r="D21" s="68" t="s">
        <v>31</v>
      </c>
      <c r="E21" s="69"/>
      <c r="F21" s="85"/>
      <c r="G21" s="86"/>
      <c r="H21" s="87">
        <v>0</v>
      </c>
      <c r="I21" s="88">
        <f t="shared" si="54"/>
        <v>0</v>
      </c>
      <c r="J21" s="88">
        <f t="shared" si="55"/>
        <v>0</v>
      </c>
      <c r="K21" s="89">
        <f t="shared" si="56"/>
        <v>0</v>
      </c>
      <c r="L21" s="87">
        <v>0</v>
      </c>
      <c r="M21" s="88">
        <f t="shared" si="57"/>
        <v>0</v>
      </c>
      <c r="N21" s="88">
        <f t="shared" si="58"/>
        <v>0</v>
      </c>
      <c r="O21" s="89">
        <f t="shared" si="59"/>
        <v>0</v>
      </c>
      <c r="P21" s="87">
        <v>0</v>
      </c>
      <c r="Q21" s="88">
        <f t="shared" si="60"/>
        <v>0</v>
      </c>
      <c r="R21" s="88">
        <f t="shared" si="61"/>
        <v>0</v>
      </c>
      <c r="S21" s="89">
        <f t="shared" si="62"/>
        <v>0</v>
      </c>
      <c r="T21" s="87">
        <v>0</v>
      </c>
      <c r="U21" s="88">
        <f t="shared" si="63"/>
        <v>0</v>
      </c>
      <c r="V21" s="88">
        <f t="shared" si="64"/>
        <v>0</v>
      </c>
      <c r="W21" s="89">
        <f t="shared" si="65"/>
        <v>0</v>
      </c>
      <c r="X21" s="87">
        <v>0</v>
      </c>
      <c r="Y21" s="88">
        <f t="shared" si="66"/>
        <v>0</v>
      </c>
      <c r="Z21" s="88">
        <f t="shared" si="67"/>
        <v>0</v>
      </c>
      <c r="AA21" s="89">
        <f t="shared" si="68"/>
        <v>0</v>
      </c>
      <c r="AB21" s="87">
        <v>0</v>
      </c>
      <c r="AC21" s="88">
        <f t="shared" si="69"/>
        <v>0</v>
      </c>
      <c r="AD21" s="88">
        <f t="shared" si="70"/>
        <v>0</v>
      </c>
      <c r="AE21" s="89">
        <f t="shared" si="71"/>
        <v>0</v>
      </c>
      <c r="AF21" s="125">
        <f t="shared" si="72"/>
        <v>0</v>
      </c>
      <c r="AG21" s="91">
        <f t="shared" si="72"/>
        <v>0</v>
      </c>
      <c r="AH21" s="91">
        <f t="shared" si="72"/>
        <v>0</v>
      </c>
      <c r="AI21" s="92">
        <f t="shared" si="19"/>
        <v>0</v>
      </c>
      <c r="AJ21" s="125">
        <f t="shared" si="73"/>
        <v>0</v>
      </c>
      <c r="AK21" s="91">
        <f t="shared" si="74"/>
        <v>0</v>
      </c>
      <c r="AL21" s="91">
        <f t="shared" si="74"/>
        <v>0</v>
      </c>
      <c r="AM21" s="92">
        <f t="shared" si="21"/>
        <v>0</v>
      </c>
      <c r="AN21" s="87">
        <v>0</v>
      </c>
      <c r="AO21" s="88">
        <f t="shared" si="75"/>
        <v>0</v>
      </c>
      <c r="AP21" s="88">
        <f t="shared" si="76"/>
        <v>0</v>
      </c>
      <c r="AQ21" s="89">
        <f t="shared" si="77"/>
        <v>0</v>
      </c>
      <c r="AR21" s="87">
        <v>0</v>
      </c>
      <c r="AS21" s="88">
        <f t="shared" si="78"/>
        <v>0</v>
      </c>
      <c r="AT21" s="88">
        <f t="shared" si="79"/>
        <v>0</v>
      </c>
      <c r="AU21" s="89">
        <f t="shared" si="80"/>
        <v>0</v>
      </c>
      <c r="AV21" s="87">
        <v>0</v>
      </c>
      <c r="AW21" s="88">
        <f t="shared" si="81"/>
        <v>0</v>
      </c>
      <c r="AX21" s="88">
        <f t="shared" si="82"/>
        <v>0</v>
      </c>
      <c r="AY21" s="89">
        <f t="shared" si="83"/>
        <v>0</v>
      </c>
      <c r="AZ21" s="87">
        <v>0</v>
      </c>
      <c r="BA21" s="88">
        <f t="shared" si="84"/>
        <v>0</v>
      </c>
      <c r="BB21" s="88">
        <f t="shared" si="85"/>
        <v>0</v>
      </c>
      <c r="BC21" s="89">
        <f t="shared" si="86"/>
        <v>0</v>
      </c>
      <c r="BD21" s="87">
        <v>0</v>
      </c>
      <c r="BE21" s="88">
        <f t="shared" si="87"/>
        <v>0</v>
      </c>
      <c r="BF21" s="88">
        <f t="shared" si="88"/>
        <v>0</v>
      </c>
      <c r="BG21" s="89">
        <f t="shared" si="89"/>
        <v>0</v>
      </c>
      <c r="BH21" s="87">
        <v>0</v>
      </c>
      <c r="BI21" s="88">
        <f t="shared" si="90"/>
        <v>0</v>
      </c>
      <c r="BJ21" s="88">
        <f t="shared" si="91"/>
        <v>0</v>
      </c>
      <c r="BK21" s="89">
        <f t="shared" si="92"/>
        <v>0</v>
      </c>
      <c r="BL21" s="125">
        <f t="shared" si="93"/>
        <v>0</v>
      </c>
      <c r="BM21" s="91">
        <f t="shared" si="93"/>
        <v>0</v>
      </c>
      <c r="BN21" s="91">
        <f t="shared" si="93"/>
        <v>0</v>
      </c>
      <c r="BO21" s="92">
        <f t="shared" si="41"/>
        <v>0</v>
      </c>
      <c r="BP21" s="125">
        <f t="shared" si="94"/>
        <v>0</v>
      </c>
      <c r="BQ21" s="91">
        <f t="shared" si="95"/>
        <v>0</v>
      </c>
      <c r="BR21" s="91">
        <f t="shared" si="95"/>
        <v>0</v>
      </c>
      <c r="BS21" s="92">
        <f t="shared" si="43"/>
        <v>0</v>
      </c>
      <c r="BT21" s="126">
        <f t="shared" si="96"/>
        <v>0</v>
      </c>
      <c r="BU21" s="80">
        <f t="shared" si="96"/>
        <v>0</v>
      </c>
      <c r="BV21" s="80">
        <f t="shared" si="96"/>
        <v>0</v>
      </c>
      <c r="BW21" s="93">
        <f t="shared" si="45"/>
        <v>0</v>
      </c>
      <c r="BX21" s="126">
        <f t="shared" si="97"/>
        <v>0</v>
      </c>
      <c r="BY21" s="80">
        <f t="shared" si="98"/>
        <v>0</v>
      </c>
      <c r="BZ21" s="80">
        <f t="shared" si="98"/>
        <v>0</v>
      </c>
      <c r="CA21" s="93">
        <f t="shared" si="50"/>
        <v>0</v>
      </c>
    </row>
    <row r="22" spans="2:79" ht="21" customHeight="1" thickBot="1">
      <c r="B22" s="105" t="s">
        <v>47</v>
      </c>
      <c r="C22" s="106" t="s">
        <v>55</v>
      </c>
      <c r="D22" s="107"/>
      <c r="E22" s="108"/>
      <c r="F22" s="109"/>
      <c r="G22" s="110"/>
      <c r="H22" s="127">
        <f>SUM(H14:H21)</f>
        <v>34.9</v>
      </c>
      <c r="I22" s="128">
        <f>SUM(I14:I21)</f>
        <v>7690.8</v>
      </c>
      <c r="J22" s="128">
        <f>SUM(J14:J21)</f>
        <v>6757.6</v>
      </c>
      <c r="K22" s="129">
        <f t="shared" si="56"/>
        <v>933.19999999999982</v>
      </c>
      <c r="L22" s="127">
        <f>SUM(L14:L21)</f>
        <v>36.700000000000003</v>
      </c>
      <c r="M22" s="128">
        <f>SUM(M14:M21)</f>
        <v>8093.7000000000007</v>
      </c>
      <c r="N22" s="128">
        <f>SUM(N14:N21)</f>
        <v>7111.2999999999993</v>
      </c>
      <c r="O22" s="129">
        <f t="shared" si="59"/>
        <v>982.40000000000146</v>
      </c>
      <c r="P22" s="127">
        <f>SUM(P14:P21)</f>
        <v>38.5</v>
      </c>
      <c r="Q22" s="128">
        <f>SUM(Q14:Q21)</f>
        <v>8495.7999999999993</v>
      </c>
      <c r="R22" s="128">
        <f>SUM(R14:R21)</f>
        <v>7463.2000000000007</v>
      </c>
      <c r="S22" s="129">
        <f t="shared" si="62"/>
        <v>1032.5999999999985</v>
      </c>
      <c r="T22" s="127">
        <f>SUM(T14:T21)</f>
        <v>34.9</v>
      </c>
      <c r="U22" s="128">
        <f>SUM(U14:U21)</f>
        <v>7690.8</v>
      </c>
      <c r="V22" s="128">
        <f>SUM(V14:V21)</f>
        <v>6757.6</v>
      </c>
      <c r="W22" s="129">
        <f t="shared" si="65"/>
        <v>933.19999999999982</v>
      </c>
      <c r="X22" s="127">
        <f>SUM(X14:X21)</f>
        <v>38.5</v>
      </c>
      <c r="Y22" s="128">
        <f>SUM(Y14:Y21)</f>
        <v>8495.7999999999993</v>
      </c>
      <c r="Z22" s="128">
        <f>SUM(Z14:Z21)</f>
        <v>7463.2000000000007</v>
      </c>
      <c r="AA22" s="129">
        <f t="shared" si="68"/>
        <v>1032.5999999999985</v>
      </c>
      <c r="AB22" s="127">
        <f>SUM(AB14:AB21)</f>
        <v>34.9</v>
      </c>
      <c r="AC22" s="128">
        <f>SUM(AC14:AC21)</f>
        <v>7690.8</v>
      </c>
      <c r="AD22" s="128">
        <f>SUM(AD14:AD21)</f>
        <v>6757.6</v>
      </c>
      <c r="AE22" s="129">
        <f t="shared" si="71"/>
        <v>933.19999999999982</v>
      </c>
      <c r="AF22" s="127">
        <f>SUM(AF14:AF21)</f>
        <v>218.4</v>
      </c>
      <c r="AG22" s="128">
        <f>SUM(AG14:AG21)</f>
        <v>48157.700000000004</v>
      </c>
      <c r="AH22" s="128">
        <f>SUM(AH14:AH21)</f>
        <v>42310.5</v>
      </c>
      <c r="AI22" s="129">
        <f t="shared" si="19"/>
        <v>5847.2000000000044</v>
      </c>
      <c r="AJ22" s="127">
        <f>SUM(AJ14:AJ21)</f>
        <v>36.400000000000006</v>
      </c>
      <c r="AK22" s="128">
        <f>SUM(AK14:AK21)</f>
        <v>8026</v>
      </c>
      <c r="AL22" s="128">
        <f>SUM(AL14:AL21)</f>
        <v>7052</v>
      </c>
      <c r="AM22" s="129">
        <f t="shared" si="21"/>
        <v>974</v>
      </c>
      <c r="AN22" s="127">
        <f>SUM(AN14:AN21)</f>
        <v>34.9</v>
      </c>
      <c r="AO22" s="128">
        <f>SUM(AO14:AO21)</f>
        <v>7690.8</v>
      </c>
      <c r="AP22" s="128">
        <f>SUM(AP14:AP21)</f>
        <v>6757.6</v>
      </c>
      <c r="AQ22" s="129">
        <f t="shared" si="77"/>
        <v>933.19999999999982</v>
      </c>
      <c r="AR22" s="127">
        <f>SUM(AR14:AR21)</f>
        <v>34.9</v>
      </c>
      <c r="AS22" s="128">
        <f>SUM(AS14:AS21)</f>
        <v>7690.8</v>
      </c>
      <c r="AT22" s="128">
        <f>SUM(AT14:AT21)</f>
        <v>6757.6</v>
      </c>
      <c r="AU22" s="129">
        <f t="shared" si="80"/>
        <v>933.19999999999982</v>
      </c>
      <c r="AV22" s="127">
        <f>SUM(AV14:AV21)</f>
        <v>38.5</v>
      </c>
      <c r="AW22" s="128">
        <f>SUM(AW14:AW21)</f>
        <v>8495.7999999999993</v>
      </c>
      <c r="AX22" s="128">
        <f>SUM(AX14:AX21)</f>
        <v>7463.2000000000007</v>
      </c>
      <c r="AY22" s="129">
        <f t="shared" si="83"/>
        <v>1032.5999999999985</v>
      </c>
      <c r="AZ22" s="127">
        <f>SUM(AZ14:AZ21)</f>
        <v>33.200000000000003</v>
      </c>
      <c r="BA22" s="128">
        <f>SUM(BA14:BA21)</f>
        <v>7337</v>
      </c>
      <c r="BB22" s="128">
        <f>SUM(BB14:BB21)</f>
        <v>6445.6</v>
      </c>
      <c r="BC22" s="129">
        <f t="shared" si="86"/>
        <v>891.39999999999964</v>
      </c>
      <c r="BD22" s="127">
        <f>SUM(BD14:BD21)</f>
        <v>33.200000000000003</v>
      </c>
      <c r="BE22" s="128">
        <f>SUM(BE14:BE21)</f>
        <v>7337</v>
      </c>
      <c r="BF22" s="128">
        <f>SUM(BF14:BF21)</f>
        <v>6445.6</v>
      </c>
      <c r="BG22" s="129">
        <f t="shared" si="89"/>
        <v>891.39999999999964</v>
      </c>
      <c r="BH22" s="127">
        <f>SUM(BH14:BH21)</f>
        <v>38.5</v>
      </c>
      <c r="BI22" s="128">
        <f>SUM(BI14:BI21)</f>
        <v>8495.7999999999993</v>
      </c>
      <c r="BJ22" s="128">
        <f>SUM(BJ14:BJ21)</f>
        <v>7463.2000000000007</v>
      </c>
      <c r="BK22" s="129">
        <f t="shared" si="92"/>
        <v>1032.5999999999985</v>
      </c>
      <c r="BL22" s="127">
        <f>SUM(BL14:BL21)</f>
        <v>213.2</v>
      </c>
      <c r="BM22" s="128">
        <f>SUM(BM14:BM21)</f>
        <v>47047.199999999997</v>
      </c>
      <c r="BN22" s="128">
        <f>SUM(BN14:BN21)</f>
        <v>41332.800000000003</v>
      </c>
      <c r="BO22" s="129">
        <f t="shared" si="41"/>
        <v>5714.3999999999942</v>
      </c>
      <c r="BP22" s="127">
        <f>SUM(BP14:BP21)</f>
        <v>35.4</v>
      </c>
      <c r="BQ22" s="128">
        <f>SUM(BQ14:BQ21)</f>
        <v>7841</v>
      </c>
      <c r="BR22" s="128">
        <f>SUM(BR14:BR21)</f>
        <v>6889</v>
      </c>
      <c r="BS22" s="129">
        <f t="shared" si="43"/>
        <v>952</v>
      </c>
      <c r="BT22" s="127">
        <f>SUM(BT14:BT21)</f>
        <v>431.6</v>
      </c>
      <c r="BU22" s="128">
        <f>SUM(BU14:BU21)</f>
        <v>95204.900000000009</v>
      </c>
      <c r="BV22" s="128">
        <f>SUM(BV14:BV21)</f>
        <v>83643.299999999988</v>
      </c>
      <c r="BW22" s="129">
        <f t="shared" si="45"/>
        <v>11561.60000000002</v>
      </c>
      <c r="BX22" s="127">
        <f>SUM(BX14:BX21)</f>
        <v>35.9</v>
      </c>
      <c r="BY22" s="128">
        <f>SUM(BY14:BY21)</f>
        <v>7934</v>
      </c>
      <c r="BZ22" s="128">
        <f>SUM(BZ14:BZ21)</f>
        <v>6971</v>
      </c>
      <c r="CA22" s="129">
        <f t="shared" si="50"/>
        <v>963</v>
      </c>
    </row>
    <row r="23" spans="2:79" ht="21" customHeight="1">
      <c r="B23" s="250" t="s">
        <v>53</v>
      </c>
      <c r="C23" s="251" t="s">
        <v>54</v>
      </c>
      <c r="D23" s="252"/>
      <c r="E23" s="253"/>
      <c r="F23" s="254"/>
      <c r="G23" s="255"/>
      <c r="H23" s="256">
        <f>H13</f>
        <v>0</v>
      </c>
      <c r="I23" s="257">
        <f>I13</f>
        <v>0</v>
      </c>
      <c r="J23" s="257">
        <f>J13</f>
        <v>0</v>
      </c>
      <c r="K23" s="258">
        <f t="shared" si="56"/>
        <v>0</v>
      </c>
      <c r="L23" s="256">
        <f>L13</f>
        <v>0</v>
      </c>
      <c r="M23" s="257">
        <f>M13</f>
        <v>0</v>
      </c>
      <c r="N23" s="257">
        <f>N13</f>
        <v>0</v>
      </c>
      <c r="O23" s="258">
        <f t="shared" si="59"/>
        <v>0</v>
      </c>
      <c r="P23" s="256">
        <f>P13</f>
        <v>0</v>
      </c>
      <c r="Q23" s="257">
        <f>Q13</f>
        <v>0</v>
      </c>
      <c r="R23" s="257">
        <f>R13</f>
        <v>0</v>
      </c>
      <c r="S23" s="258">
        <f t="shared" si="62"/>
        <v>0</v>
      </c>
      <c r="T23" s="256">
        <f>T13</f>
        <v>0</v>
      </c>
      <c r="U23" s="257">
        <f>U13</f>
        <v>0</v>
      </c>
      <c r="V23" s="257">
        <f>V13</f>
        <v>0</v>
      </c>
      <c r="W23" s="258">
        <f t="shared" si="65"/>
        <v>0</v>
      </c>
      <c r="X23" s="256">
        <f>X13</f>
        <v>0</v>
      </c>
      <c r="Y23" s="257">
        <f>Y13</f>
        <v>0</v>
      </c>
      <c r="Z23" s="257">
        <f>Z13</f>
        <v>0</v>
      </c>
      <c r="AA23" s="258">
        <f t="shared" si="68"/>
        <v>0</v>
      </c>
      <c r="AB23" s="256">
        <f>AB13</f>
        <v>0</v>
      </c>
      <c r="AC23" s="257">
        <f>AC13</f>
        <v>0</v>
      </c>
      <c r="AD23" s="257">
        <f>AD13</f>
        <v>0</v>
      </c>
      <c r="AE23" s="258">
        <f t="shared" si="71"/>
        <v>0</v>
      </c>
      <c r="AF23" s="256">
        <f>AF13</f>
        <v>0</v>
      </c>
      <c r="AG23" s="257">
        <f>AG13</f>
        <v>0</v>
      </c>
      <c r="AH23" s="257">
        <f>AH13</f>
        <v>0</v>
      </c>
      <c r="AI23" s="258">
        <f t="shared" si="19"/>
        <v>0</v>
      </c>
      <c r="AJ23" s="256">
        <f>AJ13</f>
        <v>0</v>
      </c>
      <c r="AK23" s="257">
        <f>AK13</f>
        <v>0</v>
      </c>
      <c r="AL23" s="257">
        <f>AL13</f>
        <v>0</v>
      </c>
      <c r="AM23" s="258">
        <f t="shared" si="21"/>
        <v>0</v>
      </c>
      <c r="AN23" s="256">
        <f>AN13</f>
        <v>0</v>
      </c>
      <c r="AO23" s="257">
        <f>AO13</f>
        <v>0</v>
      </c>
      <c r="AP23" s="257">
        <f>AP13</f>
        <v>0</v>
      </c>
      <c r="AQ23" s="258">
        <f t="shared" si="77"/>
        <v>0</v>
      </c>
      <c r="AR23" s="256">
        <f>AR13</f>
        <v>0</v>
      </c>
      <c r="AS23" s="257">
        <f>AS13</f>
        <v>0</v>
      </c>
      <c r="AT23" s="257">
        <f>AT13</f>
        <v>0</v>
      </c>
      <c r="AU23" s="258">
        <f t="shared" si="80"/>
        <v>0</v>
      </c>
      <c r="AV23" s="256">
        <f>AV13</f>
        <v>0</v>
      </c>
      <c r="AW23" s="257">
        <f>AW13</f>
        <v>0</v>
      </c>
      <c r="AX23" s="257">
        <f>AX13</f>
        <v>0</v>
      </c>
      <c r="AY23" s="258">
        <f t="shared" si="83"/>
        <v>0</v>
      </c>
      <c r="AZ23" s="256">
        <f>AZ13</f>
        <v>0</v>
      </c>
      <c r="BA23" s="257">
        <f>BA13</f>
        <v>0</v>
      </c>
      <c r="BB23" s="257">
        <f>BB13</f>
        <v>0</v>
      </c>
      <c r="BC23" s="258">
        <f t="shared" si="86"/>
        <v>0</v>
      </c>
      <c r="BD23" s="256">
        <f>BD13</f>
        <v>0</v>
      </c>
      <c r="BE23" s="257">
        <f>BE13</f>
        <v>0</v>
      </c>
      <c r="BF23" s="257">
        <f>BF13</f>
        <v>0</v>
      </c>
      <c r="BG23" s="258">
        <f t="shared" si="89"/>
        <v>0</v>
      </c>
      <c r="BH23" s="256">
        <f>BH13</f>
        <v>0</v>
      </c>
      <c r="BI23" s="257">
        <f>BI13</f>
        <v>0</v>
      </c>
      <c r="BJ23" s="257">
        <f>BJ13</f>
        <v>0</v>
      </c>
      <c r="BK23" s="258">
        <f t="shared" si="92"/>
        <v>0</v>
      </c>
      <c r="BL23" s="256">
        <f>BL13</f>
        <v>0</v>
      </c>
      <c r="BM23" s="257">
        <f>BM13</f>
        <v>0</v>
      </c>
      <c r="BN23" s="257">
        <f>BN13</f>
        <v>0</v>
      </c>
      <c r="BO23" s="258">
        <f t="shared" si="41"/>
        <v>0</v>
      </c>
      <c r="BP23" s="256">
        <f>BP13</f>
        <v>0</v>
      </c>
      <c r="BQ23" s="257">
        <f>BQ13</f>
        <v>0</v>
      </c>
      <c r="BR23" s="257">
        <f>BR13</f>
        <v>0</v>
      </c>
      <c r="BS23" s="258">
        <f t="shared" si="43"/>
        <v>0</v>
      </c>
      <c r="BT23" s="256">
        <f>BT13</f>
        <v>0</v>
      </c>
      <c r="BU23" s="257">
        <f>BU13</f>
        <v>0</v>
      </c>
      <c r="BV23" s="257">
        <f>BV13</f>
        <v>0</v>
      </c>
      <c r="BW23" s="258">
        <f t="shared" si="45"/>
        <v>0</v>
      </c>
      <c r="BX23" s="256">
        <f>BX13</f>
        <v>0</v>
      </c>
      <c r="BY23" s="257">
        <f>BY13</f>
        <v>0</v>
      </c>
      <c r="BZ23" s="257">
        <f>BZ13</f>
        <v>0</v>
      </c>
      <c r="CA23" s="258">
        <f t="shared" si="50"/>
        <v>0</v>
      </c>
    </row>
    <row r="24" spans="2:79" ht="21" customHeight="1" thickBot="1">
      <c r="B24" s="259"/>
      <c r="C24" s="260" t="s">
        <v>55</v>
      </c>
      <c r="D24" s="261"/>
      <c r="E24" s="262"/>
      <c r="F24" s="263"/>
      <c r="G24" s="264"/>
      <c r="H24" s="265">
        <f>H22</f>
        <v>34.9</v>
      </c>
      <c r="I24" s="266">
        <f>I22</f>
        <v>7690.8</v>
      </c>
      <c r="J24" s="266">
        <f>J22</f>
        <v>6757.6</v>
      </c>
      <c r="K24" s="267">
        <f t="shared" si="56"/>
        <v>933.19999999999982</v>
      </c>
      <c r="L24" s="265">
        <f>L22</f>
        <v>36.700000000000003</v>
      </c>
      <c r="M24" s="266">
        <f>M22</f>
        <v>8093.7000000000007</v>
      </c>
      <c r="N24" s="266">
        <f>N22</f>
        <v>7111.2999999999993</v>
      </c>
      <c r="O24" s="267">
        <f t="shared" si="59"/>
        <v>982.40000000000146</v>
      </c>
      <c r="P24" s="265">
        <f>P22</f>
        <v>38.5</v>
      </c>
      <c r="Q24" s="266">
        <f>Q22</f>
        <v>8495.7999999999993</v>
      </c>
      <c r="R24" s="266">
        <f>R22</f>
        <v>7463.2000000000007</v>
      </c>
      <c r="S24" s="267">
        <f t="shared" si="62"/>
        <v>1032.5999999999985</v>
      </c>
      <c r="T24" s="265">
        <f>T22</f>
        <v>34.9</v>
      </c>
      <c r="U24" s="266">
        <f>U22</f>
        <v>7690.8</v>
      </c>
      <c r="V24" s="266">
        <f>V22</f>
        <v>6757.6</v>
      </c>
      <c r="W24" s="267">
        <f t="shared" si="65"/>
        <v>933.19999999999982</v>
      </c>
      <c r="X24" s="265">
        <f>X22</f>
        <v>38.5</v>
      </c>
      <c r="Y24" s="266">
        <f>Y22</f>
        <v>8495.7999999999993</v>
      </c>
      <c r="Z24" s="266">
        <f>Z22</f>
        <v>7463.2000000000007</v>
      </c>
      <c r="AA24" s="267">
        <f t="shared" si="68"/>
        <v>1032.5999999999985</v>
      </c>
      <c r="AB24" s="265">
        <f>AB22</f>
        <v>34.9</v>
      </c>
      <c r="AC24" s="266">
        <f>AC22</f>
        <v>7690.8</v>
      </c>
      <c r="AD24" s="266">
        <f>AD22</f>
        <v>6757.6</v>
      </c>
      <c r="AE24" s="267">
        <f t="shared" si="71"/>
        <v>933.19999999999982</v>
      </c>
      <c r="AF24" s="265">
        <f>AF22</f>
        <v>218.4</v>
      </c>
      <c r="AG24" s="266">
        <f>AG22</f>
        <v>48157.700000000004</v>
      </c>
      <c r="AH24" s="266">
        <f>AH22</f>
        <v>42310.5</v>
      </c>
      <c r="AI24" s="267">
        <f t="shared" si="19"/>
        <v>5847.2000000000044</v>
      </c>
      <c r="AJ24" s="265">
        <f>AJ22</f>
        <v>36.400000000000006</v>
      </c>
      <c r="AK24" s="266">
        <f>AK22</f>
        <v>8026</v>
      </c>
      <c r="AL24" s="266">
        <f>AL22</f>
        <v>7052</v>
      </c>
      <c r="AM24" s="267">
        <f t="shared" si="21"/>
        <v>974</v>
      </c>
      <c r="AN24" s="265">
        <f>AN22</f>
        <v>34.9</v>
      </c>
      <c r="AO24" s="266">
        <f>AO22</f>
        <v>7690.8</v>
      </c>
      <c r="AP24" s="266">
        <f>AP22</f>
        <v>6757.6</v>
      </c>
      <c r="AQ24" s="267">
        <f t="shared" si="77"/>
        <v>933.19999999999982</v>
      </c>
      <c r="AR24" s="265">
        <f>AR22</f>
        <v>34.9</v>
      </c>
      <c r="AS24" s="266">
        <f>AS22</f>
        <v>7690.8</v>
      </c>
      <c r="AT24" s="266">
        <f>AT22</f>
        <v>6757.6</v>
      </c>
      <c r="AU24" s="267">
        <f t="shared" si="80"/>
        <v>933.19999999999982</v>
      </c>
      <c r="AV24" s="265">
        <f>AV22</f>
        <v>38.5</v>
      </c>
      <c r="AW24" s="266">
        <f>AW22</f>
        <v>8495.7999999999993</v>
      </c>
      <c r="AX24" s="266">
        <f>AX22</f>
        <v>7463.2000000000007</v>
      </c>
      <c r="AY24" s="267">
        <f t="shared" si="83"/>
        <v>1032.5999999999985</v>
      </c>
      <c r="AZ24" s="265">
        <f>AZ22</f>
        <v>33.200000000000003</v>
      </c>
      <c r="BA24" s="266">
        <f>BA22</f>
        <v>7337</v>
      </c>
      <c r="BB24" s="266">
        <f>BB22</f>
        <v>6445.6</v>
      </c>
      <c r="BC24" s="267">
        <f t="shared" si="86"/>
        <v>891.39999999999964</v>
      </c>
      <c r="BD24" s="265">
        <f>BD22</f>
        <v>33.200000000000003</v>
      </c>
      <c r="BE24" s="266">
        <f>BE22</f>
        <v>7337</v>
      </c>
      <c r="BF24" s="266">
        <f>BF22</f>
        <v>6445.6</v>
      </c>
      <c r="BG24" s="267">
        <f t="shared" si="89"/>
        <v>891.39999999999964</v>
      </c>
      <c r="BH24" s="265">
        <f>BH22</f>
        <v>38.5</v>
      </c>
      <c r="BI24" s="266">
        <f>BI22</f>
        <v>8495.7999999999993</v>
      </c>
      <c r="BJ24" s="266">
        <f>BJ22</f>
        <v>7463.2000000000007</v>
      </c>
      <c r="BK24" s="267">
        <f t="shared" si="92"/>
        <v>1032.5999999999985</v>
      </c>
      <c r="BL24" s="265">
        <f>BL22</f>
        <v>213.2</v>
      </c>
      <c r="BM24" s="266">
        <f>BM22</f>
        <v>47047.199999999997</v>
      </c>
      <c r="BN24" s="266">
        <f>BN22</f>
        <v>41332.800000000003</v>
      </c>
      <c r="BO24" s="267">
        <f t="shared" si="41"/>
        <v>5714.3999999999942</v>
      </c>
      <c r="BP24" s="265">
        <f>BP22</f>
        <v>35.4</v>
      </c>
      <c r="BQ24" s="266">
        <f>BQ22</f>
        <v>7841</v>
      </c>
      <c r="BR24" s="266">
        <f>BR22</f>
        <v>6889</v>
      </c>
      <c r="BS24" s="267">
        <f t="shared" si="43"/>
        <v>952</v>
      </c>
      <c r="BT24" s="265">
        <f>BT22</f>
        <v>431.6</v>
      </c>
      <c r="BU24" s="266">
        <f>BU22</f>
        <v>95204.900000000009</v>
      </c>
      <c r="BV24" s="266">
        <f>BV22</f>
        <v>83643.299999999988</v>
      </c>
      <c r="BW24" s="267">
        <f t="shared" si="45"/>
        <v>11561.60000000002</v>
      </c>
      <c r="BX24" s="265">
        <f>BX22</f>
        <v>35.9</v>
      </c>
      <c r="BY24" s="266">
        <f>BY22</f>
        <v>7934</v>
      </c>
      <c r="BZ24" s="266">
        <f>BZ22</f>
        <v>6971</v>
      </c>
      <c r="CA24" s="267">
        <f t="shared" si="50"/>
        <v>963</v>
      </c>
    </row>
    <row r="25" spans="2:79" s="268" customFormat="1" ht="21" customHeight="1">
      <c r="B25" s="130" t="s">
        <v>56</v>
      </c>
      <c r="C25" s="131" t="s">
        <v>57</v>
      </c>
      <c r="D25" s="132" t="s">
        <v>0</v>
      </c>
      <c r="E25" s="133"/>
      <c r="F25" s="134"/>
      <c r="G25" s="135"/>
      <c r="H25" s="136">
        <v>0</v>
      </c>
      <c r="I25" s="137">
        <f t="shared" ref="I25:I68" si="99">ROUND(H25*$E25*$F25*$G25,1)</f>
        <v>0</v>
      </c>
      <c r="J25" s="137">
        <f t="shared" ref="J25:J68" si="100">ROUND(H25*$E25,1)</f>
        <v>0</v>
      </c>
      <c r="K25" s="138">
        <f t="shared" si="56"/>
        <v>0</v>
      </c>
      <c r="L25" s="136">
        <v>0</v>
      </c>
      <c r="M25" s="137">
        <f t="shared" ref="M25:M68" si="101">ROUND(L25*$E25*$F25*$G25,1)</f>
        <v>0</v>
      </c>
      <c r="N25" s="137">
        <f t="shared" ref="N25:N68" si="102">ROUND(L25*$E25,1)</f>
        <v>0</v>
      </c>
      <c r="O25" s="138">
        <f t="shared" si="59"/>
        <v>0</v>
      </c>
      <c r="P25" s="136">
        <v>0</v>
      </c>
      <c r="Q25" s="137">
        <f t="shared" ref="Q25:Q68" si="103">ROUND(P25*$E25*$F25*$G25,1)</f>
        <v>0</v>
      </c>
      <c r="R25" s="137">
        <f t="shared" ref="R25:R68" si="104">ROUND(P25*$E25,1)</f>
        <v>0</v>
      </c>
      <c r="S25" s="138">
        <f t="shared" si="62"/>
        <v>0</v>
      </c>
      <c r="T25" s="136">
        <v>0</v>
      </c>
      <c r="U25" s="137">
        <f t="shared" ref="U25:U68" si="105">ROUND(T25*$E25*$F25*$G25,1)</f>
        <v>0</v>
      </c>
      <c r="V25" s="137">
        <f t="shared" ref="V25:V68" si="106">ROUND(T25*$E25,1)</f>
        <v>0</v>
      </c>
      <c r="W25" s="138">
        <f t="shared" si="65"/>
        <v>0</v>
      </c>
      <c r="X25" s="136">
        <v>0</v>
      </c>
      <c r="Y25" s="137">
        <f t="shared" ref="Y25:Y68" si="107">ROUND(X25*$E25*$F25*$G25,1)</f>
        <v>0</v>
      </c>
      <c r="Z25" s="137">
        <f t="shared" ref="Z25:Z68" si="108">ROUND(X25*$E25,1)</f>
        <v>0</v>
      </c>
      <c r="AA25" s="138">
        <f t="shared" si="68"/>
        <v>0</v>
      </c>
      <c r="AB25" s="136">
        <v>0</v>
      </c>
      <c r="AC25" s="137">
        <f t="shared" ref="AC25:AC68" si="109">ROUND(AB25*$E25*$F25*$G25,1)</f>
        <v>0</v>
      </c>
      <c r="AD25" s="137">
        <f t="shared" ref="AD25:AD68" si="110">ROUND(AB25*$E25,1)</f>
        <v>0</v>
      </c>
      <c r="AE25" s="138">
        <f t="shared" si="71"/>
        <v>0</v>
      </c>
      <c r="AF25" s="139">
        <f t="shared" ref="AF25:AH68" si="111">+H25+L25+P25+T25+X25+AB25</f>
        <v>0</v>
      </c>
      <c r="AG25" s="140">
        <f t="shared" si="111"/>
        <v>0</v>
      </c>
      <c r="AH25" s="140">
        <f t="shared" si="111"/>
        <v>0</v>
      </c>
      <c r="AI25" s="141">
        <f t="shared" si="19"/>
        <v>0</v>
      </c>
      <c r="AJ25" s="139">
        <f t="shared" ref="AJ25:AJ68" si="112">ROUND(AVERAGE(AF25/6),1)</f>
        <v>0</v>
      </c>
      <c r="AK25" s="140">
        <f t="shared" ref="AK25:AL68" si="113">ROUND(AVERAGE(AG25/6),0)</f>
        <v>0</v>
      </c>
      <c r="AL25" s="140">
        <f t="shared" si="113"/>
        <v>0</v>
      </c>
      <c r="AM25" s="141">
        <f t="shared" si="21"/>
        <v>0</v>
      </c>
      <c r="AN25" s="136">
        <v>0</v>
      </c>
      <c r="AO25" s="137">
        <f t="shared" ref="AO25:AO68" si="114">ROUND(AN25*$E25*$F25*$G25,1)</f>
        <v>0</v>
      </c>
      <c r="AP25" s="137">
        <f t="shared" ref="AP25:AP68" si="115">ROUND(AN25*$E25,1)</f>
        <v>0</v>
      </c>
      <c r="AQ25" s="138">
        <f t="shared" si="77"/>
        <v>0</v>
      </c>
      <c r="AR25" s="136">
        <v>0</v>
      </c>
      <c r="AS25" s="137">
        <f t="shared" ref="AS25:AS68" si="116">ROUND(AR25*$E25*$F25*$G25,1)</f>
        <v>0</v>
      </c>
      <c r="AT25" s="137">
        <f t="shared" ref="AT25:AT68" si="117">ROUND(AR25*$E25,1)</f>
        <v>0</v>
      </c>
      <c r="AU25" s="138">
        <f t="shared" si="80"/>
        <v>0</v>
      </c>
      <c r="AV25" s="136">
        <v>0</v>
      </c>
      <c r="AW25" s="137">
        <f t="shared" ref="AW25:AW68" si="118">ROUND(AV25*$E25*$F25*$G25,1)</f>
        <v>0</v>
      </c>
      <c r="AX25" s="137">
        <f t="shared" ref="AX25:AX68" si="119">ROUND(AV25*$E25,1)</f>
        <v>0</v>
      </c>
      <c r="AY25" s="138">
        <f t="shared" si="83"/>
        <v>0</v>
      </c>
      <c r="AZ25" s="136">
        <v>0</v>
      </c>
      <c r="BA25" s="137">
        <f t="shared" ref="BA25:BA68" si="120">ROUND(AZ25*$E25*$F25*$G25,1)</f>
        <v>0</v>
      </c>
      <c r="BB25" s="137">
        <f t="shared" ref="BB25:BB68" si="121">ROUND(AZ25*$E25,1)</f>
        <v>0</v>
      </c>
      <c r="BC25" s="138">
        <f t="shared" si="86"/>
        <v>0</v>
      </c>
      <c r="BD25" s="136">
        <v>0</v>
      </c>
      <c r="BE25" s="137">
        <f t="shared" ref="BE25:BE68" si="122">ROUND(BD25*$E25*$F25*$G25,1)</f>
        <v>0</v>
      </c>
      <c r="BF25" s="137">
        <f t="shared" ref="BF25:BF68" si="123">ROUND(BD25*$E25,1)</f>
        <v>0</v>
      </c>
      <c r="BG25" s="138">
        <f t="shared" si="89"/>
        <v>0</v>
      </c>
      <c r="BH25" s="136">
        <v>0</v>
      </c>
      <c r="BI25" s="137">
        <f t="shared" ref="BI25:BI68" si="124">ROUND(BH25*$E25*$F25*$G25,1)</f>
        <v>0</v>
      </c>
      <c r="BJ25" s="137">
        <f t="shared" ref="BJ25:BJ68" si="125">ROUND(BH25*$E25,1)</f>
        <v>0</v>
      </c>
      <c r="BK25" s="138">
        <f t="shared" si="92"/>
        <v>0</v>
      </c>
      <c r="BL25" s="139">
        <f t="shared" ref="BL25:BN68" si="126">+AN25+AR25+AV25+AZ25+BD25+BH25</f>
        <v>0</v>
      </c>
      <c r="BM25" s="140">
        <f t="shared" si="126"/>
        <v>0</v>
      </c>
      <c r="BN25" s="140">
        <f t="shared" si="126"/>
        <v>0</v>
      </c>
      <c r="BO25" s="141">
        <f t="shared" si="41"/>
        <v>0</v>
      </c>
      <c r="BP25" s="139">
        <f t="shared" ref="BP25:BP68" si="127">ROUND(AVERAGE(BL25/6),1)</f>
        <v>0</v>
      </c>
      <c r="BQ25" s="140">
        <f t="shared" ref="BQ25:BR68" si="128">ROUND(AVERAGE(BM25/6),0)</f>
        <v>0</v>
      </c>
      <c r="BR25" s="140">
        <f t="shared" si="128"/>
        <v>0</v>
      </c>
      <c r="BS25" s="141">
        <f t="shared" si="43"/>
        <v>0</v>
      </c>
      <c r="BT25" s="142">
        <f t="shared" ref="BT25:BV68" si="129">+AF25+BL25</f>
        <v>0</v>
      </c>
      <c r="BU25" s="143">
        <f t="shared" si="129"/>
        <v>0</v>
      </c>
      <c r="BV25" s="143">
        <f t="shared" si="129"/>
        <v>0</v>
      </c>
      <c r="BW25" s="144">
        <f t="shared" si="45"/>
        <v>0</v>
      </c>
      <c r="BX25" s="142">
        <f t="shared" ref="BX25:BX68" si="130">ROUND(AVERAGE(BT25/12),1)</f>
        <v>0</v>
      </c>
      <c r="BY25" s="143">
        <f t="shared" ref="BY25:BZ68" si="131">ROUND(AVERAGE(BU25/12),0)</f>
        <v>0</v>
      </c>
      <c r="BZ25" s="143">
        <f t="shared" si="131"/>
        <v>0</v>
      </c>
      <c r="CA25" s="144">
        <f t="shared" si="50"/>
        <v>0</v>
      </c>
    </row>
    <row r="26" spans="2:79" s="268" customFormat="1" ht="21" customHeight="1">
      <c r="B26" s="145" t="s">
        <v>58</v>
      </c>
      <c r="C26" s="131" t="s">
        <v>122</v>
      </c>
      <c r="D26" s="146" t="s">
        <v>59</v>
      </c>
      <c r="E26" s="147"/>
      <c r="F26" s="148"/>
      <c r="G26" s="149"/>
      <c r="H26" s="136">
        <v>0</v>
      </c>
      <c r="I26" s="137">
        <f t="shared" si="99"/>
        <v>0</v>
      </c>
      <c r="J26" s="137">
        <f t="shared" si="100"/>
        <v>0</v>
      </c>
      <c r="K26" s="138">
        <f t="shared" si="56"/>
        <v>0</v>
      </c>
      <c r="L26" s="136">
        <v>0</v>
      </c>
      <c r="M26" s="137">
        <f t="shared" si="101"/>
        <v>0</v>
      </c>
      <c r="N26" s="137">
        <f t="shared" si="102"/>
        <v>0</v>
      </c>
      <c r="O26" s="138">
        <f t="shared" si="59"/>
        <v>0</v>
      </c>
      <c r="P26" s="136">
        <v>0</v>
      </c>
      <c r="Q26" s="137">
        <f t="shared" si="103"/>
        <v>0</v>
      </c>
      <c r="R26" s="137">
        <f t="shared" si="104"/>
        <v>0</v>
      </c>
      <c r="S26" s="138">
        <f t="shared" si="62"/>
        <v>0</v>
      </c>
      <c r="T26" s="136">
        <v>0</v>
      </c>
      <c r="U26" s="137">
        <f t="shared" si="105"/>
        <v>0</v>
      </c>
      <c r="V26" s="137">
        <f t="shared" si="106"/>
        <v>0</v>
      </c>
      <c r="W26" s="138">
        <f t="shared" si="65"/>
        <v>0</v>
      </c>
      <c r="X26" s="136">
        <v>0</v>
      </c>
      <c r="Y26" s="137">
        <f t="shared" si="107"/>
        <v>0</v>
      </c>
      <c r="Z26" s="137">
        <f t="shared" si="108"/>
        <v>0</v>
      </c>
      <c r="AA26" s="138">
        <f t="shared" si="68"/>
        <v>0</v>
      </c>
      <c r="AB26" s="136">
        <v>0</v>
      </c>
      <c r="AC26" s="137">
        <f t="shared" si="109"/>
        <v>0</v>
      </c>
      <c r="AD26" s="137">
        <f t="shared" si="110"/>
        <v>0</v>
      </c>
      <c r="AE26" s="138">
        <f t="shared" si="71"/>
        <v>0</v>
      </c>
      <c r="AF26" s="139">
        <f t="shared" si="111"/>
        <v>0</v>
      </c>
      <c r="AG26" s="140">
        <f t="shared" si="111"/>
        <v>0</v>
      </c>
      <c r="AH26" s="140">
        <f t="shared" si="111"/>
        <v>0</v>
      </c>
      <c r="AI26" s="141">
        <f t="shared" si="19"/>
        <v>0</v>
      </c>
      <c r="AJ26" s="139">
        <f t="shared" si="112"/>
        <v>0</v>
      </c>
      <c r="AK26" s="140">
        <f t="shared" si="113"/>
        <v>0</v>
      </c>
      <c r="AL26" s="140">
        <f t="shared" si="113"/>
        <v>0</v>
      </c>
      <c r="AM26" s="141">
        <f t="shared" si="21"/>
        <v>0</v>
      </c>
      <c r="AN26" s="136">
        <v>0</v>
      </c>
      <c r="AO26" s="137">
        <f t="shared" si="114"/>
        <v>0</v>
      </c>
      <c r="AP26" s="137">
        <f t="shared" si="115"/>
        <v>0</v>
      </c>
      <c r="AQ26" s="138">
        <f t="shared" si="77"/>
        <v>0</v>
      </c>
      <c r="AR26" s="136">
        <v>0</v>
      </c>
      <c r="AS26" s="137">
        <f t="shared" si="116"/>
        <v>0</v>
      </c>
      <c r="AT26" s="137">
        <f t="shared" si="117"/>
        <v>0</v>
      </c>
      <c r="AU26" s="138">
        <f t="shared" si="80"/>
        <v>0</v>
      </c>
      <c r="AV26" s="136">
        <v>0</v>
      </c>
      <c r="AW26" s="137">
        <f t="shared" si="118"/>
        <v>0</v>
      </c>
      <c r="AX26" s="137">
        <f t="shared" si="119"/>
        <v>0</v>
      </c>
      <c r="AY26" s="138">
        <f t="shared" si="83"/>
        <v>0</v>
      </c>
      <c r="AZ26" s="136">
        <v>0</v>
      </c>
      <c r="BA26" s="137">
        <f t="shared" si="120"/>
        <v>0</v>
      </c>
      <c r="BB26" s="137">
        <f t="shared" si="121"/>
        <v>0</v>
      </c>
      <c r="BC26" s="138">
        <f t="shared" si="86"/>
        <v>0</v>
      </c>
      <c r="BD26" s="136">
        <v>0</v>
      </c>
      <c r="BE26" s="137">
        <f t="shared" si="122"/>
        <v>0</v>
      </c>
      <c r="BF26" s="137">
        <f t="shared" si="123"/>
        <v>0</v>
      </c>
      <c r="BG26" s="138">
        <f t="shared" si="89"/>
        <v>0</v>
      </c>
      <c r="BH26" s="136">
        <v>0</v>
      </c>
      <c r="BI26" s="137">
        <f t="shared" si="124"/>
        <v>0</v>
      </c>
      <c r="BJ26" s="137">
        <f t="shared" si="125"/>
        <v>0</v>
      </c>
      <c r="BK26" s="138">
        <f t="shared" si="92"/>
        <v>0</v>
      </c>
      <c r="BL26" s="139">
        <f t="shared" si="126"/>
        <v>0</v>
      </c>
      <c r="BM26" s="140">
        <f t="shared" si="126"/>
        <v>0</v>
      </c>
      <c r="BN26" s="140">
        <f t="shared" si="126"/>
        <v>0</v>
      </c>
      <c r="BO26" s="141">
        <f t="shared" si="41"/>
        <v>0</v>
      </c>
      <c r="BP26" s="139">
        <f t="shared" si="127"/>
        <v>0</v>
      </c>
      <c r="BQ26" s="140">
        <f t="shared" si="128"/>
        <v>0</v>
      </c>
      <c r="BR26" s="140">
        <f t="shared" si="128"/>
        <v>0</v>
      </c>
      <c r="BS26" s="141">
        <f t="shared" si="43"/>
        <v>0</v>
      </c>
      <c r="BT26" s="142">
        <f t="shared" si="129"/>
        <v>0</v>
      </c>
      <c r="BU26" s="143">
        <f t="shared" si="129"/>
        <v>0</v>
      </c>
      <c r="BV26" s="143">
        <f t="shared" si="129"/>
        <v>0</v>
      </c>
      <c r="BW26" s="144">
        <f t="shared" si="45"/>
        <v>0</v>
      </c>
      <c r="BX26" s="142">
        <f t="shared" si="130"/>
        <v>0</v>
      </c>
      <c r="BY26" s="143">
        <f t="shared" si="131"/>
        <v>0</v>
      </c>
      <c r="BZ26" s="143">
        <f t="shared" si="131"/>
        <v>0</v>
      </c>
      <c r="CA26" s="144">
        <f t="shared" si="50"/>
        <v>0</v>
      </c>
    </row>
    <row r="27" spans="2:79" ht="21" customHeight="1">
      <c r="B27" s="66"/>
      <c r="C27" s="150" t="s">
        <v>60</v>
      </c>
      <c r="D27" s="68" t="s">
        <v>1</v>
      </c>
      <c r="E27" s="151"/>
      <c r="F27" s="152"/>
      <c r="G27" s="86"/>
      <c r="H27" s="87">
        <v>0</v>
      </c>
      <c r="I27" s="88">
        <f t="shared" si="99"/>
        <v>0</v>
      </c>
      <c r="J27" s="88">
        <f t="shared" si="100"/>
        <v>0</v>
      </c>
      <c r="K27" s="89">
        <f t="shared" si="56"/>
        <v>0</v>
      </c>
      <c r="L27" s="87">
        <v>0</v>
      </c>
      <c r="M27" s="88">
        <f t="shared" si="101"/>
        <v>0</v>
      </c>
      <c r="N27" s="88">
        <f t="shared" si="102"/>
        <v>0</v>
      </c>
      <c r="O27" s="89">
        <f t="shared" si="59"/>
        <v>0</v>
      </c>
      <c r="P27" s="87">
        <v>0</v>
      </c>
      <c r="Q27" s="88">
        <f t="shared" si="103"/>
        <v>0</v>
      </c>
      <c r="R27" s="88">
        <f t="shared" si="104"/>
        <v>0</v>
      </c>
      <c r="S27" s="89">
        <f t="shared" si="62"/>
        <v>0</v>
      </c>
      <c r="T27" s="87">
        <v>0</v>
      </c>
      <c r="U27" s="88">
        <f t="shared" si="105"/>
        <v>0</v>
      </c>
      <c r="V27" s="88">
        <f t="shared" si="106"/>
        <v>0</v>
      </c>
      <c r="W27" s="89">
        <f t="shared" si="65"/>
        <v>0</v>
      </c>
      <c r="X27" s="87">
        <v>0</v>
      </c>
      <c r="Y27" s="88">
        <f t="shared" si="107"/>
        <v>0</v>
      </c>
      <c r="Z27" s="88">
        <f t="shared" si="108"/>
        <v>0</v>
      </c>
      <c r="AA27" s="89">
        <f t="shared" si="68"/>
        <v>0</v>
      </c>
      <c r="AB27" s="87">
        <v>0</v>
      </c>
      <c r="AC27" s="88">
        <f t="shared" si="109"/>
        <v>0</v>
      </c>
      <c r="AD27" s="88">
        <f t="shared" si="110"/>
        <v>0</v>
      </c>
      <c r="AE27" s="89">
        <f t="shared" si="71"/>
        <v>0</v>
      </c>
      <c r="AF27" s="90">
        <f t="shared" si="111"/>
        <v>0</v>
      </c>
      <c r="AG27" s="91">
        <f t="shared" si="111"/>
        <v>0</v>
      </c>
      <c r="AH27" s="91">
        <f t="shared" si="111"/>
        <v>0</v>
      </c>
      <c r="AI27" s="92">
        <f t="shared" si="19"/>
        <v>0</v>
      </c>
      <c r="AJ27" s="90">
        <f t="shared" si="112"/>
        <v>0</v>
      </c>
      <c r="AK27" s="91">
        <f t="shared" si="113"/>
        <v>0</v>
      </c>
      <c r="AL27" s="91">
        <f t="shared" si="113"/>
        <v>0</v>
      </c>
      <c r="AM27" s="92">
        <f t="shared" si="21"/>
        <v>0</v>
      </c>
      <c r="AN27" s="87">
        <v>0</v>
      </c>
      <c r="AO27" s="88">
        <f t="shared" si="114"/>
        <v>0</v>
      </c>
      <c r="AP27" s="88">
        <f t="shared" si="115"/>
        <v>0</v>
      </c>
      <c r="AQ27" s="89">
        <f t="shared" si="77"/>
        <v>0</v>
      </c>
      <c r="AR27" s="87">
        <v>0</v>
      </c>
      <c r="AS27" s="88">
        <f t="shared" si="116"/>
        <v>0</v>
      </c>
      <c r="AT27" s="88">
        <f t="shared" si="117"/>
        <v>0</v>
      </c>
      <c r="AU27" s="89">
        <f t="shared" si="80"/>
        <v>0</v>
      </c>
      <c r="AV27" s="87">
        <v>0</v>
      </c>
      <c r="AW27" s="88">
        <f t="shared" si="118"/>
        <v>0</v>
      </c>
      <c r="AX27" s="88">
        <f t="shared" si="119"/>
        <v>0</v>
      </c>
      <c r="AY27" s="89">
        <f t="shared" si="83"/>
        <v>0</v>
      </c>
      <c r="AZ27" s="87">
        <v>0</v>
      </c>
      <c r="BA27" s="88">
        <f t="shared" si="120"/>
        <v>0</v>
      </c>
      <c r="BB27" s="88">
        <f t="shared" si="121"/>
        <v>0</v>
      </c>
      <c r="BC27" s="89">
        <f t="shared" si="86"/>
        <v>0</v>
      </c>
      <c r="BD27" s="87">
        <v>0</v>
      </c>
      <c r="BE27" s="88">
        <f t="shared" si="122"/>
        <v>0</v>
      </c>
      <c r="BF27" s="88">
        <f t="shared" si="123"/>
        <v>0</v>
      </c>
      <c r="BG27" s="89">
        <f t="shared" si="89"/>
        <v>0</v>
      </c>
      <c r="BH27" s="87">
        <v>0</v>
      </c>
      <c r="BI27" s="88">
        <f t="shared" si="124"/>
        <v>0</v>
      </c>
      <c r="BJ27" s="88">
        <f t="shared" si="125"/>
        <v>0</v>
      </c>
      <c r="BK27" s="89">
        <f t="shared" si="92"/>
        <v>0</v>
      </c>
      <c r="BL27" s="90">
        <f t="shared" si="126"/>
        <v>0</v>
      </c>
      <c r="BM27" s="91">
        <f t="shared" si="126"/>
        <v>0</v>
      </c>
      <c r="BN27" s="91">
        <f t="shared" si="126"/>
        <v>0</v>
      </c>
      <c r="BO27" s="92">
        <f t="shared" si="41"/>
        <v>0</v>
      </c>
      <c r="BP27" s="90">
        <f t="shared" si="127"/>
        <v>0</v>
      </c>
      <c r="BQ27" s="91">
        <f t="shared" si="128"/>
        <v>0</v>
      </c>
      <c r="BR27" s="91">
        <f t="shared" si="128"/>
        <v>0</v>
      </c>
      <c r="BS27" s="92">
        <f t="shared" si="43"/>
        <v>0</v>
      </c>
      <c r="BT27" s="79">
        <f t="shared" si="129"/>
        <v>0</v>
      </c>
      <c r="BU27" s="80">
        <f t="shared" si="129"/>
        <v>0</v>
      </c>
      <c r="BV27" s="80">
        <f t="shared" si="129"/>
        <v>0</v>
      </c>
      <c r="BW27" s="93">
        <f t="shared" si="45"/>
        <v>0</v>
      </c>
      <c r="BX27" s="79">
        <f t="shared" si="130"/>
        <v>0</v>
      </c>
      <c r="BY27" s="80">
        <f t="shared" si="131"/>
        <v>0</v>
      </c>
      <c r="BZ27" s="80">
        <f t="shared" si="131"/>
        <v>0</v>
      </c>
      <c r="CA27" s="93">
        <f t="shared" si="50"/>
        <v>0</v>
      </c>
    </row>
    <row r="28" spans="2:79" ht="21" customHeight="1">
      <c r="B28" s="117"/>
      <c r="C28" s="118" t="s">
        <v>61</v>
      </c>
      <c r="D28" s="119" t="s">
        <v>2</v>
      </c>
      <c r="E28" s="120">
        <v>190.92</v>
      </c>
      <c r="F28" s="153">
        <v>1.1299999999999999</v>
      </c>
      <c r="G28" s="154">
        <v>0.97099999999999997</v>
      </c>
      <c r="H28" s="87">
        <v>3.1</v>
      </c>
      <c r="I28" s="88">
        <f t="shared" si="99"/>
        <v>649.4</v>
      </c>
      <c r="J28" s="88">
        <f t="shared" si="100"/>
        <v>591.9</v>
      </c>
      <c r="K28" s="89">
        <f t="shared" si="56"/>
        <v>57.5</v>
      </c>
      <c r="L28" s="87">
        <v>3.3</v>
      </c>
      <c r="M28" s="88">
        <f t="shared" si="101"/>
        <v>691.3</v>
      </c>
      <c r="N28" s="88">
        <f t="shared" si="102"/>
        <v>630</v>
      </c>
      <c r="O28" s="89">
        <f t="shared" si="59"/>
        <v>61.299999999999955</v>
      </c>
      <c r="P28" s="87">
        <v>3.4</v>
      </c>
      <c r="Q28" s="88">
        <f t="shared" si="103"/>
        <v>712.2</v>
      </c>
      <c r="R28" s="88">
        <f t="shared" si="104"/>
        <v>649.1</v>
      </c>
      <c r="S28" s="89">
        <f t="shared" si="62"/>
        <v>63.100000000000023</v>
      </c>
      <c r="T28" s="87">
        <v>3.1</v>
      </c>
      <c r="U28" s="88">
        <f t="shared" si="105"/>
        <v>649.4</v>
      </c>
      <c r="V28" s="88">
        <f t="shared" si="106"/>
        <v>591.9</v>
      </c>
      <c r="W28" s="89">
        <f t="shared" si="65"/>
        <v>57.5</v>
      </c>
      <c r="X28" s="87">
        <v>3.4</v>
      </c>
      <c r="Y28" s="88">
        <f t="shared" si="107"/>
        <v>712.2</v>
      </c>
      <c r="Z28" s="88">
        <f t="shared" si="108"/>
        <v>649.1</v>
      </c>
      <c r="AA28" s="89">
        <f t="shared" si="68"/>
        <v>63.100000000000023</v>
      </c>
      <c r="AB28" s="87">
        <v>3.1</v>
      </c>
      <c r="AC28" s="88">
        <f t="shared" si="109"/>
        <v>649.4</v>
      </c>
      <c r="AD28" s="88">
        <f t="shared" si="110"/>
        <v>591.9</v>
      </c>
      <c r="AE28" s="89">
        <f t="shared" si="71"/>
        <v>57.5</v>
      </c>
      <c r="AF28" s="90">
        <f t="shared" si="111"/>
        <v>19.400000000000002</v>
      </c>
      <c r="AG28" s="91">
        <f t="shared" si="111"/>
        <v>4063.9</v>
      </c>
      <c r="AH28" s="91">
        <f t="shared" si="111"/>
        <v>3703.9</v>
      </c>
      <c r="AI28" s="92">
        <f t="shared" si="19"/>
        <v>360</v>
      </c>
      <c r="AJ28" s="90">
        <f t="shared" si="112"/>
        <v>3.2</v>
      </c>
      <c r="AK28" s="91">
        <f t="shared" si="113"/>
        <v>677</v>
      </c>
      <c r="AL28" s="91">
        <f t="shared" si="113"/>
        <v>617</v>
      </c>
      <c r="AM28" s="92">
        <f t="shared" si="21"/>
        <v>60</v>
      </c>
      <c r="AN28" s="87">
        <v>3.1</v>
      </c>
      <c r="AO28" s="88">
        <f t="shared" si="114"/>
        <v>649.4</v>
      </c>
      <c r="AP28" s="88">
        <f t="shared" si="115"/>
        <v>591.9</v>
      </c>
      <c r="AQ28" s="89">
        <f t="shared" si="77"/>
        <v>57.5</v>
      </c>
      <c r="AR28" s="87">
        <v>3.1</v>
      </c>
      <c r="AS28" s="88">
        <f t="shared" si="116"/>
        <v>649.4</v>
      </c>
      <c r="AT28" s="88">
        <f t="shared" si="117"/>
        <v>591.9</v>
      </c>
      <c r="AU28" s="89">
        <f t="shared" si="80"/>
        <v>57.5</v>
      </c>
      <c r="AV28" s="87">
        <v>3.4</v>
      </c>
      <c r="AW28" s="88">
        <f t="shared" si="118"/>
        <v>712.2</v>
      </c>
      <c r="AX28" s="88">
        <f t="shared" si="119"/>
        <v>649.1</v>
      </c>
      <c r="AY28" s="89">
        <f t="shared" si="83"/>
        <v>63.100000000000023</v>
      </c>
      <c r="AZ28" s="87">
        <v>3</v>
      </c>
      <c r="BA28" s="88">
        <f t="shared" si="120"/>
        <v>628.4</v>
      </c>
      <c r="BB28" s="88">
        <f t="shared" si="121"/>
        <v>572.79999999999995</v>
      </c>
      <c r="BC28" s="89">
        <f t="shared" si="86"/>
        <v>55.600000000000023</v>
      </c>
      <c r="BD28" s="87">
        <v>3</v>
      </c>
      <c r="BE28" s="88">
        <f t="shared" si="122"/>
        <v>628.4</v>
      </c>
      <c r="BF28" s="88">
        <f t="shared" si="123"/>
        <v>572.79999999999995</v>
      </c>
      <c r="BG28" s="89">
        <f t="shared" si="89"/>
        <v>55.600000000000023</v>
      </c>
      <c r="BH28" s="87">
        <v>3.4</v>
      </c>
      <c r="BI28" s="88">
        <f t="shared" si="124"/>
        <v>712.2</v>
      </c>
      <c r="BJ28" s="88">
        <f t="shared" si="125"/>
        <v>649.1</v>
      </c>
      <c r="BK28" s="89">
        <f t="shared" si="92"/>
        <v>63.100000000000023</v>
      </c>
      <c r="BL28" s="90">
        <f t="shared" si="126"/>
        <v>19</v>
      </c>
      <c r="BM28" s="91">
        <f t="shared" si="126"/>
        <v>3980</v>
      </c>
      <c r="BN28" s="91">
        <f t="shared" si="126"/>
        <v>3627.6</v>
      </c>
      <c r="BO28" s="92">
        <f t="shared" si="41"/>
        <v>352.40000000000009</v>
      </c>
      <c r="BP28" s="90">
        <f t="shared" si="127"/>
        <v>3.2</v>
      </c>
      <c r="BQ28" s="91">
        <f t="shared" si="128"/>
        <v>663</v>
      </c>
      <c r="BR28" s="91">
        <f t="shared" si="128"/>
        <v>605</v>
      </c>
      <c r="BS28" s="92">
        <f t="shared" si="43"/>
        <v>58</v>
      </c>
      <c r="BT28" s="79">
        <f t="shared" si="129"/>
        <v>38.400000000000006</v>
      </c>
      <c r="BU28" s="80">
        <f t="shared" si="129"/>
        <v>8043.9</v>
      </c>
      <c r="BV28" s="80">
        <f t="shared" si="129"/>
        <v>7331.5</v>
      </c>
      <c r="BW28" s="93">
        <f t="shared" si="45"/>
        <v>712.39999999999964</v>
      </c>
      <c r="BX28" s="79">
        <f t="shared" si="130"/>
        <v>3.2</v>
      </c>
      <c r="BY28" s="80">
        <f t="shared" si="131"/>
        <v>670</v>
      </c>
      <c r="BZ28" s="80">
        <f t="shared" si="131"/>
        <v>611</v>
      </c>
      <c r="CA28" s="93">
        <f t="shared" si="50"/>
        <v>59</v>
      </c>
    </row>
    <row r="29" spans="2:79" s="268" customFormat="1" ht="21" customHeight="1">
      <c r="B29" s="155" t="s">
        <v>62</v>
      </c>
      <c r="C29" s="156" t="s">
        <v>63</v>
      </c>
      <c r="D29" s="157" t="s">
        <v>64</v>
      </c>
      <c r="E29" s="158"/>
      <c r="F29" s="159"/>
      <c r="G29" s="149"/>
      <c r="H29" s="136">
        <v>0</v>
      </c>
      <c r="I29" s="137">
        <f t="shared" si="99"/>
        <v>0</v>
      </c>
      <c r="J29" s="137">
        <f t="shared" si="100"/>
        <v>0</v>
      </c>
      <c r="K29" s="138">
        <f t="shared" si="56"/>
        <v>0</v>
      </c>
      <c r="L29" s="136">
        <v>0</v>
      </c>
      <c r="M29" s="137">
        <f t="shared" si="101"/>
        <v>0</v>
      </c>
      <c r="N29" s="137">
        <f t="shared" si="102"/>
        <v>0</v>
      </c>
      <c r="O29" s="138">
        <f t="shared" si="59"/>
        <v>0</v>
      </c>
      <c r="P29" s="136">
        <v>0</v>
      </c>
      <c r="Q29" s="137">
        <f t="shared" si="103"/>
        <v>0</v>
      </c>
      <c r="R29" s="137">
        <f t="shared" si="104"/>
        <v>0</v>
      </c>
      <c r="S29" s="138">
        <f t="shared" si="62"/>
        <v>0</v>
      </c>
      <c r="T29" s="136">
        <v>0</v>
      </c>
      <c r="U29" s="137">
        <f t="shared" si="105"/>
        <v>0</v>
      </c>
      <c r="V29" s="137">
        <f t="shared" si="106"/>
        <v>0</v>
      </c>
      <c r="W29" s="138">
        <f t="shared" si="65"/>
        <v>0</v>
      </c>
      <c r="X29" s="136">
        <v>0</v>
      </c>
      <c r="Y29" s="137">
        <f t="shared" si="107"/>
        <v>0</v>
      </c>
      <c r="Z29" s="137">
        <f t="shared" si="108"/>
        <v>0</v>
      </c>
      <c r="AA29" s="138">
        <f t="shared" si="68"/>
        <v>0</v>
      </c>
      <c r="AB29" s="136">
        <v>0</v>
      </c>
      <c r="AC29" s="137">
        <f t="shared" si="109"/>
        <v>0</v>
      </c>
      <c r="AD29" s="137">
        <f t="shared" si="110"/>
        <v>0</v>
      </c>
      <c r="AE29" s="138">
        <f t="shared" si="71"/>
        <v>0</v>
      </c>
      <c r="AF29" s="139">
        <f t="shared" si="111"/>
        <v>0</v>
      </c>
      <c r="AG29" s="140">
        <f t="shared" si="111"/>
        <v>0</v>
      </c>
      <c r="AH29" s="140">
        <f t="shared" si="111"/>
        <v>0</v>
      </c>
      <c r="AI29" s="141">
        <f t="shared" si="19"/>
        <v>0</v>
      </c>
      <c r="AJ29" s="139">
        <f t="shared" si="112"/>
        <v>0</v>
      </c>
      <c r="AK29" s="140">
        <f t="shared" si="113"/>
        <v>0</v>
      </c>
      <c r="AL29" s="140">
        <f t="shared" si="113"/>
        <v>0</v>
      </c>
      <c r="AM29" s="141">
        <f t="shared" si="21"/>
        <v>0</v>
      </c>
      <c r="AN29" s="136">
        <v>0</v>
      </c>
      <c r="AO29" s="137">
        <f t="shared" si="114"/>
        <v>0</v>
      </c>
      <c r="AP29" s="137">
        <f t="shared" si="115"/>
        <v>0</v>
      </c>
      <c r="AQ29" s="138">
        <f t="shared" si="77"/>
        <v>0</v>
      </c>
      <c r="AR29" s="136">
        <v>0</v>
      </c>
      <c r="AS29" s="137">
        <f t="shared" si="116"/>
        <v>0</v>
      </c>
      <c r="AT29" s="137">
        <f t="shared" si="117"/>
        <v>0</v>
      </c>
      <c r="AU29" s="138">
        <f t="shared" si="80"/>
        <v>0</v>
      </c>
      <c r="AV29" s="136">
        <v>0</v>
      </c>
      <c r="AW29" s="137">
        <f t="shared" si="118"/>
        <v>0</v>
      </c>
      <c r="AX29" s="137">
        <f t="shared" si="119"/>
        <v>0</v>
      </c>
      <c r="AY29" s="138">
        <f t="shared" si="83"/>
        <v>0</v>
      </c>
      <c r="AZ29" s="136">
        <v>0</v>
      </c>
      <c r="BA29" s="137">
        <f t="shared" si="120"/>
        <v>0</v>
      </c>
      <c r="BB29" s="137">
        <f t="shared" si="121"/>
        <v>0</v>
      </c>
      <c r="BC29" s="138">
        <f t="shared" si="86"/>
        <v>0</v>
      </c>
      <c r="BD29" s="136">
        <v>0</v>
      </c>
      <c r="BE29" s="137">
        <f t="shared" si="122"/>
        <v>0</v>
      </c>
      <c r="BF29" s="137">
        <f t="shared" si="123"/>
        <v>0</v>
      </c>
      <c r="BG29" s="138">
        <f t="shared" si="89"/>
        <v>0</v>
      </c>
      <c r="BH29" s="136">
        <v>0</v>
      </c>
      <c r="BI29" s="137">
        <f t="shared" si="124"/>
        <v>0</v>
      </c>
      <c r="BJ29" s="137">
        <f t="shared" si="125"/>
        <v>0</v>
      </c>
      <c r="BK29" s="138">
        <f t="shared" si="92"/>
        <v>0</v>
      </c>
      <c r="BL29" s="139">
        <f t="shared" si="126"/>
        <v>0</v>
      </c>
      <c r="BM29" s="140">
        <f t="shared" si="126"/>
        <v>0</v>
      </c>
      <c r="BN29" s="140">
        <f t="shared" si="126"/>
        <v>0</v>
      </c>
      <c r="BO29" s="141">
        <f t="shared" si="41"/>
        <v>0</v>
      </c>
      <c r="BP29" s="139">
        <f t="shared" si="127"/>
        <v>0</v>
      </c>
      <c r="BQ29" s="140">
        <f t="shared" si="128"/>
        <v>0</v>
      </c>
      <c r="BR29" s="140">
        <f t="shared" si="128"/>
        <v>0</v>
      </c>
      <c r="BS29" s="141">
        <f t="shared" si="43"/>
        <v>0</v>
      </c>
      <c r="BT29" s="142">
        <f t="shared" si="129"/>
        <v>0</v>
      </c>
      <c r="BU29" s="143">
        <f t="shared" si="129"/>
        <v>0</v>
      </c>
      <c r="BV29" s="143">
        <f t="shared" si="129"/>
        <v>0</v>
      </c>
      <c r="BW29" s="144">
        <f t="shared" si="45"/>
        <v>0</v>
      </c>
      <c r="BX29" s="142">
        <f t="shared" si="130"/>
        <v>0</v>
      </c>
      <c r="BY29" s="143">
        <f t="shared" si="131"/>
        <v>0</v>
      </c>
      <c r="BZ29" s="143">
        <f t="shared" si="131"/>
        <v>0</v>
      </c>
      <c r="CA29" s="144">
        <f t="shared" si="50"/>
        <v>0</v>
      </c>
    </row>
    <row r="30" spans="2:79" ht="21" customHeight="1">
      <c r="B30" s="66"/>
      <c r="C30" s="67" t="s">
        <v>65</v>
      </c>
      <c r="D30" s="68" t="s">
        <v>3</v>
      </c>
      <c r="E30" s="69"/>
      <c r="F30" s="85"/>
      <c r="G30" s="86"/>
      <c r="H30" s="87">
        <v>0</v>
      </c>
      <c r="I30" s="88">
        <f t="shared" si="99"/>
        <v>0</v>
      </c>
      <c r="J30" s="88">
        <f t="shared" si="100"/>
        <v>0</v>
      </c>
      <c r="K30" s="89">
        <f t="shared" si="56"/>
        <v>0</v>
      </c>
      <c r="L30" s="87">
        <v>0</v>
      </c>
      <c r="M30" s="88">
        <f t="shared" si="101"/>
        <v>0</v>
      </c>
      <c r="N30" s="88">
        <f t="shared" si="102"/>
        <v>0</v>
      </c>
      <c r="O30" s="89">
        <f t="shared" si="59"/>
        <v>0</v>
      </c>
      <c r="P30" s="87">
        <v>0</v>
      </c>
      <c r="Q30" s="88">
        <f t="shared" si="103"/>
        <v>0</v>
      </c>
      <c r="R30" s="88">
        <f t="shared" si="104"/>
        <v>0</v>
      </c>
      <c r="S30" s="89">
        <f t="shared" si="62"/>
        <v>0</v>
      </c>
      <c r="T30" s="87">
        <v>0</v>
      </c>
      <c r="U30" s="88">
        <f t="shared" si="105"/>
        <v>0</v>
      </c>
      <c r="V30" s="88">
        <f t="shared" si="106"/>
        <v>0</v>
      </c>
      <c r="W30" s="89">
        <f t="shared" si="65"/>
        <v>0</v>
      </c>
      <c r="X30" s="87">
        <v>0</v>
      </c>
      <c r="Y30" s="88">
        <f t="shared" si="107"/>
        <v>0</v>
      </c>
      <c r="Z30" s="88">
        <f t="shared" si="108"/>
        <v>0</v>
      </c>
      <c r="AA30" s="89">
        <f t="shared" si="68"/>
        <v>0</v>
      </c>
      <c r="AB30" s="87">
        <v>0</v>
      </c>
      <c r="AC30" s="88">
        <f t="shared" si="109"/>
        <v>0</v>
      </c>
      <c r="AD30" s="88">
        <f t="shared" si="110"/>
        <v>0</v>
      </c>
      <c r="AE30" s="89">
        <f t="shared" si="71"/>
        <v>0</v>
      </c>
      <c r="AF30" s="90">
        <f t="shared" si="111"/>
        <v>0</v>
      </c>
      <c r="AG30" s="91">
        <f t="shared" si="111"/>
        <v>0</v>
      </c>
      <c r="AH30" s="91">
        <f t="shared" si="111"/>
        <v>0</v>
      </c>
      <c r="AI30" s="92">
        <f t="shared" si="19"/>
        <v>0</v>
      </c>
      <c r="AJ30" s="90">
        <f t="shared" si="112"/>
        <v>0</v>
      </c>
      <c r="AK30" s="91">
        <f t="shared" si="113"/>
        <v>0</v>
      </c>
      <c r="AL30" s="91">
        <f t="shared" si="113"/>
        <v>0</v>
      </c>
      <c r="AM30" s="92">
        <f t="shared" si="21"/>
        <v>0</v>
      </c>
      <c r="AN30" s="87">
        <v>0</v>
      </c>
      <c r="AO30" s="88">
        <f t="shared" si="114"/>
        <v>0</v>
      </c>
      <c r="AP30" s="88">
        <f t="shared" si="115"/>
        <v>0</v>
      </c>
      <c r="AQ30" s="89">
        <f t="shared" si="77"/>
        <v>0</v>
      </c>
      <c r="AR30" s="87">
        <v>0</v>
      </c>
      <c r="AS30" s="88">
        <f t="shared" si="116"/>
        <v>0</v>
      </c>
      <c r="AT30" s="88">
        <f t="shared" si="117"/>
        <v>0</v>
      </c>
      <c r="AU30" s="89">
        <f t="shared" si="80"/>
        <v>0</v>
      </c>
      <c r="AV30" s="87">
        <v>0</v>
      </c>
      <c r="AW30" s="88">
        <f t="shared" si="118"/>
        <v>0</v>
      </c>
      <c r="AX30" s="88">
        <f t="shared" si="119"/>
        <v>0</v>
      </c>
      <c r="AY30" s="89">
        <f t="shared" si="83"/>
        <v>0</v>
      </c>
      <c r="AZ30" s="87">
        <v>0</v>
      </c>
      <c r="BA30" s="88">
        <f t="shared" si="120"/>
        <v>0</v>
      </c>
      <c r="BB30" s="88">
        <f t="shared" si="121"/>
        <v>0</v>
      </c>
      <c r="BC30" s="89">
        <f t="shared" si="86"/>
        <v>0</v>
      </c>
      <c r="BD30" s="87">
        <v>0</v>
      </c>
      <c r="BE30" s="88">
        <f t="shared" si="122"/>
        <v>0</v>
      </c>
      <c r="BF30" s="88">
        <f t="shared" si="123"/>
        <v>0</v>
      </c>
      <c r="BG30" s="89">
        <f t="shared" si="89"/>
        <v>0</v>
      </c>
      <c r="BH30" s="87">
        <v>0</v>
      </c>
      <c r="BI30" s="88">
        <f t="shared" si="124"/>
        <v>0</v>
      </c>
      <c r="BJ30" s="88">
        <f t="shared" si="125"/>
        <v>0</v>
      </c>
      <c r="BK30" s="89">
        <f t="shared" si="92"/>
        <v>0</v>
      </c>
      <c r="BL30" s="90">
        <f t="shared" si="126"/>
        <v>0</v>
      </c>
      <c r="BM30" s="91">
        <f t="shared" si="126"/>
        <v>0</v>
      </c>
      <c r="BN30" s="91">
        <f t="shared" si="126"/>
        <v>0</v>
      </c>
      <c r="BO30" s="92">
        <f t="shared" si="41"/>
        <v>0</v>
      </c>
      <c r="BP30" s="90">
        <f t="shared" si="127"/>
        <v>0</v>
      </c>
      <c r="BQ30" s="91">
        <f t="shared" si="128"/>
        <v>0</v>
      </c>
      <c r="BR30" s="91">
        <f t="shared" si="128"/>
        <v>0</v>
      </c>
      <c r="BS30" s="92">
        <f t="shared" si="43"/>
        <v>0</v>
      </c>
      <c r="BT30" s="79">
        <f t="shared" si="129"/>
        <v>0</v>
      </c>
      <c r="BU30" s="80">
        <f t="shared" si="129"/>
        <v>0</v>
      </c>
      <c r="BV30" s="80">
        <f t="shared" si="129"/>
        <v>0</v>
      </c>
      <c r="BW30" s="93">
        <f t="shared" si="45"/>
        <v>0</v>
      </c>
      <c r="BX30" s="79">
        <f t="shared" si="130"/>
        <v>0</v>
      </c>
      <c r="BY30" s="80">
        <f t="shared" si="131"/>
        <v>0</v>
      </c>
      <c r="BZ30" s="80">
        <f t="shared" si="131"/>
        <v>0</v>
      </c>
      <c r="CA30" s="93">
        <f t="shared" si="50"/>
        <v>0</v>
      </c>
    </row>
    <row r="31" spans="2:79" ht="21" customHeight="1">
      <c r="B31" s="117"/>
      <c r="C31" s="118" t="s">
        <v>61</v>
      </c>
      <c r="D31" s="119" t="s">
        <v>3</v>
      </c>
      <c r="E31" s="120"/>
      <c r="F31" s="85"/>
      <c r="G31" s="86"/>
      <c r="H31" s="87">
        <v>0</v>
      </c>
      <c r="I31" s="88">
        <f t="shared" si="99"/>
        <v>0</v>
      </c>
      <c r="J31" s="88">
        <f t="shared" si="100"/>
        <v>0</v>
      </c>
      <c r="K31" s="89">
        <f t="shared" si="56"/>
        <v>0</v>
      </c>
      <c r="L31" s="87">
        <v>0</v>
      </c>
      <c r="M31" s="88">
        <f t="shared" si="101"/>
        <v>0</v>
      </c>
      <c r="N31" s="88">
        <f t="shared" si="102"/>
        <v>0</v>
      </c>
      <c r="O31" s="89">
        <f t="shared" si="59"/>
        <v>0</v>
      </c>
      <c r="P31" s="87">
        <v>0</v>
      </c>
      <c r="Q31" s="88">
        <f t="shared" si="103"/>
        <v>0</v>
      </c>
      <c r="R31" s="88">
        <f t="shared" si="104"/>
        <v>0</v>
      </c>
      <c r="S31" s="89">
        <f t="shared" si="62"/>
        <v>0</v>
      </c>
      <c r="T31" s="87">
        <v>0</v>
      </c>
      <c r="U31" s="88">
        <f t="shared" si="105"/>
        <v>0</v>
      </c>
      <c r="V31" s="88">
        <f t="shared" si="106"/>
        <v>0</v>
      </c>
      <c r="W31" s="89">
        <f t="shared" si="65"/>
        <v>0</v>
      </c>
      <c r="X31" s="87">
        <v>0</v>
      </c>
      <c r="Y31" s="88">
        <f t="shared" si="107"/>
        <v>0</v>
      </c>
      <c r="Z31" s="88">
        <f t="shared" si="108"/>
        <v>0</v>
      </c>
      <c r="AA31" s="89">
        <f t="shared" si="68"/>
        <v>0</v>
      </c>
      <c r="AB31" s="87">
        <v>0</v>
      </c>
      <c r="AC31" s="88">
        <f t="shared" si="109"/>
        <v>0</v>
      </c>
      <c r="AD31" s="88">
        <f t="shared" si="110"/>
        <v>0</v>
      </c>
      <c r="AE31" s="89">
        <f t="shared" si="71"/>
        <v>0</v>
      </c>
      <c r="AF31" s="90">
        <f t="shared" si="111"/>
        <v>0</v>
      </c>
      <c r="AG31" s="91">
        <f t="shared" si="111"/>
        <v>0</v>
      </c>
      <c r="AH31" s="91">
        <f t="shared" si="111"/>
        <v>0</v>
      </c>
      <c r="AI31" s="92">
        <f t="shared" si="19"/>
        <v>0</v>
      </c>
      <c r="AJ31" s="90">
        <f t="shared" si="112"/>
        <v>0</v>
      </c>
      <c r="AK31" s="91">
        <f t="shared" si="113"/>
        <v>0</v>
      </c>
      <c r="AL31" s="91">
        <f t="shared" si="113"/>
        <v>0</v>
      </c>
      <c r="AM31" s="92">
        <f t="shared" si="21"/>
        <v>0</v>
      </c>
      <c r="AN31" s="87">
        <v>0</v>
      </c>
      <c r="AO31" s="88">
        <f t="shared" si="114"/>
        <v>0</v>
      </c>
      <c r="AP31" s="88">
        <f t="shared" si="115"/>
        <v>0</v>
      </c>
      <c r="AQ31" s="89">
        <f t="shared" si="77"/>
        <v>0</v>
      </c>
      <c r="AR31" s="87">
        <v>0</v>
      </c>
      <c r="AS31" s="88">
        <f t="shared" si="116"/>
        <v>0</v>
      </c>
      <c r="AT31" s="88">
        <f t="shared" si="117"/>
        <v>0</v>
      </c>
      <c r="AU31" s="89">
        <f t="shared" si="80"/>
        <v>0</v>
      </c>
      <c r="AV31" s="87">
        <v>0</v>
      </c>
      <c r="AW31" s="88">
        <f t="shared" si="118"/>
        <v>0</v>
      </c>
      <c r="AX31" s="88">
        <f t="shared" si="119"/>
        <v>0</v>
      </c>
      <c r="AY31" s="89">
        <f t="shared" si="83"/>
        <v>0</v>
      </c>
      <c r="AZ31" s="87">
        <v>0</v>
      </c>
      <c r="BA31" s="88">
        <f t="shared" si="120"/>
        <v>0</v>
      </c>
      <c r="BB31" s="88">
        <f t="shared" si="121"/>
        <v>0</v>
      </c>
      <c r="BC31" s="89">
        <f t="shared" si="86"/>
        <v>0</v>
      </c>
      <c r="BD31" s="87">
        <v>0</v>
      </c>
      <c r="BE31" s="88">
        <f t="shared" si="122"/>
        <v>0</v>
      </c>
      <c r="BF31" s="88">
        <f t="shared" si="123"/>
        <v>0</v>
      </c>
      <c r="BG31" s="89">
        <f t="shared" si="89"/>
        <v>0</v>
      </c>
      <c r="BH31" s="87">
        <v>0</v>
      </c>
      <c r="BI31" s="88">
        <f t="shared" si="124"/>
        <v>0</v>
      </c>
      <c r="BJ31" s="88">
        <f t="shared" si="125"/>
        <v>0</v>
      </c>
      <c r="BK31" s="89">
        <f t="shared" si="92"/>
        <v>0</v>
      </c>
      <c r="BL31" s="90">
        <f t="shared" si="126"/>
        <v>0</v>
      </c>
      <c r="BM31" s="91">
        <f t="shared" si="126"/>
        <v>0</v>
      </c>
      <c r="BN31" s="91">
        <f t="shared" si="126"/>
        <v>0</v>
      </c>
      <c r="BO31" s="92">
        <f t="shared" si="41"/>
        <v>0</v>
      </c>
      <c r="BP31" s="90">
        <f t="shared" si="127"/>
        <v>0</v>
      </c>
      <c r="BQ31" s="91">
        <f t="shared" si="128"/>
        <v>0</v>
      </c>
      <c r="BR31" s="91">
        <f t="shared" si="128"/>
        <v>0</v>
      </c>
      <c r="BS31" s="92">
        <f t="shared" si="43"/>
        <v>0</v>
      </c>
      <c r="BT31" s="79">
        <f t="shared" si="129"/>
        <v>0</v>
      </c>
      <c r="BU31" s="80">
        <f t="shared" si="129"/>
        <v>0</v>
      </c>
      <c r="BV31" s="80">
        <f t="shared" si="129"/>
        <v>0</v>
      </c>
      <c r="BW31" s="93">
        <f t="shared" si="45"/>
        <v>0</v>
      </c>
      <c r="BX31" s="79">
        <f t="shared" si="130"/>
        <v>0</v>
      </c>
      <c r="BY31" s="80">
        <f t="shared" si="131"/>
        <v>0</v>
      </c>
      <c r="BZ31" s="80">
        <f t="shared" si="131"/>
        <v>0</v>
      </c>
      <c r="CA31" s="93">
        <f t="shared" si="50"/>
        <v>0</v>
      </c>
    </row>
    <row r="32" spans="2:79" ht="21" customHeight="1">
      <c r="B32" s="160" t="s">
        <v>66</v>
      </c>
      <c r="C32" s="161" t="s">
        <v>67</v>
      </c>
      <c r="D32" s="162" t="s">
        <v>4</v>
      </c>
      <c r="E32" s="163">
        <v>295.08</v>
      </c>
      <c r="F32" s="164">
        <v>1.1299999999999999</v>
      </c>
      <c r="G32" s="165">
        <v>1.0609999999999999</v>
      </c>
      <c r="H32" s="87">
        <v>6.5</v>
      </c>
      <c r="I32" s="88">
        <f t="shared" si="99"/>
        <v>2299.6</v>
      </c>
      <c r="J32" s="88">
        <f t="shared" si="100"/>
        <v>1918</v>
      </c>
      <c r="K32" s="89">
        <f t="shared" si="56"/>
        <v>381.59999999999991</v>
      </c>
      <c r="L32" s="87">
        <v>6.8</v>
      </c>
      <c r="M32" s="88">
        <f t="shared" si="101"/>
        <v>2405.6999999999998</v>
      </c>
      <c r="N32" s="88">
        <f t="shared" si="102"/>
        <v>2006.5</v>
      </c>
      <c r="O32" s="89">
        <f t="shared" si="59"/>
        <v>399.19999999999982</v>
      </c>
      <c r="P32" s="87">
        <v>7.1</v>
      </c>
      <c r="Q32" s="88">
        <f t="shared" si="103"/>
        <v>2511.8000000000002</v>
      </c>
      <c r="R32" s="88">
        <f t="shared" si="104"/>
        <v>2095.1</v>
      </c>
      <c r="S32" s="89">
        <f t="shared" si="62"/>
        <v>416.70000000000027</v>
      </c>
      <c r="T32" s="87">
        <v>6.5</v>
      </c>
      <c r="U32" s="88">
        <f t="shared" si="105"/>
        <v>2299.6</v>
      </c>
      <c r="V32" s="88">
        <f t="shared" si="106"/>
        <v>1918</v>
      </c>
      <c r="W32" s="89">
        <f t="shared" si="65"/>
        <v>381.59999999999991</v>
      </c>
      <c r="X32" s="87">
        <v>7.1</v>
      </c>
      <c r="Y32" s="88">
        <f t="shared" si="107"/>
        <v>2511.8000000000002</v>
      </c>
      <c r="Z32" s="88">
        <f t="shared" si="108"/>
        <v>2095.1</v>
      </c>
      <c r="AA32" s="89">
        <f t="shared" si="68"/>
        <v>416.70000000000027</v>
      </c>
      <c r="AB32" s="87">
        <v>6.5</v>
      </c>
      <c r="AC32" s="88">
        <f t="shared" si="109"/>
        <v>2299.6</v>
      </c>
      <c r="AD32" s="88">
        <f t="shared" si="110"/>
        <v>1918</v>
      </c>
      <c r="AE32" s="89">
        <f t="shared" si="71"/>
        <v>381.59999999999991</v>
      </c>
      <c r="AF32" s="90">
        <f t="shared" si="111"/>
        <v>40.5</v>
      </c>
      <c r="AG32" s="91">
        <f t="shared" si="111"/>
        <v>14328.1</v>
      </c>
      <c r="AH32" s="91">
        <f t="shared" si="111"/>
        <v>11950.7</v>
      </c>
      <c r="AI32" s="92">
        <f t="shared" si="19"/>
        <v>2377.3999999999996</v>
      </c>
      <c r="AJ32" s="90">
        <f t="shared" si="112"/>
        <v>6.8</v>
      </c>
      <c r="AK32" s="91">
        <f t="shared" si="113"/>
        <v>2388</v>
      </c>
      <c r="AL32" s="91">
        <f t="shared" si="113"/>
        <v>1992</v>
      </c>
      <c r="AM32" s="92">
        <f t="shared" si="21"/>
        <v>396</v>
      </c>
      <c r="AN32" s="87">
        <v>6.5</v>
      </c>
      <c r="AO32" s="88">
        <f t="shared" si="114"/>
        <v>2299.6</v>
      </c>
      <c r="AP32" s="88">
        <f t="shared" si="115"/>
        <v>1918</v>
      </c>
      <c r="AQ32" s="89">
        <f t="shared" si="77"/>
        <v>381.59999999999991</v>
      </c>
      <c r="AR32" s="87">
        <v>6.5</v>
      </c>
      <c r="AS32" s="88">
        <f t="shared" si="116"/>
        <v>2299.6</v>
      </c>
      <c r="AT32" s="88">
        <f t="shared" si="117"/>
        <v>1918</v>
      </c>
      <c r="AU32" s="89">
        <f t="shared" si="80"/>
        <v>381.59999999999991</v>
      </c>
      <c r="AV32" s="87">
        <v>7.1</v>
      </c>
      <c r="AW32" s="88">
        <f t="shared" si="118"/>
        <v>2511.8000000000002</v>
      </c>
      <c r="AX32" s="88">
        <f t="shared" si="119"/>
        <v>2095.1</v>
      </c>
      <c r="AY32" s="89">
        <f t="shared" si="83"/>
        <v>416.70000000000027</v>
      </c>
      <c r="AZ32" s="87">
        <v>6.1</v>
      </c>
      <c r="BA32" s="88">
        <f t="shared" si="120"/>
        <v>2158.1</v>
      </c>
      <c r="BB32" s="88">
        <f t="shared" si="121"/>
        <v>1800</v>
      </c>
      <c r="BC32" s="89">
        <f t="shared" si="86"/>
        <v>358.09999999999991</v>
      </c>
      <c r="BD32" s="87">
        <v>6.1</v>
      </c>
      <c r="BE32" s="88">
        <f t="shared" si="122"/>
        <v>2158.1</v>
      </c>
      <c r="BF32" s="88">
        <f t="shared" si="123"/>
        <v>1800</v>
      </c>
      <c r="BG32" s="89">
        <f t="shared" si="89"/>
        <v>358.09999999999991</v>
      </c>
      <c r="BH32" s="87">
        <v>7.1</v>
      </c>
      <c r="BI32" s="88">
        <f t="shared" si="124"/>
        <v>2511.8000000000002</v>
      </c>
      <c r="BJ32" s="88">
        <f t="shared" si="125"/>
        <v>2095.1</v>
      </c>
      <c r="BK32" s="89">
        <f t="shared" si="92"/>
        <v>416.70000000000027</v>
      </c>
      <c r="BL32" s="90">
        <f t="shared" si="126"/>
        <v>39.400000000000006</v>
      </c>
      <c r="BM32" s="91">
        <f t="shared" si="126"/>
        <v>13939</v>
      </c>
      <c r="BN32" s="91">
        <f t="shared" si="126"/>
        <v>11626.2</v>
      </c>
      <c r="BO32" s="92">
        <f t="shared" si="41"/>
        <v>2312.7999999999993</v>
      </c>
      <c r="BP32" s="90">
        <f t="shared" si="127"/>
        <v>6.6</v>
      </c>
      <c r="BQ32" s="91">
        <f t="shared" si="128"/>
        <v>2323</v>
      </c>
      <c r="BR32" s="91">
        <f t="shared" si="128"/>
        <v>1938</v>
      </c>
      <c r="BS32" s="92">
        <f t="shared" si="43"/>
        <v>385</v>
      </c>
      <c r="BT32" s="79">
        <f t="shared" si="129"/>
        <v>79.900000000000006</v>
      </c>
      <c r="BU32" s="80">
        <f t="shared" si="129"/>
        <v>28267.1</v>
      </c>
      <c r="BV32" s="80">
        <f t="shared" si="129"/>
        <v>23576.9</v>
      </c>
      <c r="BW32" s="93">
        <f t="shared" si="45"/>
        <v>4690.1999999999971</v>
      </c>
      <c r="BX32" s="79">
        <f t="shared" si="130"/>
        <v>6.7</v>
      </c>
      <c r="BY32" s="80">
        <f t="shared" si="131"/>
        <v>2356</v>
      </c>
      <c r="BZ32" s="80">
        <f t="shared" si="131"/>
        <v>1965</v>
      </c>
      <c r="CA32" s="93">
        <f t="shared" si="50"/>
        <v>391</v>
      </c>
    </row>
    <row r="33" spans="2:79" ht="21" customHeight="1">
      <c r="B33" s="117" t="s">
        <v>121</v>
      </c>
      <c r="C33" s="118" t="s">
        <v>68</v>
      </c>
      <c r="D33" s="162" t="s">
        <v>69</v>
      </c>
      <c r="E33" s="163"/>
      <c r="F33" s="164"/>
      <c r="G33" s="165"/>
      <c r="H33" s="87">
        <v>0</v>
      </c>
      <c r="I33" s="88">
        <f t="shared" si="99"/>
        <v>0</v>
      </c>
      <c r="J33" s="88">
        <f t="shared" si="100"/>
        <v>0</v>
      </c>
      <c r="K33" s="89">
        <f t="shared" si="56"/>
        <v>0</v>
      </c>
      <c r="L33" s="87">
        <v>0</v>
      </c>
      <c r="M33" s="88">
        <f t="shared" si="101"/>
        <v>0</v>
      </c>
      <c r="N33" s="88">
        <f t="shared" si="102"/>
        <v>0</v>
      </c>
      <c r="O33" s="89">
        <f t="shared" si="59"/>
        <v>0</v>
      </c>
      <c r="P33" s="87">
        <v>0</v>
      </c>
      <c r="Q33" s="88">
        <f t="shared" si="103"/>
        <v>0</v>
      </c>
      <c r="R33" s="88">
        <f t="shared" si="104"/>
        <v>0</v>
      </c>
      <c r="S33" s="89">
        <f t="shared" si="62"/>
        <v>0</v>
      </c>
      <c r="T33" s="87">
        <v>0</v>
      </c>
      <c r="U33" s="88">
        <f t="shared" si="105"/>
        <v>0</v>
      </c>
      <c r="V33" s="88">
        <f t="shared" si="106"/>
        <v>0</v>
      </c>
      <c r="W33" s="89">
        <f t="shared" si="65"/>
        <v>0</v>
      </c>
      <c r="X33" s="87">
        <v>0</v>
      </c>
      <c r="Y33" s="88">
        <f t="shared" si="107"/>
        <v>0</v>
      </c>
      <c r="Z33" s="88">
        <f t="shared" si="108"/>
        <v>0</v>
      </c>
      <c r="AA33" s="89">
        <f t="shared" si="68"/>
        <v>0</v>
      </c>
      <c r="AB33" s="87">
        <v>0</v>
      </c>
      <c r="AC33" s="88">
        <f t="shared" si="109"/>
        <v>0</v>
      </c>
      <c r="AD33" s="88">
        <f t="shared" si="110"/>
        <v>0</v>
      </c>
      <c r="AE33" s="89">
        <f t="shared" si="71"/>
        <v>0</v>
      </c>
      <c r="AF33" s="90">
        <f t="shared" si="111"/>
        <v>0</v>
      </c>
      <c r="AG33" s="91">
        <f t="shared" si="111"/>
        <v>0</v>
      </c>
      <c r="AH33" s="91">
        <f t="shared" si="111"/>
        <v>0</v>
      </c>
      <c r="AI33" s="92">
        <f t="shared" si="19"/>
        <v>0</v>
      </c>
      <c r="AJ33" s="90">
        <f t="shared" si="112"/>
        <v>0</v>
      </c>
      <c r="AK33" s="91">
        <f t="shared" si="113"/>
        <v>0</v>
      </c>
      <c r="AL33" s="91">
        <f t="shared" si="113"/>
        <v>0</v>
      </c>
      <c r="AM33" s="92">
        <f t="shared" si="21"/>
        <v>0</v>
      </c>
      <c r="AN33" s="87">
        <v>0</v>
      </c>
      <c r="AO33" s="88">
        <f t="shared" si="114"/>
        <v>0</v>
      </c>
      <c r="AP33" s="88">
        <f t="shared" si="115"/>
        <v>0</v>
      </c>
      <c r="AQ33" s="89">
        <f t="shared" si="77"/>
        <v>0</v>
      </c>
      <c r="AR33" s="87">
        <v>0</v>
      </c>
      <c r="AS33" s="88">
        <f t="shared" si="116"/>
        <v>0</v>
      </c>
      <c r="AT33" s="88">
        <f t="shared" si="117"/>
        <v>0</v>
      </c>
      <c r="AU33" s="89">
        <f t="shared" si="80"/>
        <v>0</v>
      </c>
      <c r="AV33" s="87">
        <v>0</v>
      </c>
      <c r="AW33" s="88">
        <f t="shared" si="118"/>
        <v>0</v>
      </c>
      <c r="AX33" s="88">
        <f t="shared" si="119"/>
        <v>0</v>
      </c>
      <c r="AY33" s="89">
        <f t="shared" si="83"/>
        <v>0</v>
      </c>
      <c r="AZ33" s="87">
        <v>0</v>
      </c>
      <c r="BA33" s="88">
        <f t="shared" si="120"/>
        <v>0</v>
      </c>
      <c r="BB33" s="88">
        <f t="shared" si="121"/>
        <v>0</v>
      </c>
      <c r="BC33" s="89">
        <f t="shared" si="86"/>
        <v>0</v>
      </c>
      <c r="BD33" s="87">
        <v>0</v>
      </c>
      <c r="BE33" s="88">
        <f t="shared" si="122"/>
        <v>0</v>
      </c>
      <c r="BF33" s="88">
        <f t="shared" si="123"/>
        <v>0</v>
      </c>
      <c r="BG33" s="89">
        <f t="shared" si="89"/>
        <v>0</v>
      </c>
      <c r="BH33" s="87">
        <v>0</v>
      </c>
      <c r="BI33" s="88">
        <f t="shared" si="124"/>
        <v>0</v>
      </c>
      <c r="BJ33" s="88">
        <f t="shared" si="125"/>
        <v>0</v>
      </c>
      <c r="BK33" s="89">
        <f t="shared" si="92"/>
        <v>0</v>
      </c>
      <c r="BL33" s="90">
        <f t="shared" si="126"/>
        <v>0</v>
      </c>
      <c r="BM33" s="91">
        <f t="shared" si="126"/>
        <v>0</v>
      </c>
      <c r="BN33" s="91">
        <f t="shared" si="126"/>
        <v>0</v>
      </c>
      <c r="BO33" s="92">
        <f t="shared" si="41"/>
        <v>0</v>
      </c>
      <c r="BP33" s="90">
        <f t="shared" si="127"/>
        <v>0</v>
      </c>
      <c r="BQ33" s="91">
        <f t="shared" si="128"/>
        <v>0</v>
      </c>
      <c r="BR33" s="91">
        <f t="shared" si="128"/>
        <v>0</v>
      </c>
      <c r="BS33" s="92">
        <f t="shared" si="43"/>
        <v>0</v>
      </c>
      <c r="BT33" s="79">
        <f t="shared" si="129"/>
        <v>0</v>
      </c>
      <c r="BU33" s="80">
        <f t="shared" si="129"/>
        <v>0</v>
      </c>
      <c r="BV33" s="80">
        <f t="shared" si="129"/>
        <v>0</v>
      </c>
      <c r="BW33" s="93">
        <f t="shared" si="45"/>
        <v>0</v>
      </c>
      <c r="BX33" s="79">
        <f t="shared" si="130"/>
        <v>0</v>
      </c>
      <c r="BY33" s="80">
        <f t="shared" si="131"/>
        <v>0</v>
      </c>
      <c r="BZ33" s="80">
        <f t="shared" si="131"/>
        <v>0</v>
      </c>
      <c r="CA33" s="93">
        <f t="shared" si="50"/>
        <v>0</v>
      </c>
    </row>
    <row r="34" spans="2:79" ht="21" customHeight="1">
      <c r="B34" s="117"/>
      <c r="C34" s="118" t="s">
        <v>70</v>
      </c>
      <c r="D34" s="68" t="s">
        <v>5</v>
      </c>
      <c r="E34" s="69">
        <v>354.56</v>
      </c>
      <c r="F34" s="153">
        <v>1.1299999999999999</v>
      </c>
      <c r="G34" s="166">
        <v>1.0009999999999999</v>
      </c>
      <c r="H34" s="87">
        <v>48.6</v>
      </c>
      <c r="I34" s="88">
        <f t="shared" si="99"/>
        <v>19491.2</v>
      </c>
      <c r="J34" s="88">
        <f t="shared" si="100"/>
        <v>17231.599999999999</v>
      </c>
      <c r="K34" s="89">
        <f t="shared" si="56"/>
        <v>2259.6000000000022</v>
      </c>
      <c r="L34" s="87">
        <v>51.1</v>
      </c>
      <c r="M34" s="88">
        <f t="shared" si="101"/>
        <v>20493.8</v>
      </c>
      <c r="N34" s="88">
        <f t="shared" si="102"/>
        <v>18118</v>
      </c>
      <c r="O34" s="89">
        <f t="shared" si="59"/>
        <v>2375.7999999999993</v>
      </c>
      <c r="P34" s="87">
        <v>53.5</v>
      </c>
      <c r="Q34" s="88">
        <f t="shared" si="103"/>
        <v>21456.400000000001</v>
      </c>
      <c r="R34" s="88">
        <f t="shared" si="104"/>
        <v>18969</v>
      </c>
      <c r="S34" s="89">
        <f t="shared" si="62"/>
        <v>2487.4000000000015</v>
      </c>
      <c r="T34" s="87">
        <v>48.6</v>
      </c>
      <c r="U34" s="88">
        <f t="shared" si="105"/>
        <v>19491.2</v>
      </c>
      <c r="V34" s="88">
        <f t="shared" si="106"/>
        <v>17231.599999999999</v>
      </c>
      <c r="W34" s="89">
        <f t="shared" si="65"/>
        <v>2259.6000000000022</v>
      </c>
      <c r="X34" s="87">
        <v>53.5</v>
      </c>
      <c r="Y34" s="88">
        <f t="shared" si="107"/>
        <v>21456.400000000001</v>
      </c>
      <c r="Z34" s="88">
        <f t="shared" si="108"/>
        <v>18969</v>
      </c>
      <c r="AA34" s="89">
        <f t="shared" si="68"/>
        <v>2487.4000000000015</v>
      </c>
      <c r="AB34" s="87">
        <v>48.6</v>
      </c>
      <c r="AC34" s="88">
        <f t="shared" si="109"/>
        <v>19491.2</v>
      </c>
      <c r="AD34" s="88">
        <f t="shared" si="110"/>
        <v>17231.599999999999</v>
      </c>
      <c r="AE34" s="89">
        <f t="shared" si="71"/>
        <v>2259.6000000000022</v>
      </c>
      <c r="AF34" s="90">
        <f t="shared" si="111"/>
        <v>303.89999999999998</v>
      </c>
      <c r="AG34" s="91">
        <f t="shared" si="111"/>
        <v>121880.2</v>
      </c>
      <c r="AH34" s="91">
        <f t="shared" si="111"/>
        <v>107750.79999999999</v>
      </c>
      <c r="AI34" s="92">
        <f t="shared" si="19"/>
        <v>14129.400000000009</v>
      </c>
      <c r="AJ34" s="90">
        <f t="shared" si="112"/>
        <v>50.7</v>
      </c>
      <c r="AK34" s="91">
        <f t="shared" si="113"/>
        <v>20313</v>
      </c>
      <c r="AL34" s="91">
        <f t="shared" si="113"/>
        <v>17958</v>
      </c>
      <c r="AM34" s="92">
        <f t="shared" si="21"/>
        <v>2355</v>
      </c>
      <c r="AN34" s="87">
        <v>48.6</v>
      </c>
      <c r="AO34" s="88">
        <f t="shared" si="114"/>
        <v>19491.2</v>
      </c>
      <c r="AP34" s="88">
        <f t="shared" si="115"/>
        <v>17231.599999999999</v>
      </c>
      <c r="AQ34" s="89">
        <f t="shared" si="77"/>
        <v>2259.6000000000022</v>
      </c>
      <c r="AR34" s="87">
        <v>48.6</v>
      </c>
      <c r="AS34" s="88">
        <f t="shared" si="116"/>
        <v>19491.2</v>
      </c>
      <c r="AT34" s="88">
        <f t="shared" si="117"/>
        <v>17231.599999999999</v>
      </c>
      <c r="AU34" s="89">
        <f t="shared" si="80"/>
        <v>2259.6000000000022</v>
      </c>
      <c r="AV34" s="87">
        <v>53.5</v>
      </c>
      <c r="AW34" s="88">
        <f t="shared" si="118"/>
        <v>21456.400000000001</v>
      </c>
      <c r="AX34" s="88">
        <f t="shared" si="119"/>
        <v>18969</v>
      </c>
      <c r="AY34" s="89">
        <f t="shared" si="83"/>
        <v>2487.4000000000015</v>
      </c>
      <c r="AZ34" s="87">
        <v>46.2</v>
      </c>
      <c r="BA34" s="88">
        <f t="shared" si="120"/>
        <v>18528.7</v>
      </c>
      <c r="BB34" s="88">
        <f t="shared" si="121"/>
        <v>16380.7</v>
      </c>
      <c r="BC34" s="89">
        <f t="shared" si="86"/>
        <v>2148</v>
      </c>
      <c r="BD34" s="87">
        <v>46.2</v>
      </c>
      <c r="BE34" s="88">
        <f t="shared" si="122"/>
        <v>18528.7</v>
      </c>
      <c r="BF34" s="88">
        <f t="shared" si="123"/>
        <v>16380.7</v>
      </c>
      <c r="BG34" s="89">
        <f t="shared" si="89"/>
        <v>2148</v>
      </c>
      <c r="BH34" s="87">
        <v>53.5</v>
      </c>
      <c r="BI34" s="88">
        <f t="shared" si="124"/>
        <v>21456.400000000001</v>
      </c>
      <c r="BJ34" s="88">
        <f t="shared" si="125"/>
        <v>18969</v>
      </c>
      <c r="BK34" s="89">
        <f t="shared" si="92"/>
        <v>2487.4000000000015</v>
      </c>
      <c r="BL34" s="90">
        <f t="shared" si="126"/>
        <v>296.59999999999997</v>
      </c>
      <c r="BM34" s="91">
        <f t="shared" si="126"/>
        <v>118952.6</v>
      </c>
      <c r="BN34" s="91">
        <f t="shared" si="126"/>
        <v>105162.59999999999</v>
      </c>
      <c r="BO34" s="92">
        <f t="shared" si="41"/>
        <v>13790.000000000015</v>
      </c>
      <c r="BP34" s="90">
        <f t="shared" si="127"/>
        <v>49.4</v>
      </c>
      <c r="BQ34" s="91">
        <f t="shared" si="128"/>
        <v>19825</v>
      </c>
      <c r="BR34" s="91">
        <f t="shared" si="128"/>
        <v>17527</v>
      </c>
      <c r="BS34" s="92">
        <f t="shared" si="43"/>
        <v>2298</v>
      </c>
      <c r="BT34" s="79">
        <f t="shared" si="129"/>
        <v>600.5</v>
      </c>
      <c r="BU34" s="80">
        <f t="shared" si="129"/>
        <v>240832.8</v>
      </c>
      <c r="BV34" s="80">
        <f t="shared" si="129"/>
        <v>212913.39999999997</v>
      </c>
      <c r="BW34" s="93">
        <f t="shared" si="45"/>
        <v>27919.400000000023</v>
      </c>
      <c r="BX34" s="79">
        <f t="shared" si="130"/>
        <v>50</v>
      </c>
      <c r="BY34" s="80">
        <f t="shared" si="131"/>
        <v>20069</v>
      </c>
      <c r="BZ34" s="80">
        <f t="shared" si="131"/>
        <v>17743</v>
      </c>
      <c r="CA34" s="93">
        <f t="shared" si="50"/>
        <v>2326</v>
      </c>
    </row>
    <row r="35" spans="2:79" ht="21" customHeight="1">
      <c r="B35" s="66" t="s">
        <v>71</v>
      </c>
      <c r="C35" s="67" t="s">
        <v>72</v>
      </c>
      <c r="D35" s="121" t="s">
        <v>6</v>
      </c>
      <c r="E35" s="122">
        <v>225.47</v>
      </c>
      <c r="F35" s="85">
        <v>1.1299999999999999</v>
      </c>
      <c r="G35" s="86">
        <v>0.96099999999999997</v>
      </c>
      <c r="H35" s="87">
        <v>26</v>
      </c>
      <c r="I35" s="88">
        <f t="shared" si="99"/>
        <v>6366</v>
      </c>
      <c r="J35" s="88">
        <f t="shared" si="100"/>
        <v>5862.2</v>
      </c>
      <c r="K35" s="89">
        <f t="shared" si="56"/>
        <v>503.80000000000018</v>
      </c>
      <c r="L35" s="87">
        <v>27.3</v>
      </c>
      <c r="M35" s="88">
        <f t="shared" si="101"/>
        <v>6684.3</v>
      </c>
      <c r="N35" s="88">
        <f t="shared" si="102"/>
        <v>6155.3</v>
      </c>
      <c r="O35" s="89">
        <f t="shared" si="59"/>
        <v>529</v>
      </c>
      <c r="P35" s="87">
        <v>28.6</v>
      </c>
      <c r="Q35" s="88">
        <f t="shared" si="103"/>
        <v>7002.6</v>
      </c>
      <c r="R35" s="88">
        <f t="shared" si="104"/>
        <v>6448.4</v>
      </c>
      <c r="S35" s="89">
        <f t="shared" si="62"/>
        <v>554.20000000000073</v>
      </c>
      <c r="T35" s="87">
        <v>26</v>
      </c>
      <c r="U35" s="88">
        <f t="shared" si="105"/>
        <v>6366</v>
      </c>
      <c r="V35" s="88">
        <f t="shared" si="106"/>
        <v>5862.2</v>
      </c>
      <c r="W35" s="89">
        <f t="shared" si="65"/>
        <v>503.80000000000018</v>
      </c>
      <c r="X35" s="87">
        <v>28.6</v>
      </c>
      <c r="Y35" s="88">
        <f t="shared" si="107"/>
        <v>7002.6</v>
      </c>
      <c r="Z35" s="88">
        <f t="shared" si="108"/>
        <v>6448.4</v>
      </c>
      <c r="AA35" s="89">
        <f t="shared" si="68"/>
        <v>554.20000000000073</v>
      </c>
      <c r="AB35" s="87">
        <v>26</v>
      </c>
      <c r="AC35" s="88">
        <f t="shared" si="109"/>
        <v>6366</v>
      </c>
      <c r="AD35" s="88">
        <f t="shared" si="110"/>
        <v>5862.2</v>
      </c>
      <c r="AE35" s="89">
        <f t="shared" si="71"/>
        <v>503.80000000000018</v>
      </c>
      <c r="AF35" s="90">
        <f t="shared" si="111"/>
        <v>162.5</v>
      </c>
      <c r="AG35" s="91">
        <f t="shared" si="111"/>
        <v>39787.5</v>
      </c>
      <c r="AH35" s="91">
        <f t="shared" si="111"/>
        <v>36638.699999999997</v>
      </c>
      <c r="AI35" s="92">
        <f t="shared" si="19"/>
        <v>3148.8000000000029</v>
      </c>
      <c r="AJ35" s="90">
        <f t="shared" si="112"/>
        <v>27.1</v>
      </c>
      <c r="AK35" s="91">
        <f t="shared" si="113"/>
        <v>6631</v>
      </c>
      <c r="AL35" s="91">
        <f t="shared" si="113"/>
        <v>6106</v>
      </c>
      <c r="AM35" s="92">
        <f t="shared" si="21"/>
        <v>525</v>
      </c>
      <c r="AN35" s="87">
        <v>26</v>
      </c>
      <c r="AO35" s="88">
        <f t="shared" si="114"/>
        <v>6366</v>
      </c>
      <c r="AP35" s="88">
        <f t="shared" si="115"/>
        <v>5862.2</v>
      </c>
      <c r="AQ35" s="89">
        <f t="shared" si="77"/>
        <v>503.80000000000018</v>
      </c>
      <c r="AR35" s="87">
        <v>26</v>
      </c>
      <c r="AS35" s="88">
        <f t="shared" si="116"/>
        <v>6366</v>
      </c>
      <c r="AT35" s="88">
        <f t="shared" si="117"/>
        <v>5862.2</v>
      </c>
      <c r="AU35" s="89">
        <f t="shared" si="80"/>
        <v>503.80000000000018</v>
      </c>
      <c r="AV35" s="87">
        <v>28.6</v>
      </c>
      <c r="AW35" s="88">
        <f t="shared" si="118"/>
        <v>7002.6</v>
      </c>
      <c r="AX35" s="88">
        <f t="shared" si="119"/>
        <v>6448.4</v>
      </c>
      <c r="AY35" s="89">
        <f t="shared" si="83"/>
        <v>554.20000000000073</v>
      </c>
      <c r="AZ35" s="87">
        <v>24.7</v>
      </c>
      <c r="BA35" s="88">
        <f t="shared" si="120"/>
        <v>6047.7</v>
      </c>
      <c r="BB35" s="88">
        <f t="shared" si="121"/>
        <v>5569.1</v>
      </c>
      <c r="BC35" s="89">
        <f t="shared" si="86"/>
        <v>478.59999999999945</v>
      </c>
      <c r="BD35" s="87">
        <v>24.7</v>
      </c>
      <c r="BE35" s="88">
        <f t="shared" si="122"/>
        <v>6047.7</v>
      </c>
      <c r="BF35" s="88">
        <f t="shared" si="123"/>
        <v>5569.1</v>
      </c>
      <c r="BG35" s="89">
        <f t="shared" si="89"/>
        <v>478.59999999999945</v>
      </c>
      <c r="BH35" s="87">
        <v>28.6</v>
      </c>
      <c r="BI35" s="88">
        <f t="shared" si="124"/>
        <v>7002.6</v>
      </c>
      <c r="BJ35" s="88">
        <f t="shared" si="125"/>
        <v>6448.4</v>
      </c>
      <c r="BK35" s="89">
        <f t="shared" si="92"/>
        <v>554.20000000000073</v>
      </c>
      <c r="BL35" s="90">
        <f t="shared" si="126"/>
        <v>158.6</v>
      </c>
      <c r="BM35" s="91">
        <f t="shared" si="126"/>
        <v>38832.6</v>
      </c>
      <c r="BN35" s="91">
        <f t="shared" si="126"/>
        <v>35759.4</v>
      </c>
      <c r="BO35" s="92">
        <f t="shared" si="41"/>
        <v>3073.1999999999971</v>
      </c>
      <c r="BP35" s="90">
        <f t="shared" si="127"/>
        <v>26.4</v>
      </c>
      <c r="BQ35" s="91">
        <f t="shared" si="128"/>
        <v>6472</v>
      </c>
      <c r="BR35" s="91">
        <f t="shared" si="128"/>
        <v>5960</v>
      </c>
      <c r="BS35" s="92">
        <f t="shared" si="43"/>
        <v>512</v>
      </c>
      <c r="BT35" s="79">
        <f t="shared" si="129"/>
        <v>321.10000000000002</v>
      </c>
      <c r="BU35" s="80">
        <f t="shared" si="129"/>
        <v>78620.100000000006</v>
      </c>
      <c r="BV35" s="80">
        <f t="shared" si="129"/>
        <v>72398.100000000006</v>
      </c>
      <c r="BW35" s="93">
        <f t="shared" si="45"/>
        <v>6222</v>
      </c>
      <c r="BX35" s="79">
        <f t="shared" si="130"/>
        <v>26.8</v>
      </c>
      <c r="BY35" s="80">
        <f t="shared" si="131"/>
        <v>6552</v>
      </c>
      <c r="BZ35" s="80">
        <f t="shared" si="131"/>
        <v>6033</v>
      </c>
      <c r="CA35" s="93">
        <f t="shared" si="50"/>
        <v>519</v>
      </c>
    </row>
    <row r="36" spans="2:79" s="269" customFormat="1" ht="21" customHeight="1">
      <c r="B36" s="167"/>
      <c r="C36" s="168"/>
      <c r="D36" s="169" t="s">
        <v>155</v>
      </c>
      <c r="E36" s="170"/>
      <c r="F36" s="171"/>
      <c r="G36" s="172"/>
      <c r="H36" s="173">
        <v>0</v>
      </c>
      <c r="I36" s="174">
        <f t="shared" si="99"/>
        <v>0</v>
      </c>
      <c r="J36" s="174">
        <f t="shared" si="100"/>
        <v>0</v>
      </c>
      <c r="K36" s="175">
        <f t="shared" si="56"/>
        <v>0</v>
      </c>
      <c r="L36" s="173">
        <v>0</v>
      </c>
      <c r="M36" s="174">
        <f t="shared" si="101"/>
        <v>0</v>
      </c>
      <c r="N36" s="174">
        <f t="shared" si="102"/>
        <v>0</v>
      </c>
      <c r="O36" s="175">
        <f t="shared" si="59"/>
        <v>0</v>
      </c>
      <c r="P36" s="173">
        <v>0</v>
      </c>
      <c r="Q36" s="174">
        <f t="shared" si="103"/>
        <v>0</v>
      </c>
      <c r="R36" s="174">
        <f t="shared" si="104"/>
        <v>0</v>
      </c>
      <c r="S36" s="175">
        <f t="shared" si="62"/>
        <v>0</v>
      </c>
      <c r="T36" s="173">
        <v>0</v>
      </c>
      <c r="U36" s="174">
        <f t="shared" si="105"/>
        <v>0</v>
      </c>
      <c r="V36" s="174">
        <f t="shared" si="106"/>
        <v>0</v>
      </c>
      <c r="W36" s="175">
        <f t="shared" si="65"/>
        <v>0</v>
      </c>
      <c r="X36" s="173">
        <v>0</v>
      </c>
      <c r="Y36" s="174">
        <f t="shared" si="107"/>
        <v>0</v>
      </c>
      <c r="Z36" s="174">
        <f t="shared" si="108"/>
        <v>0</v>
      </c>
      <c r="AA36" s="175">
        <f t="shared" si="68"/>
        <v>0</v>
      </c>
      <c r="AB36" s="173">
        <v>0</v>
      </c>
      <c r="AC36" s="174">
        <f t="shared" si="109"/>
        <v>0</v>
      </c>
      <c r="AD36" s="174">
        <f t="shared" si="110"/>
        <v>0</v>
      </c>
      <c r="AE36" s="175">
        <f t="shared" si="71"/>
        <v>0</v>
      </c>
      <c r="AF36" s="176">
        <f t="shared" si="111"/>
        <v>0</v>
      </c>
      <c r="AG36" s="177">
        <f t="shared" si="111"/>
        <v>0</v>
      </c>
      <c r="AH36" s="177">
        <f t="shared" si="111"/>
        <v>0</v>
      </c>
      <c r="AI36" s="178">
        <f t="shared" si="19"/>
        <v>0</v>
      </c>
      <c r="AJ36" s="176">
        <f t="shared" si="112"/>
        <v>0</v>
      </c>
      <c r="AK36" s="177">
        <f t="shared" si="113"/>
        <v>0</v>
      </c>
      <c r="AL36" s="177">
        <f t="shared" si="113"/>
        <v>0</v>
      </c>
      <c r="AM36" s="178">
        <f t="shared" si="21"/>
        <v>0</v>
      </c>
      <c r="AN36" s="173">
        <v>0</v>
      </c>
      <c r="AO36" s="174">
        <f t="shared" si="114"/>
        <v>0</v>
      </c>
      <c r="AP36" s="174">
        <f t="shared" si="115"/>
        <v>0</v>
      </c>
      <c r="AQ36" s="175">
        <f t="shared" si="77"/>
        <v>0</v>
      </c>
      <c r="AR36" s="173">
        <v>0</v>
      </c>
      <c r="AS36" s="174">
        <f t="shared" si="116"/>
        <v>0</v>
      </c>
      <c r="AT36" s="174">
        <f t="shared" si="117"/>
        <v>0</v>
      </c>
      <c r="AU36" s="175">
        <f t="shared" si="80"/>
        <v>0</v>
      </c>
      <c r="AV36" s="173">
        <v>0</v>
      </c>
      <c r="AW36" s="174">
        <f t="shared" si="118"/>
        <v>0</v>
      </c>
      <c r="AX36" s="174">
        <f t="shared" si="119"/>
        <v>0</v>
      </c>
      <c r="AY36" s="175">
        <f t="shared" si="83"/>
        <v>0</v>
      </c>
      <c r="AZ36" s="173">
        <v>0</v>
      </c>
      <c r="BA36" s="174">
        <f t="shared" si="120"/>
        <v>0</v>
      </c>
      <c r="BB36" s="174">
        <f t="shared" si="121"/>
        <v>0</v>
      </c>
      <c r="BC36" s="175">
        <f t="shared" si="86"/>
        <v>0</v>
      </c>
      <c r="BD36" s="173">
        <v>0</v>
      </c>
      <c r="BE36" s="174">
        <f t="shared" si="122"/>
        <v>0</v>
      </c>
      <c r="BF36" s="174">
        <f t="shared" si="123"/>
        <v>0</v>
      </c>
      <c r="BG36" s="175">
        <f t="shared" si="89"/>
        <v>0</v>
      </c>
      <c r="BH36" s="173">
        <v>0</v>
      </c>
      <c r="BI36" s="174">
        <f t="shared" si="124"/>
        <v>0</v>
      </c>
      <c r="BJ36" s="174">
        <f t="shared" si="125"/>
        <v>0</v>
      </c>
      <c r="BK36" s="175">
        <f t="shared" si="92"/>
        <v>0</v>
      </c>
      <c r="BL36" s="176">
        <f t="shared" si="126"/>
        <v>0</v>
      </c>
      <c r="BM36" s="177">
        <f t="shared" si="126"/>
        <v>0</v>
      </c>
      <c r="BN36" s="177">
        <f t="shared" si="126"/>
        <v>0</v>
      </c>
      <c r="BO36" s="178">
        <f t="shared" si="41"/>
        <v>0</v>
      </c>
      <c r="BP36" s="176">
        <f t="shared" si="127"/>
        <v>0</v>
      </c>
      <c r="BQ36" s="177">
        <f t="shared" si="128"/>
        <v>0</v>
      </c>
      <c r="BR36" s="177">
        <f t="shared" si="128"/>
        <v>0</v>
      </c>
      <c r="BS36" s="178">
        <f t="shared" si="43"/>
        <v>0</v>
      </c>
      <c r="BT36" s="179">
        <f t="shared" si="129"/>
        <v>0</v>
      </c>
      <c r="BU36" s="180">
        <f t="shared" si="129"/>
        <v>0</v>
      </c>
      <c r="BV36" s="180">
        <f t="shared" si="129"/>
        <v>0</v>
      </c>
      <c r="BW36" s="181">
        <f t="shared" si="45"/>
        <v>0</v>
      </c>
      <c r="BX36" s="179">
        <f t="shared" si="130"/>
        <v>0</v>
      </c>
      <c r="BY36" s="180">
        <f t="shared" si="131"/>
        <v>0</v>
      </c>
      <c r="BZ36" s="180">
        <f t="shared" si="131"/>
        <v>0</v>
      </c>
      <c r="CA36" s="181">
        <f t="shared" si="50"/>
        <v>0</v>
      </c>
    </row>
    <row r="37" spans="2:79" ht="21" customHeight="1">
      <c r="B37" s="66"/>
      <c r="C37" s="67" t="s">
        <v>73</v>
      </c>
      <c r="D37" s="68" t="s">
        <v>7</v>
      </c>
      <c r="E37" s="69">
        <v>330.99</v>
      </c>
      <c r="F37" s="85">
        <v>1.1299999999999999</v>
      </c>
      <c r="G37" s="86">
        <v>0.97099999999999997</v>
      </c>
      <c r="H37" s="87">
        <v>25.4</v>
      </c>
      <c r="I37" s="88">
        <f t="shared" si="99"/>
        <v>9224.6</v>
      </c>
      <c r="J37" s="88">
        <f t="shared" si="100"/>
        <v>8407.1</v>
      </c>
      <c r="K37" s="89">
        <f t="shared" si="56"/>
        <v>817.5</v>
      </c>
      <c r="L37" s="87">
        <v>26.6</v>
      </c>
      <c r="M37" s="88">
        <f t="shared" si="101"/>
        <v>9660.4</v>
      </c>
      <c r="N37" s="88">
        <f t="shared" si="102"/>
        <v>8804.2999999999993</v>
      </c>
      <c r="O37" s="89">
        <f t="shared" si="59"/>
        <v>856.10000000000036</v>
      </c>
      <c r="P37" s="87">
        <v>27.9</v>
      </c>
      <c r="Q37" s="88">
        <f t="shared" si="103"/>
        <v>10132.5</v>
      </c>
      <c r="R37" s="88">
        <f t="shared" si="104"/>
        <v>9234.6</v>
      </c>
      <c r="S37" s="89">
        <f t="shared" si="62"/>
        <v>897.89999999999964</v>
      </c>
      <c r="T37" s="87">
        <v>25.4</v>
      </c>
      <c r="U37" s="88">
        <f t="shared" si="105"/>
        <v>9224.6</v>
      </c>
      <c r="V37" s="88">
        <f t="shared" si="106"/>
        <v>8407.1</v>
      </c>
      <c r="W37" s="89">
        <f t="shared" si="65"/>
        <v>817.5</v>
      </c>
      <c r="X37" s="87">
        <v>27.9</v>
      </c>
      <c r="Y37" s="88">
        <f t="shared" si="107"/>
        <v>10132.5</v>
      </c>
      <c r="Z37" s="88">
        <f t="shared" si="108"/>
        <v>9234.6</v>
      </c>
      <c r="AA37" s="89">
        <f t="shared" si="68"/>
        <v>897.89999999999964</v>
      </c>
      <c r="AB37" s="87">
        <v>25.4</v>
      </c>
      <c r="AC37" s="88">
        <f t="shared" si="109"/>
        <v>9224.6</v>
      </c>
      <c r="AD37" s="88">
        <f t="shared" si="110"/>
        <v>8407.1</v>
      </c>
      <c r="AE37" s="89">
        <f t="shared" si="71"/>
        <v>817.5</v>
      </c>
      <c r="AF37" s="90">
        <f t="shared" si="111"/>
        <v>158.60000000000002</v>
      </c>
      <c r="AG37" s="91">
        <f t="shared" si="111"/>
        <v>57599.199999999997</v>
      </c>
      <c r="AH37" s="91">
        <f t="shared" si="111"/>
        <v>52494.799999999996</v>
      </c>
      <c r="AI37" s="92">
        <f t="shared" si="19"/>
        <v>5104.4000000000015</v>
      </c>
      <c r="AJ37" s="90">
        <f t="shared" si="112"/>
        <v>26.4</v>
      </c>
      <c r="AK37" s="91">
        <f t="shared" si="113"/>
        <v>9600</v>
      </c>
      <c r="AL37" s="91">
        <f t="shared" si="113"/>
        <v>8749</v>
      </c>
      <c r="AM37" s="92">
        <f t="shared" si="21"/>
        <v>851</v>
      </c>
      <c r="AN37" s="87">
        <v>25.4</v>
      </c>
      <c r="AO37" s="88">
        <f t="shared" si="114"/>
        <v>9224.6</v>
      </c>
      <c r="AP37" s="88">
        <f t="shared" si="115"/>
        <v>8407.1</v>
      </c>
      <c r="AQ37" s="89">
        <f t="shared" si="77"/>
        <v>817.5</v>
      </c>
      <c r="AR37" s="87">
        <v>25.4</v>
      </c>
      <c r="AS37" s="88">
        <f t="shared" si="116"/>
        <v>9224.6</v>
      </c>
      <c r="AT37" s="88">
        <f t="shared" si="117"/>
        <v>8407.1</v>
      </c>
      <c r="AU37" s="89">
        <f t="shared" si="80"/>
        <v>817.5</v>
      </c>
      <c r="AV37" s="87">
        <v>27.9</v>
      </c>
      <c r="AW37" s="88">
        <f t="shared" si="118"/>
        <v>10132.5</v>
      </c>
      <c r="AX37" s="88">
        <f t="shared" si="119"/>
        <v>9234.6</v>
      </c>
      <c r="AY37" s="89">
        <f t="shared" si="83"/>
        <v>897.89999999999964</v>
      </c>
      <c r="AZ37" s="87">
        <v>24.1</v>
      </c>
      <c r="BA37" s="88">
        <f t="shared" si="120"/>
        <v>8752.4</v>
      </c>
      <c r="BB37" s="88">
        <f t="shared" si="121"/>
        <v>7976.9</v>
      </c>
      <c r="BC37" s="89">
        <f t="shared" si="86"/>
        <v>775.5</v>
      </c>
      <c r="BD37" s="87">
        <v>24.1</v>
      </c>
      <c r="BE37" s="88">
        <f t="shared" si="122"/>
        <v>8752.4</v>
      </c>
      <c r="BF37" s="88">
        <f t="shared" si="123"/>
        <v>7976.9</v>
      </c>
      <c r="BG37" s="89">
        <f t="shared" si="89"/>
        <v>775.5</v>
      </c>
      <c r="BH37" s="87">
        <v>27.9</v>
      </c>
      <c r="BI37" s="88">
        <f t="shared" si="124"/>
        <v>10132.5</v>
      </c>
      <c r="BJ37" s="88">
        <f t="shared" si="125"/>
        <v>9234.6</v>
      </c>
      <c r="BK37" s="89">
        <f t="shared" si="92"/>
        <v>897.89999999999964</v>
      </c>
      <c r="BL37" s="90">
        <f t="shared" si="126"/>
        <v>154.79999999999998</v>
      </c>
      <c r="BM37" s="91">
        <f t="shared" si="126"/>
        <v>56219</v>
      </c>
      <c r="BN37" s="91">
        <f t="shared" si="126"/>
        <v>51237.200000000004</v>
      </c>
      <c r="BO37" s="92">
        <f t="shared" si="41"/>
        <v>4981.7999999999956</v>
      </c>
      <c r="BP37" s="90">
        <f t="shared" si="127"/>
        <v>25.8</v>
      </c>
      <c r="BQ37" s="91">
        <f t="shared" si="128"/>
        <v>9370</v>
      </c>
      <c r="BR37" s="91">
        <f t="shared" si="128"/>
        <v>8540</v>
      </c>
      <c r="BS37" s="92">
        <f t="shared" si="43"/>
        <v>830</v>
      </c>
      <c r="BT37" s="79">
        <f t="shared" si="129"/>
        <v>313.39999999999998</v>
      </c>
      <c r="BU37" s="80">
        <f t="shared" si="129"/>
        <v>113818.2</v>
      </c>
      <c r="BV37" s="80">
        <f t="shared" si="129"/>
        <v>103732</v>
      </c>
      <c r="BW37" s="93">
        <f t="shared" si="45"/>
        <v>10086.199999999997</v>
      </c>
      <c r="BX37" s="79">
        <f t="shared" si="130"/>
        <v>26.1</v>
      </c>
      <c r="BY37" s="80">
        <f t="shared" si="131"/>
        <v>9485</v>
      </c>
      <c r="BZ37" s="80">
        <f t="shared" si="131"/>
        <v>8644</v>
      </c>
      <c r="CA37" s="93">
        <f t="shared" si="50"/>
        <v>841</v>
      </c>
    </row>
    <row r="38" spans="2:79" s="269" customFormat="1" ht="21" customHeight="1">
      <c r="B38" s="167"/>
      <c r="C38" s="168"/>
      <c r="D38" s="169" t="s">
        <v>156</v>
      </c>
      <c r="E38" s="170"/>
      <c r="F38" s="171"/>
      <c r="G38" s="172"/>
      <c r="H38" s="173">
        <v>0</v>
      </c>
      <c r="I38" s="174">
        <f t="shared" si="99"/>
        <v>0</v>
      </c>
      <c r="J38" s="174">
        <f t="shared" si="100"/>
        <v>0</v>
      </c>
      <c r="K38" s="175">
        <f t="shared" si="56"/>
        <v>0</v>
      </c>
      <c r="L38" s="173">
        <v>0</v>
      </c>
      <c r="M38" s="174">
        <f t="shared" si="101"/>
        <v>0</v>
      </c>
      <c r="N38" s="174">
        <f t="shared" si="102"/>
        <v>0</v>
      </c>
      <c r="O38" s="175">
        <f t="shared" si="59"/>
        <v>0</v>
      </c>
      <c r="P38" s="173">
        <v>0</v>
      </c>
      <c r="Q38" s="174">
        <f t="shared" si="103"/>
        <v>0</v>
      </c>
      <c r="R38" s="174">
        <f t="shared" si="104"/>
        <v>0</v>
      </c>
      <c r="S38" s="175">
        <f t="shared" si="62"/>
        <v>0</v>
      </c>
      <c r="T38" s="173">
        <v>0</v>
      </c>
      <c r="U38" s="174">
        <f t="shared" si="105"/>
        <v>0</v>
      </c>
      <c r="V38" s="174">
        <f t="shared" si="106"/>
        <v>0</v>
      </c>
      <c r="W38" s="175">
        <f t="shared" si="65"/>
        <v>0</v>
      </c>
      <c r="X38" s="173">
        <v>0</v>
      </c>
      <c r="Y38" s="174">
        <f t="shared" si="107"/>
        <v>0</v>
      </c>
      <c r="Z38" s="174">
        <f t="shared" si="108"/>
        <v>0</v>
      </c>
      <c r="AA38" s="175">
        <f t="shared" si="68"/>
        <v>0</v>
      </c>
      <c r="AB38" s="173">
        <v>0</v>
      </c>
      <c r="AC38" s="174">
        <f t="shared" si="109"/>
        <v>0</v>
      </c>
      <c r="AD38" s="174">
        <f t="shared" si="110"/>
        <v>0</v>
      </c>
      <c r="AE38" s="175">
        <f t="shared" si="71"/>
        <v>0</v>
      </c>
      <c r="AF38" s="176">
        <f t="shared" si="111"/>
        <v>0</v>
      </c>
      <c r="AG38" s="177">
        <f t="shared" si="111"/>
        <v>0</v>
      </c>
      <c r="AH38" s="177">
        <f t="shared" si="111"/>
        <v>0</v>
      </c>
      <c r="AI38" s="178">
        <f t="shared" si="19"/>
        <v>0</v>
      </c>
      <c r="AJ38" s="176">
        <f t="shared" si="112"/>
        <v>0</v>
      </c>
      <c r="AK38" s="177">
        <f t="shared" si="113"/>
        <v>0</v>
      </c>
      <c r="AL38" s="177">
        <f t="shared" si="113"/>
        <v>0</v>
      </c>
      <c r="AM38" s="178">
        <f t="shared" si="21"/>
        <v>0</v>
      </c>
      <c r="AN38" s="173">
        <v>0</v>
      </c>
      <c r="AO38" s="174">
        <f t="shared" si="114"/>
        <v>0</v>
      </c>
      <c r="AP38" s="174">
        <f t="shared" si="115"/>
        <v>0</v>
      </c>
      <c r="AQ38" s="175">
        <f t="shared" si="77"/>
        <v>0</v>
      </c>
      <c r="AR38" s="173">
        <v>0</v>
      </c>
      <c r="AS38" s="174">
        <f t="shared" si="116"/>
        <v>0</v>
      </c>
      <c r="AT38" s="174">
        <f t="shared" si="117"/>
        <v>0</v>
      </c>
      <c r="AU38" s="175">
        <f t="shared" si="80"/>
        <v>0</v>
      </c>
      <c r="AV38" s="173">
        <v>0</v>
      </c>
      <c r="AW38" s="174">
        <f t="shared" si="118"/>
        <v>0</v>
      </c>
      <c r="AX38" s="174">
        <f t="shared" si="119"/>
        <v>0</v>
      </c>
      <c r="AY38" s="175">
        <f t="shared" si="83"/>
        <v>0</v>
      </c>
      <c r="AZ38" s="173">
        <v>0</v>
      </c>
      <c r="BA38" s="174">
        <f t="shared" si="120"/>
        <v>0</v>
      </c>
      <c r="BB38" s="174">
        <f t="shared" si="121"/>
        <v>0</v>
      </c>
      <c r="BC38" s="175">
        <f t="shared" si="86"/>
        <v>0</v>
      </c>
      <c r="BD38" s="173">
        <v>0</v>
      </c>
      <c r="BE38" s="174">
        <f t="shared" si="122"/>
        <v>0</v>
      </c>
      <c r="BF38" s="174">
        <f t="shared" si="123"/>
        <v>0</v>
      </c>
      <c r="BG38" s="175">
        <f t="shared" si="89"/>
        <v>0</v>
      </c>
      <c r="BH38" s="173">
        <v>0</v>
      </c>
      <c r="BI38" s="174">
        <f t="shared" si="124"/>
        <v>0</v>
      </c>
      <c r="BJ38" s="174">
        <f t="shared" si="125"/>
        <v>0</v>
      </c>
      <c r="BK38" s="175">
        <f t="shared" si="92"/>
        <v>0</v>
      </c>
      <c r="BL38" s="176">
        <f t="shared" si="126"/>
        <v>0</v>
      </c>
      <c r="BM38" s="177">
        <f t="shared" si="126"/>
        <v>0</v>
      </c>
      <c r="BN38" s="177">
        <f t="shared" si="126"/>
        <v>0</v>
      </c>
      <c r="BO38" s="178">
        <f t="shared" si="41"/>
        <v>0</v>
      </c>
      <c r="BP38" s="176">
        <f t="shared" si="127"/>
        <v>0</v>
      </c>
      <c r="BQ38" s="177">
        <f t="shared" si="128"/>
        <v>0</v>
      </c>
      <c r="BR38" s="177">
        <f t="shared" si="128"/>
        <v>0</v>
      </c>
      <c r="BS38" s="178">
        <f t="shared" si="43"/>
        <v>0</v>
      </c>
      <c r="BT38" s="179">
        <f t="shared" si="129"/>
        <v>0</v>
      </c>
      <c r="BU38" s="180">
        <f t="shared" si="129"/>
        <v>0</v>
      </c>
      <c r="BV38" s="180">
        <f t="shared" si="129"/>
        <v>0</v>
      </c>
      <c r="BW38" s="181">
        <f t="shared" si="45"/>
        <v>0</v>
      </c>
      <c r="BX38" s="179">
        <f t="shared" si="130"/>
        <v>0</v>
      </c>
      <c r="BY38" s="180">
        <f t="shared" si="131"/>
        <v>0</v>
      </c>
      <c r="BZ38" s="180">
        <f t="shared" si="131"/>
        <v>0</v>
      </c>
      <c r="CA38" s="181">
        <f t="shared" si="50"/>
        <v>0</v>
      </c>
    </row>
    <row r="39" spans="2:79" ht="21" customHeight="1">
      <c r="B39" s="66"/>
      <c r="C39" s="67" t="s">
        <v>74</v>
      </c>
      <c r="D39" s="68" t="s">
        <v>8</v>
      </c>
      <c r="E39" s="69">
        <v>247.92</v>
      </c>
      <c r="F39" s="85">
        <v>1.1299999999999999</v>
      </c>
      <c r="G39" s="86">
        <v>0.98099999999999998</v>
      </c>
      <c r="H39" s="87">
        <v>13.3</v>
      </c>
      <c r="I39" s="88">
        <f t="shared" si="99"/>
        <v>3655.2</v>
      </c>
      <c r="J39" s="88">
        <f t="shared" si="100"/>
        <v>3297.3</v>
      </c>
      <c r="K39" s="89">
        <f t="shared" si="56"/>
        <v>357.89999999999964</v>
      </c>
      <c r="L39" s="87">
        <v>14</v>
      </c>
      <c r="M39" s="88">
        <f t="shared" si="101"/>
        <v>3847.6</v>
      </c>
      <c r="N39" s="88">
        <f t="shared" si="102"/>
        <v>3470.9</v>
      </c>
      <c r="O39" s="89">
        <f t="shared" si="59"/>
        <v>376.69999999999982</v>
      </c>
      <c r="P39" s="87">
        <v>14.6</v>
      </c>
      <c r="Q39" s="88">
        <f t="shared" si="103"/>
        <v>4012.5</v>
      </c>
      <c r="R39" s="88">
        <f t="shared" si="104"/>
        <v>3619.6</v>
      </c>
      <c r="S39" s="89">
        <f t="shared" si="62"/>
        <v>392.90000000000009</v>
      </c>
      <c r="T39" s="87">
        <v>13.3</v>
      </c>
      <c r="U39" s="88">
        <f t="shared" si="105"/>
        <v>3655.2</v>
      </c>
      <c r="V39" s="88">
        <f t="shared" si="106"/>
        <v>3297.3</v>
      </c>
      <c r="W39" s="89">
        <f t="shared" si="65"/>
        <v>357.89999999999964</v>
      </c>
      <c r="X39" s="87">
        <v>14.6</v>
      </c>
      <c r="Y39" s="88">
        <f t="shared" si="107"/>
        <v>4012.5</v>
      </c>
      <c r="Z39" s="88">
        <f t="shared" si="108"/>
        <v>3619.6</v>
      </c>
      <c r="AA39" s="89">
        <f t="shared" si="68"/>
        <v>392.90000000000009</v>
      </c>
      <c r="AB39" s="87">
        <v>13.3</v>
      </c>
      <c r="AC39" s="88">
        <f t="shared" si="109"/>
        <v>3655.2</v>
      </c>
      <c r="AD39" s="88">
        <f t="shared" si="110"/>
        <v>3297.3</v>
      </c>
      <c r="AE39" s="89">
        <f t="shared" si="71"/>
        <v>357.89999999999964</v>
      </c>
      <c r="AF39" s="90">
        <f t="shared" si="111"/>
        <v>83.1</v>
      </c>
      <c r="AG39" s="91">
        <f t="shared" si="111"/>
        <v>22838.2</v>
      </c>
      <c r="AH39" s="91">
        <f t="shared" si="111"/>
        <v>20602</v>
      </c>
      <c r="AI39" s="92">
        <f t="shared" si="19"/>
        <v>2236.2000000000007</v>
      </c>
      <c r="AJ39" s="90">
        <f t="shared" si="112"/>
        <v>13.9</v>
      </c>
      <c r="AK39" s="91">
        <f t="shared" si="113"/>
        <v>3806</v>
      </c>
      <c r="AL39" s="91">
        <f t="shared" si="113"/>
        <v>3434</v>
      </c>
      <c r="AM39" s="92">
        <f t="shared" si="21"/>
        <v>372</v>
      </c>
      <c r="AN39" s="87">
        <v>13.3</v>
      </c>
      <c r="AO39" s="88">
        <f t="shared" si="114"/>
        <v>3655.2</v>
      </c>
      <c r="AP39" s="88">
        <f t="shared" si="115"/>
        <v>3297.3</v>
      </c>
      <c r="AQ39" s="89">
        <f t="shared" si="77"/>
        <v>357.89999999999964</v>
      </c>
      <c r="AR39" s="87">
        <v>13.3</v>
      </c>
      <c r="AS39" s="88">
        <f t="shared" si="116"/>
        <v>3655.2</v>
      </c>
      <c r="AT39" s="88">
        <f t="shared" si="117"/>
        <v>3297.3</v>
      </c>
      <c r="AU39" s="89">
        <f t="shared" si="80"/>
        <v>357.89999999999964</v>
      </c>
      <c r="AV39" s="87">
        <v>14.6</v>
      </c>
      <c r="AW39" s="88">
        <f t="shared" si="118"/>
        <v>4012.5</v>
      </c>
      <c r="AX39" s="88">
        <f t="shared" si="119"/>
        <v>3619.6</v>
      </c>
      <c r="AY39" s="89">
        <f t="shared" si="83"/>
        <v>392.90000000000009</v>
      </c>
      <c r="AZ39" s="87">
        <v>12.6</v>
      </c>
      <c r="BA39" s="88">
        <f t="shared" si="120"/>
        <v>3462.8</v>
      </c>
      <c r="BB39" s="88">
        <f t="shared" si="121"/>
        <v>3123.8</v>
      </c>
      <c r="BC39" s="89">
        <f t="shared" si="86"/>
        <v>339</v>
      </c>
      <c r="BD39" s="87">
        <v>12.6</v>
      </c>
      <c r="BE39" s="88">
        <f t="shared" si="122"/>
        <v>3462.8</v>
      </c>
      <c r="BF39" s="88">
        <f t="shared" si="123"/>
        <v>3123.8</v>
      </c>
      <c r="BG39" s="89">
        <f t="shared" si="89"/>
        <v>339</v>
      </c>
      <c r="BH39" s="87">
        <v>14.6</v>
      </c>
      <c r="BI39" s="88">
        <f t="shared" si="124"/>
        <v>4012.5</v>
      </c>
      <c r="BJ39" s="88">
        <f t="shared" si="125"/>
        <v>3619.6</v>
      </c>
      <c r="BK39" s="89">
        <f t="shared" si="92"/>
        <v>392.90000000000009</v>
      </c>
      <c r="BL39" s="90">
        <f t="shared" si="126"/>
        <v>81</v>
      </c>
      <c r="BM39" s="91">
        <f t="shared" si="126"/>
        <v>22261</v>
      </c>
      <c r="BN39" s="91">
        <f t="shared" si="126"/>
        <v>20081.399999999998</v>
      </c>
      <c r="BO39" s="92">
        <f t="shared" si="41"/>
        <v>2179.6000000000022</v>
      </c>
      <c r="BP39" s="90">
        <f t="shared" si="127"/>
        <v>13.5</v>
      </c>
      <c r="BQ39" s="91">
        <f t="shared" si="128"/>
        <v>3710</v>
      </c>
      <c r="BR39" s="91">
        <f t="shared" si="128"/>
        <v>3347</v>
      </c>
      <c r="BS39" s="92">
        <f t="shared" si="43"/>
        <v>363</v>
      </c>
      <c r="BT39" s="79">
        <f t="shared" si="129"/>
        <v>164.1</v>
      </c>
      <c r="BU39" s="80">
        <f t="shared" si="129"/>
        <v>45099.199999999997</v>
      </c>
      <c r="BV39" s="80">
        <f t="shared" si="129"/>
        <v>40683.399999999994</v>
      </c>
      <c r="BW39" s="93">
        <f t="shared" si="45"/>
        <v>4415.8000000000029</v>
      </c>
      <c r="BX39" s="79">
        <f t="shared" si="130"/>
        <v>13.7</v>
      </c>
      <c r="BY39" s="80">
        <f t="shared" si="131"/>
        <v>3758</v>
      </c>
      <c r="BZ39" s="80">
        <f t="shared" si="131"/>
        <v>3390</v>
      </c>
      <c r="CA39" s="93">
        <f t="shared" si="50"/>
        <v>368</v>
      </c>
    </row>
    <row r="40" spans="2:79" s="269" customFormat="1" ht="21" customHeight="1">
      <c r="B40" s="167"/>
      <c r="C40" s="168"/>
      <c r="D40" s="169" t="s">
        <v>157</v>
      </c>
      <c r="E40" s="170"/>
      <c r="F40" s="171"/>
      <c r="G40" s="172"/>
      <c r="H40" s="173">
        <v>0</v>
      </c>
      <c r="I40" s="174">
        <f t="shared" si="99"/>
        <v>0</v>
      </c>
      <c r="J40" s="174">
        <f t="shared" si="100"/>
        <v>0</v>
      </c>
      <c r="K40" s="175">
        <f t="shared" si="56"/>
        <v>0</v>
      </c>
      <c r="L40" s="173">
        <v>0</v>
      </c>
      <c r="M40" s="174">
        <f t="shared" si="101"/>
        <v>0</v>
      </c>
      <c r="N40" s="174">
        <f t="shared" si="102"/>
        <v>0</v>
      </c>
      <c r="O40" s="175">
        <f t="shared" si="59"/>
        <v>0</v>
      </c>
      <c r="P40" s="173">
        <v>0</v>
      </c>
      <c r="Q40" s="174">
        <f t="shared" si="103"/>
        <v>0</v>
      </c>
      <c r="R40" s="174">
        <f t="shared" si="104"/>
        <v>0</v>
      </c>
      <c r="S40" s="175">
        <f t="shared" si="62"/>
        <v>0</v>
      </c>
      <c r="T40" s="173">
        <v>0</v>
      </c>
      <c r="U40" s="174">
        <f t="shared" si="105"/>
        <v>0</v>
      </c>
      <c r="V40" s="174">
        <f t="shared" si="106"/>
        <v>0</v>
      </c>
      <c r="W40" s="175">
        <f t="shared" si="65"/>
        <v>0</v>
      </c>
      <c r="X40" s="173">
        <v>0</v>
      </c>
      <c r="Y40" s="174">
        <f t="shared" si="107"/>
        <v>0</v>
      </c>
      <c r="Z40" s="174">
        <f t="shared" si="108"/>
        <v>0</v>
      </c>
      <c r="AA40" s="175">
        <f t="shared" si="68"/>
        <v>0</v>
      </c>
      <c r="AB40" s="173">
        <v>0</v>
      </c>
      <c r="AC40" s="174">
        <f t="shared" si="109"/>
        <v>0</v>
      </c>
      <c r="AD40" s="174">
        <f t="shared" si="110"/>
        <v>0</v>
      </c>
      <c r="AE40" s="175">
        <f t="shared" si="71"/>
        <v>0</v>
      </c>
      <c r="AF40" s="176">
        <f t="shared" si="111"/>
        <v>0</v>
      </c>
      <c r="AG40" s="177">
        <f t="shared" si="111"/>
        <v>0</v>
      </c>
      <c r="AH40" s="177">
        <f t="shared" si="111"/>
        <v>0</v>
      </c>
      <c r="AI40" s="178">
        <f t="shared" si="19"/>
        <v>0</v>
      </c>
      <c r="AJ40" s="176">
        <f t="shared" si="112"/>
        <v>0</v>
      </c>
      <c r="AK40" s="177">
        <f t="shared" si="113"/>
        <v>0</v>
      </c>
      <c r="AL40" s="177">
        <f t="shared" si="113"/>
        <v>0</v>
      </c>
      <c r="AM40" s="178">
        <f t="shared" si="21"/>
        <v>0</v>
      </c>
      <c r="AN40" s="173">
        <v>0</v>
      </c>
      <c r="AO40" s="174">
        <f t="shared" si="114"/>
        <v>0</v>
      </c>
      <c r="AP40" s="174">
        <f t="shared" si="115"/>
        <v>0</v>
      </c>
      <c r="AQ40" s="175">
        <f t="shared" si="77"/>
        <v>0</v>
      </c>
      <c r="AR40" s="173">
        <v>0</v>
      </c>
      <c r="AS40" s="174">
        <f t="shared" si="116"/>
        <v>0</v>
      </c>
      <c r="AT40" s="174">
        <f t="shared" si="117"/>
        <v>0</v>
      </c>
      <c r="AU40" s="175">
        <f t="shared" si="80"/>
        <v>0</v>
      </c>
      <c r="AV40" s="173">
        <v>0</v>
      </c>
      <c r="AW40" s="174">
        <f t="shared" si="118"/>
        <v>0</v>
      </c>
      <c r="AX40" s="174">
        <f t="shared" si="119"/>
        <v>0</v>
      </c>
      <c r="AY40" s="175">
        <f t="shared" si="83"/>
        <v>0</v>
      </c>
      <c r="AZ40" s="173">
        <v>0</v>
      </c>
      <c r="BA40" s="174">
        <f t="shared" si="120"/>
        <v>0</v>
      </c>
      <c r="BB40" s="174">
        <f t="shared" si="121"/>
        <v>0</v>
      </c>
      <c r="BC40" s="175">
        <f t="shared" si="86"/>
        <v>0</v>
      </c>
      <c r="BD40" s="173">
        <v>0</v>
      </c>
      <c r="BE40" s="174">
        <f t="shared" si="122"/>
        <v>0</v>
      </c>
      <c r="BF40" s="174">
        <f t="shared" si="123"/>
        <v>0</v>
      </c>
      <c r="BG40" s="175">
        <f t="shared" si="89"/>
        <v>0</v>
      </c>
      <c r="BH40" s="173">
        <v>0</v>
      </c>
      <c r="BI40" s="174">
        <f t="shared" si="124"/>
        <v>0</v>
      </c>
      <c r="BJ40" s="174">
        <f t="shared" si="125"/>
        <v>0</v>
      </c>
      <c r="BK40" s="175">
        <f t="shared" si="92"/>
        <v>0</v>
      </c>
      <c r="BL40" s="176">
        <f t="shared" si="126"/>
        <v>0</v>
      </c>
      <c r="BM40" s="177">
        <f t="shared" si="126"/>
        <v>0</v>
      </c>
      <c r="BN40" s="177">
        <f t="shared" si="126"/>
        <v>0</v>
      </c>
      <c r="BO40" s="178">
        <f t="shared" si="41"/>
        <v>0</v>
      </c>
      <c r="BP40" s="176">
        <f t="shared" si="127"/>
        <v>0</v>
      </c>
      <c r="BQ40" s="177">
        <f t="shared" si="128"/>
        <v>0</v>
      </c>
      <c r="BR40" s="177">
        <f t="shared" si="128"/>
        <v>0</v>
      </c>
      <c r="BS40" s="178">
        <f t="shared" si="43"/>
        <v>0</v>
      </c>
      <c r="BT40" s="179">
        <f t="shared" si="129"/>
        <v>0</v>
      </c>
      <c r="BU40" s="180">
        <f t="shared" si="129"/>
        <v>0</v>
      </c>
      <c r="BV40" s="180">
        <f t="shared" si="129"/>
        <v>0</v>
      </c>
      <c r="BW40" s="181">
        <f t="shared" si="45"/>
        <v>0</v>
      </c>
      <c r="BX40" s="179">
        <f t="shared" si="130"/>
        <v>0</v>
      </c>
      <c r="BY40" s="180">
        <f t="shared" si="131"/>
        <v>0</v>
      </c>
      <c r="BZ40" s="180">
        <f t="shared" si="131"/>
        <v>0</v>
      </c>
      <c r="CA40" s="181">
        <f t="shared" si="50"/>
        <v>0</v>
      </c>
    </row>
    <row r="41" spans="2:79" ht="21" customHeight="1">
      <c r="B41" s="160" t="s">
        <v>121</v>
      </c>
      <c r="C41" s="161" t="s">
        <v>75</v>
      </c>
      <c r="D41" s="162" t="s">
        <v>76</v>
      </c>
      <c r="E41" s="163"/>
      <c r="F41" s="164"/>
      <c r="G41" s="165"/>
      <c r="H41" s="87">
        <v>0</v>
      </c>
      <c r="I41" s="88">
        <f t="shared" si="99"/>
        <v>0</v>
      </c>
      <c r="J41" s="88">
        <f t="shared" si="100"/>
        <v>0</v>
      </c>
      <c r="K41" s="89">
        <f t="shared" si="56"/>
        <v>0</v>
      </c>
      <c r="L41" s="87">
        <v>0</v>
      </c>
      <c r="M41" s="88">
        <f t="shared" si="101"/>
        <v>0</v>
      </c>
      <c r="N41" s="88">
        <f t="shared" si="102"/>
        <v>0</v>
      </c>
      <c r="O41" s="89">
        <f t="shared" si="59"/>
        <v>0</v>
      </c>
      <c r="P41" s="87">
        <v>0</v>
      </c>
      <c r="Q41" s="88">
        <f t="shared" si="103"/>
        <v>0</v>
      </c>
      <c r="R41" s="88">
        <f t="shared" si="104"/>
        <v>0</v>
      </c>
      <c r="S41" s="89">
        <f t="shared" si="62"/>
        <v>0</v>
      </c>
      <c r="T41" s="87">
        <v>0</v>
      </c>
      <c r="U41" s="88">
        <f t="shared" si="105"/>
        <v>0</v>
      </c>
      <c r="V41" s="88">
        <f t="shared" si="106"/>
        <v>0</v>
      </c>
      <c r="W41" s="89">
        <f t="shared" si="65"/>
        <v>0</v>
      </c>
      <c r="X41" s="87">
        <v>0</v>
      </c>
      <c r="Y41" s="88">
        <f t="shared" si="107"/>
        <v>0</v>
      </c>
      <c r="Z41" s="88">
        <f t="shared" si="108"/>
        <v>0</v>
      </c>
      <c r="AA41" s="89">
        <f t="shared" si="68"/>
        <v>0</v>
      </c>
      <c r="AB41" s="87">
        <v>0</v>
      </c>
      <c r="AC41" s="88">
        <f t="shared" si="109"/>
        <v>0</v>
      </c>
      <c r="AD41" s="88">
        <f t="shared" si="110"/>
        <v>0</v>
      </c>
      <c r="AE41" s="89">
        <f t="shared" si="71"/>
        <v>0</v>
      </c>
      <c r="AF41" s="90">
        <f t="shared" si="111"/>
        <v>0</v>
      </c>
      <c r="AG41" s="91">
        <f t="shared" si="111"/>
        <v>0</v>
      </c>
      <c r="AH41" s="91">
        <f t="shared" si="111"/>
        <v>0</v>
      </c>
      <c r="AI41" s="92">
        <f t="shared" si="19"/>
        <v>0</v>
      </c>
      <c r="AJ41" s="90">
        <f t="shared" si="112"/>
        <v>0</v>
      </c>
      <c r="AK41" s="91">
        <f t="shared" si="113"/>
        <v>0</v>
      </c>
      <c r="AL41" s="91">
        <f t="shared" si="113"/>
        <v>0</v>
      </c>
      <c r="AM41" s="92">
        <f t="shared" si="21"/>
        <v>0</v>
      </c>
      <c r="AN41" s="87">
        <v>0</v>
      </c>
      <c r="AO41" s="88">
        <f t="shared" si="114"/>
        <v>0</v>
      </c>
      <c r="AP41" s="88">
        <f t="shared" si="115"/>
        <v>0</v>
      </c>
      <c r="AQ41" s="89">
        <f t="shared" si="77"/>
        <v>0</v>
      </c>
      <c r="AR41" s="87">
        <v>0</v>
      </c>
      <c r="AS41" s="88">
        <f t="shared" si="116"/>
        <v>0</v>
      </c>
      <c r="AT41" s="88">
        <f t="shared" si="117"/>
        <v>0</v>
      </c>
      <c r="AU41" s="89">
        <f t="shared" si="80"/>
        <v>0</v>
      </c>
      <c r="AV41" s="87">
        <v>0</v>
      </c>
      <c r="AW41" s="88">
        <f t="shared" si="118"/>
        <v>0</v>
      </c>
      <c r="AX41" s="88">
        <f t="shared" si="119"/>
        <v>0</v>
      </c>
      <c r="AY41" s="89">
        <f t="shared" si="83"/>
        <v>0</v>
      </c>
      <c r="AZ41" s="87">
        <v>0</v>
      </c>
      <c r="BA41" s="88">
        <f t="shared" si="120"/>
        <v>0</v>
      </c>
      <c r="BB41" s="88">
        <f t="shared" si="121"/>
        <v>0</v>
      </c>
      <c r="BC41" s="89">
        <f t="shared" si="86"/>
        <v>0</v>
      </c>
      <c r="BD41" s="87">
        <v>0</v>
      </c>
      <c r="BE41" s="88">
        <f t="shared" si="122"/>
        <v>0</v>
      </c>
      <c r="BF41" s="88">
        <f t="shared" si="123"/>
        <v>0</v>
      </c>
      <c r="BG41" s="89">
        <f t="shared" si="89"/>
        <v>0</v>
      </c>
      <c r="BH41" s="87">
        <v>0</v>
      </c>
      <c r="BI41" s="88">
        <f t="shared" si="124"/>
        <v>0</v>
      </c>
      <c r="BJ41" s="88">
        <f t="shared" si="125"/>
        <v>0</v>
      </c>
      <c r="BK41" s="89">
        <f t="shared" si="92"/>
        <v>0</v>
      </c>
      <c r="BL41" s="90">
        <f t="shared" si="126"/>
        <v>0</v>
      </c>
      <c r="BM41" s="91">
        <f t="shared" si="126"/>
        <v>0</v>
      </c>
      <c r="BN41" s="91">
        <f t="shared" si="126"/>
        <v>0</v>
      </c>
      <c r="BO41" s="92">
        <f t="shared" si="41"/>
        <v>0</v>
      </c>
      <c r="BP41" s="90">
        <f t="shared" si="127"/>
        <v>0</v>
      </c>
      <c r="BQ41" s="91">
        <f t="shared" si="128"/>
        <v>0</v>
      </c>
      <c r="BR41" s="91">
        <f t="shared" si="128"/>
        <v>0</v>
      </c>
      <c r="BS41" s="92">
        <f t="shared" si="43"/>
        <v>0</v>
      </c>
      <c r="BT41" s="79">
        <f t="shared" si="129"/>
        <v>0</v>
      </c>
      <c r="BU41" s="80">
        <f t="shared" si="129"/>
        <v>0</v>
      </c>
      <c r="BV41" s="80">
        <f t="shared" si="129"/>
        <v>0</v>
      </c>
      <c r="BW41" s="93">
        <f t="shared" si="45"/>
        <v>0</v>
      </c>
      <c r="BX41" s="79">
        <f t="shared" si="130"/>
        <v>0</v>
      </c>
      <c r="BY41" s="80">
        <f t="shared" si="131"/>
        <v>0</v>
      </c>
      <c r="BZ41" s="80">
        <f t="shared" si="131"/>
        <v>0</v>
      </c>
      <c r="CA41" s="93">
        <f t="shared" si="50"/>
        <v>0</v>
      </c>
    </row>
    <row r="42" spans="2:79" ht="21" customHeight="1">
      <c r="B42" s="66" t="s">
        <v>77</v>
      </c>
      <c r="C42" s="67" t="s">
        <v>78</v>
      </c>
      <c r="D42" s="68" t="s">
        <v>9</v>
      </c>
      <c r="E42" s="69">
        <v>404.63</v>
      </c>
      <c r="F42" s="123">
        <v>1.1299999999999999</v>
      </c>
      <c r="G42" s="124">
        <v>0.93100000000000005</v>
      </c>
      <c r="H42" s="87">
        <v>23.8</v>
      </c>
      <c r="I42" s="88">
        <f t="shared" si="99"/>
        <v>10131.299999999999</v>
      </c>
      <c r="J42" s="88">
        <f t="shared" si="100"/>
        <v>9630.2000000000007</v>
      </c>
      <c r="K42" s="89">
        <f t="shared" si="56"/>
        <v>501.09999999999854</v>
      </c>
      <c r="L42" s="87">
        <v>25</v>
      </c>
      <c r="M42" s="88">
        <f t="shared" si="101"/>
        <v>10642.1</v>
      </c>
      <c r="N42" s="88">
        <f t="shared" si="102"/>
        <v>10115.799999999999</v>
      </c>
      <c r="O42" s="89">
        <f t="shared" si="59"/>
        <v>526.30000000000109</v>
      </c>
      <c r="P42" s="87">
        <v>26.2</v>
      </c>
      <c r="Q42" s="88">
        <f t="shared" si="103"/>
        <v>11152.9</v>
      </c>
      <c r="R42" s="88">
        <f t="shared" si="104"/>
        <v>10601.3</v>
      </c>
      <c r="S42" s="89">
        <f t="shared" si="62"/>
        <v>551.60000000000036</v>
      </c>
      <c r="T42" s="87">
        <v>23.8</v>
      </c>
      <c r="U42" s="88">
        <f t="shared" si="105"/>
        <v>10131.299999999999</v>
      </c>
      <c r="V42" s="88">
        <f t="shared" si="106"/>
        <v>9630.2000000000007</v>
      </c>
      <c r="W42" s="89">
        <f t="shared" si="65"/>
        <v>501.09999999999854</v>
      </c>
      <c r="X42" s="87">
        <v>26.2</v>
      </c>
      <c r="Y42" s="88">
        <f t="shared" si="107"/>
        <v>11152.9</v>
      </c>
      <c r="Z42" s="88">
        <f t="shared" si="108"/>
        <v>10601.3</v>
      </c>
      <c r="AA42" s="89">
        <f t="shared" si="68"/>
        <v>551.60000000000036</v>
      </c>
      <c r="AB42" s="87">
        <v>23.8</v>
      </c>
      <c r="AC42" s="88">
        <f t="shared" si="109"/>
        <v>10131.299999999999</v>
      </c>
      <c r="AD42" s="88">
        <f t="shared" si="110"/>
        <v>9630.2000000000007</v>
      </c>
      <c r="AE42" s="89">
        <f t="shared" si="71"/>
        <v>501.09999999999854</v>
      </c>
      <c r="AF42" s="90">
        <f t="shared" si="111"/>
        <v>148.80000000000001</v>
      </c>
      <c r="AG42" s="91">
        <f t="shared" si="111"/>
        <v>63341.8</v>
      </c>
      <c r="AH42" s="91">
        <f t="shared" si="111"/>
        <v>60209</v>
      </c>
      <c r="AI42" s="92">
        <f t="shared" si="19"/>
        <v>3132.8000000000029</v>
      </c>
      <c r="AJ42" s="90">
        <f t="shared" si="112"/>
        <v>24.8</v>
      </c>
      <c r="AK42" s="91">
        <f t="shared" si="113"/>
        <v>10557</v>
      </c>
      <c r="AL42" s="91">
        <f t="shared" si="113"/>
        <v>10035</v>
      </c>
      <c r="AM42" s="92">
        <f t="shared" si="21"/>
        <v>522</v>
      </c>
      <c r="AN42" s="87">
        <v>23.8</v>
      </c>
      <c r="AO42" s="88">
        <f t="shared" si="114"/>
        <v>10131.299999999999</v>
      </c>
      <c r="AP42" s="88">
        <f t="shared" si="115"/>
        <v>9630.2000000000007</v>
      </c>
      <c r="AQ42" s="89">
        <f t="shared" si="77"/>
        <v>501.09999999999854</v>
      </c>
      <c r="AR42" s="87">
        <v>23.8</v>
      </c>
      <c r="AS42" s="88">
        <f t="shared" si="116"/>
        <v>10131.299999999999</v>
      </c>
      <c r="AT42" s="88">
        <f t="shared" si="117"/>
        <v>9630.2000000000007</v>
      </c>
      <c r="AU42" s="89">
        <f t="shared" si="80"/>
        <v>501.09999999999854</v>
      </c>
      <c r="AV42" s="87">
        <v>26.2</v>
      </c>
      <c r="AW42" s="88">
        <f t="shared" si="118"/>
        <v>11152.9</v>
      </c>
      <c r="AX42" s="88">
        <f t="shared" si="119"/>
        <v>10601.3</v>
      </c>
      <c r="AY42" s="89">
        <f t="shared" si="83"/>
        <v>551.60000000000036</v>
      </c>
      <c r="AZ42" s="87">
        <v>22.6</v>
      </c>
      <c r="BA42" s="88">
        <f t="shared" si="120"/>
        <v>9620.4</v>
      </c>
      <c r="BB42" s="88">
        <f t="shared" si="121"/>
        <v>9144.6</v>
      </c>
      <c r="BC42" s="89">
        <f t="shared" si="86"/>
        <v>475.79999999999927</v>
      </c>
      <c r="BD42" s="87">
        <v>22.6</v>
      </c>
      <c r="BE42" s="88">
        <f t="shared" si="122"/>
        <v>9620.4</v>
      </c>
      <c r="BF42" s="88">
        <f t="shared" si="123"/>
        <v>9144.6</v>
      </c>
      <c r="BG42" s="89">
        <f t="shared" si="89"/>
        <v>475.79999999999927</v>
      </c>
      <c r="BH42" s="87">
        <v>26.2</v>
      </c>
      <c r="BI42" s="88">
        <f t="shared" si="124"/>
        <v>11152.9</v>
      </c>
      <c r="BJ42" s="88">
        <f t="shared" si="125"/>
        <v>10601.3</v>
      </c>
      <c r="BK42" s="89">
        <f t="shared" si="92"/>
        <v>551.60000000000036</v>
      </c>
      <c r="BL42" s="90">
        <f t="shared" si="126"/>
        <v>145.19999999999999</v>
      </c>
      <c r="BM42" s="91">
        <f t="shared" si="126"/>
        <v>61809.200000000004</v>
      </c>
      <c r="BN42" s="91">
        <f t="shared" si="126"/>
        <v>58752.2</v>
      </c>
      <c r="BO42" s="92">
        <f t="shared" si="41"/>
        <v>3057.0000000000073</v>
      </c>
      <c r="BP42" s="90">
        <f t="shared" si="127"/>
        <v>24.2</v>
      </c>
      <c r="BQ42" s="91">
        <f t="shared" si="128"/>
        <v>10302</v>
      </c>
      <c r="BR42" s="91">
        <f t="shared" si="128"/>
        <v>9792</v>
      </c>
      <c r="BS42" s="92">
        <f t="shared" si="43"/>
        <v>510</v>
      </c>
      <c r="BT42" s="79">
        <f t="shared" si="129"/>
        <v>294</v>
      </c>
      <c r="BU42" s="80">
        <f t="shared" si="129"/>
        <v>125151</v>
      </c>
      <c r="BV42" s="80">
        <f t="shared" si="129"/>
        <v>118961.2</v>
      </c>
      <c r="BW42" s="93">
        <f t="shared" si="45"/>
        <v>6189.8000000000029</v>
      </c>
      <c r="BX42" s="79">
        <f t="shared" si="130"/>
        <v>24.5</v>
      </c>
      <c r="BY42" s="80">
        <f t="shared" si="131"/>
        <v>10429</v>
      </c>
      <c r="BZ42" s="80">
        <f t="shared" si="131"/>
        <v>9913</v>
      </c>
      <c r="CA42" s="93">
        <f t="shared" si="50"/>
        <v>516</v>
      </c>
    </row>
    <row r="43" spans="2:79" ht="21" customHeight="1">
      <c r="B43" s="66"/>
      <c r="C43" s="67" t="s">
        <v>79</v>
      </c>
      <c r="D43" s="68" t="s">
        <v>10</v>
      </c>
      <c r="E43" s="69">
        <v>580.24</v>
      </c>
      <c r="F43" s="85">
        <v>1.1299999999999999</v>
      </c>
      <c r="G43" s="86">
        <v>1.0009999999999999</v>
      </c>
      <c r="H43" s="87">
        <v>7.1</v>
      </c>
      <c r="I43" s="88">
        <f t="shared" si="99"/>
        <v>4659.8999999999996</v>
      </c>
      <c r="J43" s="88">
        <f t="shared" si="100"/>
        <v>4119.7</v>
      </c>
      <c r="K43" s="89">
        <f t="shared" si="56"/>
        <v>540.19999999999982</v>
      </c>
      <c r="L43" s="87">
        <v>7.5</v>
      </c>
      <c r="M43" s="88">
        <f t="shared" si="101"/>
        <v>4922.5</v>
      </c>
      <c r="N43" s="88">
        <f t="shared" si="102"/>
        <v>4351.8</v>
      </c>
      <c r="O43" s="89">
        <f t="shared" si="59"/>
        <v>570.69999999999982</v>
      </c>
      <c r="P43" s="87">
        <v>7.8</v>
      </c>
      <c r="Q43" s="88">
        <f t="shared" si="103"/>
        <v>5119.3</v>
      </c>
      <c r="R43" s="88">
        <f t="shared" si="104"/>
        <v>4525.8999999999996</v>
      </c>
      <c r="S43" s="89">
        <f t="shared" si="62"/>
        <v>593.40000000000055</v>
      </c>
      <c r="T43" s="87">
        <v>7.1</v>
      </c>
      <c r="U43" s="88">
        <f t="shared" si="105"/>
        <v>4659.8999999999996</v>
      </c>
      <c r="V43" s="88">
        <f t="shared" si="106"/>
        <v>4119.7</v>
      </c>
      <c r="W43" s="89">
        <f t="shared" si="65"/>
        <v>540.19999999999982</v>
      </c>
      <c r="X43" s="87">
        <v>7.8</v>
      </c>
      <c r="Y43" s="88">
        <f t="shared" si="107"/>
        <v>5119.3</v>
      </c>
      <c r="Z43" s="88">
        <f t="shared" si="108"/>
        <v>4525.8999999999996</v>
      </c>
      <c r="AA43" s="89">
        <f t="shared" si="68"/>
        <v>593.40000000000055</v>
      </c>
      <c r="AB43" s="87">
        <v>7.1</v>
      </c>
      <c r="AC43" s="88">
        <f t="shared" si="109"/>
        <v>4659.8999999999996</v>
      </c>
      <c r="AD43" s="88">
        <f t="shared" si="110"/>
        <v>4119.7</v>
      </c>
      <c r="AE43" s="89">
        <f t="shared" si="71"/>
        <v>540.19999999999982</v>
      </c>
      <c r="AF43" s="90">
        <f t="shared" si="111"/>
        <v>44.4</v>
      </c>
      <c r="AG43" s="91">
        <f t="shared" si="111"/>
        <v>29140.799999999996</v>
      </c>
      <c r="AH43" s="91">
        <f t="shared" si="111"/>
        <v>25762.7</v>
      </c>
      <c r="AI43" s="92">
        <f t="shared" si="19"/>
        <v>3378.0999999999949</v>
      </c>
      <c r="AJ43" s="90">
        <f t="shared" si="112"/>
        <v>7.4</v>
      </c>
      <c r="AK43" s="91">
        <f t="shared" si="113"/>
        <v>4857</v>
      </c>
      <c r="AL43" s="91">
        <f t="shared" si="113"/>
        <v>4294</v>
      </c>
      <c r="AM43" s="92">
        <f t="shared" si="21"/>
        <v>563</v>
      </c>
      <c r="AN43" s="87">
        <v>7.1</v>
      </c>
      <c r="AO43" s="88">
        <f t="shared" si="114"/>
        <v>4659.8999999999996</v>
      </c>
      <c r="AP43" s="88">
        <f t="shared" si="115"/>
        <v>4119.7</v>
      </c>
      <c r="AQ43" s="89">
        <f t="shared" si="77"/>
        <v>540.19999999999982</v>
      </c>
      <c r="AR43" s="87">
        <v>7.1</v>
      </c>
      <c r="AS43" s="88">
        <f t="shared" si="116"/>
        <v>4659.8999999999996</v>
      </c>
      <c r="AT43" s="88">
        <f t="shared" si="117"/>
        <v>4119.7</v>
      </c>
      <c r="AU43" s="89">
        <f t="shared" si="80"/>
        <v>540.19999999999982</v>
      </c>
      <c r="AV43" s="87">
        <v>7.8</v>
      </c>
      <c r="AW43" s="88">
        <f t="shared" si="118"/>
        <v>5119.3</v>
      </c>
      <c r="AX43" s="88">
        <f t="shared" si="119"/>
        <v>4525.8999999999996</v>
      </c>
      <c r="AY43" s="89">
        <f t="shared" si="83"/>
        <v>593.40000000000055</v>
      </c>
      <c r="AZ43" s="87">
        <v>6.8</v>
      </c>
      <c r="BA43" s="88">
        <f t="shared" si="120"/>
        <v>4463</v>
      </c>
      <c r="BB43" s="88">
        <f t="shared" si="121"/>
        <v>3945.6</v>
      </c>
      <c r="BC43" s="89">
        <f t="shared" si="86"/>
        <v>517.40000000000009</v>
      </c>
      <c r="BD43" s="87">
        <v>6.8</v>
      </c>
      <c r="BE43" s="88">
        <f t="shared" si="122"/>
        <v>4463</v>
      </c>
      <c r="BF43" s="88">
        <f t="shared" si="123"/>
        <v>3945.6</v>
      </c>
      <c r="BG43" s="89">
        <f t="shared" si="89"/>
        <v>517.40000000000009</v>
      </c>
      <c r="BH43" s="87">
        <v>7.8</v>
      </c>
      <c r="BI43" s="88">
        <f t="shared" si="124"/>
        <v>5119.3</v>
      </c>
      <c r="BJ43" s="88">
        <f t="shared" si="125"/>
        <v>4525.8999999999996</v>
      </c>
      <c r="BK43" s="89">
        <f t="shared" si="92"/>
        <v>593.40000000000055</v>
      </c>
      <c r="BL43" s="90">
        <f t="shared" si="126"/>
        <v>43.4</v>
      </c>
      <c r="BM43" s="91">
        <f t="shared" si="126"/>
        <v>28484.399999999998</v>
      </c>
      <c r="BN43" s="91">
        <f t="shared" si="126"/>
        <v>25182.399999999994</v>
      </c>
      <c r="BO43" s="92">
        <f t="shared" si="41"/>
        <v>3302.0000000000036</v>
      </c>
      <c r="BP43" s="90">
        <f t="shared" si="127"/>
        <v>7.2</v>
      </c>
      <c r="BQ43" s="91">
        <f t="shared" si="128"/>
        <v>4747</v>
      </c>
      <c r="BR43" s="91">
        <f t="shared" si="128"/>
        <v>4197</v>
      </c>
      <c r="BS43" s="92">
        <f t="shared" si="43"/>
        <v>550</v>
      </c>
      <c r="BT43" s="79">
        <f t="shared" si="129"/>
        <v>87.8</v>
      </c>
      <c r="BU43" s="80">
        <f t="shared" si="129"/>
        <v>57625.2</v>
      </c>
      <c r="BV43" s="80">
        <f t="shared" si="129"/>
        <v>50945.099999999991</v>
      </c>
      <c r="BW43" s="93">
        <f t="shared" si="45"/>
        <v>6680.1000000000058</v>
      </c>
      <c r="BX43" s="79">
        <f t="shared" si="130"/>
        <v>7.3</v>
      </c>
      <c r="BY43" s="80">
        <f t="shared" si="131"/>
        <v>4802</v>
      </c>
      <c r="BZ43" s="80">
        <f t="shared" si="131"/>
        <v>4245</v>
      </c>
      <c r="CA43" s="93">
        <f t="shared" si="50"/>
        <v>557</v>
      </c>
    </row>
    <row r="44" spans="2:79" ht="21" customHeight="1">
      <c r="B44" s="117"/>
      <c r="C44" s="118" t="s">
        <v>80</v>
      </c>
      <c r="D44" s="68" t="s">
        <v>11</v>
      </c>
      <c r="E44" s="69">
        <v>727.69</v>
      </c>
      <c r="F44" s="153">
        <v>1.1299999999999999</v>
      </c>
      <c r="G44" s="166">
        <v>1.0509999999999999</v>
      </c>
      <c r="H44" s="87">
        <v>0</v>
      </c>
      <c r="I44" s="88">
        <f t="shared" si="99"/>
        <v>0</v>
      </c>
      <c r="J44" s="88">
        <f t="shared" si="100"/>
        <v>0</v>
      </c>
      <c r="K44" s="89">
        <f t="shared" si="56"/>
        <v>0</v>
      </c>
      <c r="L44" s="87">
        <v>0</v>
      </c>
      <c r="M44" s="88">
        <f t="shared" si="101"/>
        <v>0</v>
      </c>
      <c r="N44" s="88">
        <f t="shared" si="102"/>
        <v>0</v>
      </c>
      <c r="O44" s="89">
        <f t="shared" si="59"/>
        <v>0</v>
      </c>
      <c r="P44" s="87">
        <v>0</v>
      </c>
      <c r="Q44" s="88">
        <f t="shared" si="103"/>
        <v>0</v>
      </c>
      <c r="R44" s="88">
        <f t="shared" si="104"/>
        <v>0</v>
      </c>
      <c r="S44" s="89">
        <f t="shared" si="62"/>
        <v>0</v>
      </c>
      <c r="T44" s="87">
        <v>0</v>
      </c>
      <c r="U44" s="88">
        <f t="shared" si="105"/>
        <v>0</v>
      </c>
      <c r="V44" s="88">
        <f t="shared" si="106"/>
        <v>0</v>
      </c>
      <c r="W44" s="89">
        <f t="shared" si="65"/>
        <v>0</v>
      </c>
      <c r="X44" s="87">
        <v>0.2</v>
      </c>
      <c r="Y44" s="88">
        <f t="shared" si="107"/>
        <v>172.8</v>
      </c>
      <c r="Z44" s="88">
        <f t="shared" si="108"/>
        <v>145.5</v>
      </c>
      <c r="AA44" s="89">
        <f t="shared" si="68"/>
        <v>27.300000000000011</v>
      </c>
      <c r="AB44" s="87">
        <v>0</v>
      </c>
      <c r="AC44" s="88">
        <f t="shared" si="109"/>
        <v>0</v>
      </c>
      <c r="AD44" s="88">
        <f t="shared" si="110"/>
        <v>0</v>
      </c>
      <c r="AE44" s="89">
        <f t="shared" si="71"/>
        <v>0</v>
      </c>
      <c r="AF44" s="90">
        <f t="shared" si="111"/>
        <v>0.2</v>
      </c>
      <c r="AG44" s="91">
        <f t="shared" si="111"/>
        <v>172.8</v>
      </c>
      <c r="AH44" s="91">
        <f t="shared" si="111"/>
        <v>145.5</v>
      </c>
      <c r="AI44" s="92">
        <f t="shared" si="19"/>
        <v>27.300000000000011</v>
      </c>
      <c r="AJ44" s="90">
        <f t="shared" si="112"/>
        <v>0</v>
      </c>
      <c r="AK44" s="91">
        <f t="shared" si="113"/>
        <v>29</v>
      </c>
      <c r="AL44" s="91">
        <f t="shared" si="113"/>
        <v>24</v>
      </c>
      <c r="AM44" s="92">
        <f t="shared" si="21"/>
        <v>5</v>
      </c>
      <c r="AN44" s="87">
        <v>0</v>
      </c>
      <c r="AO44" s="88">
        <f t="shared" si="114"/>
        <v>0</v>
      </c>
      <c r="AP44" s="88">
        <f t="shared" si="115"/>
        <v>0</v>
      </c>
      <c r="AQ44" s="89">
        <f t="shared" si="77"/>
        <v>0</v>
      </c>
      <c r="AR44" s="87">
        <v>0</v>
      </c>
      <c r="AS44" s="88">
        <f t="shared" si="116"/>
        <v>0</v>
      </c>
      <c r="AT44" s="88">
        <f t="shared" si="117"/>
        <v>0</v>
      </c>
      <c r="AU44" s="89">
        <f t="shared" si="80"/>
        <v>0</v>
      </c>
      <c r="AV44" s="87">
        <v>0</v>
      </c>
      <c r="AW44" s="88">
        <f t="shared" si="118"/>
        <v>0</v>
      </c>
      <c r="AX44" s="88">
        <f t="shared" si="119"/>
        <v>0</v>
      </c>
      <c r="AY44" s="89">
        <f t="shared" si="83"/>
        <v>0</v>
      </c>
      <c r="AZ44" s="87">
        <v>0</v>
      </c>
      <c r="BA44" s="88">
        <f t="shared" si="120"/>
        <v>0</v>
      </c>
      <c r="BB44" s="88">
        <f t="shared" si="121"/>
        <v>0</v>
      </c>
      <c r="BC44" s="89">
        <f t="shared" si="86"/>
        <v>0</v>
      </c>
      <c r="BD44" s="87">
        <v>0</v>
      </c>
      <c r="BE44" s="88">
        <f t="shared" si="122"/>
        <v>0</v>
      </c>
      <c r="BF44" s="88">
        <f t="shared" si="123"/>
        <v>0</v>
      </c>
      <c r="BG44" s="89">
        <f t="shared" si="89"/>
        <v>0</v>
      </c>
      <c r="BH44" s="87">
        <v>0</v>
      </c>
      <c r="BI44" s="88">
        <f t="shared" si="124"/>
        <v>0</v>
      </c>
      <c r="BJ44" s="88">
        <f t="shared" si="125"/>
        <v>0</v>
      </c>
      <c r="BK44" s="89">
        <f t="shared" si="92"/>
        <v>0</v>
      </c>
      <c r="BL44" s="90">
        <f t="shared" si="126"/>
        <v>0</v>
      </c>
      <c r="BM44" s="91">
        <f t="shared" si="126"/>
        <v>0</v>
      </c>
      <c r="BN44" s="91">
        <f t="shared" si="126"/>
        <v>0</v>
      </c>
      <c r="BO44" s="92">
        <f t="shared" si="41"/>
        <v>0</v>
      </c>
      <c r="BP44" s="90">
        <f t="shared" si="127"/>
        <v>0</v>
      </c>
      <c r="BQ44" s="91">
        <f t="shared" si="128"/>
        <v>0</v>
      </c>
      <c r="BR44" s="91">
        <f t="shared" si="128"/>
        <v>0</v>
      </c>
      <c r="BS44" s="92">
        <f t="shared" si="43"/>
        <v>0</v>
      </c>
      <c r="BT44" s="79">
        <f t="shared" si="129"/>
        <v>0.2</v>
      </c>
      <c r="BU44" s="80">
        <f t="shared" si="129"/>
        <v>172.8</v>
      </c>
      <c r="BV44" s="80">
        <f t="shared" si="129"/>
        <v>145.5</v>
      </c>
      <c r="BW44" s="93">
        <f t="shared" si="45"/>
        <v>27.300000000000011</v>
      </c>
      <c r="BX44" s="79">
        <f t="shared" si="130"/>
        <v>0</v>
      </c>
      <c r="BY44" s="80">
        <f t="shared" si="131"/>
        <v>14</v>
      </c>
      <c r="BZ44" s="80">
        <f t="shared" si="131"/>
        <v>12</v>
      </c>
      <c r="CA44" s="93">
        <f t="shared" si="50"/>
        <v>2</v>
      </c>
    </row>
    <row r="45" spans="2:79" ht="21" customHeight="1">
      <c r="B45" s="182" t="s">
        <v>81</v>
      </c>
      <c r="C45" s="183" t="s">
        <v>82</v>
      </c>
      <c r="D45" s="121" t="s">
        <v>12</v>
      </c>
      <c r="E45" s="122">
        <v>288.19</v>
      </c>
      <c r="F45" s="85">
        <v>1</v>
      </c>
      <c r="G45" s="114">
        <v>1.181</v>
      </c>
      <c r="H45" s="88">
        <v>4.4000000000000004</v>
      </c>
      <c r="I45" s="88">
        <f t="shared" si="99"/>
        <v>1497.6</v>
      </c>
      <c r="J45" s="88">
        <f t="shared" si="100"/>
        <v>1268</v>
      </c>
      <c r="K45" s="89">
        <f t="shared" si="56"/>
        <v>229.59999999999991</v>
      </c>
      <c r="L45" s="88">
        <v>4.5999999999999996</v>
      </c>
      <c r="M45" s="88">
        <f t="shared" si="101"/>
        <v>1565.6</v>
      </c>
      <c r="N45" s="88">
        <f t="shared" si="102"/>
        <v>1325.7</v>
      </c>
      <c r="O45" s="89">
        <f t="shared" si="59"/>
        <v>239.89999999999986</v>
      </c>
      <c r="P45" s="88">
        <v>4.8</v>
      </c>
      <c r="Q45" s="88">
        <f t="shared" si="103"/>
        <v>1633.7</v>
      </c>
      <c r="R45" s="88">
        <f t="shared" si="104"/>
        <v>1383.3</v>
      </c>
      <c r="S45" s="89">
        <f t="shared" si="62"/>
        <v>250.40000000000009</v>
      </c>
      <c r="T45" s="88">
        <v>4.4000000000000004</v>
      </c>
      <c r="U45" s="88">
        <f t="shared" si="105"/>
        <v>1497.6</v>
      </c>
      <c r="V45" s="88">
        <f t="shared" si="106"/>
        <v>1268</v>
      </c>
      <c r="W45" s="89">
        <f t="shared" si="65"/>
        <v>229.59999999999991</v>
      </c>
      <c r="X45" s="88">
        <v>4.8</v>
      </c>
      <c r="Y45" s="88">
        <f t="shared" si="107"/>
        <v>1633.7</v>
      </c>
      <c r="Z45" s="88">
        <f t="shared" si="108"/>
        <v>1383.3</v>
      </c>
      <c r="AA45" s="89">
        <f t="shared" si="68"/>
        <v>250.40000000000009</v>
      </c>
      <c r="AB45" s="88">
        <v>4.4000000000000004</v>
      </c>
      <c r="AC45" s="88">
        <f t="shared" si="109"/>
        <v>1497.6</v>
      </c>
      <c r="AD45" s="88">
        <f t="shared" si="110"/>
        <v>1268</v>
      </c>
      <c r="AE45" s="89">
        <f t="shared" si="71"/>
        <v>229.59999999999991</v>
      </c>
      <c r="AF45" s="90">
        <f t="shared" si="111"/>
        <v>27.400000000000006</v>
      </c>
      <c r="AG45" s="91">
        <f t="shared" si="111"/>
        <v>9325.7999999999993</v>
      </c>
      <c r="AH45" s="91">
        <f t="shared" si="111"/>
        <v>7896.3</v>
      </c>
      <c r="AI45" s="92">
        <f t="shared" si="19"/>
        <v>1429.4999999999991</v>
      </c>
      <c r="AJ45" s="90">
        <f t="shared" si="112"/>
        <v>4.5999999999999996</v>
      </c>
      <c r="AK45" s="91">
        <f t="shared" si="113"/>
        <v>1554</v>
      </c>
      <c r="AL45" s="91">
        <f t="shared" si="113"/>
        <v>1316</v>
      </c>
      <c r="AM45" s="92">
        <f t="shared" si="21"/>
        <v>238</v>
      </c>
      <c r="AN45" s="88">
        <v>4.4000000000000004</v>
      </c>
      <c r="AO45" s="88">
        <f t="shared" si="114"/>
        <v>1497.6</v>
      </c>
      <c r="AP45" s="270">
        <f t="shared" si="115"/>
        <v>1268</v>
      </c>
      <c r="AQ45" s="89">
        <f t="shared" si="77"/>
        <v>229.59999999999991</v>
      </c>
      <c r="AR45" s="88">
        <v>4.4000000000000004</v>
      </c>
      <c r="AS45" s="88">
        <f t="shared" si="116"/>
        <v>1497.6</v>
      </c>
      <c r="AT45" s="88">
        <f t="shared" si="117"/>
        <v>1268</v>
      </c>
      <c r="AU45" s="89">
        <f t="shared" si="80"/>
        <v>229.59999999999991</v>
      </c>
      <c r="AV45" s="88">
        <v>4.8</v>
      </c>
      <c r="AW45" s="88">
        <f t="shared" si="118"/>
        <v>1633.7</v>
      </c>
      <c r="AX45" s="88">
        <f t="shared" si="119"/>
        <v>1383.3</v>
      </c>
      <c r="AY45" s="89">
        <f t="shared" si="83"/>
        <v>250.40000000000009</v>
      </c>
      <c r="AZ45" s="88">
        <v>4.2</v>
      </c>
      <c r="BA45" s="88">
        <f t="shared" si="120"/>
        <v>1429.5</v>
      </c>
      <c r="BB45" s="88">
        <f t="shared" si="121"/>
        <v>1210.4000000000001</v>
      </c>
      <c r="BC45" s="89">
        <f t="shared" si="86"/>
        <v>219.09999999999991</v>
      </c>
      <c r="BD45" s="88">
        <v>4.2</v>
      </c>
      <c r="BE45" s="88">
        <f t="shared" si="122"/>
        <v>1429.5</v>
      </c>
      <c r="BF45" s="88">
        <f t="shared" si="123"/>
        <v>1210.4000000000001</v>
      </c>
      <c r="BG45" s="89">
        <f t="shared" si="89"/>
        <v>219.09999999999991</v>
      </c>
      <c r="BH45" s="88">
        <v>4.8</v>
      </c>
      <c r="BI45" s="88">
        <f t="shared" si="124"/>
        <v>1633.7</v>
      </c>
      <c r="BJ45" s="88">
        <f t="shared" si="125"/>
        <v>1383.3</v>
      </c>
      <c r="BK45" s="89">
        <f t="shared" si="92"/>
        <v>250.40000000000009</v>
      </c>
      <c r="BL45" s="90">
        <f t="shared" si="126"/>
        <v>26.8</v>
      </c>
      <c r="BM45" s="91">
        <f t="shared" si="126"/>
        <v>9121.6</v>
      </c>
      <c r="BN45" s="91">
        <f t="shared" si="126"/>
        <v>7723.4000000000005</v>
      </c>
      <c r="BO45" s="92">
        <f t="shared" si="41"/>
        <v>1398.1999999999998</v>
      </c>
      <c r="BP45" s="90">
        <f t="shared" si="127"/>
        <v>4.5</v>
      </c>
      <c r="BQ45" s="91">
        <f t="shared" si="128"/>
        <v>1520</v>
      </c>
      <c r="BR45" s="91">
        <f t="shared" si="128"/>
        <v>1287</v>
      </c>
      <c r="BS45" s="92">
        <f t="shared" si="43"/>
        <v>233</v>
      </c>
      <c r="BT45" s="79">
        <f t="shared" si="129"/>
        <v>54.2</v>
      </c>
      <c r="BU45" s="80">
        <f t="shared" si="129"/>
        <v>18447.400000000001</v>
      </c>
      <c r="BV45" s="80">
        <f t="shared" si="129"/>
        <v>15619.7</v>
      </c>
      <c r="BW45" s="93">
        <f t="shared" si="45"/>
        <v>2827.7000000000007</v>
      </c>
      <c r="BX45" s="79">
        <f t="shared" si="130"/>
        <v>4.5</v>
      </c>
      <c r="BY45" s="80">
        <f t="shared" si="131"/>
        <v>1537</v>
      </c>
      <c r="BZ45" s="80">
        <f t="shared" si="131"/>
        <v>1302</v>
      </c>
      <c r="CA45" s="93">
        <f t="shared" si="50"/>
        <v>235</v>
      </c>
    </row>
    <row r="46" spans="2:79" ht="21" customHeight="1">
      <c r="B46" s="66"/>
      <c r="C46" s="67" t="s">
        <v>83</v>
      </c>
      <c r="D46" s="68" t="s">
        <v>13</v>
      </c>
      <c r="E46" s="69">
        <v>241.79</v>
      </c>
      <c r="F46" s="85">
        <v>1</v>
      </c>
      <c r="G46" s="114">
        <v>1.2310000000000001</v>
      </c>
      <c r="H46" s="87">
        <v>0.3</v>
      </c>
      <c r="I46" s="88">
        <f t="shared" si="99"/>
        <v>89.3</v>
      </c>
      <c r="J46" s="88">
        <f t="shared" si="100"/>
        <v>72.5</v>
      </c>
      <c r="K46" s="89">
        <f t="shared" si="56"/>
        <v>16.799999999999997</v>
      </c>
      <c r="L46" s="87">
        <v>0.3</v>
      </c>
      <c r="M46" s="88">
        <f t="shared" si="101"/>
        <v>89.3</v>
      </c>
      <c r="N46" s="88">
        <f t="shared" si="102"/>
        <v>72.5</v>
      </c>
      <c r="O46" s="89">
        <f t="shared" si="59"/>
        <v>16.799999999999997</v>
      </c>
      <c r="P46" s="87">
        <v>0.3</v>
      </c>
      <c r="Q46" s="88">
        <f t="shared" si="103"/>
        <v>89.3</v>
      </c>
      <c r="R46" s="88">
        <f t="shared" si="104"/>
        <v>72.5</v>
      </c>
      <c r="S46" s="89">
        <f t="shared" si="62"/>
        <v>16.799999999999997</v>
      </c>
      <c r="T46" s="87">
        <v>0.3</v>
      </c>
      <c r="U46" s="88">
        <f t="shared" si="105"/>
        <v>89.3</v>
      </c>
      <c r="V46" s="88">
        <f t="shared" si="106"/>
        <v>72.5</v>
      </c>
      <c r="W46" s="89">
        <f t="shared" si="65"/>
        <v>16.799999999999997</v>
      </c>
      <c r="X46" s="87">
        <v>0.3</v>
      </c>
      <c r="Y46" s="88">
        <f t="shared" si="107"/>
        <v>89.3</v>
      </c>
      <c r="Z46" s="88">
        <f t="shared" si="108"/>
        <v>72.5</v>
      </c>
      <c r="AA46" s="89">
        <f t="shared" si="68"/>
        <v>16.799999999999997</v>
      </c>
      <c r="AB46" s="87">
        <v>0.3</v>
      </c>
      <c r="AC46" s="88">
        <f t="shared" si="109"/>
        <v>89.3</v>
      </c>
      <c r="AD46" s="88">
        <f t="shared" si="110"/>
        <v>72.5</v>
      </c>
      <c r="AE46" s="89">
        <f t="shared" si="71"/>
        <v>16.799999999999997</v>
      </c>
      <c r="AF46" s="90">
        <f t="shared" si="111"/>
        <v>1.8</v>
      </c>
      <c r="AG46" s="91">
        <f t="shared" si="111"/>
        <v>535.79999999999995</v>
      </c>
      <c r="AH46" s="91">
        <f t="shared" si="111"/>
        <v>435</v>
      </c>
      <c r="AI46" s="92">
        <f t="shared" si="19"/>
        <v>100.79999999999995</v>
      </c>
      <c r="AJ46" s="90">
        <f t="shared" si="112"/>
        <v>0.3</v>
      </c>
      <c r="AK46" s="91">
        <f t="shared" si="113"/>
        <v>89</v>
      </c>
      <c r="AL46" s="91">
        <f t="shared" si="113"/>
        <v>73</v>
      </c>
      <c r="AM46" s="92">
        <f t="shared" si="21"/>
        <v>16</v>
      </c>
      <c r="AN46" s="87">
        <v>0.3</v>
      </c>
      <c r="AO46" s="88">
        <f t="shared" si="114"/>
        <v>89.3</v>
      </c>
      <c r="AP46" s="88">
        <f t="shared" si="115"/>
        <v>72.5</v>
      </c>
      <c r="AQ46" s="89">
        <f t="shared" si="77"/>
        <v>16.799999999999997</v>
      </c>
      <c r="AR46" s="87">
        <v>0.3</v>
      </c>
      <c r="AS46" s="88">
        <f t="shared" si="116"/>
        <v>89.3</v>
      </c>
      <c r="AT46" s="88">
        <f t="shared" si="117"/>
        <v>72.5</v>
      </c>
      <c r="AU46" s="89">
        <f t="shared" si="80"/>
        <v>16.799999999999997</v>
      </c>
      <c r="AV46" s="87">
        <v>0.3</v>
      </c>
      <c r="AW46" s="88">
        <f t="shared" si="118"/>
        <v>89.3</v>
      </c>
      <c r="AX46" s="88">
        <f t="shared" si="119"/>
        <v>72.5</v>
      </c>
      <c r="AY46" s="89">
        <f t="shared" si="83"/>
        <v>16.799999999999997</v>
      </c>
      <c r="AZ46" s="87">
        <v>0.3</v>
      </c>
      <c r="BA46" s="88">
        <f t="shared" si="120"/>
        <v>89.3</v>
      </c>
      <c r="BB46" s="88">
        <f t="shared" si="121"/>
        <v>72.5</v>
      </c>
      <c r="BC46" s="89">
        <f t="shared" si="86"/>
        <v>16.799999999999997</v>
      </c>
      <c r="BD46" s="87">
        <v>0.3</v>
      </c>
      <c r="BE46" s="88">
        <f t="shared" si="122"/>
        <v>89.3</v>
      </c>
      <c r="BF46" s="88">
        <f t="shared" si="123"/>
        <v>72.5</v>
      </c>
      <c r="BG46" s="89">
        <f t="shared" si="89"/>
        <v>16.799999999999997</v>
      </c>
      <c r="BH46" s="87">
        <v>0.3</v>
      </c>
      <c r="BI46" s="88">
        <f t="shared" si="124"/>
        <v>89.3</v>
      </c>
      <c r="BJ46" s="88">
        <f t="shared" si="125"/>
        <v>72.5</v>
      </c>
      <c r="BK46" s="89">
        <f t="shared" si="92"/>
        <v>16.799999999999997</v>
      </c>
      <c r="BL46" s="90">
        <f t="shared" si="126"/>
        <v>1.8</v>
      </c>
      <c r="BM46" s="91">
        <f t="shared" si="126"/>
        <v>535.79999999999995</v>
      </c>
      <c r="BN46" s="91">
        <f t="shared" si="126"/>
        <v>435</v>
      </c>
      <c r="BO46" s="92">
        <f t="shared" si="41"/>
        <v>100.79999999999995</v>
      </c>
      <c r="BP46" s="90">
        <f t="shared" si="127"/>
        <v>0.3</v>
      </c>
      <c r="BQ46" s="91">
        <f t="shared" si="128"/>
        <v>89</v>
      </c>
      <c r="BR46" s="91">
        <f t="shared" si="128"/>
        <v>73</v>
      </c>
      <c r="BS46" s="92">
        <f t="shared" si="43"/>
        <v>16</v>
      </c>
      <c r="BT46" s="79">
        <f t="shared" si="129"/>
        <v>3.6</v>
      </c>
      <c r="BU46" s="80">
        <f t="shared" si="129"/>
        <v>1071.5999999999999</v>
      </c>
      <c r="BV46" s="80">
        <f t="shared" si="129"/>
        <v>870</v>
      </c>
      <c r="BW46" s="93">
        <f t="shared" si="45"/>
        <v>201.59999999999991</v>
      </c>
      <c r="BX46" s="79">
        <f t="shared" si="130"/>
        <v>0.3</v>
      </c>
      <c r="BY46" s="80">
        <f t="shared" si="131"/>
        <v>89</v>
      </c>
      <c r="BZ46" s="80">
        <f t="shared" si="131"/>
        <v>73</v>
      </c>
      <c r="CA46" s="93">
        <f t="shared" si="50"/>
        <v>16</v>
      </c>
    </row>
    <row r="47" spans="2:79" ht="21" customHeight="1">
      <c r="B47" s="66"/>
      <c r="C47" s="67" t="s">
        <v>84</v>
      </c>
      <c r="D47" s="68" t="s">
        <v>14</v>
      </c>
      <c r="E47" s="69">
        <v>210.31</v>
      </c>
      <c r="F47" s="85">
        <v>1.1299999999999999</v>
      </c>
      <c r="G47" s="114">
        <v>1.0109999999999999</v>
      </c>
      <c r="H47" s="87">
        <v>143.30000000000001</v>
      </c>
      <c r="I47" s="88">
        <f t="shared" si="99"/>
        <v>34429.9</v>
      </c>
      <c r="J47" s="88">
        <f t="shared" si="100"/>
        <v>30137.4</v>
      </c>
      <c r="K47" s="89">
        <f t="shared" si="56"/>
        <v>4292.5</v>
      </c>
      <c r="L47" s="87">
        <v>150.4</v>
      </c>
      <c r="M47" s="88">
        <f t="shared" si="101"/>
        <v>36135.800000000003</v>
      </c>
      <c r="N47" s="88">
        <f t="shared" si="102"/>
        <v>31630.6</v>
      </c>
      <c r="O47" s="89">
        <f t="shared" si="59"/>
        <v>4505.2000000000044</v>
      </c>
      <c r="P47" s="87">
        <v>157.6</v>
      </c>
      <c r="Q47" s="88">
        <f t="shared" si="103"/>
        <v>37865.699999999997</v>
      </c>
      <c r="R47" s="88">
        <f t="shared" si="104"/>
        <v>33144.9</v>
      </c>
      <c r="S47" s="89">
        <f t="shared" si="62"/>
        <v>4720.7999999999956</v>
      </c>
      <c r="T47" s="87">
        <v>143.30000000000001</v>
      </c>
      <c r="U47" s="88">
        <f t="shared" si="105"/>
        <v>34429.9</v>
      </c>
      <c r="V47" s="88">
        <f t="shared" si="106"/>
        <v>30137.4</v>
      </c>
      <c r="W47" s="89">
        <f t="shared" si="65"/>
        <v>4292.5</v>
      </c>
      <c r="X47" s="87">
        <v>157.6</v>
      </c>
      <c r="Y47" s="88">
        <f t="shared" si="107"/>
        <v>37865.699999999997</v>
      </c>
      <c r="Z47" s="88">
        <f t="shared" si="108"/>
        <v>33144.9</v>
      </c>
      <c r="AA47" s="89">
        <f t="shared" si="68"/>
        <v>4720.7999999999956</v>
      </c>
      <c r="AB47" s="87">
        <v>143.30000000000001</v>
      </c>
      <c r="AC47" s="88">
        <f t="shared" si="109"/>
        <v>34429.9</v>
      </c>
      <c r="AD47" s="88">
        <f t="shared" si="110"/>
        <v>30137.4</v>
      </c>
      <c r="AE47" s="89">
        <f t="shared" si="71"/>
        <v>4292.5</v>
      </c>
      <c r="AF47" s="90">
        <f t="shared" si="111"/>
        <v>895.50000000000023</v>
      </c>
      <c r="AG47" s="91">
        <f t="shared" si="111"/>
        <v>215156.9</v>
      </c>
      <c r="AH47" s="91">
        <f t="shared" si="111"/>
        <v>188332.59999999998</v>
      </c>
      <c r="AI47" s="92">
        <f t="shared" si="19"/>
        <v>26824.300000000017</v>
      </c>
      <c r="AJ47" s="90">
        <f t="shared" si="112"/>
        <v>149.30000000000001</v>
      </c>
      <c r="AK47" s="91">
        <f t="shared" si="113"/>
        <v>35859</v>
      </c>
      <c r="AL47" s="91">
        <f t="shared" si="113"/>
        <v>31389</v>
      </c>
      <c r="AM47" s="92">
        <f t="shared" si="21"/>
        <v>4470</v>
      </c>
      <c r="AN47" s="87">
        <v>143.30000000000001</v>
      </c>
      <c r="AO47" s="88">
        <f t="shared" si="114"/>
        <v>34429.9</v>
      </c>
      <c r="AP47" s="88">
        <f t="shared" si="115"/>
        <v>30137.4</v>
      </c>
      <c r="AQ47" s="89">
        <f t="shared" si="77"/>
        <v>4292.5</v>
      </c>
      <c r="AR47" s="87">
        <v>143.30000000000001</v>
      </c>
      <c r="AS47" s="88">
        <f t="shared" si="116"/>
        <v>34429.9</v>
      </c>
      <c r="AT47" s="88">
        <f t="shared" si="117"/>
        <v>30137.4</v>
      </c>
      <c r="AU47" s="89">
        <f t="shared" si="80"/>
        <v>4292.5</v>
      </c>
      <c r="AV47" s="87">
        <v>157.6</v>
      </c>
      <c r="AW47" s="88">
        <f t="shared" si="118"/>
        <v>37865.699999999997</v>
      </c>
      <c r="AX47" s="88">
        <f t="shared" si="119"/>
        <v>33144.9</v>
      </c>
      <c r="AY47" s="89">
        <f t="shared" si="83"/>
        <v>4720.7999999999956</v>
      </c>
      <c r="AZ47" s="87">
        <v>136.1</v>
      </c>
      <c r="BA47" s="88">
        <f t="shared" si="120"/>
        <v>32700</v>
      </c>
      <c r="BB47" s="88">
        <f t="shared" si="121"/>
        <v>28623.200000000001</v>
      </c>
      <c r="BC47" s="89">
        <f t="shared" si="86"/>
        <v>4076.7999999999993</v>
      </c>
      <c r="BD47" s="87">
        <v>136.1</v>
      </c>
      <c r="BE47" s="88">
        <f t="shared" si="122"/>
        <v>32700</v>
      </c>
      <c r="BF47" s="88">
        <f t="shared" si="123"/>
        <v>28623.200000000001</v>
      </c>
      <c r="BG47" s="89">
        <f t="shared" si="89"/>
        <v>4076.7999999999993</v>
      </c>
      <c r="BH47" s="87">
        <v>157.6</v>
      </c>
      <c r="BI47" s="88">
        <f t="shared" si="124"/>
        <v>37865.699999999997</v>
      </c>
      <c r="BJ47" s="88">
        <f t="shared" si="125"/>
        <v>33144.9</v>
      </c>
      <c r="BK47" s="89">
        <f t="shared" si="92"/>
        <v>4720.7999999999956</v>
      </c>
      <c r="BL47" s="90">
        <f t="shared" si="126"/>
        <v>874.00000000000011</v>
      </c>
      <c r="BM47" s="91">
        <f t="shared" si="126"/>
        <v>209991.2</v>
      </c>
      <c r="BN47" s="91">
        <f t="shared" si="126"/>
        <v>183811</v>
      </c>
      <c r="BO47" s="92">
        <f t="shared" si="41"/>
        <v>26180.200000000012</v>
      </c>
      <c r="BP47" s="90">
        <f t="shared" si="127"/>
        <v>145.69999999999999</v>
      </c>
      <c r="BQ47" s="91">
        <f t="shared" si="128"/>
        <v>34999</v>
      </c>
      <c r="BR47" s="91">
        <f t="shared" si="128"/>
        <v>30635</v>
      </c>
      <c r="BS47" s="92">
        <f t="shared" si="43"/>
        <v>4364</v>
      </c>
      <c r="BT47" s="79">
        <f t="shared" si="129"/>
        <v>1769.5000000000005</v>
      </c>
      <c r="BU47" s="80">
        <f t="shared" si="129"/>
        <v>425148.1</v>
      </c>
      <c r="BV47" s="80">
        <f t="shared" si="129"/>
        <v>372143.6</v>
      </c>
      <c r="BW47" s="93">
        <f t="shared" si="45"/>
        <v>53004.5</v>
      </c>
      <c r="BX47" s="79">
        <f t="shared" si="130"/>
        <v>147.5</v>
      </c>
      <c r="BY47" s="80">
        <f t="shared" si="131"/>
        <v>35429</v>
      </c>
      <c r="BZ47" s="80">
        <f t="shared" si="131"/>
        <v>31012</v>
      </c>
      <c r="CA47" s="93">
        <f t="shared" si="50"/>
        <v>4417</v>
      </c>
    </row>
    <row r="48" spans="2:79" ht="21" customHeight="1">
      <c r="B48" s="66"/>
      <c r="C48" s="67" t="s">
        <v>85</v>
      </c>
      <c r="D48" s="68" t="s">
        <v>15</v>
      </c>
      <c r="E48" s="69">
        <v>199.17</v>
      </c>
      <c r="F48" s="85">
        <v>1.1299999999999999</v>
      </c>
      <c r="G48" s="86">
        <v>1.0109999999999999</v>
      </c>
      <c r="H48" s="87">
        <v>67.2</v>
      </c>
      <c r="I48" s="88">
        <f t="shared" si="99"/>
        <v>15290.5</v>
      </c>
      <c r="J48" s="88">
        <f t="shared" si="100"/>
        <v>13384.2</v>
      </c>
      <c r="K48" s="89">
        <f t="shared" si="56"/>
        <v>1906.2999999999993</v>
      </c>
      <c r="L48" s="87">
        <v>70.599999999999994</v>
      </c>
      <c r="M48" s="88">
        <f t="shared" si="101"/>
        <v>16064.2</v>
      </c>
      <c r="N48" s="88">
        <f t="shared" si="102"/>
        <v>14061.4</v>
      </c>
      <c r="O48" s="89">
        <f t="shared" si="59"/>
        <v>2002.8000000000011</v>
      </c>
      <c r="P48" s="87">
        <v>73.900000000000006</v>
      </c>
      <c r="Q48" s="88">
        <f t="shared" si="103"/>
        <v>16815</v>
      </c>
      <c r="R48" s="88">
        <f t="shared" si="104"/>
        <v>14718.7</v>
      </c>
      <c r="S48" s="89">
        <f t="shared" si="62"/>
        <v>2096.2999999999993</v>
      </c>
      <c r="T48" s="87">
        <v>67.2</v>
      </c>
      <c r="U48" s="88">
        <f t="shared" si="105"/>
        <v>15290.5</v>
      </c>
      <c r="V48" s="88">
        <f t="shared" si="106"/>
        <v>13384.2</v>
      </c>
      <c r="W48" s="89">
        <f t="shared" si="65"/>
        <v>1906.2999999999993</v>
      </c>
      <c r="X48" s="87">
        <v>73.900000000000006</v>
      </c>
      <c r="Y48" s="88">
        <f t="shared" si="107"/>
        <v>16815</v>
      </c>
      <c r="Z48" s="88">
        <f t="shared" si="108"/>
        <v>14718.7</v>
      </c>
      <c r="AA48" s="89">
        <f t="shared" si="68"/>
        <v>2096.2999999999993</v>
      </c>
      <c r="AB48" s="87">
        <v>67.2</v>
      </c>
      <c r="AC48" s="88">
        <f t="shared" si="109"/>
        <v>15290.5</v>
      </c>
      <c r="AD48" s="88">
        <f t="shared" si="110"/>
        <v>13384.2</v>
      </c>
      <c r="AE48" s="89">
        <f t="shared" si="71"/>
        <v>1906.2999999999993</v>
      </c>
      <c r="AF48" s="90">
        <f t="shared" si="111"/>
        <v>420.00000000000006</v>
      </c>
      <c r="AG48" s="91">
        <f t="shared" si="111"/>
        <v>95565.7</v>
      </c>
      <c r="AH48" s="91">
        <f t="shared" si="111"/>
        <v>83651.399999999994</v>
      </c>
      <c r="AI48" s="92">
        <f t="shared" si="19"/>
        <v>11914.300000000003</v>
      </c>
      <c r="AJ48" s="90">
        <f t="shared" si="112"/>
        <v>70</v>
      </c>
      <c r="AK48" s="91">
        <f t="shared" si="113"/>
        <v>15928</v>
      </c>
      <c r="AL48" s="91">
        <f t="shared" si="113"/>
        <v>13942</v>
      </c>
      <c r="AM48" s="92">
        <f t="shared" si="21"/>
        <v>1986</v>
      </c>
      <c r="AN48" s="87">
        <v>67.2</v>
      </c>
      <c r="AO48" s="88">
        <f t="shared" si="114"/>
        <v>15290.5</v>
      </c>
      <c r="AP48" s="88">
        <f t="shared" si="115"/>
        <v>13384.2</v>
      </c>
      <c r="AQ48" s="89">
        <f t="shared" si="77"/>
        <v>1906.2999999999993</v>
      </c>
      <c r="AR48" s="87">
        <v>67.2</v>
      </c>
      <c r="AS48" s="88">
        <f t="shared" si="116"/>
        <v>15290.5</v>
      </c>
      <c r="AT48" s="88">
        <f t="shared" si="117"/>
        <v>13384.2</v>
      </c>
      <c r="AU48" s="89">
        <f t="shared" si="80"/>
        <v>1906.2999999999993</v>
      </c>
      <c r="AV48" s="87">
        <v>73.900000000000006</v>
      </c>
      <c r="AW48" s="88">
        <f t="shared" si="118"/>
        <v>16815</v>
      </c>
      <c r="AX48" s="88">
        <f t="shared" si="119"/>
        <v>14718.7</v>
      </c>
      <c r="AY48" s="89">
        <f t="shared" si="83"/>
        <v>2096.2999999999993</v>
      </c>
      <c r="AZ48" s="87">
        <v>63.9</v>
      </c>
      <c r="BA48" s="88">
        <f t="shared" si="120"/>
        <v>14539.7</v>
      </c>
      <c r="BB48" s="88">
        <f t="shared" si="121"/>
        <v>12727</v>
      </c>
      <c r="BC48" s="89">
        <f t="shared" si="86"/>
        <v>1812.7000000000007</v>
      </c>
      <c r="BD48" s="87">
        <v>63.9</v>
      </c>
      <c r="BE48" s="88">
        <f t="shared" si="122"/>
        <v>14539.7</v>
      </c>
      <c r="BF48" s="88">
        <f t="shared" si="123"/>
        <v>12727</v>
      </c>
      <c r="BG48" s="89">
        <f t="shared" si="89"/>
        <v>1812.7000000000007</v>
      </c>
      <c r="BH48" s="87">
        <v>73.900000000000006</v>
      </c>
      <c r="BI48" s="88">
        <f t="shared" si="124"/>
        <v>16815</v>
      </c>
      <c r="BJ48" s="88">
        <f t="shared" si="125"/>
        <v>14718.7</v>
      </c>
      <c r="BK48" s="89">
        <f t="shared" si="92"/>
        <v>2096.2999999999993</v>
      </c>
      <c r="BL48" s="90">
        <f t="shared" si="126"/>
        <v>410</v>
      </c>
      <c r="BM48" s="91">
        <f t="shared" si="126"/>
        <v>93290.4</v>
      </c>
      <c r="BN48" s="91">
        <f t="shared" si="126"/>
        <v>81659.8</v>
      </c>
      <c r="BO48" s="92">
        <f t="shared" si="41"/>
        <v>11630.599999999991</v>
      </c>
      <c r="BP48" s="90">
        <f t="shared" si="127"/>
        <v>68.3</v>
      </c>
      <c r="BQ48" s="91">
        <f t="shared" si="128"/>
        <v>15548</v>
      </c>
      <c r="BR48" s="91">
        <f t="shared" si="128"/>
        <v>13610</v>
      </c>
      <c r="BS48" s="92">
        <f t="shared" si="43"/>
        <v>1938</v>
      </c>
      <c r="BT48" s="79">
        <f t="shared" si="129"/>
        <v>830</v>
      </c>
      <c r="BU48" s="80">
        <f t="shared" si="129"/>
        <v>188856.09999999998</v>
      </c>
      <c r="BV48" s="80">
        <f t="shared" si="129"/>
        <v>165311.20000000001</v>
      </c>
      <c r="BW48" s="93">
        <f t="shared" si="45"/>
        <v>23544.899999999965</v>
      </c>
      <c r="BX48" s="79">
        <f t="shared" si="130"/>
        <v>69.2</v>
      </c>
      <c r="BY48" s="80">
        <f t="shared" si="131"/>
        <v>15738</v>
      </c>
      <c r="BZ48" s="80">
        <f t="shared" si="131"/>
        <v>13776</v>
      </c>
      <c r="CA48" s="93">
        <f t="shared" si="50"/>
        <v>1962</v>
      </c>
    </row>
    <row r="49" spans="2:79" s="269" customFormat="1" ht="21" customHeight="1">
      <c r="B49" s="167"/>
      <c r="C49" s="168"/>
      <c r="D49" s="169" t="s">
        <v>158</v>
      </c>
      <c r="E49" s="170"/>
      <c r="F49" s="171"/>
      <c r="G49" s="172"/>
      <c r="H49" s="173">
        <v>0</v>
      </c>
      <c r="I49" s="174">
        <f t="shared" si="99"/>
        <v>0</v>
      </c>
      <c r="J49" s="174">
        <f t="shared" si="100"/>
        <v>0</v>
      </c>
      <c r="K49" s="175">
        <f t="shared" si="56"/>
        <v>0</v>
      </c>
      <c r="L49" s="173">
        <v>0</v>
      </c>
      <c r="M49" s="174">
        <f t="shared" si="101"/>
        <v>0</v>
      </c>
      <c r="N49" s="174">
        <f t="shared" si="102"/>
        <v>0</v>
      </c>
      <c r="O49" s="175">
        <f t="shared" si="59"/>
        <v>0</v>
      </c>
      <c r="P49" s="173">
        <v>0</v>
      </c>
      <c r="Q49" s="174">
        <f t="shared" si="103"/>
        <v>0</v>
      </c>
      <c r="R49" s="174">
        <f t="shared" si="104"/>
        <v>0</v>
      </c>
      <c r="S49" s="175">
        <f t="shared" si="62"/>
        <v>0</v>
      </c>
      <c r="T49" s="173">
        <v>0</v>
      </c>
      <c r="U49" s="174">
        <f t="shared" si="105"/>
        <v>0</v>
      </c>
      <c r="V49" s="174">
        <f t="shared" si="106"/>
        <v>0</v>
      </c>
      <c r="W49" s="175">
        <f t="shared" si="65"/>
        <v>0</v>
      </c>
      <c r="X49" s="173">
        <v>0</v>
      </c>
      <c r="Y49" s="174">
        <f t="shared" si="107"/>
        <v>0</v>
      </c>
      <c r="Z49" s="174">
        <f t="shared" si="108"/>
        <v>0</v>
      </c>
      <c r="AA49" s="175">
        <f t="shared" si="68"/>
        <v>0</v>
      </c>
      <c r="AB49" s="173">
        <v>0</v>
      </c>
      <c r="AC49" s="174">
        <f t="shared" si="109"/>
        <v>0</v>
      </c>
      <c r="AD49" s="174">
        <f t="shared" si="110"/>
        <v>0</v>
      </c>
      <c r="AE49" s="175">
        <f t="shared" si="71"/>
        <v>0</v>
      </c>
      <c r="AF49" s="176">
        <f t="shared" si="111"/>
        <v>0</v>
      </c>
      <c r="AG49" s="177">
        <f t="shared" si="111"/>
        <v>0</v>
      </c>
      <c r="AH49" s="177">
        <f t="shared" si="111"/>
        <v>0</v>
      </c>
      <c r="AI49" s="178">
        <f t="shared" si="19"/>
        <v>0</v>
      </c>
      <c r="AJ49" s="176">
        <f t="shared" si="112"/>
        <v>0</v>
      </c>
      <c r="AK49" s="177">
        <f t="shared" si="113"/>
        <v>0</v>
      </c>
      <c r="AL49" s="177">
        <f t="shared" si="113"/>
        <v>0</v>
      </c>
      <c r="AM49" s="178">
        <f t="shared" si="21"/>
        <v>0</v>
      </c>
      <c r="AN49" s="173">
        <v>0</v>
      </c>
      <c r="AO49" s="174">
        <f t="shared" si="114"/>
        <v>0</v>
      </c>
      <c r="AP49" s="174">
        <f t="shared" si="115"/>
        <v>0</v>
      </c>
      <c r="AQ49" s="175">
        <f t="shared" si="77"/>
        <v>0</v>
      </c>
      <c r="AR49" s="173">
        <v>0</v>
      </c>
      <c r="AS49" s="174">
        <f t="shared" si="116"/>
        <v>0</v>
      </c>
      <c r="AT49" s="174">
        <f t="shared" si="117"/>
        <v>0</v>
      </c>
      <c r="AU49" s="175">
        <f t="shared" si="80"/>
        <v>0</v>
      </c>
      <c r="AV49" s="173">
        <v>0</v>
      </c>
      <c r="AW49" s="174">
        <f t="shared" si="118"/>
        <v>0</v>
      </c>
      <c r="AX49" s="174">
        <f t="shared" si="119"/>
        <v>0</v>
      </c>
      <c r="AY49" s="175">
        <f t="shared" si="83"/>
        <v>0</v>
      </c>
      <c r="AZ49" s="173">
        <v>0</v>
      </c>
      <c r="BA49" s="174">
        <f t="shared" si="120"/>
        <v>0</v>
      </c>
      <c r="BB49" s="174">
        <f t="shared" si="121"/>
        <v>0</v>
      </c>
      <c r="BC49" s="175">
        <f t="shared" si="86"/>
        <v>0</v>
      </c>
      <c r="BD49" s="173">
        <v>0</v>
      </c>
      <c r="BE49" s="174">
        <f t="shared" si="122"/>
        <v>0</v>
      </c>
      <c r="BF49" s="174">
        <f t="shared" si="123"/>
        <v>0</v>
      </c>
      <c r="BG49" s="175">
        <f t="shared" si="89"/>
        <v>0</v>
      </c>
      <c r="BH49" s="173">
        <v>0</v>
      </c>
      <c r="BI49" s="174">
        <f t="shared" si="124"/>
        <v>0</v>
      </c>
      <c r="BJ49" s="174">
        <f t="shared" si="125"/>
        <v>0</v>
      </c>
      <c r="BK49" s="175">
        <f t="shared" si="92"/>
        <v>0</v>
      </c>
      <c r="BL49" s="176">
        <f t="shared" si="126"/>
        <v>0</v>
      </c>
      <c r="BM49" s="177">
        <f t="shared" si="126"/>
        <v>0</v>
      </c>
      <c r="BN49" s="177">
        <f t="shared" si="126"/>
        <v>0</v>
      </c>
      <c r="BO49" s="178">
        <f t="shared" si="41"/>
        <v>0</v>
      </c>
      <c r="BP49" s="176">
        <f t="shared" si="127"/>
        <v>0</v>
      </c>
      <c r="BQ49" s="177">
        <f t="shared" si="128"/>
        <v>0</v>
      </c>
      <c r="BR49" s="177">
        <f t="shared" si="128"/>
        <v>0</v>
      </c>
      <c r="BS49" s="178">
        <f t="shared" si="43"/>
        <v>0</v>
      </c>
      <c r="BT49" s="179">
        <f t="shared" si="129"/>
        <v>0</v>
      </c>
      <c r="BU49" s="180">
        <f t="shared" si="129"/>
        <v>0</v>
      </c>
      <c r="BV49" s="180">
        <f t="shared" si="129"/>
        <v>0</v>
      </c>
      <c r="BW49" s="181">
        <f t="shared" si="45"/>
        <v>0</v>
      </c>
      <c r="BX49" s="179">
        <f t="shared" si="130"/>
        <v>0</v>
      </c>
      <c r="BY49" s="180">
        <f t="shared" si="131"/>
        <v>0</v>
      </c>
      <c r="BZ49" s="180">
        <f t="shared" si="131"/>
        <v>0</v>
      </c>
      <c r="CA49" s="181">
        <f t="shared" si="50"/>
        <v>0</v>
      </c>
    </row>
    <row r="50" spans="2:79" ht="21" customHeight="1">
      <c r="B50" s="66"/>
      <c r="C50" s="67" t="s">
        <v>86</v>
      </c>
      <c r="D50" s="68" t="s">
        <v>16</v>
      </c>
      <c r="E50" s="69">
        <v>201.56</v>
      </c>
      <c r="F50" s="85">
        <v>1.1299999999999999</v>
      </c>
      <c r="G50" s="86">
        <v>0.97099999999999997</v>
      </c>
      <c r="H50" s="87">
        <v>16</v>
      </c>
      <c r="I50" s="88">
        <f t="shared" si="99"/>
        <v>3538.5</v>
      </c>
      <c r="J50" s="88">
        <f t="shared" si="100"/>
        <v>3225</v>
      </c>
      <c r="K50" s="89">
        <f t="shared" si="56"/>
        <v>313.5</v>
      </c>
      <c r="L50" s="87">
        <v>16.8</v>
      </c>
      <c r="M50" s="88">
        <f t="shared" si="101"/>
        <v>3715.4</v>
      </c>
      <c r="N50" s="88">
        <f t="shared" si="102"/>
        <v>3386.2</v>
      </c>
      <c r="O50" s="89">
        <f t="shared" si="59"/>
        <v>329.20000000000027</v>
      </c>
      <c r="P50" s="87">
        <v>17.600000000000001</v>
      </c>
      <c r="Q50" s="88">
        <f t="shared" si="103"/>
        <v>3892.4</v>
      </c>
      <c r="R50" s="88">
        <f t="shared" si="104"/>
        <v>3547.5</v>
      </c>
      <c r="S50" s="89">
        <f t="shared" si="62"/>
        <v>344.90000000000009</v>
      </c>
      <c r="T50" s="87">
        <v>16</v>
      </c>
      <c r="U50" s="88">
        <f t="shared" si="105"/>
        <v>3538.5</v>
      </c>
      <c r="V50" s="88">
        <f t="shared" si="106"/>
        <v>3225</v>
      </c>
      <c r="W50" s="89">
        <f t="shared" si="65"/>
        <v>313.5</v>
      </c>
      <c r="X50" s="87">
        <v>17.600000000000001</v>
      </c>
      <c r="Y50" s="88">
        <f t="shared" si="107"/>
        <v>3892.4</v>
      </c>
      <c r="Z50" s="88">
        <f t="shared" si="108"/>
        <v>3547.5</v>
      </c>
      <c r="AA50" s="89">
        <f t="shared" si="68"/>
        <v>344.90000000000009</v>
      </c>
      <c r="AB50" s="87">
        <v>16</v>
      </c>
      <c r="AC50" s="88">
        <f t="shared" si="109"/>
        <v>3538.5</v>
      </c>
      <c r="AD50" s="88">
        <f t="shared" si="110"/>
        <v>3225</v>
      </c>
      <c r="AE50" s="89">
        <f t="shared" si="71"/>
        <v>313.5</v>
      </c>
      <c r="AF50" s="90">
        <f t="shared" si="111"/>
        <v>100</v>
      </c>
      <c r="AG50" s="91">
        <f t="shared" si="111"/>
        <v>22115.7</v>
      </c>
      <c r="AH50" s="91">
        <f t="shared" si="111"/>
        <v>20156.2</v>
      </c>
      <c r="AI50" s="92">
        <f t="shared" si="19"/>
        <v>1959.5</v>
      </c>
      <c r="AJ50" s="90">
        <f t="shared" si="112"/>
        <v>16.7</v>
      </c>
      <c r="AK50" s="91">
        <f t="shared" si="113"/>
        <v>3686</v>
      </c>
      <c r="AL50" s="91">
        <f t="shared" si="113"/>
        <v>3359</v>
      </c>
      <c r="AM50" s="92">
        <f t="shared" si="21"/>
        <v>327</v>
      </c>
      <c r="AN50" s="87">
        <v>16</v>
      </c>
      <c r="AO50" s="88">
        <f t="shared" si="114"/>
        <v>3538.5</v>
      </c>
      <c r="AP50" s="88">
        <f t="shared" si="115"/>
        <v>3225</v>
      </c>
      <c r="AQ50" s="89">
        <f t="shared" si="77"/>
        <v>313.5</v>
      </c>
      <c r="AR50" s="87">
        <v>16</v>
      </c>
      <c r="AS50" s="88">
        <f t="shared" si="116"/>
        <v>3538.5</v>
      </c>
      <c r="AT50" s="88">
        <f t="shared" si="117"/>
        <v>3225</v>
      </c>
      <c r="AU50" s="89">
        <f t="shared" si="80"/>
        <v>313.5</v>
      </c>
      <c r="AV50" s="87">
        <v>17.600000000000001</v>
      </c>
      <c r="AW50" s="88">
        <f t="shared" si="118"/>
        <v>3892.4</v>
      </c>
      <c r="AX50" s="88">
        <f t="shared" si="119"/>
        <v>3547.5</v>
      </c>
      <c r="AY50" s="89">
        <f t="shared" si="83"/>
        <v>344.90000000000009</v>
      </c>
      <c r="AZ50" s="87">
        <v>15.2</v>
      </c>
      <c r="BA50" s="88">
        <f t="shared" si="120"/>
        <v>3361.6</v>
      </c>
      <c r="BB50" s="88">
        <f t="shared" si="121"/>
        <v>3063.7</v>
      </c>
      <c r="BC50" s="89">
        <f t="shared" si="86"/>
        <v>297.90000000000009</v>
      </c>
      <c r="BD50" s="87">
        <v>15.2</v>
      </c>
      <c r="BE50" s="88">
        <f t="shared" si="122"/>
        <v>3361.6</v>
      </c>
      <c r="BF50" s="88">
        <f t="shared" si="123"/>
        <v>3063.7</v>
      </c>
      <c r="BG50" s="89">
        <f t="shared" si="89"/>
        <v>297.90000000000009</v>
      </c>
      <c r="BH50" s="87">
        <v>17.600000000000001</v>
      </c>
      <c r="BI50" s="88">
        <f t="shared" si="124"/>
        <v>3892.4</v>
      </c>
      <c r="BJ50" s="88">
        <f t="shared" si="125"/>
        <v>3547.5</v>
      </c>
      <c r="BK50" s="89">
        <f t="shared" si="92"/>
        <v>344.90000000000009</v>
      </c>
      <c r="BL50" s="90">
        <f t="shared" si="126"/>
        <v>97.6</v>
      </c>
      <c r="BM50" s="91">
        <f t="shared" si="126"/>
        <v>21585</v>
      </c>
      <c r="BN50" s="91">
        <f t="shared" si="126"/>
        <v>19672.400000000001</v>
      </c>
      <c r="BO50" s="92">
        <f t="shared" si="41"/>
        <v>1912.5999999999985</v>
      </c>
      <c r="BP50" s="90">
        <f t="shared" si="127"/>
        <v>16.3</v>
      </c>
      <c r="BQ50" s="91">
        <f t="shared" si="128"/>
        <v>3598</v>
      </c>
      <c r="BR50" s="91">
        <f t="shared" si="128"/>
        <v>3279</v>
      </c>
      <c r="BS50" s="92">
        <f t="shared" si="43"/>
        <v>319</v>
      </c>
      <c r="BT50" s="79">
        <f t="shared" si="129"/>
        <v>197.6</v>
      </c>
      <c r="BU50" s="80">
        <f t="shared" si="129"/>
        <v>43700.7</v>
      </c>
      <c r="BV50" s="80">
        <f t="shared" si="129"/>
        <v>39828.600000000006</v>
      </c>
      <c r="BW50" s="93">
        <f t="shared" si="45"/>
        <v>3872.0999999999913</v>
      </c>
      <c r="BX50" s="79">
        <f t="shared" si="130"/>
        <v>16.5</v>
      </c>
      <c r="BY50" s="80">
        <f t="shared" si="131"/>
        <v>3642</v>
      </c>
      <c r="BZ50" s="80">
        <f t="shared" si="131"/>
        <v>3319</v>
      </c>
      <c r="CA50" s="93">
        <f t="shared" si="50"/>
        <v>323</v>
      </c>
    </row>
    <row r="51" spans="2:79" s="269" customFormat="1" ht="21" customHeight="1">
      <c r="B51" s="167"/>
      <c r="C51" s="168"/>
      <c r="D51" s="169" t="s">
        <v>159</v>
      </c>
      <c r="E51" s="170"/>
      <c r="F51" s="171"/>
      <c r="G51" s="172"/>
      <c r="H51" s="173">
        <v>0</v>
      </c>
      <c r="I51" s="174">
        <f t="shared" si="99"/>
        <v>0</v>
      </c>
      <c r="J51" s="174">
        <f t="shared" si="100"/>
        <v>0</v>
      </c>
      <c r="K51" s="175">
        <f t="shared" si="56"/>
        <v>0</v>
      </c>
      <c r="L51" s="173">
        <v>0</v>
      </c>
      <c r="M51" s="174">
        <f t="shared" si="101"/>
        <v>0</v>
      </c>
      <c r="N51" s="174">
        <f t="shared" si="102"/>
        <v>0</v>
      </c>
      <c r="O51" s="175">
        <f t="shared" si="59"/>
        <v>0</v>
      </c>
      <c r="P51" s="173">
        <v>0</v>
      </c>
      <c r="Q51" s="174">
        <f t="shared" si="103"/>
        <v>0</v>
      </c>
      <c r="R51" s="174">
        <f t="shared" si="104"/>
        <v>0</v>
      </c>
      <c r="S51" s="175">
        <f t="shared" si="62"/>
        <v>0</v>
      </c>
      <c r="T51" s="173">
        <v>0</v>
      </c>
      <c r="U51" s="174">
        <f t="shared" si="105"/>
        <v>0</v>
      </c>
      <c r="V51" s="174">
        <f t="shared" si="106"/>
        <v>0</v>
      </c>
      <c r="W51" s="175">
        <f t="shared" si="65"/>
        <v>0</v>
      </c>
      <c r="X51" s="173">
        <v>0</v>
      </c>
      <c r="Y51" s="174">
        <f t="shared" si="107"/>
        <v>0</v>
      </c>
      <c r="Z51" s="174">
        <f t="shared" si="108"/>
        <v>0</v>
      </c>
      <c r="AA51" s="175">
        <f t="shared" si="68"/>
        <v>0</v>
      </c>
      <c r="AB51" s="173">
        <v>0</v>
      </c>
      <c r="AC51" s="174">
        <f t="shared" si="109"/>
        <v>0</v>
      </c>
      <c r="AD51" s="174">
        <f t="shared" si="110"/>
        <v>0</v>
      </c>
      <c r="AE51" s="175">
        <f t="shared" si="71"/>
        <v>0</v>
      </c>
      <c r="AF51" s="176">
        <f t="shared" si="111"/>
        <v>0</v>
      </c>
      <c r="AG51" s="177">
        <f t="shared" si="111"/>
        <v>0</v>
      </c>
      <c r="AH51" s="177">
        <f t="shared" si="111"/>
        <v>0</v>
      </c>
      <c r="AI51" s="178">
        <f t="shared" si="19"/>
        <v>0</v>
      </c>
      <c r="AJ51" s="176">
        <f t="shared" si="112"/>
        <v>0</v>
      </c>
      <c r="AK51" s="177">
        <f t="shared" si="113"/>
        <v>0</v>
      </c>
      <c r="AL51" s="177">
        <f t="shared" si="113"/>
        <v>0</v>
      </c>
      <c r="AM51" s="178">
        <f t="shared" si="21"/>
        <v>0</v>
      </c>
      <c r="AN51" s="173">
        <v>0</v>
      </c>
      <c r="AO51" s="174">
        <f t="shared" si="114"/>
        <v>0</v>
      </c>
      <c r="AP51" s="174">
        <f t="shared" si="115"/>
        <v>0</v>
      </c>
      <c r="AQ51" s="175">
        <f t="shared" si="77"/>
        <v>0</v>
      </c>
      <c r="AR51" s="173">
        <v>0</v>
      </c>
      <c r="AS51" s="174">
        <f t="shared" si="116"/>
        <v>0</v>
      </c>
      <c r="AT51" s="174">
        <f t="shared" si="117"/>
        <v>0</v>
      </c>
      <c r="AU51" s="175">
        <f t="shared" si="80"/>
        <v>0</v>
      </c>
      <c r="AV51" s="173">
        <v>0</v>
      </c>
      <c r="AW51" s="174">
        <f t="shared" si="118"/>
        <v>0</v>
      </c>
      <c r="AX51" s="174">
        <f t="shared" si="119"/>
        <v>0</v>
      </c>
      <c r="AY51" s="175">
        <f t="shared" si="83"/>
        <v>0</v>
      </c>
      <c r="AZ51" s="173">
        <v>0</v>
      </c>
      <c r="BA51" s="174">
        <f t="shared" si="120"/>
        <v>0</v>
      </c>
      <c r="BB51" s="174">
        <f t="shared" si="121"/>
        <v>0</v>
      </c>
      <c r="BC51" s="175">
        <f t="shared" si="86"/>
        <v>0</v>
      </c>
      <c r="BD51" s="173">
        <v>0</v>
      </c>
      <c r="BE51" s="174">
        <f t="shared" si="122"/>
        <v>0</v>
      </c>
      <c r="BF51" s="174">
        <f t="shared" si="123"/>
        <v>0</v>
      </c>
      <c r="BG51" s="175">
        <f t="shared" si="89"/>
        <v>0</v>
      </c>
      <c r="BH51" s="173">
        <v>0</v>
      </c>
      <c r="BI51" s="174">
        <f t="shared" si="124"/>
        <v>0</v>
      </c>
      <c r="BJ51" s="174">
        <f t="shared" si="125"/>
        <v>0</v>
      </c>
      <c r="BK51" s="175">
        <f t="shared" si="92"/>
        <v>0</v>
      </c>
      <c r="BL51" s="176">
        <f t="shared" si="126"/>
        <v>0</v>
      </c>
      <c r="BM51" s="177">
        <f t="shared" si="126"/>
        <v>0</v>
      </c>
      <c r="BN51" s="177">
        <f t="shared" si="126"/>
        <v>0</v>
      </c>
      <c r="BO51" s="178">
        <f t="shared" si="41"/>
        <v>0</v>
      </c>
      <c r="BP51" s="176">
        <f t="shared" si="127"/>
        <v>0</v>
      </c>
      <c r="BQ51" s="177">
        <f t="shared" si="128"/>
        <v>0</v>
      </c>
      <c r="BR51" s="177">
        <f t="shared" si="128"/>
        <v>0</v>
      </c>
      <c r="BS51" s="178">
        <f t="shared" si="43"/>
        <v>0</v>
      </c>
      <c r="BT51" s="179">
        <f t="shared" si="129"/>
        <v>0</v>
      </c>
      <c r="BU51" s="180">
        <f t="shared" si="129"/>
        <v>0</v>
      </c>
      <c r="BV51" s="180">
        <f t="shared" si="129"/>
        <v>0</v>
      </c>
      <c r="BW51" s="181">
        <f t="shared" si="45"/>
        <v>0</v>
      </c>
      <c r="BX51" s="179">
        <f t="shared" si="130"/>
        <v>0</v>
      </c>
      <c r="BY51" s="180">
        <f t="shared" si="131"/>
        <v>0</v>
      </c>
      <c r="BZ51" s="180">
        <f t="shared" si="131"/>
        <v>0</v>
      </c>
      <c r="CA51" s="181">
        <f t="shared" si="50"/>
        <v>0</v>
      </c>
    </row>
    <row r="52" spans="2:79" ht="21" customHeight="1">
      <c r="B52" s="66"/>
      <c r="C52" s="67" t="s">
        <v>87</v>
      </c>
      <c r="D52" s="68" t="s">
        <v>17</v>
      </c>
      <c r="E52" s="69">
        <v>203.7</v>
      </c>
      <c r="F52" s="85">
        <v>1.1299999999999999</v>
      </c>
      <c r="G52" s="86">
        <v>0.96099999999999997</v>
      </c>
      <c r="H52" s="87">
        <v>68.3</v>
      </c>
      <c r="I52" s="88">
        <f t="shared" si="99"/>
        <v>15108.2</v>
      </c>
      <c r="J52" s="88">
        <f t="shared" si="100"/>
        <v>13912.7</v>
      </c>
      <c r="K52" s="89">
        <f t="shared" si="56"/>
        <v>1195.5</v>
      </c>
      <c r="L52" s="87">
        <v>71.7</v>
      </c>
      <c r="M52" s="88">
        <f t="shared" si="101"/>
        <v>15860.3</v>
      </c>
      <c r="N52" s="88">
        <f t="shared" si="102"/>
        <v>14605.3</v>
      </c>
      <c r="O52" s="89">
        <f t="shared" si="59"/>
        <v>1255</v>
      </c>
      <c r="P52" s="87">
        <v>75.099999999999994</v>
      </c>
      <c r="Q52" s="88">
        <f t="shared" si="103"/>
        <v>16612.400000000001</v>
      </c>
      <c r="R52" s="88">
        <f t="shared" si="104"/>
        <v>15297.9</v>
      </c>
      <c r="S52" s="89">
        <f t="shared" si="62"/>
        <v>1314.5000000000018</v>
      </c>
      <c r="T52" s="87">
        <v>68.3</v>
      </c>
      <c r="U52" s="88">
        <f t="shared" si="105"/>
        <v>15108.2</v>
      </c>
      <c r="V52" s="88">
        <f t="shared" si="106"/>
        <v>13912.7</v>
      </c>
      <c r="W52" s="89">
        <f t="shared" si="65"/>
        <v>1195.5</v>
      </c>
      <c r="X52" s="87">
        <v>75.099999999999994</v>
      </c>
      <c r="Y52" s="88">
        <f t="shared" si="107"/>
        <v>16612.400000000001</v>
      </c>
      <c r="Z52" s="88">
        <f t="shared" si="108"/>
        <v>15297.9</v>
      </c>
      <c r="AA52" s="89">
        <f t="shared" si="68"/>
        <v>1314.5000000000018</v>
      </c>
      <c r="AB52" s="87">
        <v>68.3</v>
      </c>
      <c r="AC52" s="88">
        <f t="shared" si="109"/>
        <v>15108.2</v>
      </c>
      <c r="AD52" s="88">
        <f t="shared" si="110"/>
        <v>13912.7</v>
      </c>
      <c r="AE52" s="89">
        <f t="shared" si="71"/>
        <v>1195.5</v>
      </c>
      <c r="AF52" s="90">
        <f t="shared" si="111"/>
        <v>426.8</v>
      </c>
      <c r="AG52" s="91">
        <f t="shared" si="111"/>
        <v>94409.7</v>
      </c>
      <c r="AH52" s="91">
        <f t="shared" si="111"/>
        <v>86939.199999999997</v>
      </c>
      <c r="AI52" s="92">
        <f t="shared" si="19"/>
        <v>7470.5</v>
      </c>
      <c r="AJ52" s="90">
        <f t="shared" si="112"/>
        <v>71.099999999999994</v>
      </c>
      <c r="AK52" s="91">
        <f t="shared" si="113"/>
        <v>15735</v>
      </c>
      <c r="AL52" s="91">
        <f t="shared" si="113"/>
        <v>14490</v>
      </c>
      <c r="AM52" s="92">
        <f t="shared" si="21"/>
        <v>1245</v>
      </c>
      <c r="AN52" s="87">
        <v>68.3</v>
      </c>
      <c r="AO52" s="88">
        <f t="shared" si="114"/>
        <v>15108.2</v>
      </c>
      <c r="AP52" s="88">
        <f t="shared" si="115"/>
        <v>13912.7</v>
      </c>
      <c r="AQ52" s="89">
        <f t="shared" si="77"/>
        <v>1195.5</v>
      </c>
      <c r="AR52" s="87">
        <v>68.3</v>
      </c>
      <c r="AS52" s="88">
        <f t="shared" si="116"/>
        <v>15108.2</v>
      </c>
      <c r="AT52" s="88">
        <f t="shared" si="117"/>
        <v>13912.7</v>
      </c>
      <c r="AU52" s="89">
        <f t="shared" si="80"/>
        <v>1195.5</v>
      </c>
      <c r="AV52" s="87">
        <v>75.099999999999994</v>
      </c>
      <c r="AW52" s="88">
        <f t="shared" si="118"/>
        <v>16612.400000000001</v>
      </c>
      <c r="AX52" s="88">
        <f t="shared" si="119"/>
        <v>15297.9</v>
      </c>
      <c r="AY52" s="89">
        <f t="shared" si="83"/>
        <v>1314.5000000000018</v>
      </c>
      <c r="AZ52" s="87">
        <v>64.900000000000006</v>
      </c>
      <c r="BA52" s="88">
        <f t="shared" si="120"/>
        <v>14356.1</v>
      </c>
      <c r="BB52" s="88">
        <f t="shared" si="121"/>
        <v>13220.1</v>
      </c>
      <c r="BC52" s="89">
        <f t="shared" si="86"/>
        <v>1136</v>
      </c>
      <c r="BD52" s="87">
        <v>64.900000000000006</v>
      </c>
      <c r="BE52" s="88">
        <f t="shared" si="122"/>
        <v>14356.1</v>
      </c>
      <c r="BF52" s="88">
        <f t="shared" si="123"/>
        <v>13220.1</v>
      </c>
      <c r="BG52" s="89">
        <f t="shared" si="89"/>
        <v>1136</v>
      </c>
      <c r="BH52" s="87">
        <v>75.099999999999994</v>
      </c>
      <c r="BI52" s="88">
        <f t="shared" si="124"/>
        <v>16612.400000000001</v>
      </c>
      <c r="BJ52" s="88">
        <f t="shared" si="125"/>
        <v>15297.9</v>
      </c>
      <c r="BK52" s="89">
        <f t="shared" si="92"/>
        <v>1314.5000000000018</v>
      </c>
      <c r="BL52" s="90">
        <f t="shared" si="126"/>
        <v>416.6</v>
      </c>
      <c r="BM52" s="91">
        <f t="shared" si="126"/>
        <v>92153.4</v>
      </c>
      <c r="BN52" s="91">
        <f t="shared" si="126"/>
        <v>84861.4</v>
      </c>
      <c r="BO52" s="92">
        <f t="shared" si="41"/>
        <v>7292</v>
      </c>
      <c r="BP52" s="90">
        <f t="shared" si="127"/>
        <v>69.400000000000006</v>
      </c>
      <c r="BQ52" s="91">
        <f t="shared" si="128"/>
        <v>15359</v>
      </c>
      <c r="BR52" s="91">
        <f t="shared" si="128"/>
        <v>14144</v>
      </c>
      <c r="BS52" s="92">
        <f t="shared" si="43"/>
        <v>1215</v>
      </c>
      <c r="BT52" s="79">
        <f t="shared" si="129"/>
        <v>843.40000000000009</v>
      </c>
      <c r="BU52" s="80">
        <f t="shared" si="129"/>
        <v>186563.09999999998</v>
      </c>
      <c r="BV52" s="80">
        <f t="shared" si="129"/>
        <v>171800.59999999998</v>
      </c>
      <c r="BW52" s="93">
        <f t="shared" si="45"/>
        <v>14762.5</v>
      </c>
      <c r="BX52" s="79">
        <f t="shared" si="130"/>
        <v>70.3</v>
      </c>
      <c r="BY52" s="80">
        <f t="shared" si="131"/>
        <v>15547</v>
      </c>
      <c r="BZ52" s="80">
        <f t="shared" si="131"/>
        <v>14317</v>
      </c>
      <c r="CA52" s="93">
        <f t="shared" si="50"/>
        <v>1230</v>
      </c>
    </row>
    <row r="53" spans="2:79" s="269" customFormat="1" ht="21" customHeight="1">
      <c r="B53" s="167"/>
      <c r="C53" s="168"/>
      <c r="D53" s="169" t="s">
        <v>160</v>
      </c>
      <c r="E53" s="170"/>
      <c r="F53" s="171"/>
      <c r="G53" s="172"/>
      <c r="H53" s="173">
        <v>0</v>
      </c>
      <c r="I53" s="174">
        <f t="shared" si="99"/>
        <v>0</v>
      </c>
      <c r="J53" s="174">
        <f t="shared" si="100"/>
        <v>0</v>
      </c>
      <c r="K53" s="175">
        <f t="shared" si="56"/>
        <v>0</v>
      </c>
      <c r="L53" s="173">
        <v>0</v>
      </c>
      <c r="M53" s="174">
        <f t="shared" si="101"/>
        <v>0</v>
      </c>
      <c r="N53" s="174">
        <f t="shared" si="102"/>
        <v>0</v>
      </c>
      <c r="O53" s="175">
        <f t="shared" si="59"/>
        <v>0</v>
      </c>
      <c r="P53" s="173">
        <v>0</v>
      </c>
      <c r="Q53" s="174">
        <f t="shared" si="103"/>
        <v>0</v>
      </c>
      <c r="R53" s="174">
        <f t="shared" si="104"/>
        <v>0</v>
      </c>
      <c r="S53" s="175">
        <f t="shared" si="62"/>
        <v>0</v>
      </c>
      <c r="T53" s="173">
        <v>0</v>
      </c>
      <c r="U53" s="174">
        <f t="shared" si="105"/>
        <v>0</v>
      </c>
      <c r="V53" s="174">
        <f t="shared" si="106"/>
        <v>0</v>
      </c>
      <c r="W53" s="175">
        <f t="shared" si="65"/>
        <v>0</v>
      </c>
      <c r="X53" s="173">
        <v>0</v>
      </c>
      <c r="Y53" s="174">
        <f t="shared" si="107"/>
        <v>0</v>
      </c>
      <c r="Z53" s="174">
        <f t="shared" si="108"/>
        <v>0</v>
      </c>
      <c r="AA53" s="175">
        <f t="shared" si="68"/>
        <v>0</v>
      </c>
      <c r="AB53" s="173">
        <v>0</v>
      </c>
      <c r="AC53" s="174">
        <f t="shared" si="109"/>
        <v>0</v>
      </c>
      <c r="AD53" s="174">
        <f t="shared" si="110"/>
        <v>0</v>
      </c>
      <c r="AE53" s="175">
        <f t="shared" si="71"/>
        <v>0</v>
      </c>
      <c r="AF53" s="176">
        <f t="shared" si="111"/>
        <v>0</v>
      </c>
      <c r="AG53" s="177">
        <f t="shared" si="111"/>
        <v>0</v>
      </c>
      <c r="AH53" s="177">
        <f t="shared" si="111"/>
        <v>0</v>
      </c>
      <c r="AI53" s="178">
        <f t="shared" si="19"/>
        <v>0</v>
      </c>
      <c r="AJ53" s="176">
        <f t="shared" si="112"/>
        <v>0</v>
      </c>
      <c r="AK53" s="177">
        <f t="shared" si="113"/>
        <v>0</v>
      </c>
      <c r="AL53" s="177">
        <f t="shared" si="113"/>
        <v>0</v>
      </c>
      <c r="AM53" s="178">
        <f t="shared" si="21"/>
        <v>0</v>
      </c>
      <c r="AN53" s="173">
        <v>0</v>
      </c>
      <c r="AO53" s="174">
        <f t="shared" si="114"/>
        <v>0</v>
      </c>
      <c r="AP53" s="174">
        <f t="shared" si="115"/>
        <v>0</v>
      </c>
      <c r="AQ53" s="175">
        <f t="shared" si="77"/>
        <v>0</v>
      </c>
      <c r="AR53" s="173">
        <v>0</v>
      </c>
      <c r="AS53" s="174">
        <f t="shared" si="116"/>
        <v>0</v>
      </c>
      <c r="AT53" s="174">
        <f t="shared" si="117"/>
        <v>0</v>
      </c>
      <c r="AU53" s="175">
        <f t="shared" si="80"/>
        <v>0</v>
      </c>
      <c r="AV53" s="173">
        <v>0</v>
      </c>
      <c r="AW53" s="174">
        <f t="shared" si="118"/>
        <v>0</v>
      </c>
      <c r="AX53" s="174">
        <f t="shared" si="119"/>
        <v>0</v>
      </c>
      <c r="AY53" s="175">
        <f t="shared" si="83"/>
        <v>0</v>
      </c>
      <c r="AZ53" s="173">
        <v>0</v>
      </c>
      <c r="BA53" s="174">
        <f t="shared" si="120"/>
        <v>0</v>
      </c>
      <c r="BB53" s="174">
        <f t="shared" si="121"/>
        <v>0</v>
      </c>
      <c r="BC53" s="175">
        <f t="shared" si="86"/>
        <v>0</v>
      </c>
      <c r="BD53" s="173">
        <v>0</v>
      </c>
      <c r="BE53" s="174">
        <f t="shared" si="122"/>
        <v>0</v>
      </c>
      <c r="BF53" s="174">
        <f t="shared" si="123"/>
        <v>0</v>
      </c>
      <c r="BG53" s="175">
        <f t="shared" si="89"/>
        <v>0</v>
      </c>
      <c r="BH53" s="173">
        <v>0</v>
      </c>
      <c r="BI53" s="174">
        <f t="shared" si="124"/>
        <v>0</v>
      </c>
      <c r="BJ53" s="174">
        <f t="shared" si="125"/>
        <v>0</v>
      </c>
      <c r="BK53" s="175">
        <f t="shared" si="92"/>
        <v>0</v>
      </c>
      <c r="BL53" s="176">
        <f t="shared" si="126"/>
        <v>0</v>
      </c>
      <c r="BM53" s="177">
        <f t="shared" si="126"/>
        <v>0</v>
      </c>
      <c r="BN53" s="177">
        <f t="shared" si="126"/>
        <v>0</v>
      </c>
      <c r="BO53" s="178">
        <f t="shared" si="41"/>
        <v>0</v>
      </c>
      <c r="BP53" s="176">
        <f t="shared" si="127"/>
        <v>0</v>
      </c>
      <c r="BQ53" s="177">
        <f t="shared" si="128"/>
        <v>0</v>
      </c>
      <c r="BR53" s="177">
        <f t="shared" si="128"/>
        <v>0</v>
      </c>
      <c r="BS53" s="178">
        <f t="shared" si="43"/>
        <v>0</v>
      </c>
      <c r="BT53" s="179">
        <f t="shared" si="129"/>
        <v>0</v>
      </c>
      <c r="BU53" s="180">
        <f t="shared" si="129"/>
        <v>0</v>
      </c>
      <c r="BV53" s="180">
        <f t="shared" si="129"/>
        <v>0</v>
      </c>
      <c r="BW53" s="181">
        <f t="shared" si="45"/>
        <v>0</v>
      </c>
      <c r="BX53" s="179">
        <f t="shared" si="130"/>
        <v>0</v>
      </c>
      <c r="BY53" s="180">
        <f t="shared" si="131"/>
        <v>0</v>
      </c>
      <c r="BZ53" s="180">
        <f t="shared" si="131"/>
        <v>0</v>
      </c>
      <c r="CA53" s="181">
        <f t="shared" si="50"/>
        <v>0</v>
      </c>
    </row>
    <row r="54" spans="2:79" ht="21" customHeight="1">
      <c r="B54" s="66"/>
      <c r="C54" s="67" t="s">
        <v>88</v>
      </c>
      <c r="D54" s="68" t="s">
        <v>18</v>
      </c>
      <c r="E54" s="69">
        <v>195.06</v>
      </c>
      <c r="F54" s="85">
        <v>1.1299999999999999</v>
      </c>
      <c r="G54" s="86">
        <v>0.97099999999999997</v>
      </c>
      <c r="H54" s="87">
        <v>56.2</v>
      </c>
      <c r="I54" s="88">
        <f t="shared" si="99"/>
        <v>12028.2</v>
      </c>
      <c r="J54" s="88">
        <f t="shared" si="100"/>
        <v>10962.4</v>
      </c>
      <c r="K54" s="89">
        <f t="shared" si="56"/>
        <v>1065.8000000000011</v>
      </c>
      <c r="L54" s="87">
        <v>59</v>
      </c>
      <c r="M54" s="88">
        <f t="shared" si="101"/>
        <v>12627.5</v>
      </c>
      <c r="N54" s="88">
        <f t="shared" si="102"/>
        <v>11508.5</v>
      </c>
      <c r="O54" s="89">
        <f t="shared" si="59"/>
        <v>1119</v>
      </c>
      <c r="P54" s="87">
        <v>61.8</v>
      </c>
      <c r="Q54" s="88">
        <f t="shared" si="103"/>
        <v>13226.8</v>
      </c>
      <c r="R54" s="88">
        <f t="shared" si="104"/>
        <v>12054.7</v>
      </c>
      <c r="S54" s="89">
        <f t="shared" si="62"/>
        <v>1172.0999999999985</v>
      </c>
      <c r="T54" s="87">
        <v>56.2</v>
      </c>
      <c r="U54" s="88">
        <f t="shared" si="105"/>
        <v>12028.2</v>
      </c>
      <c r="V54" s="88">
        <f t="shared" si="106"/>
        <v>10962.4</v>
      </c>
      <c r="W54" s="89">
        <f t="shared" si="65"/>
        <v>1065.8000000000011</v>
      </c>
      <c r="X54" s="87">
        <v>61.8</v>
      </c>
      <c r="Y54" s="88">
        <f t="shared" si="107"/>
        <v>13226.8</v>
      </c>
      <c r="Z54" s="88">
        <f t="shared" si="108"/>
        <v>12054.7</v>
      </c>
      <c r="AA54" s="89">
        <f t="shared" si="68"/>
        <v>1172.0999999999985</v>
      </c>
      <c r="AB54" s="87">
        <v>56.2</v>
      </c>
      <c r="AC54" s="88">
        <f t="shared" si="109"/>
        <v>12028.2</v>
      </c>
      <c r="AD54" s="88">
        <f t="shared" si="110"/>
        <v>10962.4</v>
      </c>
      <c r="AE54" s="89">
        <f t="shared" si="71"/>
        <v>1065.8000000000011</v>
      </c>
      <c r="AF54" s="90">
        <f t="shared" si="111"/>
        <v>351.2</v>
      </c>
      <c r="AG54" s="91">
        <f t="shared" si="111"/>
        <v>75165.7</v>
      </c>
      <c r="AH54" s="91">
        <f t="shared" si="111"/>
        <v>68505.100000000006</v>
      </c>
      <c r="AI54" s="92">
        <f t="shared" si="19"/>
        <v>6660.5999999999913</v>
      </c>
      <c r="AJ54" s="90">
        <f t="shared" si="112"/>
        <v>58.5</v>
      </c>
      <c r="AK54" s="91">
        <f t="shared" si="113"/>
        <v>12528</v>
      </c>
      <c r="AL54" s="91">
        <f t="shared" si="113"/>
        <v>11418</v>
      </c>
      <c r="AM54" s="92">
        <f t="shared" si="21"/>
        <v>1110</v>
      </c>
      <c r="AN54" s="87">
        <v>56.2</v>
      </c>
      <c r="AO54" s="88">
        <f t="shared" si="114"/>
        <v>12028.2</v>
      </c>
      <c r="AP54" s="88">
        <f t="shared" si="115"/>
        <v>10962.4</v>
      </c>
      <c r="AQ54" s="89">
        <f t="shared" si="77"/>
        <v>1065.8000000000011</v>
      </c>
      <c r="AR54" s="87">
        <v>56.2</v>
      </c>
      <c r="AS54" s="88">
        <f t="shared" si="116"/>
        <v>12028.2</v>
      </c>
      <c r="AT54" s="88">
        <f t="shared" si="117"/>
        <v>10962.4</v>
      </c>
      <c r="AU54" s="89">
        <f t="shared" si="80"/>
        <v>1065.8000000000011</v>
      </c>
      <c r="AV54" s="87">
        <v>61.8</v>
      </c>
      <c r="AW54" s="88">
        <f t="shared" si="118"/>
        <v>13226.8</v>
      </c>
      <c r="AX54" s="88">
        <f t="shared" si="119"/>
        <v>12054.7</v>
      </c>
      <c r="AY54" s="89">
        <f t="shared" si="83"/>
        <v>1172.0999999999985</v>
      </c>
      <c r="AZ54" s="87">
        <v>53.4</v>
      </c>
      <c r="BA54" s="88">
        <f t="shared" si="120"/>
        <v>11429</v>
      </c>
      <c r="BB54" s="88">
        <f t="shared" si="121"/>
        <v>10416.200000000001</v>
      </c>
      <c r="BC54" s="89">
        <f t="shared" si="86"/>
        <v>1012.7999999999993</v>
      </c>
      <c r="BD54" s="87">
        <v>53.4</v>
      </c>
      <c r="BE54" s="88">
        <f t="shared" si="122"/>
        <v>11429</v>
      </c>
      <c r="BF54" s="88">
        <f t="shared" si="123"/>
        <v>10416.200000000001</v>
      </c>
      <c r="BG54" s="89">
        <f t="shared" si="89"/>
        <v>1012.7999999999993</v>
      </c>
      <c r="BH54" s="87">
        <v>61.8</v>
      </c>
      <c r="BI54" s="88">
        <f t="shared" si="124"/>
        <v>13226.8</v>
      </c>
      <c r="BJ54" s="88">
        <f t="shared" si="125"/>
        <v>12054.7</v>
      </c>
      <c r="BK54" s="89">
        <f t="shared" si="92"/>
        <v>1172.0999999999985</v>
      </c>
      <c r="BL54" s="90">
        <f t="shared" si="126"/>
        <v>342.8</v>
      </c>
      <c r="BM54" s="91">
        <f t="shared" si="126"/>
        <v>73368</v>
      </c>
      <c r="BN54" s="91">
        <f t="shared" si="126"/>
        <v>66866.599999999991</v>
      </c>
      <c r="BO54" s="92">
        <f t="shared" si="41"/>
        <v>6501.4000000000087</v>
      </c>
      <c r="BP54" s="90">
        <f t="shared" si="127"/>
        <v>57.1</v>
      </c>
      <c r="BQ54" s="91">
        <f t="shared" si="128"/>
        <v>12228</v>
      </c>
      <c r="BR54" s="91">
        <f t="shared" si="128"/>
        <v>11144</v>
      </c>
      <c r="BS54" s="92">
        <f t="shared" si="43"/>
        <v>1084</v>
      </c>
      <c r="BT54" s="79">
        <f t="shared" si="129"/>
        <v>694</v>
      </c>
      <c r="BU54" s="80">
        <f t="shared" si="129"/>
        <v>148533.70000000001</v>
      </c>
      <c r="BV54" s="80">
        <f t="shared" si="129"/>
        <v>135371.70000000001</v>
      </c>
      <c r="BW54" s="93">
        <f t="shared" si="45"/>
        <v>13162</v>
      </c>
      <c r="BX54" s="79">
        <f t="shared" si="130"/>
        <v>57.8</v>
      </c>
      <c r="BY54" s="80">
        <f t="shared" si="131"/>
        <v>12378</v>
      </c>
      <c r="BZ54" s="80">
        <f t="shared" si="131"/>
        <v>11281</v>
      </c>
      <c r="CA54" s="93">
        <f t="shared" si="50"/>
        <v>1097</v>
      </c>
    </row>
    <row r="55" spans="2:79" s="269" customFormat="1" ht="21" customHeight="1">
      <c r="B55" s="167"/>
      <c r="C55" s="168"/>
      <c r="D55" s="169" t="s">
        <v>161</v>
      </c>
      <c r="E55" s="170"/>
      <c r="F55" s="171"/>
      <c r="G55" s="172"/>
      <c r="H55" s="173">
        <v>0</v>
      </c>
      <c r="I55" s="174">
        <f t="shared" si="99"/>
        <v>0</v>
      </c>
      <c r="J55" s="174">
        <f t="shared" si="100"/>
        <v>0</v>
      </c>
      <c r="K55" s="175">
        <f t="shared" si="56"/>
        <v>0</v>
      </c>
      <c r="L55" s="173">
        <v>0</v>
      </c>
      <c r="M55" s="174">
        <f t="shared" si="101"/>
        <v>0</v>
      </c>
      <c r="N55" s="174">
        <f t="shared" si="102"/>
        <v>0</v>
      </c>
      <c r="O55" s="175">
        <f t="shared" si="59"/>
        <v>0</v>
      </c>
      <c r="P55" s="173">
        <v>0</v>
      </c>
      <c r="Q55" s="174">
        <f t="shared" si="103"/>
        <v>0</v>
      </c>
      <c r="R55" s="174">
        <f t="shared" si="104"/>
        <v>0</v>
      </c>
      <c r="S55" s="175">
        <f t="shared" si="62"/>
        <v>0</v>
      </c>
      <c r="T55" s="173">
        <v>0</v>
      </c>
      <c r="U55" s="174">
        <f t="shared" si="105"/>
        <v>0</v>
      </c>
      <c r="V55" s="174">
        <f t="shared" si="106"/>
        <v>0</v>
      </c>
      <c r="W55" s="175">
        <f t="shared" si="65"/>
        <v>0</v>
      </c>
      <c r="X55" s="173">
        <v>0</v>
      </c>
      <c r="Y55" s="174">
        <f t="shared" si="107"/>
        <v>0</v>
      </c>
      <c r="Z55" s="174">
        <f t="shared" si="108"/>
        <v>0</v>
      </c>
      <c r="AA55" s="175">
        <f t="shared" si="68"/>
        <v>0</v>
      </c>
      <c r="AB55" s="173">
        <v>0</v>
      </c>
      <c r="AC55" s="174">
        <f t="shared" si="109"/>
        <v>0</v>
      </c>
      <c r="AD55" s="174">
        <f t="shared" si="110"/>
        <v>0</v>
      </c>
      <c r="AE55" s="175">
        <f t="shared" si="71"/>
        <v>0</v>
      </c>
      <c r="AF55" s="176">
        <f t="shared" si="111"/>
        <v>0</v>
      </c>
      <c r="AG55" s="177">
        <f t="shared" si="111"/>
        <v>0</v>
      </c>
      <c r="AH55" s="177">
        <f t="shared" si="111"/>
        <v>0</v>
      </c>
      <c r="AI55" s="178">
        <f t="shared" si="19"/>
        <v>0</v>
      </c>
      <c r="AJ55" s="176">
        <f t="shared" si="112"/>
        <v>0</v>
      </c>
      <c r="AK55" s="177">
        <f t="shared" si="113"/>
        <v>0</v>
      </c>
      <c r="AL55" s="177">
        <f t="shared" si="113"/>
        <v>0</v>
      </c>
      <c r="AM55" s="178">
        <f t="shared" si="21"/>
        <v>0</v>
      </c>
      <c r="AN55" s="173">
        <v>0</v>
      </c>
      <c r="AO55" s="174">
        <f t="shared" si="114"/>
        <v>0</v>
      </c>
      <c r="AP55" s="174">
        <f t="shared" si="115"/>
        <v>0</v>
      </c>
      <c r="AQ55" s="175">
        <f t="shared" si="77"/>
        <v>0</v>
      </c>
      <c r="AR55" s="173">
        <v>0</v>
      </c>
      <c r="AS55" s="174">
        <f t="shared" si="116"/>
        <v>0</v>
      </c>
      <c r="AT55" s="174">
        <f t="shared" si="117"/>
        <v>0</v>
      </c>
      <c r="AU55" s="175">
        <f t="shared" si="80"/>
        <v>0</v>
      </c>
      <c r="AV55" s="173">
        <v>0</v>
      </c>
      <c r="AW55" s="174">
        <f t="shared" si="118"/>
        <v>0</v>
      </c>
      <c r="AX55" s="174">
        <f t="shared" si="119"/>
        <v>0</v>
      </c>
      <c r="AY55" s="175">
        <f t="shared" si="83"/>
        <v>0</v>
      </c>
      <c r="AZ55" s="173">
        <v>0</v>
      </c>
      <c r="BA55" s="174">
        <f t="shared" si="120"/>
        <v>0</v>
      </c>
      <c r="BB55" s="174">
        <f t="shared" si="121"/>
        <v>0</v>
      </c>
      <c r="BC55" s="175">
        <f t="shared" si="86"/>
        <v>0</v>
      </c>
      <c r="BD55" s="173">
        <v>0</v>
      </c>
      <c r="BE55" s="174">
        <f t="shared" si="122"/>
        <v>0</v>
      </c>
      <c r="BF55" s="174">
        <f t="shared" si="123"/>
        <v>0</v>
      </c>
      <c r="BG55" s="175">
        <f t="shared" si="89"/>
        <v>0</v>
      </c>
      <c r="BH55" s="173">
        <v>0</v>
      </c>
      <c r="BI55" s="174">
        <f t="shared" si="124"/>
        <v>0</v>
      </c>
      <c r="BJ55" s="174">
        <f t="shared" si="125"/>
        <v>0</v>
      </c>
      <c r="BK55" s="175">
        <f t="shared" si="92"/>
        <v>0</v>
      </c>
      <c r="BL55" s="176">
        <f t="shared" si="126"/>
        <v>0</v>
      </c>
      <c r="BM55" s="177">
        <f t="shared" si="126"/>
        <v>0</v>
      </c>
      <c r="BN55" s="177">
        <f t="shared" si="126"/>
        <v>0</v>
      </c>
      <c r="BO55" s="178">
        <f t="shared" si="41"/>
        <v>0</v>
      </c>
      <c r="BP55" s="176">
        <f t="shared" si="127"/>
        <v>0</v>
      </c>
      <c r="BQ55" s="177">
        <f t="shared" si="128"/>
        <v>0</v>
      </c>
      <c r="BR55" s="177">
        <f t="shared" si="128"/>
        <v>0</v>
      </c>
      <c r="BS55" s="178">
        <f t="shared" si="43"/>
        <v>0</v>
      </c>
      <c r="BT55" s="179">
        <f t="shared" si="129"/>
        <v>0</v>
      </c>
      <c r="BU55" s="180">
        <f t="shared" si="129"/>
        <v>0</v>
      </c>
      <c r="BV55" s="180">
        <f t="shared" si="129"/>
        <v>0</v>
      </c>
      <c r="BW55" s="181">
        <f t="shared" si="45"/>
        <v>0</v>
      </c>
      <c r="BX55" s="179">
        <f t="shared" si="130"/>
        <v>0</v>
      </c>
      <c r="BY55" s="180">
        <f t="shared" si="131"/>
        <v>0</v>
      </c>
      <c r="BZ55" s="180">
        <f t="shared" si="131"/>
        <v>0</v>
      </c>
      <c r="CA55" s="181">
        <f t="shared" si="50"/>
        <v>0</v>
      </c>
    </row>
    <row r="56" spans="2:79" ht="21" customHeight="1">
      <c r="B56" s="160" t="s">
        <v>121</v>
      </c>
      <c r="C56" s="161" t="s">
        <v>89</v>
      </c>
      <c r="D56" s="162" t="s">
        <v>90</v>
      </c>
      <c r="E56" s="163"/>
      <c r="F56" s="164"/>
      <c r="G56" s="165"/>
      <c r="H56" s="87">
        <v>0</v>
      </c>
      <c r="I56" s="88">
        <f t="shared" si="99"/>
        <v>0</v>
      </c>
      <c r="J56" s="88">
        <f t="shared" si="100"/>
        <v>0</v>
      </c>
      <c r="K56" s="89">
        <f t="shared" si="56"/>
        <v>0</v>
      </c>
      <c r="L56" s="87">
        <v>0</v>
      </c>
      <c r="M56" s="88">
        <f t="shared" si="101"/>
        <v>0</v>
      </c>
      <c r="N56" s="88">
        <f t="shared" si="102"/>
        <v>0</v>
      </c>
      <c r="O56" s="89">
        <f t="shared" si="59"/>
        <v>0</v>
      </c>
      <c r="P56" s="87">
        <v>0</v>
      </c>
      <c r="Q56" s="88">
        <f t="shared" si="103"/>
        <v>0</v>
      </c>
      <c r="R56" s="88">
        <f t="shared" si="104"/>
        <v>0</v>
      </c>
      <c r="S56" s="89">
        <f t="shared" si="62"/>
        <v>0</v>
      </c>
      <c r="T56" s="87">
        <v>0</v>
      </c>
      <c r="U56" s="88">
        <f t="shared" si="105"/>
        <v>0</v>
      </c>
      <c r="V56" s="88">
        <f t="shared" si="106"/>
        <v>0</v>
      </c>
      <c r="W56" s="89">
        <f t="shared" si="65"/>
        <v>0</v>
      </c>
      <c r="X56" s="87">
        <v>0</v>
      </c>
      <c r="Y56" s="88">
        <f t="shared" si="107"/>
        <v>0</v>
      </c>
      <c r="Z56" s="88">
        <f t="shared" si="108"/>
        <v>0</v>
      </c>
      <c r="AA56" s="89">
        <f t="shared" si="68"/>
        <v>0</v>
      </c>
      <c r="AB56" s="87">
        <v>0</v>
      </c>
      <c r="AC56" s="88">
        <f t="shared" si="109"/>
        <v>0</v>
      </c>
      <c r="AD56" s="88">
        <f t="shared" si="110"/>
        <v>0</v>
      </c>
      <c r="AE56" s="89">
        <f t="shared" si="71"/>
        <v>0</v>
      </c>
      <c r="AF56" s="90">
        <f t="shared" si="111"/>
        <v>0</v>
      </c>
      <c r="AG56" s="91">
        <f t="shared" si="111"/>
        <v>0</v>
      </c>
      <c r="AH56" s="91">
        <f t="shared" si="111"/>
        <v>0</v>
      </c>
      <c r="AI56" s="92">
        <f t="shared" si="19"/>
        <v>0</v>
      </c>
      <c r="AJ56" s="90">
        <f t="shared" si="112"/>
        <v>0</v>
      </c>
      <c r="AK56" s="91">
        <f t="shared" si="113"/>
        <v>0</v>
      </c>
      <c r="AL56" s="91">
        <f t="shared" si="113"/>
        <v>0</v>
      </c>
      <c r="AM56" s="92">
        <f t="shared" si="21"/>
        <v>0</v>
      </c>
      <c r="AN56" s="87">
        <v>0</v>
      </c>
      <c r="AO56" s="88">
        <f t="shared" si="114"/>
        <v>0</v>
      </c>
      <c r="AP56" s="88">
        <f t="shared" si="115"/>
        <v>0</v>
      </c>
      <c r="AQ56" s="89">
        <f t="shared" si="77"/>
        <v>0</v>
      </c>
      <c r="AR56" s="87">
        <v>0</v>
      </c>
      <c r="AS56" s="88">
        <f t="shared" si="116"/>
        <v>0</v>
      </c>
      <c r="AT56" s="88">
        <f t="shared" si="117"/>
        <v>0</v>
      </c>
      <c r="AU56" s="89">
        <f t="shared" si="80"/>
        <v>0</v>
      </c>
      <c r="AV56" s="87">
        <v>0</v>
      </c>
      <c r="AW56" s="88">
        <f t="shared" si="118"/>
        <v>0</v>
      </c>
      <c r="AX56" s="88">
        <f t="shared" si="119"/>
        <v>0</v>
      </c>
      <c r="AY56" s="89">
        <f t="shared" si="83"/>
        <v>0</v>
      </c>
      <c r="AZ56" s="87">
        <v>0</v>
      </c>
      <c r="BA56" s="88">
        <f t="shared" si="120"/>
        <v>0</v>
      </c>
      <c r="BB56" s="88">
        <f t="shared" si="121"/>
        <v>0</v>
      </c>
      <c r="BC56" s="89">
        <f t="shared" si="86"/>
        <v>0</v>
      </c>
      <c r="BD56" s="87">
        <v>0</v>
      </c>
      <c r="BE56" s="88">
        <f t="shared" si="122"/>
        <v>0</v>
      </c>
      <c r="BF56" s="88">
        <f t="shared" si="123"/>
        <v>0</v>
      </c>
      <c r="BG56" s="89">
        <f t="shared" si="89"/>
        <v>0</v>
      </c>
      <c r="BH56" s="87">
        <v>0</v>
      </c>
      <c r="BI56" s="88">
        <f t="shared" si="124"/>
        <v>0</v>
      </c>
      <c r="BJ56" s="88">
        <f t="shared" si="125"/>
        <v>0</v>
      </c>
      <c r="BK56" s="89">
        <f t="shared" si="92"/>
        <v>0</v>
      </c>
      <c r="BL56" s="90">
        <f t="shared" si="126"/>
        <v>0</v>
      </c>
      <c r="BM56" s="91">
        <f t="shared" si="126"/>
        <v>0</v>
      </c>
      <c r="BN56" s="91">
        <f t="shared" si="126"/>
        <v>0</v>
      </c>
      <c r="BO56" s="92">
        <f t="shared" si="41"/>
        <v>0</v>
      </c>
      <c r="BP56" s="90">
        <f t="shared" si="127"/>
        <v>0</v>
      </c>
      <c r="BQ56" s="91">
        <f t="shared" si="128"/>
        <v>0</v>
      </c>
      <c r="BR56" s="91">
        <f t="shared" si="128"/>
        <v>0</v>
      </c>
      <c r="BS56" s="92">
        <f t="shared" si="43"/>
        <v>0</v>
      </c>
      <c r="BT56" s="79">
        <f t="shared" si="129"/>
        <v>0</v>
      </c>
      <c r="BU56" s="80">
        <f t="shared" si="129"/>
        <v>0</v>
      </c>
      <c r="BV56" s="80">
        <f t="shared" si="129"/>
        <v>0</v>
      </c>
      <c r="BW56" s="93">
        <f t="shared" si="45"/>
        <v>0</v>
      </c>
      <c r="BX56" s="79">
        <f t="shared" si="130"/>
        <v>0</v>
      </c>
      <c r="BY56" s="80">
        <f t="shared" si="131"/>
        <v>0</v>
      </c>
      <c r="BZ56" s="80">
        <f t="shared" si="131"/>
        <v>0</v>
      </c>
      <c r="CA56" s="93">
        <f t="shared" si="50"/>
        <v>0</v>
      </c>
    </row>
    <row r="57" spans="2:79" s="268" customFormat="1" ht="21" customHeight="1">
      <c r="B57" s="145" t="s">
        <v>91</v>
      </c>
      <c r="C57" s="184" t="s">
        <v>162</v>
      </c>
      <c r="D57" s="146" t="s">
        <v>92</v>
      </c>
      <c r="E57" s="185"/>
      <c r="F57" s="186"/>
      <c r="G57" s="187"/>
      <c r="H57" s="136">
        <v>0</v>
      </c>
      <c r="I57" s="137">
        <f t="shared" si="99"/>
        <v>0</v>
      </c>
      <c r="J57" s="137">
        <f t="shared" si="100"/>
        <v>0</v>
      </c>
      <c r="K57" s="138">
        <f t="shared" si="56"/>
        <v>0</v>
      </c>
      <c r="L57" s="136">
        <v>0</v>
      </c>
      <c r="M57" s="137">
        <f t="shared" si="101"/>
        <v>0</v>
      </c>
      <c r="N57" s="137">
        <f t="shared" si="102"/>
        <v>0</v>
      </c>
      <c r="O57" s="138">
        <f t="shared" si="59"/>
        <v>0</v>
      </c>
      <c r="P57" s="136">
        <v>0</v>
      </c>
      <c r="Q57" s="137">
        <f t="shared" si="103"/>
        <v>0</v>
      </c>
      <c r="R57" s="137">
        <f t="shared" si="104"/>
        <v>0</v>
      </c>
      <c r="S57" s="138">
        <f t="shared" si="62"/>
        <v>0</v>
      </c>
      <c r="T57" s="136">
        <v>0</v>
      </c>
      <c r="U57" s="137">
        <f t="shared" si="105"/>
        <v>0</v>
      </c>
      <c r="V57" s="137">
        <f t="shared" si="106"/>
        <v>0</v>
      </c>
      <c r="W57" s="138">
        <f t="shared" si="65"/>
        <v>0</v>
      </c>
      <c r="X57" s="136">
        <v>0</v>
      </c>
      <c r="Y57" s="137">
        <f t="shared" si="107"/>
        <v>0</v>
      </c>
      <c r="Z57" s="137">
        <f t="shared" si="108"/>
        <v>0</v>
      </c>
      <c r="AA57" s="138">
        <f t="shared" si="68"/>
        <v>0</v>
      </c>
      <c r="AB57" s="136">
        <v>0</v>
      </c>
      <c r="AC57" s="137">
        <f t="shared" si="109"/>
        <v>0</v>
      </c>
      <c r="AD57" s="137">
        <f t="shared" si="110"/>
        <v>0</v>
      </c>
      <c r="AE57" s="138">
        <f t="shared" si="71"/>
        <v>0</v>
      </c>
      <c r="AF57" s="139">
        <f t="shared" si="111"/>
        <v>0</v>
      </c>
      <c r="AG57" s="140">
        <f t="shared" si="111"/>
        <v>0</v>
      </c>
      <c r="AH57" s="140">
        <f t="shared" si="111"/>
        <v>0</v>
      </c>
      <c r="AI57" s="141">
        <f t="shared" si="19"/>
        <v>0</v>
      </c>
      <c r="AJ57" s="139">
        <f t="shared" si="112"/>
        <v>0</v>
      </c>
      <c r="AK57" s="140">
        <f t="shared" si="113"/>
        <v>0</v>
      </c>
      <c r="AL57" s="140">
        <f t="shared" si="113"/>
        <v>0</v>
      </c>
      <c r="AM57" s="141">
        <f t="shared" si="21"/>
        <v>0</v>
      </c>
      <c r="AN57" s="136">
        <v>0</v>
      </c>
      <c r="AO57" s="137">
        <f t="shared" si="114"/>
        <v>0</v>
      </c>
      <c r="AP57" s="137">
        <f t="shared" si="115"/>
        <v>0</v>
      </c>
      <c r="AQ57" s="138">
        <f t="shared" si="77"/>
        <v>0</v>
      </c>
      <c r="AR57" s="136">
        <v>0</v>
      </c>
      <c r="AS57" s="137">
        <f t="shared" si="116"/>
        <v>0</v>
      </c>
      <c r="AT57" s="137">
        <f t="shared" si="117"/>
        <v>0</v>
      </c>
      <c r="AU57" s="138">
        <f t="shared" si="80"/>
        <v>0</v>
      </c>
      <c r="AV57" s="136">
        <v>0</v>
      </c>
      <c r="AW57" s="137">
        <f t="shared" si="118"/>
        <v>0</v>
      </c>
      <c r="AX57" s="137">
        <f t="shared" si="119"/>
        <v>0</v>
      </c>
      <c r="AY57" s="138">
        <f t="shared" si="83"/>
        <v>0</v>
      </c>
      <c r="AZ57" s="136">
        <v>0</v>
      </c>
      <c r="BA57" s="137">
        <f t="shared" si="120"/>
        <v>0</v>
      </c>
      <c r="BB57" s="137">
        <f t="shared" si="121"/>
        <v>0</v>
      </c>
      <c r="BC57" s="138">
        <f t="shared" si="86"/>
        <v>0</v>
      </c>
      <c r="BD57" s="136">
        <v>0</v>
      </c>
      <c r="BE57" s="137">
        <f t="shared" si="122"/>
        <v>0</v>
      </c>
      <c r="BF57" s="137">
        <f t="shared" si="123"/>
        <v>0</v>
      </c>
      <c r="BG57" s="138">
        <f t="shared" si="89"/>
        <v>0</v>
      </c>
      <c r="BH57" s="136">
        <v>0</v>
      </c>
      <c r="BI57" s="137">
        <f t="shared" si="124"/>
        <v>0</v>
      </c>
      <c r="BJ57" s="137">
        <f t="shared" si="125"/>
        <v>0</v>
      </c>
      <c r="BK57" s="138">
        <f t="shared" si="92"/>
        <v>0</v>
      </c>
      <c r="BL57" s="139">
        <f t="shared" si="126"/>
        <v>0</v>
      </c>
      <c r="BM57" s="140">
        <f t="shared" si="126"/>
        <v>0</v>
      </c>
      <c r="BN57" s="140">
        <f t="shared" si="126"/>
        <v>0</v>
      </c>
      <c r="BO57" s="141">
        <f t="shared" si="41"/>
        <v>0</v>
      </c>
      <c r="BP57" s="139">
        <f t="shared" si="127"/>
        <v>0</v>
      </c>
      <c r="BQ57" s="140">
        <f t="shared" si="128"/>
        <v>0</v>
      </c>
      <c r="BR57" s="140">
        <f t="shared" si="128"/>
        <v>0</v>
      </c>
      <c r="BS57" s="141">
        <f t="shared" si="43"/>
        <v>0</v>
      </c>
      <c r="BT57" s="142">
        <f t="shared" si="129"/>
        <v>0</v>
      </c>
      <c r="BU57" s="143">
        <f t="shared" si="129"/>
        <v>0</v>
      </c>
      <c r="BV57" s="143">
        <f t="shared" si="129"/>
        <v>0</v>
      </c>
      <c r="BW57" s="144">
        <f t="shared" si="45"/>
        <v>0</v>
      </c>
      <c r="BX57" s="142">
        <f t="shared" si="130"/>
        <v>0</v>
      </c>
      <c r="BY57" s="143">
        <f t="shared" si="131"/>
        <v>0</v>
      </c>
      <c r="BZ57" s="143">
        <f t="shared" si="131"/>
        <v>0</v>
      </c>
      <c r="CA57" s="144">
        <f t="shared" si="50"/>
        <v>0</v>
      </c>
    </row>
    <row r="58" spans="2:79" s="268" customFormat="1" ht="21" customHeight="1">
      <c r="B58" s="145"/>
      <c r="C58" s="184"/>
      <c r="D58" s="146" t="s">
        <v>92</v>
      </c>
      <c r="E58" s="185"/>
      <c r="F58" s="159"/>
      <c r="G58" s="149"/>
      <c r="H58" s="136">
        <v>0</v>
      </c>
      <c r="I58" s="137">
        <f t="shared" si="99"/>
        <v>0</v>
      </c>
      <c r="J58" s="137">
        <f t="shared" si="100"/>
        <v>0</v>
      </c>
      <c r="K58" s="138">
        <f t="shared" si="56"/>
        <v>0</v>
      </c>
      <c r="L58" s="136">
        <v>0</v>
      </c>
      <c r="M58" s="137">
        <f t="shared" si="101"/>
        <v>0</v>
      </c>
      <c r="N58" s="137">
        <f t="shared" si="102"/>
        <v>0</v>
      </c>
      <c r="O58" s="138">
        <f t="shared" si="59"/>
        <v>0</v>
      </c>
      <c r="P58" s="136">
        <v>0</v>
      </c>
      <c r="Q58" s="137">
        <f t="shared" si="103"/>
        <v>0</v>
      </c>
      <c r="R58" s="137">
        <f t="shared" si="104"/>
        <v>0</v>
      </c>
      <c r="S58" s="138">
        <f t="shared" si="62"/>
        <v>0</v>
      </c>
      <c r="T58" s="136">
        <v>0</v>
      </c>
      <c r="U58" s="137">
        <f t="shared" si="105"/>
        <v>0</v>
      </c>
      <c r="V58" s="137">
        <f t="shared" si="106"/>
        <v>0</v>
      </c>
      <c r="W58" s="138">
        <f t="shared" si="65"/>
        <v>0</v>
      </c>
      <c r="X58" s="136">
        <v>0</v>
      </c>
      <c r="Y58" s="137">
        <f t="shared" si="107"/>
        <v>0</v>
      </c>
      <c r="Z58" s="137">
        <f t="shared" si="108"/>
        <v>0</v>
      </c>
      <c r="AA58" s="138">
        <f t="shared" si="68"/>
        <v>0</v>
      </c>
      <c r="AB58" s="136">
        <v>0</v>
      </c>
      <c r="AC58" s="137">
        <f t="shared" si="109"/>
        <v>0</v>
      </c>
      <c r="AD58" s="137">
        <f t="shared" si="110"/>
        <v>0</v>
      </c>
      <c r="AE58" s="138">
        <f t="shared" si="71"/>
        <v>0</v>
      </c>
      <c r="AF58" s="139">
        <f t="shared" si="111"/>
        <v>0</v>
      </c>
      <c r="AG58" s="140">
        <f t="shared" si="111"/>
        <v>0</v>
      </c>
      <c r="AH58" s="140">
        <f t="shared" si="111"/>
        <v>0</v>
      </c>
      <c r="AI58" s="141">
        <f t="shared" si="19"/>
        <v>0</v>
      </c>
      <c r="AJ58" s="139">
        <f t="shared" si="112"/>
        <v>0</v>
      </c>
      <c r="AK58" s="140">
        <f t="shared" si="113"/>
        <v>0</v>
      </c>
      <c r="AL58" s="140">
        <f t="shared" si="113"/>
        <v>0</v>
      </c>
      <c r="AM58" s="141">
        <f t="shared" si="21"/>
        <v>0</v>
      </c>
      <c r="AN58" s="136">
        <v>0</v>
      </c>
      <c r="AO58" s="137">
        <f t="shared" si="114"/>
        <v>0</v>
      </c>
      <c r="AP58" s="137">
        <f t="shared" si="115"/>
        <v>0</v>
      </c>
      <c r="AQ58" s="138">
        <f t="shared" si="77"/>
        <v>0</v>
      </c>
      <c r="AR58" s="136">
        <v>0</v>
      </c>
      <c r="AS58" s="137">
        <f t="shared" si="116"/>
        <v>0</v>
      </c>
      <c r="AT58" s="137">
        <f t="shared" si="117"/>
        <v>0</v>
      </c>
      <c r="AU58" s="138">
        <f t="shared" si="80"/>
        <v>0</v>
      </c>
      <c r="AV58" s="136">
        <v>0</v>
      </c>
      <c r="AW58" s="137">
        <f t="shared" si="118"/>
        <v>0</v>
      </c>
      <c r="AX58" s="137">
        <f t="shared" si="119"/>
        <v>0</v>
      </c>
      <c r="AY58" s="138">
        <f t="shared" si="83"/>
        <v>0</v>
      </c>
      <c r="AZ58" s="136">
        <v>0</v>
      </c>
      <c r="BA58" s="137">
        <f t="shared" si="120"/>
        <v>0</v>
      </c>
      <c r="BB58" s="137">
        <f t="shared" si="121"/>
        <v>0</v>
      </c>
      <c r="BC58" s="138">
        <f t="shared" si="86"/>
        <v>0</v>
      </c>
      <c r="BD58" s="136">
        <v>0</v>
      </c>
      <c r="BE58" s="137">
        <f t="shared" si="122"/>
        <v>0</v>
      </c>
      <c r="BF58" s="137">
        <f t="shared" si="123"/>
        <v>0</v>
      </c>
      <c r="BG58" s="138">
        <f t="shared" si="89"/>
        <v>0</v>
      </c>
      <c r="BH58" s="136">
        <v>0</v>
      </c>
      <c r="BI58" s="137">
        <f t="shared" si="124"/>
        <v>0</v>
      </c>
      <c r="BJ58" s="137">
        <f t="shared" si="125"/>
        <v>0</v>
      </c>
      <c r="BK58" s="138">
        <f t="shared" si="92"/>
        <v>0</v>
      </c>
      <c r="BL58" s="139">
        <f t="shared" si="126"/>
        <v>0</v>
      </c>
      <c r="BM58" s="140">
        <f t="shared" si="126"/>
        <v>0</v>
      </c>
      <c r="BN58" s="140">
        <f t="shared" si="126"/>
        <v>0</v>
      </c>
      <c r="BO58" s="141">
        <f t="shared" si="41"/>
        <v>0</v>
      </c>
      <c r="BP58" s="139">
        <f t="shared" si="127"/>
        <v>0</v>
      </c>
      <c r="BQ58" s="140">
        <f t="shared" si="128"/>
        <v>0</v>
      </c>
      <c r="BR58" s="140">
        <f t="shared" si="128"/>
        <v>0</v>
      </c>
      <c r="BS58" s="141">
        <f t="shared" si="43"/>
        <v>0</v>
      </c>
      <c r="BT58" s="142">
        <f t="shared" si="129"/>
        <v>0</v>
      </c>
      <c r="BU58" s="143">
        <f t="shared" si="129"/>
        <v>0</v>
      </c>
      <c r="BV58" s="143">
        <f t="shared" si="129"/>
        <v>0</v>
      </c>
      <c r="BW58" s="144">
        <f t="shared" si="45"/>
        <v>0</v>
      </c>
      <c r="BX58" s="142">
        <f t="shared" si="130"/>
        <v>0</v>
      </c>
      <c r="BY58" s="143">
        <f t="shared" si="131"/>
        <v>0</v>
      </c>
      <c r="BZ58" s="143">
        <f t="shared" si="131"/>
        <v>0</v>
      </c>
      <c r="CA58" s="144">
        <f t="shared" si="50"/>
        <v>0</v>
      </c>
    </row>
    <row r="59" spans="2:79" s="268" customFormat="1" ht="21" customHeight="1">
      <c r="B59" s="188"/>
      <c r="C59" s="189"/>
      <c r="D59" s="190" t="s">
        <v>92</v>
      </c>
      <c r="E59" s="191"/>
      <c r="F59" s="192"/>
      <c r="G59" s="193"/>
      <c r="H59" s="136">
        <v>0</v>
      </c>
      <c r="I59" s="137">
        <f t="shared" si="99"/>
        <v>0</v>
      </c>
      <c r="J59" s="137">
        <f t="shared" si="100"/>
        <v>0</v>
      </c>
      <c r="K59" s="138">
        <f t="shared" si="56"/>
        <v>0</v>
      </c>
      <c r="L59" s="136">
        <v>0</v>
      </c>
      <c r="M59" s="137">
        <f t="shared" si="101"/>
        <v>0</v>
      </c>
      <c r="N59" s="137">
        <f t="shared" si="102"/>
        <v>0</v>
      </c>
      <c r="O59" s="138">
        <f t="shared" si="59"/>
        <v>0</v>
      </c>
      <c r="P59" s="136">
        <v>0</v>
      </c>
      <c r="Q59" s="137">
        <f t="shared" si="103"/>
        <v>0</v>
      </c>
      <c r="R59" s="137">
        <f t="shared" si="104"/>
        <v>0</v>
      </c>
      <c r="S59" s="138">
        <f t="shared" si="62"/>
        <v>0</v>
      </c>
      <c r="T59" s="136">
        <v>0</v>
      </c>
      <c r="U59" s="137">
        <f t="shared" si="105"/>
        <v>0</v>
      </c>
      <c r="V59" s="137">
        <f t="shared" si="106"/>
        <v>0</v>
      </c>
      <c r="W59" s="138">
        <f t="shared" si="65"/>
        <v>0</v>
      </c>
      <c r="X59" s="136">
        <v>0</v>
      </c>
      <c r="Y59" s="137">
        <f t="shared" si="107"/>
        <v>0</v>
      </c>
      <c r="Z59" s="137">
        <f t="shared" si="108"/>
        <v>0</v>
      </c>
      <c r="AA59" s="138">
        <f t="shared" si="68"/>
        <v>0</v>
      </c>
      <c r="AB59" s="136">
        <v>0</v>
      </c>
      <c r="AC59" s="137">
        <f t="shared" si="109"/>
        <v>0</v>
      </c>
      <c r="AD59" s="137">
        <f t="shared" si="110"/>
        <v>0</v>
      </c>
      <c r="AE59" s="138">
        <f t="shared" si="71"/>
        <v>0</v>
      </c>
      <c r="AF59" s="139">
        <f t="shared" si="111"/>
        <v>0</v>
      </c>
      <c r="AG59" s="140">
        <f t="shared" si="111"/>
        <v>0</v>
      </c>
      <c r="AH59" s="140">
        <f t="shared" si="111"/>
        <v>0</v>
      </c>
      <c r="AI59" s="141">
        <f t="shared" si="19"/>
        <v>0</v>
      </c>
      <c r="AJ59" s="139">
        <f t="shared" si="112"/>
        <v>0</v>
      </c>
      <c r="AK59" s="140">
        <f t="shared" si="113"/>
        <v>0</v>
      </c>
      <c r="AL59" s="140">
        <f t="shared" si="113"/>
        <v>0</v>
      </c>
      <c r="AM59" s="141">
        <f t="shared" si="21"/>
        <v>0</v>
      </c>
      <c r="AN59" s="136">
        <v>0</v>
      </c>
      <c r="AO59" s="137">
        <f t="shared" si="114"/>
        <v>0</v>
      </c>
      <c r="AP59" s="137">
        <f t="shared" si="115"/>
        <v>0</v>
      </c>
      <c r="AQ59" s="138">
        <f t="shared" si="77"/>
        <v>0</v>
      </c>
      <c r="AR59" s="136">
        <v>0</v>
      </c>
      <c r="AS59" s="137">
        <f t="shared" si="116"/>
        <v>0</v>
      </c>
      <c r="AT59" s="137">
        <f t="shared" si="117"/>
        <v>0</v>
      </c>
      <c r="AU59" s="138">
        <f t="shared" si="80"/>
        <v>0</v>
      </c>
      <c r="AV59" s="136">
        <v>0</v>
      </c>
      <c r="AW59" s="137">
        <f t="shared" si="118"/>
        <v>0</v>
      </c>
      <c r="AX59" s="137">
        <f t="shared" si="119"/>
        <v>0</v>
      </c>
      <c r="AY59" s="138">
        <f t="shared" si="83"/>
        <v>0</v>
      </c>
      <c r="AZ59" s="136">
        <v>0</v>
      </c>
      <c r="BA59" s="137">
        <f t="shared" si="120"/>
        <v>0</v>
      </c>
      <c r="BB59" s="137">
        <f t="shared" si="121"/>
        <v>0</v>
      </c>
      <c r="BC59" s="138">
        <f t="shared" si="86"/>
        <v>0</v>
      </c>
      <c r="BD59" s="136">
        <v>0</v>
      </c>
      <c r="BE59" s="137">
        <f t="shared" si="122"/>
        <v>0</v>
      </c>
      <c r="BF59" s="137">
        <f t="shared" si="123"/>
        <v>0</v>
      </c>
      <c r="BG59" s="138">
        <f t="shared" si="89"/>
        <v>0</v>
      </c>
      <c r="BH59" s="136">
        <v>0</v>
      </c>
      <c r="BI59" s="137">
        <f t="shared" si="124"/>
        <v>0</v>
      </c>
      <c r="BJ59" s="137">
        <f t="shared" si="125"/>
        <v>0</v>
      </c>
      <c r="BK59" s="138">
        <f t="shared" si="92"/>
        <v>0</v>
      </c>
      <c r="BL59" s="139">
        <f t="shared" si="126"/>
        <v>0</v>
      </c>
      <c r="BM59" s="140">
        <f t="shared" si="126"/>
        <v>0</v>
      </c>
      <c r="BN59" s="140">
        <f t="shared" si="126"/>
        <v>0</v>
      </c>
      <c r="BO59" s="141">
        <f t="shared" si="41"/>
        <v>0</v>
      </c>
      <c r="BP59" s="139">
        <f t="shared" si="127"/>
        <v>0</v>
      </c>
      <c r="BQ59" s="140">
        <f t="shared" si="128"/>
        <v>0</v>
      </c>
      <c r="BR59" s="140">
        <f t="shared" si="128"/>
        <v>0</v>
      </c>
      <c r="BS59" s="141">
        <f t="shared" si="43"/>
        <v>0</v>
      </c>
      <c r="BT59" s="142">
        <f t="shared" si="129"/>
        <v>0</v>
      </c>
      <c r="BU59" s="143">
        <f t="shared" si="129"/>
        <v>0</v>
      </c>
      <c r="BV59" s="143">
        <f t="shared" si="129"/>
        <v>0</v>
      </c>
      <c r="BW59" s="144">
        <f t="shared" si="45"/>
        <v>0</v>
      </c>
      <c r="BX59" s="142">
        <f t="shared" si="130"/>
        <v>0</v>
      </c>
      <c r="BY59" s="143">
        <f t="shared" si="131"/>
        <v>0</v>
      </c>
      <c r="BZ59" s="143">
        <f t="shared" si="131"/>
        <v>0</v>
      </c>
      <c r="CA59" s="144">
        <f t="shared" si="50"/>
        <v>0</v>
      </c>
    </row>
    <row r="60" spans="2:79" ht="21" customHeight="1">
      <c r="B60" s="182" t="s">
        <v>93</v>
      </c>
      <c r="C60" s="183" t="s">
        <v>94</v>
      </c>
      <c r="D60" s="121" t="s">
        <v>19</v>
      </c>
      <c r="E60" s="122">
        <v>209.36</v>
      </c>
      <c r="F60" s="85">
        <v>1.1299999999999999</v>
      </c>
      <c r="G60" s="86">
        <v>0.99099999999999999</v>
      </c>
      <c r="H60" s="87">
        <v>242.9</v>
      </c>
      <c r="I60" s="88">
        <f t="shared" si="99"/>
        <v>56947.3</v>
      </c>
      <c r="J60" s="299">
        <f>ROUND(H60*$E60,1)+1</f>
        <v>50854.5</v>
      </c>
      <c r="K60" s="89">
        <f t="shared" si="56"/>
        <v>6092.8000000000029</v>
      </c>
      <c r="L60" s="87">
        <v>255.1</v>
      </c>
      <c r="M60" s="88">
        <f t="shared" si="101"/>
        <v>59807.6</v>
      </c>
      <c r="N60" s="299">
        <f>ROUND(L60*$E60,1)-1</f>
        <v>53406.7</v>
      </c>
      <c r="O60" s="89">
        <f t="shared" si="59"/>
        <v>6400.9000000000015</v>
      </c>
      <c r="P60" s="87">
        <v>267.2</v>
      </c>
      <c r="Q60" s="88">
        <f t="shared" si="103"/>
        <v>62644.4</v>
      </c>
      <c r="R60" s="88">
        <f t="shared" si="104"/>
        <v>55941</v>
      </c>
      <c r="S60" s="89">
        <f t="shared" si="62"/>
        <v>6703.4000000000015</v>
      </c>
      <c r="T60" s="87">
        <v>242.9</v>
      </c>
      <c r="U60" s="88">
        <f t="shared" si="105"/>
        <v>56947.3</v>
      </c>
      <c r="V60" s="88">
        <f t="shared" si="106"/>
        <v>50853.5</v>
      </c>
      <c r="W60" s="89">
        <f t="shared" si="65"/>
        <v>6093.8000000000029</v>
      </c>
      <c r="X60" s="87">
        <v>267.2</v>
      </c>
      <c r="Y60" s="88">
        <f t="shared" si="107"/>
        <v>62644.4</v>
      </c>
      <c r="Z60" s="299">
        <f>ROUND(X60*$E60,1)-2</f>
        <v>55939</v>
      </c>
      <c r="AA60" s="89">
        <f t="shared" si="68"/>
        <v>6705.4000000000015</v>
      </c>
      <c r="AB60" s="87">
        <v>242.9</v>
      </c>
      <c r="AC60" s="88">
        <f t="shared" si="109"/>
        <v>56947.3</v>
      </c>
      <c r="AD60" s="88">
        <f t="shared" si="110"/>
        <v>50853.5</v>
      </c>
      <c r="AE60" s="89">
        <f t="shared" si="71"/>
        <v>6093.8000000000029</v>
      </c>
      <c r="AF60" s="90">
        <f t="shared" si="111"/>
        <v>1518.2</v>
      </c>
      <c r="AG60" s="91">
        <f t="shared" si="111"/>
        <v>355938.3</v>
      </c>
      <c r="AH60" s="91">
        <f t="shared" si="111"/>
        <v>317848.2</v>
      </c>
      <c r="AI60" s="92">
        <f t="shared" si="19"/>
        <v>38090.099999999977</v>
      </c>
      <c r="AJ60" s="90">
        <f t="shared" si="112"/>
        <v>253</v>
      </c>
      <c r="AK60" s="91">
        <f t="shared" si="113"/>
        <v>59323</v>
      </c>
      <c r="AL60" s="91">
        <f t="shared" si="113"/>
        <v>52975</v>
      </c>
      <c r="AM60" s="92">
        <f t="shared" si="21"/>
        <v>6348</v>
      </c>
      <c r="AN60" s="87">
        <v>242.9</v>
      </c>
      <c r="AO60" s="88">
        <f t="shared" si="114"/>
        <v>56947.3</v>
      </c>
      <c r="AP60" s="88">
        <f t="shared" si="115"/>
        <v>50853.5</v>
      </c>
      <c r="AQ60" s="89">
        <f t="shared" si="77"/>
        <v>6093.8000000000029</v>
      </c>
      <c r="AR60" s="87">
        <v>242.9</v>
      </c>
      <c r="AS60" s="88">
        <f t="shared" si="116"/>
        <v>56947.3</v>
      </c>
      <c r="AT60" s="88">
        <f t="shared" si="117"/>
        <v>50853.5</v>
      </c>
      <c r="AU60" s="89">
        <f t="shared" si="80"/>
        <v>6093.8000000000029</v>
      </c>
      <c r="AV60" s="87">
        <v>267.2</v>
      </c>
      <c r="AW60" s="88">
        <f t="shared" si="118"/>
        <v>62644.4</v>
      </c>
      <c r="AX60" s="299">
        <f>ROUND(AV60*$E60,1)-2</f>
        <v>55939</v>
      </c>
      <c r="AY60" s="89">
        <f t="shared" si="83"/>
        <v>6705.4000000000015</v>
      </c>
      <c r="AZ60" s="87">
        <v>230.8</v>
      </c>
      <c r="BA60" s="88">
        <f t="shared" si="120"/>
        <v>54110.5</v>
      </c>
      <c r="BB60" s="299">
        <f>ROUND(AZ60*$E60,1)-2</f>
        <v>48318.3</v>
      </c>
      <c r="BC60" s="89">
        <f t="shared" si="86"/>
        <v>5792.1999999999971</v>
      </c>
      <c r="BD60" s="87">
        <v>230.8</v>
      </c>
      <c r="BE60" s="88">
        <f t="shared" si="122"/>
        <v>54110.5</v>
      </c>
      <c r="BF60" s="299">
        <f>ROUND(BD60*$E60,1)-4</f>
        <v>48316.3</v>
      </c>
      <c r="BG60" s="89">
        <f t="shared" si="89"/>
        <v>5794.1999999999971</v>
      </c>
      <c r="BH60" s="87">
        <v>267.2</v>
      </c>
      <c r="BI60" s="88">
        <f t="shared" si="124"/>
        <v>62644.4</v>
      </c>
      <c r="BJ60" s="299">
        <f>ROUND(BH60*$E60,1)-4</f>
        <v>55937</v>
      </c>
      <c r="BK60" s="89">
        <f t="shared" si="92"/>
        <v>6707.4000000000015</v>
      </c>
      <c r="BL60" s="90">
        <f t="shared" si="126"/>
        <v>1481.8</v>
      </c>
      <c r="BM60" s="91">
        <f t="shared" si="126"/>
        <v>347404.4</v>
      </c>
      <c r="BN60" s="91">
        <f t="shared" si="126"/>
        <v>310217.59999999998</v>
      </c>
      <c r="BO60" s="92">
        <f t="shared" si="41"/>
        <v>37186.800000000047</v>
      </c>
      <c r="BP60" s="90">
        <f t="shared" si="127"/>
        <v>247</v>
      </c>
      <c r="BQ60" s="91">
        <f t="shared" si="128"/>
        <v>57901</v>
      </c>
      <c r="BR60" s="91">
        <f t="shared" si="128"/>
        <v>51703</v>
      </c>
      <c r="BS60" s="92">
        <f t="shared" si="43"/>
        <v>6198</v>
      </c>
      <c r="BT60" s="79">
        <f t="shared" si="129"/>
        <v>3000</v>
      </c>
      <c r="BU60" s="80">
        <f t="shared" si="129"/>
        <v>703342.7</v>
      </c>
      <c r="BV60" s="80">
        <f t="shared" si="129"/>
        <v>628065.80000000005</v>
      </c>
      <c r="BW60" s="93">
        <f t="shared" si="45"/>
        <v>75276.899999999907</v>
      </c>
      <c r="BX60" s="79">
        <f t="shared" si="130"/>
        <v>250</v>
      </c>
      <c r="BY60" s="80">
        <f t="shared" si="131"/>
        <v>58612</v>
      </c>
      <c r="BZ60" s="80">
        <f t="shared" si="131"/>
        <v>52339</v>
      </c>
      <c r="CA60" s="93">
        <f t="shared" si="50"/>
        <v>6273</v>
      </c>
    </row>
    <row r="61" spans="2:79" s="269" customFormat="1" ht="21" customHeight="1">
      <c r="B61" s="167"/>
      <c r="C61" s="168"/>
      <c r="D61" s="169" t="s">
        <v>163</v>
      </c>
      <c r="E61" s="170"/>
      <c r="F61" s="171"/>
      <c r="G61" s="172"/>
      <c r="H61" s="173">
        <v>0</v>
      </c>
      <c r="I61" s="174">
        <f t="shared" si="99"/>
        <v>0</v>
      </c>
      <c r="J61" s="174">
        <f t="shared" si="100"/>
        <v>0</v>
      </c>
      <c r="K61" s="175">
        <f t="shared" si="56"/>
        <v>0</v>
      </c>
      <c r="L61" s="173">
        <v>0</v>
      </c>
      <c r="M61" s="174">
        <f t="shared" si="101"/>
        <v>0</v>
      </c>
      <c r="N61" s="174">
        <f t="shared" si="102"/>
        <v>0</v>
      </c>
      <c r="O61" s="175">
        <f t="shared" si="59"/>
        <v>0</v>
      </c>
      <c r="P61" s="173">
        <v>0</v>
      </c>
      <c r="Q61" s="174">
        <f t="shared" si="103"/>
        <v>0</v>
      </c>
      <c r="R61" s="174">
        <f t="shared" si="104"/>
        <v>0</v>
      </c>
      <c r="S61" s="175">
        <f t="shared" si="62"/>
        <v>0</v>
      </c>
      <c r="T61" s="173">
        <v>0</v>
      </c>
      <c r="U61" s="174">
        <f t="shared" si="105"/>
        <v>0</v>
      </c>
      <c r="V61" s="174">
        <f t="shared" si="106"/>
        <v>0</v>
      </c>
      <c r="W61" s="175">
        <f t="shared" si="65"/>
        <v>0</v>
      </c>
      <c r="X61" s="173">
        <v>0</v>
      </c>
      <c r="Y61" s="174">
        <f t="shared" si="107"/>
        <v>0</v>
      </c>
      <c r="Z61" s="174">
        <f t="shared" si="108"/>
        <v>0</v>
      </c>
      <c r="AA61" s="175">
        <f t="shared" si="68"/>
        <v>0</v>
      </c>
      <c r="AB61" s="173">
        <v>0</v>
      </c>
      <c r="AC61" s="174">
        <f t="shared" si="109"/>
        <v>0</v>
      </c>
      <c r="AD61" s="174">
        <f t="shared" si="110"/>
        <v>0</v>
      </c>
      <c r="AE61" s="175">
        <f t="shared" si="71"/>
        <v>0</v>
      </c>
      <c r="AF61" s="176">
        <f t="shared" si="111"/>
        <v>0</v>
      </c>
      <c r="AG61" s="177">
        <f t="shared" si="111"/>
        <v>0</v>
      </c>
      <c r="AH61" s="177">
        <f t="shared" si="111"/>
        <v>0</v>
      </c>
      <c r="AI61" s="178">
        <f t="shared" si="19"/>
        <v>0</v>
      </c>
      <c r="AJ61" s="176">
        <f t="shared" si="112"/>
        <v>0</v>
      </c>
      <c r="AK61" s="177">
        <f t="shared" si="113"/>
        <v>0</v>
      </c>
      <c r="AL61" s="177">
        <f t="shared" si="113"/>
        <v>0</v>
      </c>
      <c r="AM61" s="178">
        <f t="shared" si="21"/>
        <v>0</v>
      </c>
      <c r="AN61" s="173">
        <v>0</v>
      </c>
      <c r="AO61" s="174">
        <f t="shared" si="114"/>
        <v>0</v>
      </c>
      <c r="AP61" s="174">
        <f t="shared" si="115"/>
        <v>0</v>
      </c>
      <c r="AQ61" s="175">
        <f t="shared" si="77"/>
        <v>0</v>
      </c>
      <c r="AR61" s="173">
        <v>0</v>
      </c>
      <c r="AS61" s="174">
        <f t="shared" si="116"/>
        <v>0</v>
      </c>
      <c r="AT61" s="174">
        <f t="shared" si="117"/>
        <v>0</v>
      </c>
      <c r="AU61" s="175">
        <f t="shared" si="80"/>
        <v>0</v>
      </c>
      <c r="AV61" s="173">
        <v>0</v>
      </c>
      <c r="AW61" s="174">
        <f t="shared" si="118"/>
        <v>0</v>
      </c>
      <c r="AX61" s="174">
        <f t="shared" si="119"/>
        <v>0</v>
      </c>
      <c r="AY61" s="175">
        <f t="shared" si="83"/>
        <v>0</v>
      </c>
      <c r="AZ61" s="173">
        <v>0</v>
      </c>
      <c r="BA61" s="174">
        <f t="shared" si="120"/>
        <v>0</v>
      </c>
      <c r="BB61" s="174">
        <f t="shared" si="121"/>
        <v>0</v>
      </c>
      <c r="BC61" s="175">
        <f t="shared" si="86"/>
        <v>0</v>
      </c>
      <c r="BD61" s="173">
        <v>0</v>
      </c>
      <c r="BE61" s="174">
        <f t="shared" si="122"/>
        <v>0</v>
      </c>
      <c r="BF61" s="174">
        <f t="shared" si="123"/>
        <v>0</v>
      </c>
      <c r="BG61" s="175">
        <f t="shared" si="89"/>
        <v>0</v>
      </c>
      <c r="BH61" s="173">
        <v>0</v>
      </c>
      <c r="BI61" s="174">
        <f t="shared" si="124"/>
        <v>0</v>
      </c>
      <c r="BJ61" s="174">
        <f t="shared" si="125"/>
        <v>0</v>
      </c>
      <c r="BK61" s="175">
        <f t="shared" si="92"/>
        <v>0</v>
      </c>
      <c r="BL61" s="176">
        <f t="shared" si="126"/>
        <v>0</v>
      </c>
      <c r="BM61" s="177">
        <f t="shared" si="126"/>
        <v>0</v>
      </c>
      <c r="BN61" s="177">
        <f t="shared" si="126"/>
        <v>0</v>
      </c>
      <c r="BO61" s="178">
        <f t="shared" si="41"/>
        <v>0</v>
      </c>
      <c r="BP61" s="176">
        <f t="shared" si="127"/>
        <v>0</v>
      </c>
      <c r="BQ61" s="177">
        <f t="shared" si="128"/>
        <v>0</v>
      </c>
      <c r="BR61" s="177">
        <f t="shared" si="128"/>
        <v>0</v>
      </c>
      <c r="BS61" s="178">
        <f t="shared" si="43"/>
        <v>0</v>
      </c>
      <c r="BT61" s="179">
        <f t="shared" si="129"/>
        <v>0</v>
      </c>
      <c r="BU61" s="180">
        <f t="shared" si="129"/>
        <v>0</v>
      </c>
      <c r="BV61" s="180">
        <f t="shared" si="129"/>
        <v>0</v>
      </c>
      <c r="BW61" s="181">
        <f t="shared" si="45"/>
        <v>0</v>
      </c>
      <c r="BX61" s="179">
        <f t="shared" si="130"/>
        <v>0</v>
      </c>
      <c r="BY61" s="180">
        <f t="shared" si="131"/>
        <v>0</v>
      </c>
      <c r="BZ61" s="180">
        <f t="shared" si="131"/>
        <v>0</v>
      </c>
      <c r="CA61" s="181">
        <f t="shared" si="50"/>
        <v>0</v>
      </c>
    </row>
    <row r="62" spans="2:79" ht="21" customHeight="1">
      <c r="B62" s="66"/>
      <c r="C62" s="67" t="s">
        <v>95</v>
      </c>
      <c r="D62" s="68" t="s">
        <v>20</v>
      </c>
      <c r="E62" s="69">
        <v>271.69</v>
      </c>
      <c r="F62" s="85">
        <v>1.1299999999999999</v>
      </c>
      <c r="G62" s="86">
        <v>0.94099999999999995</v>
      </c>
      <c r="H62" s="87">
        <v>97.2</v>
      </c>
      <c r="I62" s="88">
        <f t="shared" si="99"/>
        <v>28080.7</v>
      </c>
      <c r="J62" s="88">
        <f t="shared" si="100"/>
        <v>26408.3</v>
      </c>
      <c r="K62" s="89">
        <f t="shared" si="56"/>
        <v>1672.4000000000015</v>
      </c>
      <c r="L62" s="87">
        <v>102</v>
      </c>
      <c r="M62" s="88">
        <f t="shared" si="101"/>
        <v>29467.4</v>
      </c>
      <c r="N62" s="88">
        <f t="shared" si="102"/>
        <v>27712.400000000001</v>
      </c>
      <c r="O62" s="89">
        <f t="shared" si="59"/>
        <v>1755</v>
      </c>
      <c r="P62" s="87">
        <v>106.9</v>
      </c>
      <c r="Q62" s="88">
        <f t="shared" si="103"/>
        <v>30883</v>
      </c>
      <c r="R62" s="88">
        <f t="shared" si="104"/>
        <v>29043.7</v>
      </c>
      <c r="S62" s="89">
        <f t="shared" si="62"/>
        <v>1839.2999999999993</v>
      </c>
      <c r="T62" s="87">
        <v>97.2</v>
      </c>
      <c r="U62" s="88">
        <f t="shared" si="105"/>
        <v>28080.7</v>
      </c>
      <c r="V62" s="88">
        <f t="shared" si="106"/>
        <v>26408.3</v>
      </c>
      <c r="W62" s="89">
        <f t="shared" si="65"/>
        <v>1672.4000000000015</v>
      </c>
      <c r="X62" s="87">
        <v>106.9</v>
      </c>
      <c r="Y62" s="88">
        <f t="shared" si="107"/>
        <v>30883</v>
      </c>
      <c r="Z62" s="88">
        <f t="shared" si="108"/>
        <v>29043.7</v>
      </c>
      <c r="AA62" s="89">
        <f t="shared" si="68"/>
        <v>1839.2999999999993</v>
      </c>
      <c r="AB62" s="87">
        <v>97.2</v>
      </c>
      <c r="AC62" s="88">
        <f t="shared" si="109"/>
        <v>28080.7</v>
      </c>
      <c r="AD62" s="88">
        <f t="shared" si="110"/>
        <v>26408.3</v>
      </c>
      <c r="AE62" s="89">
        <f t="shared" si="71"/>
        <v>1672.4000000000015</v>
      </c>
      <c r="AF62" s="90">
        <f t="shared" si="111"/>
        <v>607.40000000000009</v>
      </c>
      <c r="AG62" s="91">
        <f t="shared" si="111"/>
        <v>175475.5</v>
      </c>
      <c r="AH62" s="91">
        <f t="shared" si="111"/>
        <v>165024.69999999998</v>
      </c>
      <c r="AI62" s="92">
        <f t="shared" si="19"/>
        <v>10450.800000000017</v>
      </c>
      <c r="AJ62" s="90">
        <f t="shared" si="112"/>
        <v>101.2</v>
      </c>
      <c r="AK62" s="91">
        <f t="shared" si="113"/>
        <v>29246</v>
      </c>
      <c r="AL62" s="91">
        <f t="shared" si="113"/>
        <v>27504</v>
      </c>
      <c r="AM62" s="92">
        <f t="shared" si="21"/>
        <v>1742</v>
      </c>
      <c r="AN62" s="87">
        <v>97.2</v>
      </c>
      <c r="AO62" s="88">
        <f t="shared" si="114"/>
        <v>28080.7</v>
      </c>
      <c r="AP62" s="88">
        <f t="shared" si="115"/>
        <v>26408.3</v>
      </c>
      <c r="AQ62" s="89">
        <f t="shared" si="77"/>
        <v>1672.4000000000015</v>
      </c>
      <c r="AR62" s="87">
        <v>97.2</v>
      </c>
      <c r="AS62" s="88">
        <f t="shared" si="116"/>
        <v>28080.7</v>
      </c>
      <c r="AT62" s="88">
        <f t="shared" si="117"/>
        <v>26408.3</v>
      </c>
      <c r="AU62" s="89">
        <f t="shared" si="80"/>
        <v>1672.4000000000015</v>
      </c>
      <c r="AV62" s="87">
        <v>106.9</v>
      </c>
      <c r="AW62" s="88">
        <f t="shared" si="118"/>
        <v>30883</v>
      </c>
      <c r="AX62" s="88">
        <f t="shared" si="119"/>
        <v>29043.7</v>
      </c>
      <c r="AY62" s="89">
        <f t="shared" si="83"/>
        <v>1839.2999999999993</v>
      </c>
      <c r="AZ62" s="87">
        <v>92.3</v>
      </c>
      <c r="BA62" s="88">
        <f t="shared" si="120"/>
        <v>26665.1</v>
      </c>
      <c r="BB62" s="88">
        <f t="shared" si="121"/>
        <v>25077</v>
      </c>
      <c r="BC62" s="89">
        <f t="shared" si="86"/>
        <v>1588.0999999999985</v>
      </c>
      <c r="BD62" s="87">
        <v>92.3</v>
      </c>
      <c r="BE62" s="88">
        <f t="shared" si="122"/>
        <v>26665.1</v>
      </c>
      <c r="BF62" s="88">
        <f t="shared" si="123"/>
        <v>25077</v>
      </c>
      <c r="BG62" s="89">
        <f t="shared" si="89"/>
        <v>1588.0999999999985</v>
      </c>
      <c r="BH62" s="87">
        <v>106.9</v>
      </c>
      <c r="BI62" s="88">
        <f t="shared" si="124"/>
        <v>30883</v>
      </c>
      <c r="BJ62" s="88">
        <f t="shared" si="125"/>
        <v>29043.7</v>
      </c>
      <c r="BK62" s="89">
        <f t="shared" si="92"/>
        <v>1839.2999999999993</v>
      </c>
      <c r="BL62" s="90">
        <f t="shared" si="126"/>
        <v>592.80000000000007</v>
      </c>
      <c r="BM62" s="91">
        <f t="shared" si="126"/>
        <v>171257.60000000001</v>
      </c>
      <c r="BN62" s="91">
        <f t="shared" si="126"/>
        <v>161058</v>
      </c>
      <c r="BO62" s="92">
        <f t="shared" si="41"/>
        <v>10199.600000000006</v>
      </c>
      <c r="BP62" s="90">
        <f t="shared" si="127"/>
        <v>98.8</v>
      </c>
      <c r="BQ62" s="91">
        <f t="shared" si="128"/>
        <v>28543</v>
      </c>
      <c r="BR62" s="91">
        <f t="shared" si="128"/>
        <v>26843</v>
      </c>
      <c r="BS62" s="92">
        <f t="shared" si="43"/>
        <v>1700</v>
      </c>
      <c r="BT62" s="79">
        <f t="shared" si="129"/>
        <v>1200.2000000000003</v>
      </c>
      <c r="BU62" s="80">
        <f t="shared" si="129"/>
        <v>346733.1</v>
      </c>
      <c r="BV62" s="80">
        <f t="shared" si="129"/>
        <v>326082.69999999995</v>
      </c>
      <c r="BW62" s="93">
        <f t="shared" si="45"/>
        <v>20650.400000000023</v>
      </c>
      <c r="BX62" s="79">
        <f t="shared" si="130"/>
        <v>100</v>
      </c>
      <c r="BY62" s="80">
        <f t="shared" si="131"/>
        <v>28894</v>
      </c>
      <c r="BZ62" s="80">
        <f t="shared" si="131"/>
        <v>27174</v>
      </c>
      <c r="CA62" s="93">
        <f t="shared" si="50"/>
        <v>1720</v>
      </c>
    </row>
    <row r="63" spans="2:79" s="269" customFormat="1" ht="21" customHeight="1">
      <c r="B63" s="167"/>
      <c r="C63" s="168"/>
      <c r="D63" s="169" t="s">
        <v>164</v>
      </c>
      <c r="E63" s="170"/>
      <c r="F63" s="171"/>
      <c r="G63" s="172"/>
      <c r="H63" s="173">
        <v>0</v>
      </c>
      <c r="I63" s="174">
        <f t="shared" si="99"/>
        <v>0</v>
      </c>
      <c r="J63" s="174">
        <f t="shared" si="100"/>
        <v>0</v>
      </c>
      <c r="K63" s="175">
        <f t="shared" si="56"/>
        <v>0</v>
      </c>
      <c r="L63" s="173">
        <v>0</v>
      </c>
      <c r="M63" s="174">
        <f t="shared" si="101"/>
        <v>0</v>
      </c>
      <c r="N63" s="174">
        <f t="shared" si="102"/>
        <v>0</v>
      </c>
      <c r="O63" s="175">
        <f t="shared" si="59"/>
        <v>0</v>
      </c>
      <c r="P63" s="173">
        <v>0</v>
      </c>
      <c r="Q63" s="174">
        <f t="shared" si="103"/>
        <v>0</v>
      </c>
      <c r="R63" s="174">
        <f t="shared" si="104"/>
        <v>0</v>
      </c>
      <c r="S63" s="175">
        <f t="shared" si="62"/>
        <v>0</v>
      </c>
      <c r="T63" s="173">
        <v>0</v>
      </c>
      <c r="U63" s="174">
        <f t="shared" si="105"/>
        <v>0</v>
      </c>
      <c r="V63" s="174">
        <f t="shared" si="106"/>
        <v>0</v>
      </c>
      <c r="W63" s="175">
        <f t="shared" si="65"/>
        <v>0</v>
      </c>
      <c r="X63" s="173">
        <v>0</v>
      </c>
      <c r="Y63" s="174">
        <f t="shared" si="107"/>
        <v>0</v>
      </c>
      <c r="Z63" s="174">
        <f t="shared" si="108"/>
        <v>0</v>
      </c>
      <c r="AA63" s="175">
        <f t="shared" si="68"/>
        <v>0</v>
      </c>
      <c r="AB63" s="173">
        <v>0</v>
      </c>
      <c r="AC63" s="174">
        <f t="shared" si="109"/>
        <v>0</v>
      </c>
      <c r="AD63" s="174">
        <f t="shared" si="110"/>
        <v>0</v>
      </c>
      <c r="AE63" s="175">
        <f t="shared" si="71"/>
        <v>0</v>
      </c>
      <c r="AF63" s="176">
        <f t="shared" si="111"/>
        <v>0</v>
      </c>
      <c r="AG63" s="177">
        <f t="shared" si="111"/>
        <v>0</v>
      </c>
      <c r="AH63" s="177">
        <f t="shared" si="111"/>
        <v>0</v>
      </c>
      <c r="AI63" s="178">
        <f t="shared" si="19"/>
        <v>0</v>
      </c>
      <c r="AJ63" s="176">
        <f t="shared" si="112"/>
        <v>0</v>
      </c>
      <c r="AK63" s="177">
        <f t="shared" si="113"/>
        <v>0</v>
      </c>
      <c r="AL63" s="177">
        <f t="shared" si="113"/>
        <v>0</v>
      </c>
      <c r="AM63" s="178">
        <f t="shared" si="21"/>
        <v>0</v>
      </c>
      <c r="AN63" s="173">
        <v>0</v>
      </c>
      <c r="AO63" s="174">
        <f t="shared" si="114"/>
        <v>0</v>
      </c>
      <c r="AP63" s="174">
        <f t="shared" si="115"/>
        <v>0</v>
      </c>
      <c r="AQ63" s="175">
        <f t="shared" si="77"/>
        <v>0</v>
      </c>
      <c r="AR63" s="173">
        <v>0</v>
      </c>
      <c r="AS63" s="174">
        <f t="shared" si="116"/>
        <v>0</v>
      </c>
      <c r="AT63" s="174">
        <f t="shared" si="117"/>
        <v>0</v>
      </c>
      <c r="AU63" s="175">
        <f t="shared" si="80"/>
        <v>0</v>
      </c>
      <c r="AV63" s="173">
        <v>0</v>
      </c>
      <c r="AW63" s="174">
        <f t="shared" si="118"/>
        <v>0</v>
      </c>
      <c r="AX63" s="174">
        <f t="shared" si="119"/>
        <v>0</v>
      </c>
      <c r="AY63" s="175">
        <f t="shared" si="83"/>
        <v>0</v>
      </c>
      <c r="AZ63" s="173">
        <v>0</v>
      </c>
      <c r="BA63" s="174">
        <f t="shared" si="120"/>
        <v>0</v>
      </c>
      <c r="BB63" s="174">
        <f t="shared" si="121"/>
        <v>0</v>
      </c>
      <c r="BC63" s="175">
        <f t="shared" si="86"/>
        <v>0</v>
      </c>
      <c r="BD63" s="173">
        <v>0</v>
      </c>
      <c r="BE63" s="174">
        <f t="shared" si="122"/>
        <v>0</v>
      </c>
      <c r="BF63" s="174">
        <f t="shared" si="123"/>
        <v>0</v>
      </c>
      <c r="BG63" s="175">
        <f t="shared" si="89"/>
        <v>0</v>
      </c>
      <c r="BH63" s="173">
        <v>0</v>
      </c>
      <c r="BI63" s="174">
        <f t="shared" si="124"/>
        <v>0</v>
      </c>
      <c r="BJ63" s="174">
        <f t="shared" si="125"/>
        <v>0</v>
      </c>
      <c r="BK63" s="175">
        <f t="shared" si="92"/>
        <v>0</v>
      </c>
      <c r="BL63" s="176">
        <f t="shared" si="126"/>
        <v>0</v>
      </c>
      <c r="BM63" s="177">
        <f t="shared" si="126"/>
        <v>0</v>
      </c>
      <c r="BN63" s="177">
        <f t="shared" si="126"/>
        <v>0</v>
      </c>
      <c r="BO63" s="178">
        <f t="shared" si="41"/>
        <v>0</v>
      </c>
      <c r="BP63" s="176">
        <f t="shared" si="127"/>
        <v>0</v>
      </c>
      <c r="BQ63" s="177">
        <f t="shared" si="128"/>
        <v>0</v>
      </c>
      <c r="BR63" s="177">
        <f t="shared" si="128"/>
        <v>0</v>
      </c>
      <c r="BS63" s="178">
        <f t="shared" si="43"/>
        <v>0</v>
      </c>
      <c r="BT63" s="179">
        <f t="shared" si="129"/>
        <v>0</v>
      </c>
      <c r="BU63" s="180">
        <f t="shared" si="129"/>
        <v>0</v>
      </c>
      <c r="BV63" s="180">
        <f t="shared" si="129"/>
        <v>0</v>
      </c>
      <c r="BW63" s="181">
        <f t="shared" si="45"/>
        <v>0</v>
      </c>
      <c r="BX63" s="179">
        <f t="shared" si="130"/>
        <v>0</v>
      </c>
      <c r="BY63" s="180">
        <f t="shared" si="131"/>
        <v>0</v>
      </c>
      <c r="BZ63" s="180">
        <f t="shared" si="131"/>
        <v>0</v>
      </c>
      <c r="CA63" s="181">
        <f t="shared" si="50"/>
        <v>0</v>
      </c>
    </row>
    <row r="64" spans="2:79" ht="21" customHeight="1">
      <c r="B64" s="66"/>
      <c r="C64" s="67" t="s">
        <v>96</v>
      </c>
      <c r="D64" s="68" t="s">
        <v>97</v>
      </c>
      <c r="E64" s="69"/>
      <c r="F64" s="85"/>
      <c r="G64" s="86"/>
      <c r="H64" s="87">
        <v>0</v>
      </c>
      <c r="I64" s="88">
        <f t="shared" si="99"/>
        <v>0</v>
      </c>
      <c r="J64" s="88">
        <f t="shared" si="100"/>
        <v>0</v>
      </c>
      <c r="K64" s="89">
        <f t="shared" si="56"/>
        <v>0</v>
      </c>
      <c r="L64" s="87">
        <v>0</v>
      </c>
      <c r="M64" s="88">
        <f t="shared" si="101"/>
        <v>0</v>
      </c>
      <c r="N64" s="88">
        <f t="shared" si="102"/>
        <v>0</v>
      </c>
      <c r="O64" s="89">
        <f t="shared" si="59"/>
        <v>0</v>
      </c>
      <c r="P64" s="87">
        <v>0</v>
      </c>
      <c r="Q64" s="88">
        <f t="shared" si="103"/>
        <v>0</v>
      </c>
      <c r="R64" s="88">
        <f t="shared" si="104"/>
        <v>0</v>
      </c>
      <c r="S64" s="89">
        <f t="shared" si="62"/>
        <v>0</v>
      </c>
      <c r="T64" s="87">
        <v>0</v>
      </c>
      <c r="U64" s="88">
        <f t="shared" si="105"/>
        <v>0</v>
      </c>
      <c r="V64" s="88">
        <f t="shared" si="106"/>
        <v>0</v>
      </c>
      <c r="W64" s="89">
        <f t="shared" si="65"/>
        <v>0</v>
      </c>
      <c r="X64" s="87">
        <v>0</v>
      </c>
      <c r="Y64" s="88">
        <f t="shared" si="107"/>
        <v>0</v>
      </c>
      <c r="Z64" s="88">
        <f t="shared" si="108"/>
        <v>0</v>
      </c>
      <c r="AA64" s="89">
        <f t="shared" si="68"/>
        <v>0</v>
      </c>
      <c r="AB64" s="87">
        <v>0</v>
      </c>
      <c r="AC64" s="88">
        <f t="shared" si="109"/>
        <v>0</v>
      </c>
      <c r="AD64" s="88">
        <f t="shared" si="110"/>
        <v>0</v>
      </c>
      <c r="AE64" s="89">
        <f t="shared" si="71"/>
        <v>0</v>
      </c>
      <c r="AF64" s="90">
        <f t="shared" si="111"/>
        <v>0</v>
      </c>
      <c r="AG64" s="91">
        <f t="shared" si="111"/>
        <v>0</v>
      </c>
      <c r="AH64" s="91">
        <f t="shared" si="111"/>
        <v>0</v>
      </c>
      <c r="AI64" s="92">
        <f t="shared" si="19"/>
        <v>0</v>
      </c>
      <c r="AJ64" s="90">
        <f t="shared" si="112"/>
        <v>0</v>
      </c>
      <c r="AK64" s="91">
        <f t="shared" si="113"/>
        <v>0</v>
      </c>
      <c r="AL64" s="91">
        <f t="shared" si="113"/>
        <v>0</v>
      </c>
      <c r="AM64" s="92">
        <f t="shared" si="21"/>
        <v>0</v>
      </c>
      <c r="AN64" s="87">
        <v>0</v>
      </c>
      <c r="AO64" s="88">
        <f t="shared" si="114"/>
        <v>0</v>
      </c>
      <c r="AP64" s="88">
        <f t="shared" si="115"/>
        <v>0</v>
      </c>
      <c r="AQ64" s="89">
        <f t="shared" si="77"/>
        <v>0</v>
      </c>
      <c r="AR64" s="87">
        <v>0</v>
      </c>
      <c r="AS64" s="88">
        <f t="shared" si="116"/>
        <v>0</v>
      </c>
      <c r="AT64" s="88">
        <f t="shared" si="117"/>
        <v>0</v>
      </c>
      <c r="AU64" s="89">
        <f t="shared" si="80"/>
        <v>0</v>
      </c>
      <c r="AV64" s="87">
        <v>0</v>
      </c>
      <c r="AW64" s="88">
        <f t="shared" si="118"/>
        <v>0</v>
      </c>
      <c r="AX64" s="88">
        <f t="shared" si="119"/>
        <v>0</v>
      </c>
      <c r="AY64" s="89">
        <f t="shared" si="83"/>
        <v>0</v>
      </c>
      <c r="AZ64" s="87">
        <v>0</v>
      </c>
      <c r="BA64" s="88">
        <f t="shared" si="120"/>
        <v>0</v>
      </c>
      <c r="BB64" s="88">
        <f t="shared" si="121"/>
        <v>0</v>
      </c>
      <c r="BC64" s="89">
        <f t="shared" si="86"/>
        <v>0</v>
      </c>
      <c r="BD64" s="87">
        <v>0</v>
      </c>
      <c r="BE64" s="88">
        <f t="shared" si="122"/>
        <v>0</v>
      </c>
      <c r="BF64" s="88">
        <f t="shared" si="123"/>
        <v>0</v>
      </c>
      <c r="BG64" s="89">
        <f t="shared" si="89"/>
        <v>0</v>
      </c>
      <c r="BH64" s="87">
        <v>0</v>
      </c>
      <c r="BI64" s="88">
        <f t="shared" si="124"/>
        <v>0</v>
      </c>
      <c r="BJ64" s="88">
        <f t="shared" si="125"/>
        <v>0</v>
      </c>
      <c r="BK64" s="89">
        <f t="shared" si="92"/>
        <v>0</v>
      </c>
      <c r="BL64" s="90">
        <f t="shared" si="126"/>
        <v>0</v>
      </c>
      <c r="BM64" s="91">
        <f t="shared" si="126"/>
        <v>0</v>
      </c>
      <c r="BN64" s="91">
        <f t="shared" si="126"/>
        <v>0</v>
      </c>
      <c r="BO64" s="92">
        <f t="shared" si="41"/>
        <v>0</v>
      </c>
      <c r="BP64" s="90">
        <f t="shared" si="127"/>
        <v>0</v>
      </c>
      <c r="BQ64" s="91">
        <f t="shared" si="128"/>
        <v>0</v>
      </c>
      <c r="BR64" s="91">
        <f t="shared" si="128"/>
        <v>0</v>
      </c>
      <c r="BS64" s="92">
        <f t="shared" si="43"/>
        <v>0</v>
      </c>
      <c r="BT64" s="79">
        <f t="shared" si="129"/>
        <v>0</v>
      </c>
      <c r="BU64" s="80">
        <f t="shared" si="129"/>
        <v>0</v>
      </c>
      <c r="BV64" s="80">
        <f t="shared" si="129"/>
        <v>0</v>
      </c>
      <c r="BW64" s="93">
        <f t="shared" si="45"/>
        <v>0</v>
      </c>
      <c r="BX64" s="79">
        <f t="shared" si="130"/>
        <v>0</v>
      </c>
      <c r="BY64" s="80">
        <f t="shared" si="131"/>
        <v>0</v>
      </c>
      <c r="BZ64" s="80">
        <f t="shared" si="131"/>
        <v>0</v>
      </c>
      <c r="CA64" s="93">
        <f t="shared" si="50"/>
        <v>0</v>
      </c>
    </row>
    <row r="65" spans="2:79" ht="21" customHeight="1">
      <c r="B65" s="66"/>
      <c r="C65" s="67" t="s">
        <v>165</v>
      </c>
      <c r="D65" s="68" t="s">
        <v>21</v>
      </c>
      <c r="E65" s="69">
        <v>310.16000000000003</v>
      </c>
      <c r="F65" s="152">
        <v>1.1299999999999999</v>
      </c>
      <c r="G65" s="86">
        <v>0.96099999999999997</v>
      </c>
      <c r="H65" s="87">
        <v>18.899999999999999</v>
      </c>
      <c r="I65" s="88">
        <f t="shared" si="99"/>
        <v>6365.7</v>
      </c>
      <c r="J65" s="88">
        <f t="shared" si="100"/>
        <v>5862</v>
      </c>
      <c r="K65" s="89">
        <f t="shared" si="56"/>
        <v>503.69999999999982</v>
      </c>
      <c r="L65" s="87">
        <v>19.8</v>
      </c>
      <c r="M65" s="88">
        <f t="shared" si="101"/>
        <v>6668.9</v>
      </c>
      <c r="N65" s="88">
        <f t="shared" si="102"/>
        <v>6141.2</v>
      </c>
      <c r="O65" s="89">
        <f t="shared" si="59"/>
        <v>527.69999999999982</v>
      </c>
      <c r="P65" s="87">
        <v>20.8</v>
      </c>
      <c r="Q65" s="88">
        <f t="shared" si="103"/>
        <v>7005.7</v>
      </c>
      <c r="R65" s="88">
        <f t="shared" si="104"/>
        <v>6451.3</v>
      </c>
      <c r="S65" s="89">
        <f t="shared" si="62"/>
        <v>554.39999999999964</v>
      </c>
      <c r="T65" s="87">
        <v>18.899999999999999</v>
      </c>
      <c r="U65" s="88">
        <f t="shared" si="105"/>
        <v>6365.7</v>
      </c>
      <c r="V65" s="88">
        <f t="shared" si="106"/>
        <v>5862</v>
      </c>
      <c r="W65" s="89">
        <f t="shared" si="65"/>
        <v>503.69999999999982</v>
      </c>
      <c r="X65" s="87">
        <v>20.8</v>
      </c>
      <c r="Y65" s="88">
        <f t="shared" si="107"/>
        <v>7005.7</v>
      </c>
      <c r="Z65" s="88">
        <f t="shared" si="108"/>
        <v>6451.3</v>
      </c>
      <c r="AA65" s="89">
        <f t="shared" si="68"/>
        <v>554.39999999999964</v>
      </c>
      <c r="AB65" s="87">
        <v>18.899999999999999</v>
      </c>
      <c r="AC65" s="88">
        <f t="shared" si="109"/>
        <v>6365.7</v>
      </c>
      <c r="AD65" s="88">
        <f t="shared" si="110"/>
        <v>5862</v>
      </c>
      <c r="AE65" s="89">
        <f t="shared" si="71"/>
        <v>503.69999999999982</v>
      </c>
      <c r="AF65" s="90">
        <f t="shared" si="111"/>
        <v>118.1</v>
      </c>
      <c r="AG65" s="91">
        <f t="shared" si="111"/>
        <v>39777.399999999994</v>
      </c>
      <c r="AH65" s="91">
        <f t="shared" si="111"/>
        <v>36629.800000000003</v>
      </c>
      <c r="AI65" s="92">
        <f t="shared" si="19"/>
        <v>3147.5999999999913</v>
      </c>
      <c r="AJ65" s="90">
        <f t="shared" si="112"/>
        <v>19.7</v>
      </c>
      <c r="AK65" s="91">
        <f t="shared" si="113"/>
        <v>6630</v>
      </c>
      <c r="AL65" s="91">
        <f t="shared" si="113"/>
        <v>6105</v>
      </c>
      <c r="AM65" s="92">
        <f t="shared" si="21"/>
        <v>525</v>
      </c>
      <c r="AN65" s="87">
        <v>18.899999999999999</v>
      </c>
      <c r="AO65" s="88">
        <f t="shared" si="114"/>
        <v>6365.7</v>
      </c>
      <c r="AP65" s="88">
        <f t="shared" si="115"/>
        <v>5862</v>
      </c>
      <c r="AQ65" s="89">
        <f t="shared" si="77"/>
        <v>503.69999999999982</v>
      </c>
      <c r="AR65" s="87">
        <v>18.899999999999999</v>
      </c>
      <c r="AS65" s="88">
        <f t="shared" si="116"/>
        <v>6365.7</v>
      </c>
      <c r="AT65" s="88">
        <f t="shared" si="117"/>
        <v>5862</v>
      </c>
      <c r="AU65" s="89">
        <f t="shared" si="80"/>
        <v>503.69999999999982</v>
      </c>
      <c r="AV65" s="87">
        <v>20.8</v>
      </c>
      <c r="AW65" s="88">
        <f t="shared" si="118"/>
        <v>7005.7</v>
      </c>
      <c r="AX65" s="88">
        <f t="shared" si="119"/>
        <v>6451.3</v>
      </c>
      <c r="AY65" s="89">
        <f t="shared" si="83"/>
        <v>554.39999999999964</v>
      </c>
      <c r="AZ65" s="87">
        <v>17.899999999999999</v>
      </c>
      <c r="BA65" s="88">
        <f t="shared" si="120"/>
        <v>6028.9</v>
      </c>
      <c r="BB65" s="88">
        <f t="shared" si="121"/>
        <v>5551.9</v>
      </c>
      <c r="BC65" s="89">
        <f t="shared" si="86"/>
        <v>477</v>
      </c>
      <c r="BD65" s="87">
        <v>17.899999999999999</v>
      </c>
      <c r="BE65" s="88">
        <f t="shared" si="122"/>
        <v>6028.9</v>
      </c>
      <c r="BF65" s="88">
        <f t="shared" si="123"/>
        <v>5551.9</v>
      </c>
      <c r="BG65" s="89">
        <f t="shared" si="89"/>
        <v>477</v>
      </c>
      <c r="BH65" s="87">
        <v>20.8</v>
      </c>
      <c r="BI65" s="88">
        <f t="shared" si="124"/>
        <v>7005.7</v>
      </c>
      <c r="BJ65" s="88">
        <f t="shared" si="125"/>
        <v>6451.3</v>
      </c>
      <c r="BK65" s="89">
        <f t="shared" si="92"/>
        <v>554.39999999999964</v>
      </c>
      <c r="BL65" s="90">
        <f t="shared" si="126"/>
        <v>115.2</v>
      </c>
      <c r="BM65" s="91">
        <f t="shared" si="126"/>
        <v>38800.6</v>
      </c>
      <c r="BN65" s="91">
        <f t="shared" si="126"/>
        <v>35730.400000000001</v>
      </c>
      <c r="BO65" s="92">
        <f t="shared" si="41"/>
        <v>3070.1999999999971</v>
      </c>
      <c r="BP65" s="90">
        <f t="shared" si="127"/>
        <v>19.2</v>
      </c>
      <c r="BQ65" s="91">
        <f t="shared" si="128"/>
        <v>6467</v>
      </c>
      <c r="BR65" s="91">
        <f t="shared" si="128"/>
        <v>5955</v>
      </c>
      <c r="BS65" s="92">
        <f t="shared" si="43"/>
        <v>512</v>
      </c>
      <c r="BT65" s="79">
        <f t="shared" si="129"/>
        <v>233.3</v>
      </c>
      <c r="BU65" s="80">
        <f t="shared" si="129"/>
        <v>78578</v>
      </c>
      <c r="BV65" s="80">
        <f t="shared" si="129"/>
        <v>72360.200000000012</v>
      </c>
      <c r="BW65" s="93">
        <f t="shared" si="45"/>
        <v>6217.7999999999884</v>
      </c>
      <c r="BX65" s="79">
        <f t="shared" si="130"/>
        <v>19.399999999999999</v>
      </c>
      <c r="BY65" s="80">
        <f t="shared" si="131"/>
        <v>6548</v>
      </c>
      <c r="BZ65" s="80">
        <f t="shared" si="131"/>
        <v>6030</v>
      </c>
      <c r="CA65" s="93">
        <f t="shared" si="50"/>
        <v>518</v>
      </c>
    </row>
    <row r="66" spans="2:79" ht="21" customHeight="1">
      <c r="B66" s="66"/>
      <c r="C66" s="67"/>
      <c r="D66" s="68"/>
      <c r="E66" s="69"/>
      <c r="F66" s="153"/>
      <c r="G66" s="166"/>
      <c r="H66" s="87">
        <v>0</v>
      </c>
      <c r="I66" s="88">
        <f t="shared" si="99"/>
        <v>0</v>
      </c>
      <c r="J66" s="88">
        <f t="shared" si="100"/>
        <v>0</v>
      </c>
      <c r="K66" s="89">
        <f t="shared" si="56"/>
        <v>0</v>
      </c>
      <c r="L66" s="87">
        <v>0</v>
      </c>
      <c r="M66" s="88">
        <f t="shared" si="101"/>
        <v>0</v>
      </c>
      <c r="N66" s="88">
        <f t="shared" si="102"/>
        <v>0</v>
      </c>
      <c r="O66" s="89">
        <f t="shared" si="59"/>
        <v>0</v>
      </c>
      <c r="P66" s="87">
        <v>0</v>
      </c>
      <c r="Q66" s="88">
        <f t="shared" si="103"/>
        <v>0</v>
      </c>
      <c r="R66" s="88">
        <f t="shared" si="104"/>
        <v>0</v>
      </c>
      <c r="S66" s="89">
        <f t="shared" si="62"/>
        <v>0</v>
      </c>
      <c r="T66" s="87">
        <v>0</v>
      </c>
      <c r="U66" s="88">
        <f t="shared" si="105"/>
        <v>0</v>
      </c>
      <c r="V66" s="88">
        <f t="shared" si="106"/>
        <v>0</v>
      </c>
      <c r="W66" s="89">
        <f t="shared" si="65"/>
        <v>0</v>
      </c>
      <c r="X66" s="87">
        <v>0</v>
      </c>
      <c r="Y66" s="88">
        <f t="shared" si="107"/>
        <v>0</v>
      </c>
      <c r="Z66" s="88">
        <f t="shared" si="108"/>
        <v>0</v>
      </c>
      <c r="AA66" s="89">
        <f t="shared" si="68"/>
        <v>0</v>
      </c>
      <c r="AB66" s="87">
        <v>0</v>
      </c>
      <c r="AC66" s="88">
        <f t="shared" si="109"/>
        <v>0</v>
      </c>
      <c r="AD66" s="88">
        <f t="shared" si="110"/>
        <v>0</v>
      </c>
      <c r="AE66" s="89">
        <f t="shared" si="71"/>
        <v>0</v>
      </c>
      <c r="AF66" s="90">
        <f t="shared" si="111"/>
        <v>0</v>
      </c>
      <c r="AG66" s="91">
        <f t="shared" si="111"/>
        <v>0</v>
      </c>
      <c r="AH66" s="91">
        <f t="shared" si="111"/>
        <v>0</v>
      </c>
      <c r="AI66" s="92">
        <f t="shared" si="19"/>
        <v>0</v>
      </c>
      <c r="AJ66" s="90">
        <f t="shared" si="112"/>
        <v>0</v>
      </c>
      <c r="AK66" s="91">
        <f t="shared" si="113"/>
        <v>0</v>
      </c>
      <c r="AL66" s="91">
        <f t="shared" si="113"/>
        <v>0</v>
      </c>
      <c r="AM66" s="92">
        <f t="shared" si="21"/>
        <v>0</v>
      </c>
      <c r="AN66" s="87">
        <v>0</v>
      </c>
      <c r="AO66" s="88">
        <f t="shared" si="114"/>
        <v>0</v>
      </c>
      <c r="AP66" s="88">
        <f t="shared" si="115"/>
        <v>0</v>
      </c>
      <c r="AQ66" s="89">
        <f t="shared" si="77"/>
        <v>0</v>
      </c>
      <c r="AR66" s="87">
        <v>0</v>
      </c>
      <c r="AS66" s="88">
        <f t="shared" si="116"/>
        <v>0</v>
      </c>
      <c r="AT66" s="88">
        <f t="shared" si="117"/>
        <v>0</v>
      </c>
      <c r="AU66" s="89">
        <f t="shared" si="80"/>
        <v>0</v>
      </c>
      <c r="AV66" s="87">
        <v>0</v>
      </c>
      <c r="AW66" s="88">
        <f t="shared" si="118"/>
        <v>0</v>
      </c>
      <c r="AX66" s="88">
        <f t="shared" si="119"/>
        <v>0</v>
      </c>
      <c r="AY66" s="89">
        <f t="shared" si="83"/>
        <v>0</v>
      </c>
      <c r="AZ66" s="87">
        <v>0</v>
      </c>
      <c r="BA66" s="88">
        <f t="shared" si="120"/>
        <v>0</v>
      </c>
      <c r="BB66" s="88">
        <f t="shared" si="121"/>
        <v>0</v>
      </c>
      <c r="BC66" s="89">
        <f t="shared" si="86"/>
        <v>0</v>
      </c>
      <c r="BD66" s="87">
        <v>0</v>
      </c>
      <c r="BE66" s="88">
        <f t="shared" si="122"/>
        <v>0</v>
      </c>
      <c r="BF66" s="88">
        <f t="shared" si="123"/>
        <v>0</v>
      </c>
      <c r="BG66" s="89">
        <f t="shared" si="89"/>
        <v>0</v>
      </c>
      <c r="BH66" s="87">
        <v>0</v>
      </c>
      <c r="BI66" s="88">
        <f t="shared" si="124"/>
        <v>0</v>
      </c>
      <c r="BJ66" s="88">
        <f t="shared" si="125"/>
        <v>0</v>
      </c>
      <c r="BK66" s="89">
        <f t="shared" si="92"/>
        <v>0</v>
      </c>
      <c r="BL66" s="90">
        <f t="shared" si="126"/>
        <v>0</v>
      </c>
      <c r="BM66" s="91">
        <f t="shared" si="126"/>
        <v>0</v>
      </c>
      <c r="BN66" s="91">
        <f t="shared" si="126"/>
        <v>0</v>
      </c>
      <c r="BO66" s="92">
        <f t="shared" si="41"/>
        <v>0</v>
      </c>
      <c r="BP66" s="90">
        <f t="shared" si="127"/>
        <v>0</v>
      </c>
      <c r="BQ66" s="91">
        <f t="shared" si="128"/>
        <v>0</v>
      </c>
      <c r="BR66" s="91">
        <f t="shared" si="128"/>
        <v>0</v>
      </c>
      <c r="BS66" s="92">
        <f t="shared" si="43"/>
        <v>0</v>
      </c>
      <c r="BT66" s="79">
        <f t="shared" si="129"/>
        <v>0</v>
      </c>
      <c r="BU66" s="80">
        <f t="shared" si="129"/>
        <v>0</v>
      </c>
      <c r="BV66" s="80">
        <f t="shared" si="129"/>
        <v>0</v>
      </c>
      <c r="BW66" s="93">
        <f t="shared" si="45"/>
        <v>0</v>
      </c>
      <c r="BX66" s="79">
        <f t="shared" si="130"/>
        <v>0</v>
      </c>
      <c r="BY66" s="80">
        <f t="shared" si="131"/>
        <v>0</v>
      </c>
      <c r="BZ66" s="80">
        <f t="shared" si="131"/>
        <v>0</v>
      </c>
      <c r="CA66" s="93">
        <f t="shared" si="50"/>
        <v>0</v>
      </c>
    </row>
    <row r="67" spans="2:79" ht="21" customHeight="1">
      <c r="B67" s="182" t="s">
        <v>121</v>
      </c>
      <c r="C67" s="183" t="s">
        <v>98</v>
      </c>
      <c r="D67" s="121" t="s">
        <v>22</v>
      </c>
      <c r="E67" s="122"/>
      <c r="F67" s="85"/>
      <c r="G67" s="86"/>
      <c r="H67" s="87">
        <v>0</v>
      </c>
      <c r="I67" s="88">
        <f t="shared" si="99"/>
        <v>0</v>
      </c>
      <c r="J67" s="88">
        <f t="shared" si="100"/>
        <v>0</v>
      </c>
      <c r="K67" s="89">
        <f t="shared" si="56"/>
        <v>0</v>
      </c>
      <c r="L67" s="87">
        <v>0</v>
      </c>
      <c r="M67" s="88">
        <f t="shared" si="101"/>
        <v>0</v>
      </c>
      <c r="N67" s="88">
        <f t="shared" si="102"/>
        <v>0</v>
      </c>
      <c r="O67" s="89">
        <f t="shared" si="59"/>
        <v>0</v>
      </c>
      <c r="P67" s="87">
        <v>0</v>
      </c>
      <c r="Q67" s="88">
        <f t="shared" si="103"/>
        <v>0</v>
      </c>
      <c r="R67" s="88">
        <f t="shared" si="104"/>
        <v>0</v>
      </c>
      <c r="S67" s="89">
        <f t="shared" si="62"/>
        <v>0</v>
      </c>
      <c r="T67" s="87">
        <v>0</v>
      </c>
      <c r="U67" s="88">
        <f t="shared" si="105"/>
        <v>0</v>
      </c>
      <c r="V67" s="88">
        <f t="shared" si="106"/>
        <v>0</v>
      </c>
      <c r="W67" s="89">
        <f t="shared" si="65"/>
        <v>0</v>
      </c>
      <c r="X67" s="87">
        <v>0</v>
      </c>
      <c r="Y67" s="88">
        <f t="shared" si="107"/>
        <v>0</v>
      </c>
      <c r="Z67" s="88">
        <f t="shared" si="108"/>
        <v>0</v>
      </c>
      <c r="AA67" s="89">
        <f t="shared" si="68"/>
        <v>0</v>
      </c>
      <c r="AB67" s="87">
        <v>0</v>
      </c>
      <c r="AC67" s="88">
        <f t="shared" si="109"/>
        <v>0</v>
      </c>
      <c r="AD67" s="88">
        <f t="shared" si="110"/>
        <v>0</v>
      </c>
      <c r="AE67" s="89">
        <f t="shared" si="71"/>
        <v>0</v>
      </c>
      <c r="AF67" s="90">
        <f t="shared" si="111"/>
        <v>0</v>
      </c>
      <c r="AG67" s="91">
        <f t="shared" si="111"/>
        <v>0</v>
      </c>
      <c r="AH67" s="91">
        <f t="shared" si="111"/>
        <v>0</v>
      </c>
      <c r="AI67" s="92">
        <f t="shared" si="19"/>
        <v>0</v>
      </c>
      <c r="AJ67" s="90">
        <f t="shared" si="112"/>
        <v>0</v>
      </c>
      <c r="AK67" s="91">
        <f t="shared" si="113"/>
        <v>0</v>
      </c>
      <c r="AL67" s="91">
        <f t="shared" si="113"/>
        <v>0</v>
      </c>
      <c r="AM67" s="92">
        <f t="shared" si="21"/>
        <v>0</v>
      </c>
      <c r="AN67" s="87">
        <v>0</v>
      </c>
      <c r="AO67" s="88">
        <f t="shared" si="114"/>
        <v>0</v>
      </c>
      <c r="AP67" s="88">
        <f t="shared" si="115"/>
        <v>0</v>
      </c>
      <c r="AQ67" s="89">
        <f t="shared" si="77"/>
        <v>0</v>
      </c>
      <c r="AR67" s="87">
        <v>0</v>
      </c>
      <c r="AS67" s="88">
        <f t="shared" si="116"/>
        <v>0</v>
      </c>
      <c r="AT67" s="88">
        <f t="shared" si="117"/>
        <v>0</v>
      </c>
      <c r="AU67" s="89">
        <f t="shared" si="80"/>
        <v>0</v>
      </c>
      <c r="AV67" s="87">
        <v>0</v>
      </c>
      <c r="AW67" s="88">
        <f t="shared" si="118"/>
        <v>0</v>
      </c>
      <c r="AX67" s="88">
        <f t="shared" si="119"/>
        <v>0</v>
      </c>
      <c r="AY67" s="89">
        <f t="shared" si="83"/>
        <v>0</v>
      </c>
      <c r="AZ67" s="87">
        <v>0</v>
      </c>
      <c r="BA67" s="88">
        <f t="shared" si="120"/>
        <v>0</v>
      </c>
      <c r="BB67" s="88">
        <f t="shared" si="121"/>
        <v>0</v>
      </c>
      <c r="BC67" s="89">
        <f t="shared" si="86"/>
        <v>0</v>
      </c>
      <c r="BD67" s="87">
        <v>0</v>
      </c>
      <c r="BE67" s="88">
        <f t="shared" si="122"/>
        <v>0</v>
      </c>
      <c r="BF67" s="88">
        <f t="shared" si="123"/>
        <v>0</v>
      </c>
      <c r="BG67" s="89">
        <f t="shared" si="89"/>
        <v>0</v>
      </c>
      <c r="BH67" s="87">
        <v>0</v>
      </c>
      <c r="BI67" s="88">
        <f t="shared" si="124"/>
        <v>0</v>
      </c>
      <c r="BJ67" s="88">
        <f t="shared" si="125"/>
        <v>0</v>
      </c>
      <c r="BK67" s="89">
        <f t="shared" si="92"/>
        <v>0</v>
      </c>
      <c r="BL67" s="90">
        <f t="shared" si="126"/>
        <v>0</v>
      </c>
      <c r="BM67" s="91">
        <f t="shared" si="126"/>
        <v>0</v>
      </c>
      <c r="BN67" s="91">
        <f t="shared" si="126"/>
        <v>0</v>
      </c>
      <c r="BO67" s="92">
        <f t="shared" si="41"/>
        <v>0</v>
      </c>
      <c r="BP67" s="90">
        <f t="shared" si="127"/>
        <v>0</v>
      </c>
      <c r="BQ67" s="91">
        <f t="shared" si="128"/>
        <v>0</v>
      </c>
      <c r="BR67" s="91">
        <f t="shared" si="128"/>
        <v>0</v>
      </c>
      <c r="BS67" s="92">
        <f t="shared" si="43"/>
        <v>0</v>
      </c>
      <c r="BT67" s="79">
        <f t="shared" si="129"/>
        <v>0</v>
      </c>
      <c r="BU67" s="80">
        <f t="shared" si="129"/>
        <v>0</v>
      </c>
      <c r="BV67" s="80">
        <f t="shared" si="129"/>
        <v>0</v>
      </c>
      <c r="BW67" s="93">
        <f t="shared" si="45"/>
        <v>0</v>
      </c>
      <c r="BX67" s="79">
        <f t="shared" si="130"/>
        <v>0</v>
      </c>
      <c r="BY67" s="80">
        <f t="shared" si="131"/>
        <v>0</v>
      </c>
      <c r="BZ67" s="80">
        <f t="shared" si="131"/>
        <v>0</v>
      </c>
      <c r="CA67" s="93">
        <f t="shared" si="50"/>
        <v>0</v>
      </c>
    </row>
    <row r="68" spans="2:79" ht="21" customHeight="1" thickBot="1">
      <c r="B68" s="194"/>
      <c r="C68" s="195" t="s">
        <v>99</v>
      </c>
      <c r="D68" s="196" t="s">
        <v>100</v>
      </c>
      <c r="E68" s="197"/>
      <c r="F68" s="198"/>
      <c r="G68" s="199"/>
      <c r="H68" s="87">
        <v>0</v>
      </c>
      <c r="I68" s="88">
        <f t="shared" si="99"/>
        <v>0</v>
      </c>
      <c r="J68" s="88">
        <f t="shared" si="100"/>
        <v>0</v>
      </c>
      <c r="K68" s="89">
        <f t="shared" si="56"/>
        <v>0</v>
      </c>
      <c r="L68" s="87">
        <v>0</v>
      </c>
      <c r="M68" s="88">
        <f t="shared" si="101"/>
        <v>0</v>
      </c>
      <c r="N68" s="88">
        <f t="shared" si="102"/>
        <v>0</v>
      </c>
      <c r="O68" s="89">
        <f t="shared" si="59"/>
        <v>0</v>
      </c>
      <c r="P68" s="87">
        <v>0</v>
      </c>
      <c r="Q68" s="88">
        <f t="shared" si="103"/>
        <v>0</v>
      </c>
      <c r="R68" s="88">
        <f t="shared" si="104"/>
        <v>0</v>
      </c>
      <c r="S68" s="89">
        <f t="shared" si="62"/>
        <v>0</v>
      </c>
      <c r="T68" s="87">
        <v>0</v>
      </c>
      <c r="U68" s="88">
        <f t="shared" si="105"/>
        <v>0</v>
      </c>
      <c r="V68" s="88">
        <f t="shared" si="106"/>
        <v>0</v>
      </c>
      <c r="W68" s="89">
        <f t="shared" si="65"/>
        <v>0</v>
      </c>
      <c r="X68" s="87">
        <v>0</v>
      </c>
      <c r="Y68" s="88">
        <f t="shared" si="107"/>
        <v>0</v>
      </c>
      <c r="Z68" s="88">
        <f t="shared" si="108"/>
        <v>0</v>
      </c>
      <c r="AA68" s="89">
        <f t="shared" si="68"/>
        <v>0</v>
      </c>
      <c r="AB68" s="87">
        <v>0</v>
      </c>
      <c r="AC68" s="88">
        <f t="shared" si="109"/>
        <v>0</v>
      </c>
      <c r="AD68" s="88">
        <f t="shared" si="110"/>
        <v>0</v>
      </c>
      <c r="AE68" s="89">
        <f t="shared" si="71"/>
        <v>0</v>
      </c>
      <c r="AF68" s="90">
        <f t="shared" si="111"/>
        <v>0</v>
      </c>
      <c r="AG68" s="91">
        <f t="shared" si="111"/>
        <v>0</v>
      </c>
      <c r="AH68" s="91">
        <f t="shared" si="111"/>
        <v>0</v>
      </c>
      <c r="AI68" s="92">
        <f t="shared" si="19"/>
        <v>0</v>
      </c>
      <c r="AJ68" s="90">
        <f t="shared" si="112"/>
        <v>0</v>
      </c>
      <c r="AK68" s="91">
        <f t="shared" si="113"/>
        <v>0</v>
      </c>
      <c r="AL68" s="91">
        <f t="shared" si="113"/>
        <v>0</v>
      </c>
      <c r="AM68" s="92">
        <f t="shared" si="21"/>
        <v>0</v>
      </c>
      <c r="AN68" s="87">
        <v>0</v>
      </c>
      <c r="AO68" s="88">
        <f t="shared" si="114"/>
        <v>0</v>
      </c>
      <c r="AP68" s="88">
        <f t="shared" si="115"/>
        <v>0</v>
      </c>
      <c r="AQ68" s="89">
        <f t="shared" si="77"/>
        <v>0</v>
      </c>
      <c r="AR68" s="87">
        <v>0</v>
      </c>
      <c r="AS68" s="88">
        <f t="shared" si="116"/>
        <v>0</v>
      </c>
      <c r="AT68" s="88">
        <f t="shared" si="117"/>
        <v>0</v>
      </c>
      <c r="AU68" s="89">
        <f t="shared" si="80"/>
        <v>0</v>
      </c>
      <c r="AV68" s="87">
        <v>0</v>
      </c>
      <c r="AW68" s="88">
        <f t="shared" si="118"/>
        <v>0</v>
      </c>
      <c r="AX68" s="88">
        <f t="shared" si="119"/>
        <v>0</v>
      </c>
      <c r="AY68" s="89">
        <f t="shared" si="83"/>
        <v>0</v>
      </c>
      <c r="AZ68" s="87">
        <v>0</v>
      </c>
      <c r="BA68" s="88">
        <f t="shared" si="120"/>
        <v>0</v>
      </c>
      <c r="BB68" s="88">
        <f t="shared" si="121"/>
        <v>0</v>
      </c>
      <c r="BC68" s="89">
        <f t="shared" si="86"/>
        <v>0</v>
      </c>
      <c r="BD68" s="87">
        <v>0</v>
      </c>
      <c r="BE68" s="88">
        <f t="shared" si="122"/>
        <v>0</v>
      </c>
      <c r="BF68" s="88">
        <f t="shared" si="123"/>
        <v>0</v>
      </c>
      <c r="BG68" s="89">
        <f t="shared" si="89"/>
        <v>0</v>
      </c>
      <c r="BH68" s="87">
        <v>0</v>
      </c>
      <c r="BI68" s="88">
        <f t="shared" si="124"/>
        <v>0</v>
      </c>
      <c r="BJ68" s="88">
        <f t="shared" si="125"/>
        <v>0</v>
      </c>
      <c r="BK68" s="89">
        <f t="shared" si="92"/>
        <v>0</v>
      </c>
      <c r="BL68" s="90">
        <f t="shared" si="126"/>
        <v>0</v>
      </c>
      <c r="BM68" s="91">
        <f t="shared" si="126"/>
        <v>0</v>
      </c>
      <c r="BN68" s="91">
        <f t="shared" si="126"/>
        <v>0</v>
      </c>
      <c r="BO68" s="92">
        <f t="shared" si="41"/>
        <v>0</v>
      </c>
      <c r="BP68" s="90">
        <f t="shared" si="127"/>
        <v>0</v>
      </c>
      <c r="BQ68" s="91">
        <f t="shared" si="128"/>
        <v>0</v>
      </c>
      <c r="BR68" s="91">
        <f t="shared" si="128"/>
        <v>0</v>
      </c>
      <c r="BS68" s="92">
        <f t="shared" si="43"/>
        <v>0</v>
      </c>
      <c r="BT68" s="79">
        <f t="shared" si="129"/>
        <v>0</v>
      </c>
      <c r="BU68" s="80">
        <f t="shared" si="129"/>
        <v>0</v>
      </c>
      <c r="BV68" s="80">
        <f t="shared" si="129"/>
        <v>0</v>
      </c>
      <c r="BW68" s="93">
        <f t="shared" si="45"/>
        <v>0</v>
      </c>
      <c r="BX68" s="79">
        <f t="shared" si="130"/>
        <v>0</v>
      </c>
      <c r="BY68" s="80">
        <f t="shared" si="131"/>
        <v>0</v>
      </c>
      <c r="BZ68" s="80">
        <f t="shared" si="131"/>
        <v>0</v>
      </c>
      <c r="CA68" s="93">
        <f t="shared" si="50"/>
        <v>0</v>
      </c>
    </row>
    <row r="69" spans="2:79" ht="21" customHeight="1">
      <c r="B69" s="200" t="s">
        <v>101</v>
      </c>
      <c r="C69" s="201" t="s">
        <v>102</v>
      </c>
      <c r="D69" s="202"/>
      <c r="E69" s="203"/>
      <c r="F69" s="204"/>
      <c r="G69" s="205"/>
      <c r="H69" s="206">
        <f>+H25+H26+H29+H57+H58+H59</f>
        <v>0</v>
      </c>
      <c r="I69" s="207">
        <f>+I25+I26+I29+I57+I58+I59</f>
        <v>0</v>
      </c>
      <c r="J69" s="207">
        <f>+J25+J26+J29+J57+J58+J59</f>
        <v>0</v>
      </c>
      <c r="K69" s="208">
        <f t="shared" si="56"/>
        <v>0</v>
      </c>
      <c r="L69" s="206">
        <f>+L25+L26+L29+L57+L58+L59</f>
        <v>0</v>
      </c>
      <c r="M69" s="207">
        <f>+M25+M26+M29+M57+M58+M59</f>
        <v>0</v>
      </c>
      <c r="N69" s="207">
        <f>+N25+N26+N29+N57+N58+N59</f>
        <v>0</v>
      </c>
      <c r="O69" s="208">
        <f t="shared" si="59"/>
        <v>0</v>
      </c>
      <c r="P69" s="206">
        <f>+P25+P26+P29+P57+P58+P59</f>
        <v>0</v>
      </c>
      <c r="Q69" s="207">
        <f>+Q25+Q26+Q29+Q57+Q58+Q59</f>
        <v>0</v>
      </c>
      <c r="R69" s="207">
        <f>+R25+R26+R29+R57+R58+R59</f>
        <v>0</v>
      </c>
      <c r="S69" s="208">
        <f t="shared" si="62"/>
        <v>0</v>
      </c>
      <c r="T69" s="206">
        <f>+T25+T26+T29+T57+T58+T59</f>
        <v>0</v>
      </c>
      <c r="U69" s="207">
        <f>+U25+U26+U29+U57+U58+U59</f>
        <v>0</v>
      </c>
      <c r="V69" s="207">
        <f>+V25+V26+V29+V57+V58+V59</f>
        <v>0</v>
      </c>
      <c r="W69" s="208">
        <f t="shared" si="65"/>
        <v>0</v>
      </c>
      <c r="X69" s="206">
        <f>+X25+X26+X29+X57+X58+X59</f>
        <v>0</v>
      </c>
      <c r="Y69" s="207">
        <f>+Y25+Y26+Y29+Y57+Y58+Y59</f>
        <v>0</v>
      </c>
      <c r="Z69" s="207">
        <f>+Z25+Z26+Z29+Z57+Z58+Z59</f>
        <v>0</v>
      </c>
      <c r="AA69" s="208">
        <f t="shared" si="68"/>
        <v>0</v>
      </c>
      <c r="AB69" s="206">
        <f>+AB25+AB26+AB29+AB57+AB58+AB59</f>
        <v>0</v>
      </c>
      <c r="AC69" s="207">
        <f>+AC25+AC26+AC29+AC57+AC58+AC59</f>
        <v>0</v>
      </c>
      <c r="AD69" s="207">
        <f>+AD25+AD26+AD29+AD57+AD58+AD59</f>
        <v>0</v>
      </c>
      <c r="AE69" s="208">
        <f t="shared" si="71"/>
        <v>0</v>
      </c>
      <c r="AF69" s="206">
        <f>+AF25+AF26+AF29+AF57+AF58+AF59</f>
        <v>0</v>
      </c>
      <c r="AG69" s="207">
        <f>+AG25+AG26+AG29+AG57+AG58+AG59</f>
        <v>0</v>
      </c>
      <c r="AH69" s="207">
        <f>+AH25+AH26+AH29+AH57+AH58+AH59</f>
        <v>0</v>
      </c>
      <c r="AI69" s="208">
        <f t="shared" si="19"/>
        <v>0</v>
      </c>
      <c r="AJ69" s="206">
        <f>+AJ25+AJ26+AJ29+AJ57+AJ58+AJ59</f>
        <v>0</v>
      </c>
      <c r="AK69" s="207">
        <f>+AK25+AK26+AK29+AK57+AK58+AK59</f>
        <v>0</v>
      </c>
      <c r="AL69" s="207">
        <f>+AL25+AL26+AL29+AL57+AL58+AL59</f>
        <v>0</v>
      </c>
      <c r="AM69" s="208">
        <f t="shared" si="21"/>
        <v>0</v>
      </c>
      <c r="AN69" s="206">
        <f>+AN25+AN26+AN29+AN57+AN58+AN59</f>
        <v>0</v>
      </c>
      <c r="AO69" s="207">
        <f>+AO25+AO26+AO29+AO57+AO58+AO59</f>
        <v>0</v>
      </c>
      <c r="AP69" s="207">
        <f>+AP25+AP26+AP29+AP57+AP58+AP59</f>
        <v>0</v>
      </c>
      <c r="AQ69" s="208">
        <f t="shared" si="77"/>
        <v>0</v>
      </c>
      <c r="AR69" s="206">
        <f>+AR25+AR26+AR29+AR57+AR58+AR59</f>
        <v>0</v>
      </c>
      <c r="AS69" s="207">
        <f>+AS25+AS26+AS29+AS57+AS58+AS59</f>
        <v>0</v>
      </c>
      <c r="AT69" s="207">
        <f>+AT25+AT26+AT29+AT57+AT58+AT59</f>
        <v>0</v>
      </c>
      <c r="AU69" s="208">
        <f t="shared" si="80"/>
        <v>0</v>
      </c>
      <c r="AV69" s="206">
        <f>+AV25+AV26+AV29+AV57+AV58+AV59</f>
        <v>0</v>
      </c>
      <c r="AW69" s="207">
        <f>+AW25+AW26+AW29+AW57+AW58+AW59</f>
        <v>0</v>
      </c>
      <c r="AX69" s="207">
        <f>+AX25+AX26+AX29+AX57+AX58+AX59</f>
        <v>0</v>
      </c>
      <c r="AY69" s="208">
        <f t="shared" si="83"/>
        <v>0</v>
      </c>
      <c r="AZ69" s="206">
        <f>+AZ25+AZ26+AZ29+AZ57+AZ58+AZ59</f>
        <v>0</v>
      </c>
      <c r="BA69" s="207">
        <f>+BA25+BA26+BA29+BA57+BA58+BA59</f>
        <v>0</v>
      </c>
      <c r="BB69" s="207">
        <f>+BB25+BB26+BB29+BB57+BB58+BB59</f>
        <v>0</v>
      </c>
      <c r="BC69" s="208">
        <f t="shared" si="86"/>
        <v>0</v>
      </c>
      <c r="BD69" s="206">
        <f>+BD25+BD26+BD29+BD57+BD58+BD59</f>
        <v>0</v>
      </c>
      <c r="BE69" s="207">
        <f>+BE25+BE26+BE29+BE57+BE58+BE59</f>
        <v>0</v>
      </c>
      <c r="BF69" s="207">
        <f>+BF25+BF26+BF29+BF57+BF58+BF59</f>
        <v>0</v>
      </c>
      <c r="BG69" s="208">
        <f t="shared" si="89"/>
        <v>0</v>
      </c>
      <c r="BH69" s="206">
        <f>+BH25+BH26+BH29+BH57+BH58+BH59</f>
        <v>0</v>
      </c>
      <c r="BI69" s="207">
        <f>+BI25+BI26+BI29+BI57+BI58+BI59</f>
        <v>0</v>
      </c>
      <c r="BJ69" s="207">
        <f>+BJ25+BJ26+BJ29+BJ57+BJ58+BJ59</f>
        <v>0</v>
      </c>
      <c r="BK69" s="208">
        <f t="shared" si="92"/>
        <v>0</v>
      </c>
      <c r="BL69" s="206">
        <f>+BL25+BL26+BL29+BL57+BL58+BL59</f>
        <v>0</v>
      </c>
      <c r="BM69" s="207">
        <f>+BM25+BM26+BM29+BM57+BM58+BM59</f>
        <v>0</v>
      </c>
      <c r="BN69" s="207">
        <f>+BN25+BN26+BN29+BN57+BN58+BN59</f>
        <v>0</v>
      </c>
      <c r="BO69" s="208">
        <f t="shared" si="41"/>
        <v>0</v>
      </c>
      <c r="BP69" s="206">
        <f>+BP25+BP26+BP29+BP57+BP58+BP59</f>
        <v>0</v>
      </c>
      <c r="BQ69" s="207">
        <f>+BQ25+BQ26+BQ29+BQ57+BQ58+BQ59</f>
        <v>0</v>
      </c>
      <c r="BR69" s="207">
        <f>+BR25+BR26+BR29+BR57+BR58+BR59</f>
        <v>0</v>
      </c>
      <c r="BS69" s="208">
        <f t="shared" si="43"/>
        <v>0</v>
      </c>
      <c r="BT69" s="206">
        <f>+BT25+BT26+BT29+BT57+BT58+BT59</f>
        <v>0</v>
      </c>
      <c r="BU69" s="207">
        <f>+BU25+BU26+BU29+BU57+BU58+BU59</f>
        <v>0</v>
      </c>
      <c r="BV69" s="207">
        <f>+BV25+BV26+BV29+BV57+BV58+BV59</f>
        <v>0</v>
      </c>
      <c r="BW69" s="208">
        <f t="shared" si="45"/>
        <v>0</v>
      </c>
      <c r="BX69" s="206">
        <f>+BX25+BX26+BX29+BX57+BX58+BX59</f>
        <v>0</v>
      </c>
      <c r="BY69" s="207">
        <f>+BY25+BY26+BY29+BY57+BY58+BY59</f>
        <v>0</v>
      </c>
      <c r="BZ69" s="207">
        <f>+BZ25+BZ26+BZ29+BZ57+BZ58+BZ59</f>
        <v>0</v>
      </c>
      <c r="CA69" s="209">
        <f t="shared" si="50"/>
        <v>0</v>
      </c>
    </row>
    <row r="70" spans="2:79" ht="21" customHeight="1" thickBot="1">
      <c r="B70" s="210"/>
      <c r="C70" s="211" t="s">
        <v>55</v>
      </c>
      <c r="D70" s="212"/>
      <c r="E70" s="213"/>
      <c r="F70" s="214"/>
      <c r="G70" s="215"/>
      <c r="H70" s="216">
        <f>SUM(H25:H68)-H69</f>
        <v>868.5</v>
      </c>
      <c r="I70" s="217">
        <f>SUM(I25:I68)-I69</f>
        <v>229853.10000000003</v>
      </c>
      <c r="J70" s="217">
        <f>SUM(J25:J68)-J69</f>
        <v>207144.99999999997</v>
      </c>
      <c r="K70" s="218">
        <f t="shared" si="56"/>
        <v>22708.100000000064</v>
      </c>
      <c r="L70" s="216">
        <f>SUM(L25:L68)-L69</f>
        <v>911.9</v>
      </c>
      <c r="M70" s="217">
        <f>SUM(M25:M68)-M69</f>
        <v>241349.69999999998</v>
      </c>
      <c r="N70" s="217">
        <f>SUM(N25:N68)-N69</f>
        <v>217503.1</v>
      </c>
      <c r="O70" s="218">
        <f t="shared" si="59"/>
        <v>23846.599999999977</v>
      </c>
      <c r="P70" s="216">
        <f>SUM(P25:P68)-P69</f>
        <v>955.1</v>
      </c>
      <c r="Q70" s="217">
        <f>SUM(Q25:Q68)-Q69</f>
        <v>252768.59999999998</v>
      </c>
      <c r="R70" s="217">
        <f>SUM(R25:R68)-R69</f>
        <v>227798.5</v>
      </c>
      <c r="S70" s="218">
        <f t="shared" si="62"/>
        <v>24970.099999999977</v>
      </c>
      <c r="T70" s="216">
        <f>SUM(T25:T68)-T69</f>
        <v>868.5</v>
      </c>
      <c r="U70" s="217">
        <f>SUM(U25:U68)-U69</f>
        <v>229853.10000000003</v>
      </c>
      <c r="V70" s="217">
        <f>SUM(V25:V68)-V69</f>
        <v>207143.99999999997</v>
      </c>
      <c r="W70" s="218">
        <f t="shared" si="65"/>
        <v>22709.100000000064</v>
      </c>
      <c r="X70" s="216">
        <f>SUM(X25:X68)-X69</f>
        <v>955.29999999999984</v>
      </c>
      <c r="Y70" s="217">
        <f>SUM(Y25:Y68)-Y69</f>
        <v>252941.4</v>
      </c>
      <c r="Z70" s="217">
        <f>SUM(Z25:Z68)-Z69</f>
        <v>227942</v>
      </c>
      <c r="AA70" s="218">
        <f t="shared" si="68"/>
        <v>24999.399999999994</v>
      </c>
      <c r="AB70" s="216">
        <f>SUM(AB25:AB68)-AB69</f>
        <v>868.5</v>
      </c>
      <c r="AC70" s="217">
        <f>SUM(AC25:AC68)-AC69</f>
        <v>229853.10000000003</v>
      </c>
      <c r="AD70" s="217">
        <f>SUM(AD25:AD68)-AD69</f>
        <v>207143.99999999997</v>
      </c>
      <c r="AE70" s="218">
        <f t="shared" si="71"/>
        <v>22709.100000000064</v>
      </c>
      <c r="AF70" s="216">
        <f>SUM(AF25:AF68)-AF69</f>
        <v>5427.8000000000011</v>
      </c>
      <c r="AG70" s="217">
        <f>SUM(AG25:AG68)-AG69</f>
        <v>1436618.9999999998</v>
      </c>
      <c r="AH70" s="217">
        <f>SUM(AH25:AH68)-AH69</f>
        <v>1294676.5999999999</v>
      </c>
      <c r="AI70" s="218">
        <f t="shared" si="19"/>
        <v>141942.39999999991</v>
      </c>
      <c r="AJ70" s="216">
        <f>SUM(AJ25:AJ68)-AJ69</f>
        <v>904.70000000000016</v>
      </c>
      <c r="AK70" s="217">
        <f>SUM(AK25:AK68)-AK69</f>
        <v>239436</v>
      </c>
      <c r="AL70" s="217">
        <f>SUM(AL25:AL68)-AL69</f>
        <v>215780</v>
      </c>
      <c r="AM70" s="218">
        <f t="shared" si="21"/>
        <v>23656</v>
      </c>
      <c r="AN70" s="216">
        <f>SUM(AN25:AN68)-AN69</f>
        <v>868.5</v>
      </c>
      <c r="AO70" s="217">
        <f>SUM(AO25:AO68)-AO69</f>
        <v>229853.10000000003</v>
      </c>
      <c r="AP70" s="217">
        <f>SUM(AP25:AP68)-AP69</f>
        <v>207143.99999999997</v>
      </c>
      <c r="AQ70" s="218">
        <f t="shared" si="77"/>
        <v>22709.100000000064</v>
      </c>
      <c r="AR70" s="216">
        <f>SUM(AR25:AR68)-AR69</f>
        <v>868.5</v>
      </c>
      <c r="AS70" s="217">
        <f>SUM(AS25:AS68)-AS69</f>
        <v>229853.10000000003</v>
      </c>
      <c r="AT70" s="217">
        <f>SUM(AT25:AT68)-AT69</f>
        <v>207143.99999999997</v>
      </c>
      <c r="AU70" s="218">
        <f t="shared" si="80"/>
        <v>22709.100000000064</v>
      </c>
      <c r="AV70" s="216">
        <f>SUM(AV25:AV68)-AV69</f>
        <v>955.1</v>
      </c>
      <c r="AW70" s="217">
        <f>SUM(AW25:AW68)-AW69</f>
        <v>252768.59999999998</v>
      </c>
      <c r="AX70" s="217">
        <f>SUM(AX25:AX68)-AX69</f>
        <v>227796.5</v>
      </c>
      <c r="AY70" s="218">
        <f t="shared" si="83"/>
        <v>24972.099999999977</v>
      </c>
      <c r="AZ70" s="216">
        <f>SUM(AZ25:AZ68)-AZ69</f>
        <v>825.0999999999998</v>
      </c>
      <c r="BA70" s="217">
        <f>SUM(BA25:BA68)-BA69</f>
        <v>218371.20000000001</v>
      </c>
      <c r="BB70" s="217">
        <f>SUM(BB25:BB68)-BB69</f>
        <v>196793.80000000002</v>
      </c>
      <c r="BC70" s="218">
        <f t="shared" si="86"/>
        <v>21577.399999999994</v>
      </c>
      <c r="BD70" s="216">
        <f>SUM(BD25:BD68)-BD69</f>
        <v>825.0999999999998</v>
      </c>
      <c r="BE70" s="217">
        <f>SUM(BE25:BE68)-BE69</f>
        <v>218371.20000000001</v>
      </c>
      <c r="BF70" s="217">
        <f>SUM(BF25:BF68)-BF69</f>
        <v>196791.80000000002</v>
      </c>
      <c r="BG70" s="218">
        <f t="shared" si="89"/>
        <v>21579.399999999994</v>
      </c>
      <c r="BH70" s="216">
        <f>SUM(BH25:BH68)-BH69</f>
        <v>955.1</v>
      </c>
      <c r="BI70" s="217">
        <f>SUM(BI25:BI68)-BI69</f>
        <v>252768.59999999998</v>
      </c>
      <c r="BJ70" s="217">
        <f>SUM(BJ25:BJ68)-BJ69</f>
        <v>227794.5</v>
      </c>
      <c r="BK70" s="218">
        <f t="shared" si="92"/>
        <v>24974.099999999977</v>
      </c>
      <c r="BL70" s="216">
        <f>SUM(BL25:BL68)-BL69</f>
        <v>5297.4</v>
      </c>
      <c r="BM70" s="217">
        <f>SUM(BM25:BM68)-BM69</f>
        <v>1401985.8000000003</v>
      </c>
      <c r="BN70" s="217">
        <f>SUM(BN25:BN68)-BN69</f>
        <v>1263464.6000000001</v>
      </c>
      <c r="BO70" s="218">
        <f t="shared" si="41"/>
        <v>138521.20000000019</v>
      </c>
      <c r="BP70" s="216">
        <f>SUM(BP25:BP68)-BP69</f>
        <v>882.9</v>
      </c>
      <c r="BQ70" s="217">
        <f>SUM(BQ25:BQ68)-BQ69</f>
        <v>233664</v>
      </c>
      <c r="BR70" s="217">
        <f>SUM(BR25:BR68)-BR69</f>
        <v>210579</v>
      </c>
      <c r="BS70" s="218">
        <f t="shared" si="43"/>
        <v>23085</v>
      </c>
      <c r="BT70" s="216">
        <f>SUM(BT25:BT68)-BT69</f>
        <v>10725.2</v>
      </c>
      <c r="BU70" s="217">
        <f>SUM(BU25:BU68)-BU69</f>
        <v>2838604.8</v>
      </c>
      <c r="BV70" s="217">
        <f>SUM(BV25:BV68)-BV69</f>
        <v>2558141.2000000002</v>
      </c>
      <c r="BW70" s="218">
        <f t="shared" si="45"/>
        <v>280463.59999999963</v>
      </c>
      <c r="BX70" s="216">
        <f>SUM(BX25:BX68)-BX69</f>
        <v>893.8</v>
      </c>
      <c r="BY70" s="217">
        <f>SUM(BY25:BY68)-BY69</f>
        <v>236549</v>
      </c>
      <c r="BZ70" s="217">
        <f>SUM(BZ25:BZ68)-BZ69</f>
        <v>213179</v>
      </c>
      <c r="CA70" s="218">
        <f t="shared" si="50"/>
        <v>23370</v>
      </c>
    </row>
    <row r="71" spans="2:79" ht="21" customHeight="1">
      <c r="B71" s="66" t="s">
        <v>103</v>
      </c>
      <c r="C71" s="67" t="s">
        <v>104</v>
      </c>
      <c r="D71" s="68" t="s">
        <v>32</v>
      </c>
      <c r="E71" s="151">
        <v>7.19</v>
      </c>
      <c r="F71" s="219">
        <v>1.1299999999999999</v>
      </c>
      <c r="G71" s="71">
        <v>1.0209999999999999</v>
      </c>
      <c r="H71" s="220">
        <v>112.6</v>
      </c>
      <c r="I71" s="221">
        <f>ROUND(H71*$E71*$F71*$G71,1)</f>
        <v>934.1</v>
      </c>
      <c r="J71" s="221">
        <f>ROUND(H71*$E71,1)</f>
        <v>809.6</v>
      </c>
      <c r="K71" s="222">
        <f>+I71-J71</f>
        <v>124.5</v>
      </c>
      <c r="L71" s="220">
        <v>118.2</v>
      </c>
      <c r="M71" s="221">
        <f>ROUND(L71*$E71*$F71*$G71,1)</f>
        <v>980.5</v>
      </c>
      <c r="N71" s="221">
        <f>ROUND(L71*$E71,1)</f>
        <v>849.9</v>
      </c>
      <c r="O71" s="222">
        <f>+M71-N71</f>
        <v>130.60000000000002</v>
      </c>
      <c r="P71" s="220">
        <v>123.9</v>
      </c>
      <c r="Q71" s="221">
        <f>ROUND(P71*$E71*$F71*$G71,1)</f>
        <v>1027.8</v>
      </c>
      <c r="R71" s="221">
        <f>ROUND(P71*$E71,1)</f>
        <v>890.8</v>
      </c>
      <c r="S71" s="222">
        <f>+Q71-R71</f>
        <v>137</v>
      </c>
      <c r="T71" s="220">
        <v>112.6</v>
      </c>
      <c r="U71" s="221">
        <f>ROUND(T71*$E71*$F71*$G71,1)</f>
        <v>934.1</v>
      </c>
      <c r="V71" s="221">
        <f>ROUND(T71*$E71,1)</f>
        <v>809.6</v>
      </c>
      <c r="W71" s="222">
        <f>+U71-V71</f>
        <v>124.5</v>
      </c>
      <c r="X71" s="220">
        <v>123.9</v>
      </c>
      <c r="Y71" s="221">
        <f>ROUND(X71*$E71*$F71*$G71,1)</f>
        <v>1027.8</v>
      </c>
      <c r="Z71" s="221">
        <f>ROUND(X71*$E71,1)</f>
        <v>890.8</v>
      </c>
      <c r="AA71" s="222">
        <f>+Y71-Z71</f>
        <v>137</v>
      </c>
      <c r="AB71" s="220">
        <v>112.6</v>
      </c>
      <c r="AC71" s="221">
        <f>ROUND(AB71*$E71*$F71*$G71,1)</f>
        <v>934.1</v>
      </c>
      <c r="AD71" s="221">
        <f>ROUND(AB71*$E71,1)</f>
        <v>809.6</v>
      </c>
      <c r="AE71" s="222">
        <f>+AC71-AD71</f>
        <v>124.5</v>
      </c>
      <c r="AF71" s="223">
        <f t="shared" ref="AF71:AH72" si="132">+H71+L71+P71+T71+X71+AB71</f>
        <v>703.80000000000007</v>
      </c>
      <c r="AG71" s="224">
        <f t="shared" si="132"/>
        <v>5838.4</v>
      </c>
      <c r="AH71" s="224">
        <f t="shared" si="132"/>
        <v>5060.3</v>
      </c>
      <c r="AI71" s="225">
        <f t="shared" si="19"/>
        <v>778.09999999999945</v>
      </c>
      <c r="AJ71" s="223">
        <f>ROUND(AVERAGE(AF71/6),1)</f>
        <v>117.3</v>
      </c>
      <c r="AK71" s="224">
        <f>ROUND(AVERAGE(AG71/6),0)</f>
        <v>973</v>
      </c>
      <c r="AL71" s="224">
        <f>ROUND(AVERAGE(AH71/6),0)</f>
        <v>843</v>
      </c>
      <c r="AM71" s="225">
        <f t="shared" si="21"/>
        <v>130</v>
      </c>
      <c r="AN71" s="220">
        <v>112.6</v>
      </c>
      <c r="AO71" s="221">
        <f>ROUND(AN71*$E71*$F71*$G71,1)</f>
        <v>934.1</v>
      </c>
      <c r="AP71" s="221">
        <f>ROUND(AN71*$E71,1)</f>
        <v>809.6</v>
      </c>
      <c r="AQ71" s="222">
        <f>+AO71-AP71</f>
        <v>124.5</v>
      </c>
      <c r="AR71" s="220">
        <v>112.6</v>
      </c>
      <c r="AS71" s="221">
        <f>ROUND(AR71*$E71*$F71*$G71,1)</f>
        <v>934.1</v>
      </c>
      <c r="AT71" s="221">
        <f>ROUND(AR71*$E71,1)</f>
        <v>809.6</v>
      </c>
      <c r="AU71" s="222">
        <f>+AS71-AT71</f>
        <v>124.5</v>
      </c>
      <c r="AV71" s="220">
        <v>123.9</v>
      </c>
      <c r="AW71" s="221">
        <f>ROUND(AV71*$E71*$F71*$G71,1)</f>
        <v>1027.8</v>
      </c>
      <c r="AX71" s="221">
        <f>ROUND(AV71*$E71,1)</f>
        <v>890.8</v>
      </c>
      <c r="AY71" s="222">
        <f>+AW71-AX71</f>
        <v>137</v>
      </c>
      <c r="AZ71" s="220">
        <v>107</v>
      </c>
      <c r="BA71" s="221">
        <f>ROUND(AZ71*$E71*$F71*$G71,1)</f>
        <v>887.6</v>
      </c>
      <c r="BB71" s="221">
        <f>ROUND(AZ71*$E71,1)</f>
        <v>769.3</v>
      </c>
      <c r="BC71" s="222">
        <f>+BA71-BB71</f>
        <v>118.30000000000007</v>
      </c>
      <c r="BD71" s="220">
        <v>107</v>
      </c>
      <c r="BE71" s="221">
        <f>ROUND(BD71*$E71*$F71*$G71,1)</f>
        <v>887.6</v>
      </c>
      <c r="BF71" s="221">
        <f>ROUND(BD71*$E71,1)</f>
        <v>769.3</v>
      </c>
      <c r="BG71" s="222">
        <f>+BE71-BF71</f>
        <v>118.30000000000007</v>
      </c>
      <c r="BH71" s="220">
        <v>123.9</v>
      </c>
      <c r="BI71" s="221">
        <f>ROUND(BH71*$E71*$F71*$G71,1)</f>
        <v>1027.8</v>
      </c>
      <c r="BJ71" s="221">
        <f>ROUND(BH71*$E71,1)</f>
        <v>890.8</v>
      </c>
      <c r="BK71" s="222">
        <f>+BI71-BJ71</f>
        <v>137</v>
      </c>
      <c r="BL71" s="223">
        <f t="shared" ref="BL71:BN72" si="133">+AN71+AR71+AV71+AZ71+BD71+BH71</f>
        <v>687</v>
      </c>
      <c r="BM71" s="224">
        <f t="shared" si="133"/>
        <v>5699</v>
      </c>
      <c r="BN71" s="224">
        <f t="shared" si="133"/>
        <v>4939.4000000000005</v>
      </c>
      <c r="BO71" s="225">
        <f t="shared" si="41"/>
        <v>759.59999999999945</v>
      </c>
      <c r="BP71" s="223">
        <f>ROUND(AVERAGE(BL71/6),1)</f>
        <v>114.5</v>
      </c>
      <c r="BQ71" s="224">
        <f>ROUND(AVERAGE(BM71/6),0)</f>
        <v>950</v>
      </c>
      <c r="BR71" s="224">
        <f>ROUND(AVERAGE(BN71/6),0)</f>
        <v>823</v>
      </c>
      <c r="BS71" s="225">
        <f t="shared" si="43"/>
        <v>127</v>
      </c>
      <c r="BT71" s="226">
        <f t="shared" ref="BT71:BV72" si="134">+AF71+BL71</f>
        <v>1390.8000000000002</v>
      </c>
      <c r="BU71" s="227">
        <f t="shared" si="134"/>
        <v>11537.4</v>
      </c>
      <c r="BV71" s="227">
        <f t="shared" si="134"/>
        <v>9999.7000000000007</v>
      </c>
      <c r="BW71" s="228">
        <f t="shared" si="45"/>
        <v>1537.6999999999989</v>
      </c>
      <c r="BX71" s="226">
        <f>ROUND(AVERAGE(BT71/12),1)</f>
        <v>115.9</v>
      </c>
      <c r="BY71" s="227">
        <f>ROUND(AVERAGE(BU71/12),0)</f>
        <v>961</v>
      </c>
      <c r="BZ71" s="227">
        <f>ROUND(AVERAGE(BV71/12),0)</f>
        <v>833</v>
      </c>
      <c r="CA71" s="228">
        <f t="shared" si="50"/>
        <v>128</v>
      </c>
    </row>
    <row r="72" spans="2:79" ht="21" customHeight="1" thickBot="1">
      <c r="B72" s="66" t="s">
        <v>105</v>
      </c>
      <c r="C72" s="67" t="s">
        <v>106</v>
      </c>
      <c r="D72" s="68" t="s">
        <v>107</v>
      </c>
      <c r="E72" s="151">
        <v>65.569999999999993</v>
      </c>
      <c r="F72" s="229">
        <v>1.1299999999999999</v>
      </c>
      <c r="G72" s="199">
        <v>1.2010000000000001</v>
      </c>
      <c r="H72" s="230">
        <v>0</v>
      </c>
      <c r="I72" s="231">
        <f>ROUND(H72*$E72*$F72*$G72,1)</f>
        <v>0</v>
      </c>
      <c r="J72" s="231">
        <f>ROUND(H72*$E72,1)</f>
        <v>0</v>
      </c>
      <c r="K72" s="232">
        <f>+I72-J72</f>
        <v>0</v>
      </c>
      <c r="L72" s="230">
        <v>0</v>
      </c>
      <c r="M72" s="231">
        <f>ROUND(L72*$E72*$F72*$G72,1)</f>
        <v>0</v>
      </c>
      <c r="N72" s="231">
        <f>ROUND(L72*$E72,1)</f>
        <v>0</v>
      </c>
      <c r="O72" s="232">
        <f>+M72-N72</f>
        <v>0</v>
      </c>
      <c r="P72" s="230">
        <v>0</v>
      </c>
      <c r="Q72" s="231">
        <f>ROUND(P72*$E72*$F72*$G72,1)</f>
        <v>0</v>
      </c>
      <c r="R72" s="231">
        <f>ROUND(P72*$E72,1)</f>
        <v>0</v>
      </c>
      <c r="S72" s="232">
        <f>+Q72-R72</f>
        <v>0</v>
      </c>
      <c r="T72" s="230">
        <v>0</v>
      </c>
      <c r="U72" s="231">
        <f>ROUND(T72*$E72*$F72*$G72,1)</f>
        <v>0</v>
      </c>
      <c r="V72" s="231">
        <f>ROUND(T72*$E72,1)</f>
        <v>0</v>
      </c>
      <c r="W72" s="232">
        <f>+U72-V72</f>
        <v>0</v>
      </c>
      <c r="X72" s="230">
        <v>0</v>
      </c>
      <c r="Y72" s="231">
        <f>ROUND(X72*$E72*$F72*$G72,1)</f>
        <v>0</v>
      </c>
      <c r="Z72" s="231">
        <f>ROUND(X72*$E72,1)</f>
        <v>0</v>
      </c>
      <c r="AA72" s="232">
        <f>+Y72-Z72</f>
        <v>0</v>
      </c>
      <c r="AB72" s="230">
        <v>0</v>
      </c>
      <c r="AC72" s="231">
        <f>ROUND(AB72*$E72*$F72*$G72,1)</f>
        <v>0</v>
      </c>
      <c r="AD72" s="231">
        <f>ROUND(AB72*$E72,1)</f>
        <v>0</v>
      </c>
      <c r="AE72" s="232">
        <f>+AC72-AD72</f>
        <v>0</v>
      </c>
      <c r="AF72" s="233">
        <f t="shared" si="132"/>
        <v>0</v>
      </c>
      <c r="AG72" s="234">
        <f t="shared" si="132"/>
        <v>0</v>
      </c>
      <c r="AH72" s="234">
        <f t="shared" si="132"/>
        <v>0</v>
      </c>
      <c r="AI72" s="235">
        <f t="shared" si="19"/>
        <v>0</v>
      </c>
      <c r="AJ72" s="233">
        <f>ROUND(AVERAGE(AF72/6),1)</f>
        <v>0</v>
      </c>
      <c r="AK72" s="234">
        <f>ROUND(AVERAGE(AG72/6),0)</f>
        <v>0</v>
      </c>
      <c r="AL72" s="234">
        <f>ROUND(AVERAGE(AH72/6),0)</f>
        <v>0</v>
      </c>
      <c r="AM72" s="235">
        <f t="shared" si="21"/>
        <v>0</v>
      </c>
      <c r="AN72" s="230">
        <v>0</v>
      </c>
      <c r="AO72" s="231">
        <f>ROUND(AN72*$E72*$F72*$G72,1)</f>
        <v>0</v>
      </c>
      <c r="AP72" s="231">
        <f>ROUND(AN72*$E72,1)</f>
        <v>0</v>
      </c>
      <c r="AQ72" s="232">
        <f>+AO72-AP72</f>
        <v>0</v>
      </c>
      <c r="AR72" s="230">
        <v>0</v>
      </c>
      <c r="AS72" s="231">
        <f>ROUND(AR72*$E72*$F72*$G72,1)</f>
        <v>0</v>
      </c>
      <c r="AT72" s="231">
        <f>ROUND(AR72*$E72,1)</f>
        <v>0</v>
      </c>
      <c r="AU72" s="232">
        <f>+AS72-AT72</f>
        <v>0</v>
      </c>
      <c r="AV72" s="230">
        <v>0</v>
      </c>
      <c r="AW72" s="231">
        <f>ROUND(AV72*$E72*$F72*$G72,1)</f>
        <v>0</v>
      </c>
      <c r="AX72" s="231">
        <f>ROUND(AV72*$E72,1)</f>
        <v>0</v>
      </c>
      <c r="AY72" s="232">
        <f>+AW72-AX72</f>
        <v>0</v>
      </c>
      <c r="AZ72" s="230">
        <v>0</v>
      </c>
      <c r="BA72" s="231">
        <f>ROUND(AZ72*$E72*$F72*$G72,1)</f>
        <v>0</v>
      </c>
      <c r="BB72" s="231">
        <f>ROUND(AZ72*$E72,1)</f>
        <v>0</v>
      </c>
      <c r="BC72" s="232">
        <f>+BA72-BB72</f>
        <v>0</v>
      </c>
      <c r="BD72" s="230">
        <v>0</v>
      </c>
      <c r="BE72" s="231">
        <f>ROUND(BD72*$E72*$F72*$G72,1)</f>
        <v>0</v>
      </c>
      <c r="BF72" s="231">
        <f>ROUND(BD72*$E72,1)</f>
        <v>0</v>
      </c>
      <c r="BG72" s="232">
        <f>+BE72-BF72</f>
        <v>0</v>
      </c>
      <c r="BH72" s="230">
        <v>0</v>
      </c>
      <c r="BI72" s="231">
        <f>ROUND(BH72*$E72*$F72*$G72,1)</f>
        <v>0</v>
      </c>
      <c r="BJ72" s="231">
        <f>ROUND(BH72*$E72,1)</f>
        <v>0</v>
      </c>
      <c r="BK72" s="232">
        <f>+BI72-BJ72</f>
        <v>0</v>
      </c>
      <c r="BL72" s="233">
        <f t="shared" si="133"/>
        <v>0</v>
      </c>
      <c r="BM72" s="234">
        <f t="shared" si="133"/>
        <v>0</v>
      </c>
      <c r="BN72" s="234">
        <f t="shared" si="133"/>
        <v>0</v>
      </c>
      <c r="BO72" s="235">
        <f t="shared" si="41"/>
        <v>0</v>
      </c>
      <c r="BP72" s="233">
        <f>ROUND(AVERAGE(BL72/6),1)</f>
        <v>0</v>
      </c>
      <c r="BQ72" s="234">
        <f>ROUND(AVERAGE(BM72/6),0)</f>
        <v>0</v>
      </c>
      <c r="BR72" s="234">
        <f>ROUND(AVERAGE(BN72/6),0)</f>
        <v>0</v>
      </c>
      <c r="BS72" s="235">
        <f t="shared" si="43"/>
        <v>0</v>
      </c>
      <c r="BT72" s="236">
        <f t="shared" si="134"/>
        <v>0</v>
      </c>
      <c r="BU72" s="237">
        <f t="shared" si="134"/>
        <v>0</v>
      </c>
      <c r="BV72" s="237">
        <f t="shared" si="134"/>
        <v>0</v>
      </c>
      <c r="BW72" s="238">
        <f t="shared" si="45"/>
        <v>0</v>
      </c>
      <c r="BX72" s="236">
        <f>ROUND(AVERAGE(BT72/12),1)</f>
        <v>0</v>
      </c>
      <c r="BY72" s="237">
        <f>ROUND(AVERAGE(BU72/12),0)</f>
        <v>0</v>
      </c>
      <c r="BZ72" s="237">
        <f>ROUND(AVERAGE(BV72/12),0)</f>
        <v>0</v>
      </c>
      <c r="CA72" s="238">
        <f t="shared" si="50"/>
        <v>0</v>
      </c>
    </row>
    <row r="73" spans="2:79" ht="21" customHeight="1" thickBot="1">
      <c r="B73" s="239" t="s">
        <v>108</v>
      </c>
      <c r="C73" s="240" t="s">
        <v>109</v>
      </c>
      <c r="D73" s="241"/>
      <c r="E73" s="242"/>
      <c r="F73" s="243"/>
      <c r="G73" s="244"/>
      <c r="H73" s="245">
        <f>SUM(H71:H72)</f>
        <v>112.6</v>
      </c>
      <c r="I73" s="246">
        <f>SUM(I71:I72)</f>
        <v>934.1</v>
      </c>
      <c r="J73" s="246">
        <f>SUM(J71:J72)</f>
        <v>809.6</v>
      </c>
      <c r="K73" s="247">
        <f t="shared" ref="K73" si="135">+I73-J73</f>
        <v>124.5</v>
      </c>
      <c r="L73" s="245">
        <f>SUM(L71:L72)</f>
        <v>118.2</v>
      </c>
      <c r="M73" s="246">
        <f>SUM(M71:M72)</f>
        <v>980.5</v>
      </c>
      <c r="N73" s="246">
        <f>SUM(N71:N72)</f>
        <v>849.9</v>
      </c>
      <c r="O73" s="247">
        <f t="shared" ref="O73:O81" si="136">+M73-N73</f>
        <v>130.60000000000002</v>
      </c>
      <c r="P73" s="245">
        <f>SUM(P71:P72)</f>
        <v>123.9</v>
      </c>
      <c r="Q73" s="246">
        <f>SUM(Q71:Q72)</f>
        <v>1027.8</v>
      </c>
      <c r="R73" s="246">
        <f>SUM(R71:R72)</f>
        <v>890.8</v>
      </c>
      <c r="S73" s="247">
        <f t="shared" ref="S73:S81" si="137">+Q73-R73</f>
        <v>137</v>
      </c>
      <c r="T73" s="245">
        <f>SUM(T71:T72)</f>
        <v>112.6</v>
      </c>
      <c r="U73" s="246">
        <f>SUM(U71:U72)</f>
        <v>934.1</v>
      </c>
      <c r="V73" s="246">
        <f>SUM(V71:V72)</f>
        <v>809.6</v>
      </c>
      <c r="W73" s="247">
        <f t="shared" ref="W73:W81" si="138">+U73-V73</f>
        <v>124.5</v>
      </c>
      <c r="X73" s="245">
        <f>SUM(X71:X72)</f>
        <v>123.9</v>
      </c>
      <c r="Y73" s="246">
        <f>SUM(Y71:Y72)</f>
        <v>1027.8</v>
      </c>
      <c r="Z73" s="246">
        <f>SUM(Z71:Z72)</f>
        <v>890.8</v>
      </c>
      <c r="AA73" s="247">
        <f t="shared" ref="AA73:AA81" si="139">+Y73-Z73</f>
        <v>137</v>
      </c>
      <c r="AB73" s="245">
        <f>SUM(AB71:AB72)</f>
        <v>112.6</v>
      </c>
      <c r="AC73" s="246">
        <f>SUM(AC71:AC72)</f>
        <v>934.1</v>
      </c>
      <c r="AD73" s="246">
        <f>SUM(AD71:AD72)</f>
        <v>809.6</v>
      </c>
      <c r="AE73" s="247">
        <f t="shared" si="71"/>
        <v>124.5</v>
      </c>
      <c r="AF73" s="245">
        <f>SUM(AF71:AF72)</f>
        <v>703.80000000000007</v>
      </c>
      <c r="AG73" s="246">
        <f>SUM(AG71:AG72)</f>
        <v>5838.4</v>
      </c>
      <c r="AH73" s="246">
        <f>SUM(AH71:AH72)</f>
        <v>5060.3</v>
      </c>
      <c r="AI73" s="247">
        <f t="shared" si="19"/>
        <v>778.09999999999945</v>
      </c>
      <c r="AJ73" s="245">
        <f>SUM(AJ71:AJ72)</f>
        <v>117.3</v>
      </c>
      <c r="AK73" s="246">
        <f>SUM(AK71:AK72)</f>
        <v>973</v>
      </c>
      <c r="AL73" s="246">
        <f>SUM(AL71:AL72)</f>
        <v>843</v>
      </c>
      <c r="AM73" s="247">
        <f t="shared" si="21"/>
        <v>130</v>
      </c>
      <c r="AN73" s="245">
        <f>SUM(AN71:AN72)</f>
        <v>112.6</v>
      </c>
      <c r="AO73" s="246">
        <f>SUM(AO71:AO72)</f>
        <v>934.1</v>
      </c>
      <c r="AP73" s="246">
        <f>SUM(AP71:AP72)</f>
        <v>809.6</v>
      </c>
      <c r="AQ73" s="247">
        <f t="shared" ref="AQ73:AQ81" si="140">+AO73-AP73</f>
        <v>124.5</v>
      </c>
      <c r="AR73" s="245">
        <f>SUM(AR71:AR72)</f>
        <v>112.6</v>
      </c>
      <c r="AS73" s="246">
        <f>SUM(AS71:AS72)</f>
        <v>934.1</v>
      </c>
      <c r="AT73" s="246">
        <f>SUM(AT71:AT72)</f>
        <v>809.6</v>
      </c>
      <c r="AU73" s="247">
        <f t="shared" ref="AU73:AU81" si="141">+AS73-AT73</f>
        <v>124.5</v>
      </c>
      <c r="AV73" s="245">
        <f>SUM(AV71:AV72)</f>
        <v>123.9</v>
      </c>
      <c r="AW73" s="246">
        <f>SUM(AW71:AW72)</f>
        <v>1027.8</v>
      </c>
      <c r="AX73" s="246">
        <f>SUM(AX71:AX72)</f>
        <v>890.8</v>
      </c>
      <c r="AY73" s="247">
        <f t="shared" ref="AY73:AY81" si="142">+AW73-AX73</f>
        <v>137</v>
      </c>
      <c r="AZ73" s="245">
        <f>SUM(AZ71:AZ72)</f>
        <v>107</v>
      </c>
      <c r="BA73" s="246">
        <f>SUM(BA71:BA72)</f>
        <v>887.6</v>
      </c>
      <c r="BB73" s="246">
        <f>SUM(BB71:BB72)</f>
        <v>769.3</v>
      </c>
      <c r="BC73" s="247">
        <f t="shared" ref="BC73:BC81" si="143">+BA73-BB73</f>
        <v>118.30000000000007</v>
      </c>
      <c r="BD73" s="245">
        <f>SUM(BD71:BD72)</f>
        <v>107</v>
      </c>
      <c r="BE73" s="246">
        <f>SUM(BE71:BE72)</f>
        <v>887.6</v>
      </c>
      <c r="BF73" s="246">
        <f>SUM(BF71:BF72)</f>
        <v>769.3</v>
      </c>
      <c r="BG73" s="247">
        <f t="shared" ref="BG73:BG81" si="144">+BE73-BF73</f>
        <v>118.30000000000007</v>
      </c>
      <c r="BH73" s="245">
        <f>SUM(BH71:BH72)</f>
        <v>123.9</v>
      </c>
      <c r="BI73" s="246">
        <f>SUM(BI71:BI72)</f>
        <v>1027.8</v>
      </c>
      <c r="BJ73" s="246">
        <f>SUM(BJ71:BJ72)</f>
        <v>890.8</v>
      </c>
      <c r="BK73" s="247">
        <f t="shared" si="92"/>
        <v>137</v>
      </c>
      <c r="BL73" s="245">
        <f>SUM(BL71:BL72)</f>
        <v>687</v>
      </c>
      <c r="BM73" s="246">
        <f>SUM(BM71:BM72)</f>
        <v>5699</v>
      </c>
      <c r="BN73" s="246">
        <f>SUM(BN71:BN72)</f>
        <v>4939.4000000000005</v>
      </c>
      <c r="BO73" s="247">
        <f t="shared" si="41"/>
        <v>759.59999999999945</v>
      </c>
      <c r="BP73" s="245">
        <f>SUM(BP71:BP72)</f>
        <v>114.5</v>
      </c>
      <c r="BQ73" s="246">
        <f>SUM(BQ71:BQ72)</f>
        <v>950</v>
      </c>
      <c r="BR73" s="246">
        <f>SUM(BR71:BR72)</f>
        <v>823</v>
      </c>
      <c r="BS73" s="247">
        <f t="shared" si="43"/>
        <v>127</v>
      </c>
      <c r="BT73" s="245">
        <f>SUM(BT71:BT72)</f>
        <v>1390.8000000000002</v>
      </c>
      <c r="BU73" s="246">
        <f>SUM(BU71:BU72)</f>
        <v>11537.4</v>
      </c>
      <c r="BV73" s="246">
        <f>SUM(BV71:BV72)</f>
        <v>9999.7000000000007</v>
      </c>
      <c r="BW73" s="247">
        <f t="shared" si="45"/>
        <v>1537.6999999999989</v>
      </c>
      <c r="BX73" s="245">
        <f>SUM(BX71:BX72)</f>
        <v>115.9</v>
      </c>
      <c r="BY73" s="246">
        <f>SUM(BY71:BY72)</f>
        <v>961</v>
      </c>
      <c r="BZ73" s="246">
        <f>SUM(BZ71:BZ72)</f>
        <v>833</v>
      </c>
      <c r="CA73" s="247">
        <f t="shared" si="50"/>
        <v>128</v>
      </c>
    </row>
    <row r="74" spans="2:79" ht="21" customHeight="1">
      <c r="B74" s="378" t="s">
        <v>123</v>
      </c>
      <c r="C74" s="300" t="s">
        <v>110</v>
      </c>
      <c r="D74" s="300"/>
      <c r="E74" s="300"/>
      <c r="F74" s="300"/>
      <c r="G74" s="301"/>
      <c r="H74" s="302">
        <f>H70-H75</f>
        <v>868.5</v>
      </c>
      <c r="I74" s="303">
        <f>I70-I75</f>
        <v>229853.10000000003</v>
      </c>
      <c r="J74" s="303">
        <f>J70-J75</f>
        <v>207144.99999999997</v>
      </c>
      <c r="K74" s="304">
        <f>+I74-J74</f>
        <v>22708.100000000064</v>
      </c>
      <c r="L74" s="302">
        <f>L70-L75</f>
        <v>911.9</v>
      </c>
      <c r="M74" s="303">
        <f>M70-M75</f>
        <v>241349.69999999998</v>
      </c>
      <c r="N74" s="303">
        <f>N70-N75</f>
        <v>217503.1</v>
      </c>
      <c r="O74" s="304">
        <f t="shared" si="136"/>
        <v>23846.599999999977</v>
      </c>
      <c r="P74" s="302">
        <f>P70-P75</f>
        <v>955.1</v>
      </c>
      <c r="Q74" s="303">
        <f>Q70-Q75</f>
        <v>252768.59999999998</v>
      </c>
      <c r="R74" s="303">
        <f>R70-R75</f>
        <v>227798.5</v>
      </c>
      <c r="S74" s="304">
        <f t="shared" si="137"/>
        <v>24970.099999999977</v>
      </c>
      <c r="T74" s="302">
        <f>T70-T75</f>
        <v>868.5</v>
      </c>
      <c r="U74" s="303">
        <f>U70-U75</f>
        <v>229853.10000000003</v>
      </c>
      <c r="V74" s="303">
        <f>V70-V75</f>
        <v>207143.99999999997</v>
      </c>
      <c r="W74" s="304">
        <f t="shared" si="138"/>
        <v>22709.100000000064</v>
      </c>
      <c r="X74" s="302">
        <f>X70-X75</f>
        <v>955.29999999999984</v>
      </c>
      <c r="Y74" s="303">
        <f>Y70-Y75</f>
        <v>252941.4</v>
      </c>
      <c r="Z74" s="303">
        <f>Z70-Z75</f>
        <v>227942</v>
      </c>
      <c r="AA74" s="304">
        <f t="shared" si="139"/>
        <v>24999.399999999994</v>
      </c>
      <c r="AB74" s="302">
        <f>AB70-AB75</f>
        <v>868.5</v>
      </c>
      <c r="AC74" s="303">
        <f>AC70-AC75</f>
        <v>229853.10000000003</v>
      </c>
      <c r="AD74" s="303">
        <f>AD70-AD75</f>
        <v>207143.99999999997</v>
      </c>
      <c r="AE74" s="304">
        <f t="shared" si="71"/>
        <v>22709.100000000064</v>
      </c>
      <c r="AF74" s="302">
        <f>AF70-AF75</f>
        <v>5427.8000000000011</v>
      </c>
      <c r="AG74" s="303">
        <f>AG70-AG75</f>
        <v>1436618.9999999998</v>
      </c>
      <c r="AH74" s="303">
        <f>AH70-AH75</f>
        <v>1294676.5999999999</v>
      </c>
      <c r="AI74" s="304">
        <f t="shared" si="19"/>
        <v>141942.39999999991</v>
      </c>
      <c r="AJ74" s="302">
        <f>AJ70-AJ75</f>
        <v>904.70000000000016</v>
      </c>
      <c r="AK74" s="303">
        <f>AK70-AK75</f>
        <v>239436</v>
      </c>
      <c r="AL74" s="303">
        <f>AL70-AL75</f>
        <v>215780</v>
      </c>
      <c r="AM74" s="304">
        <f t="shared" si="21"/>
        <v>23656</v>
      </c>
      <c r="AN74" s="302">
        <f>AN70-AN75</f>
        <v>868.5</v>
      </c>
      <c r="AO74" s="303">
        <f>AO70-AO75</f>
        <v>229853.10000000003</v>
      </c>
      <c r="AP74" s="303">
        <f>AP70-AP75</f>
        <v>207143.99999999997</v>
      </c>
      <c r="AQ74" s="304">
        <f t="shared" si="140"/>
        <v>22709.100000000064</v>
      </c>
      <c r="AR74" s="302">
        <f>AR70-AR75</f>
        <v>868.5</v>
      </c>
      <c r="AS74" s="303">
        <f>AS70-AS75</f>
        <v>229853.10000000003</v>
      </c>
      <c r="AT74" s="303">
        <f>AT70-AT75</f>
        <v>207143.99999999997</v>
      </c>
      <c r="AU74" s="304">
        <f t="shared" si="141"/>
        <v>22709.100000000064</v>
      </c>
      <c r="AV74" s="302">
        <f>AV70-AV75</f>
        <v>955.1</v>
      </c>
      <c r="AW74" s="303">
        <f>AW70-AW75</f>
        <v>252768.59999999998</v>
      </c>
      <c r="AX74" s="303">
        <f>AX70-AX75</f>
        <v>227796.5</v>
      </c>
      <c r="AY74" s="304">
        <f t="shared" si="142"/>
        <v>24972.099999999977</v>
      </c>
      <c r="AZ74" s="302">
        <f>AZ70-AZ75</f>
        <v>825.0999999999998</v>
      </c>
      <c r="BA74" s="303">
        <f>BA70-BA75</f>
        <v>218371.20000000001</v>
      </c>
      <c r="BB74" s="303">
        <f>BB70-BB75</f>
        <v>196793.80000000002</v>
      </c>
      <c r="BC74" s="304">
        <f t="shared" si="143"/>
        <v>21577.399999999994</v>
      </c>
      <c r="BD74" s="302">
        <f>BD70-BD75</f>
        <v>825.0999999999998</v>
      </c>
      <c r="BE74" s="303">
        <f>BE70-BE75</f>
        <v>218371.20000000001</v>
      </c>
      <c r="BF74" s="303">
        <f>BF70-BF75</f>
        <v>196791.80000000002</v>
      </c>
      <c r="BG74" s="304">
        <f t="shared" si="144"/>
        <v>21579.399999999994</v>
      </c>
      <c r="BH74" s="302">
        <f>BH70-BH75</f>
        <v>955.1</v>
      </c>
      <c r="BI74" s="303">
        <f>BI70-BI75</f>
        <v>252768.59999999998</v>
      </c>
      <c r="BJ74" s="303">
        <f>BJ70-BJ75</f>
        <v>227794.5</v>
      </c>
      <c r="BK74" s="304">
        <f t="shared" si="92"/>
        <v>24974.099999999977</v>
      </c>
      <c r="BL74" s="302">
        <f>BL70-BL75</f>
        <v>5297.4</v>
      </c>
      <c r="BM74" s="303">
        <f>BM70-BM75</f>
        <v>1401985.8000000003</v>
      </c>
      <c r="BN74" s="303">
        <f>BN70-BN75</f>
        <v>1263464.6000000001</v>
      </c>
      <c r="BO74" s="304">
        <f t="shared" si="41"/>
        <v>138521.20000000019</v>
      </c>
      <c r="BP74" s="302">
        <f>BP70-BP75</f>
        <v>882.9</v>
      </c>
      <c r="BQ74" s="303">
        <f>BQ70-BQ75</f>
        <v>233664</v>
      </c>
      <c r="BR74" s="303">
        <f>BR70-BR75</f>
        <v>210579</v>
      </c>
      <c r="BS74" s="304">
        <f t="shared" si="43"/>
        <v>23085</v>
      </c>
      <c r="BT74" s="302">
        <f>BT70-BT75</f>
        <v>10725.2</v>
      </c>
      <c r="BU74" s="303">
        <f>BU70-BU75</f>
        <v>2838604.8</v>
      </c>
      <c r="BV74" s="303">
        <f>BV70-BV75</f>
        <v>2558141.2000000002</v>
      </c>
      <c r="BW74" s="304">
        <f t="shared" si="45"/>
        <v>280463.59999999963</v>
      </c>
      <c r="BX74" s="302">
        <f>BX70-BX75</f>
        <v>893.8</v>
      </c>
      <c r="BY74" s="303">
        <f>BY70-BY75</f>
        <v>236549</v>
      </c>
      <c r="BZ74" s="303">
        <f>BZ70-BZ75</f>
        <v>213179</v>
      </c>
      <c r="CA74" s="304">
        <f t="shared" si="50"/>
        <v>23370</v>
      </c>
    </row>
    <row r="75" spans="2:79" ht="21" customHeight="1">
      <c r="B75" s="378"/>
      <c r="C75" s="305" t="s">
        <v>111</v>
      </c>
      <c r="D75" s="305"/>
      <c r="E75" s="305"/>
      <c r="F75" s="305"/>
      <c r="G75" s="306"/>
      <c r="H75" s="307">
        <f>H27</f>
        <v>0</v>
      </c>
      <c r="I75" s="308">
        <f>I27</f>
        <v>0</v>
      </c>
      <c r="J75" s="308">
        <f>J27</f>
        <v>0</v>
      </c>
      <c r="K75" s="309">
        <f>+I75-J75</f>
        <v>0</v>
      </c>
      <c r="L75" s="307">
        <f>L27</f>
        <v>0</v>
      </c>
      <c r="M75" s="308">
        <f>M27</f>
        <v>0</v>
      </c>
      <c r="N75" s="308">
        <f>N27</f>
        <v>0</v>
      </c>
      <c r="O75" s="309">
        <f t="shared" si="136"/>
        <v>0</v>
      </c>
      <c r="P75" s="307">
        <f>P27</f>
        <v>0</v>
      </c>
      <c r="Q75" s="308">
        <f>Q27</f>
        <v>0</v>
      </c>
      <c r="R75" s="308">
        <f>R27</f>
        <v>0</v>
      </c>
      <c r="S75" s="309">
        <f t="shared" si="137"/>
        <v>0</v>
      </c>
      <c r="T75" s="307">
        <f>T27</f>
        <v>0</v>
      </c>
      <c r="U75" s="308">
        <f>U27</f>
        <v>0</v>
      </c>
      <c r="V75" s="308">
        <f>V27</f>
        <v>0</v>
      </c>
      <c r="W75" s="309">
        <f t="shared" si="138"/>
        <v>0</v>
      </c>
      <c r="X75" s="307">
        <f>X27</f>
        <v>0</v>
      </c>
      <c r="Y75" s="308">
        <f>Y27</f>
        <v>0</v>
      </c>
      <c r="Z75" s="308">
        <f>Z27</f>
        <v>0</v>
      </c>
      <c r="AA75" s="309">
        <f t="shared" si="139"/>
        <v>0</v>
      </c>
      <c r="AB75" s="307">
        <f>AB27</f>
        <v>0</v>
      </c>
      <c r="AC75" s="308">
        <f>AC27</f>
        <v>0</v>
      </c>
      <c r="AD75" s="308">
        <f>AD27</f>
        <v>0</v>
      </c>
      <c r="AE75" s="309">
        <f t="shared" si="71"/>
        <v>0</v>
      </c>
      <c r="AF75" s="307">
        <f>AF27</f>
        <v>0</v>
      </c>
      <c r="AG75" s="308">
        <f>AG27</f>
        <v>0</v>
      </c>
      <c r="AH75" s="308">
        <f>AH27</f>
        <v>0</v>
      </c>
      <c r="AI75" s="309">
        <f t="shared" si="19"/>
        <v>0</v>
      </c>
      <c r="AJ75" s="307">
        <f>AJ27</f>
        <v>0</v>
      </c>
      <c r="AK75" s="308">
        <f>AK27</f>
        <v>0</v>
      </c>
      <c r="AL75" s="308">
        <f>AL27</f>
        <v>0</v>
      </c>
      <c r="AM75" s="309">
        <f t="shared" si="21"/>
        <v>0</v>
      </c>
      <c r="AN75" s="307">
        <f>AN27</f>
        <v>0</v>
      </c>
      <c r="AO75" s="308">
        <f>AO27</f>
        <v>0</v>
      </c>
      <c r="AP75" s="308">
        <f>AP27</f>
        <v>0</v>
      </c>
      <c r="AQ75" s="309">
        <f t="shared" si="140"/>
        <v>0</v>
      </c>
      <c r="AR75" s="307">
        <f>AR27</f>
        <v>0</v>
      </c>
      <c r="AS75" s="308">
        <f>AS27</f>
        <v>0</v>
      </c>
      <c r="AT75" s="308">
        <f>AT27</f>
        <v>0</v>
      </c>
      <c r="AU75" s="309">
        <f t="shared" si="141"/>
        <v>0</v>
      </c>
      <c r="AV75" s="307">
        <f>AV27</f>
        <v>0</v>
      </c>
      <c r="AW75" s="308">
        <f>AW27</f>
        <v>0</v>
      </c>
      <c r="AX75" s="308">
        <f>AX27</f>
        <v>0</v>
      </c>
      <c r="AY75" s="309">
        <f t="shared" si="142"/>
        <v>0</v>
      </c>
      <c r="AZ75" s="307">
        <f>AZ27</f>
        <v>0</v>
      </c>
      <c r="BA75" s="308">
        <f>BA27</f>
        <v>0</v>
      </c>
      <c r="BB75" s="308">
        <f>BB27</f>
        <v>0</v>
      </c>
      <c r="BC75" s="309">
        <f t="shared" si="143"/>
        <v>0</v>
      </c>
      <c r="BD75" s="307">
        <f>BD27</f>
        <v>0</v>
      </c>
      <c r="BE75" s="308">
        <f>BE27</f>
        <v>0</v>
      </c>
      <c r="BF75" s="308">
        <f>BF27</f>
        <v>0</v>
      </c>
      <c r="BG75" s="309">
        <f t="shared" si="144"/>
        <v>0</v>
      </c>
      <c r="BH75" s="307">
        <f>BH27</f>
        <v>0</v>
      </c>
      <c r="BI75" s="308">
        <f>BI27</f>
        <v>0</v>
      </c>
      <c r="BJ75" s="308">
        <f>BJ27</f>
        <v>0</v>
      </c>
      <c r="BK75" s="309">
        <f t="shared" si="92"/>
        <v>0</v>
      </c>
      <c r="BL75" s="307">
        <f>BL27</f>
        <v>0</v>
      </c>
      <c r="BM75" s="308">
        <f>BM27</f>
        <v>0</v>
      </c>
      <c r="BN75" s="308">
        <f>BN27</f>
        <v>0</v>
      </c>
      <c r="BO75" s="309">
        <f t="shared" si="41"/>
        <v>0</v>
      </c>
      <c r="BP75" s="307">
        <f>BP27</f>
        <v>0</v>
      </c>
      <c r="BQ75" s="308">
        <f>BQ27</f>
        <v>0</v>
      </c>
      <c r="BR75" s="308">
        <f>BR27</f>
        <v>0</v>
      </c>
      <c r="BS75" s="309">
        <f t="shared" si="43"/>
        <v>0</v>
      </c>
      <c r="BT75" s="307">
        <f>BT27</f>
        <v>0</v>
      </c>
      <c r="BU75" s="308">
        <f>BU27</f>
        <v>0</v>
      </c>
      <c r="BV75" s="308">
        <f>BV27</f>
        <v>0</v>
      </c>
      <c r="BW75" s="309">
        <f t="shared" si="45"/>
        <v>0</v>
      </c>
      <c r="BX75" s="307">
        <f>BX27</f>
        <v>0</v>
      </c>
      <c r="BY75" s="308">
        <f>BY27</f>
        <v>0</v>
      </c>
      <c r="BZ75" s="308">
        <f>BZ27</f>
        <v>0</v>
      </c>
      <c r="CA75" s="309">
        <f t="shared" si="50"/>
        <v>0</v>
      </c>
    </row>
    <row r="76" spans="2:79" ht="21" customHeight="1">
      <c r="B76" s="378"/>
      <c r="C76" s="310" t="s">
        <v>112</v>
      </c>
      <c r="D76" s="311"/>
      <c r="E76" s="311"/>
      <c r="F76" s="311"/>
      <c r="G76" s="312"/>
      <c r="H76" s="313"/>
      <c r="I76" s="314"/>
      <c r="J76" s="314"/>
      <c r="K76" s="315">
        <f t="shared" ref="K76:K82" si="145">+I76-J76</f>
        <v>0</v>
      </c>
      <c r="L76" s="313"/>
      <c r="M76" s="314"/>
      <c r="N76" s="314"/>
      <c r="O76" s="315">
        <f t="shared" si="136"/>
        <v>0</v>
      </c>
      <c r="P76" s="313"/>
      <c r="Q76" s="314"/>
      <c r="R76" s="314"/>
      <c r="S76" s="315">
        <f t="shared" si="137"/>
        <v>0</v>
      </c>
      <c r="T76" s="313"/>
      <c r="U76" s="314"/>
      <c r="V76" s="314"/>
      <c r="W76" s="315">
        <f t="shared" si="138"/>
        <v>0</v>
      </c>
      <c r="X76" s="313"/>
      <c r="Y76" s="314"/>
      <c r="Z76" s="314"/>
      <c r="AA76" s="315">
        <f t="shared" si="139"/>
        <v>0</v>
      </c>
      <c r="AB76" s="313"/>
      <c r="AC76" s="314"/>
      <c r="AD76" s="314"/>
      <c r="AE76" s="315">
        <f t="shared" si="71"/>
        <v>0</v>
      </c>
      <c r="AF76" s="313">
        <f>+H76+L76+P76+T76+X76+AB76</f>
        <v>0</v>
      </c>
      <c r="AG76" s="314">
        <f>+I76+M76+Q76+U76+Y76+AC76</f>
        <v>0</v>
      </c>
      <c r="AH76" s="314">
        <f>+J76+N76+R76+V76+Z76+AD76</f>
        <v>0</v>
      </c>
      <c r="AI76" s="315">
        <f t="shared" si="19"/>
        <v>0</v>
      </c>
      <c r="AJ76" s="313">
        <f>ROUND(AVERAGE(AF76/6),1)</f>
        <v>0</v>
      </c>
      <c r="AK76" s="314">
        <f>ROUND(AVERAGE(AG76/6),0)</f>
        <v>0</v>
      </c>
      <c r="AL76" s="314">
        <f>ROUND(AVERAGE(AH76/6),0)</f>
        <v>0</v>
      </c>
      <c r="AM76" s="315">
        <f t="shared" si="21"/>
        <v>0</v>
      </c>
      <c r="AN76" s="313"/>
      <c r="AO76" s="314"/>
      <c r="AP76" s="314"/>
      <c r="AQ76" s="315">
        <f t="shared" si="140"/>
        <v>0</v>
      </c>
      <c r="AR76" s="313"/>
      <c r="AS76" s="314"/>
      <c r="AT76" s="314"/>
      <c r="AU76" s="315">
        <f t="shared" si="141"/>
        <v>0</v>
      </c>
      <c r="AV76" s="313"/>
      <c r="AW76" s="314"/>
      <c r="AX76" s="314"/>
      <c r="AY76" s="315">
        <f t="shared" si="142"/>
        <v>0</v>
      </c>
      <c r="AZ76" s="313"/>
      <c r="BA76" s="314"/>
      <c r="BB76" s="314"/>
      <c r="BC76" s="315">
        <f t="shared" si="143"/>
        <v>0</v>
      </c>
      <c r="BD76" s="313"/>
      <c r="BE76" s="314"/>
      <c r="BF76" s="314"/>
      <c r="BG76" s="315">
        <f t="shared" si="144"/>
        <v>0</v>
      </c>
      <c r="BH76" s="313"/>
      <c r="BI76" s="314"/>
      <c r="BJ76" s="314"/>
      <c r="BK76" s="315">
        <f t="shared" si="92"/>
        <v>0</v>
      </c>
      <c r="BL76" s="313">
        <f>+AN76+AR76+AV76+AZ76+BD76+BH76</f>
        <v>0</v>
      </c>
      <c r="BM76" s="314">
        <f>+AO76+AS76+AW76+BA76+BE76+BI76</f>
        <v>0</v>
      </c>
      <c r="BN76" s="314">
        <f>+AP76+AT76+AX76+BB76+BF76+BJ76</f>
        <v>0</v>
      </c>
      <c r="BO76" s="315">
        <f t="shared" si="41"/>
        <v>0</v>
      </c>
      <c r="BP76" s="313">
        <f>ROUND(AVERAGE(BL76/6),1)</f>
        <v>0</v>
      </c>
      <c r="BQ76" s="314">
        <f>ROUND(AVERAGE(BM76/6),0)</f>
        <v>0</v>
      </c>
      <c r="BR76" s="314">
        <f>ROUND(AVERAGE(BN76/6),0)</f>
        <v>0</v>
      </c>
      <c r="BS76" s="315">
        <f t="shared" si="43"/>
        <v>0</v>
      </c>
      <c r="BT76" s="313">
        <f>+AF76+BL76</f>
        <v>0</v>
      </c>
      <c r="BU76" s="314">
        <f>+AG76+BM76</f>
        <v>0</v>
      </c>
      <c r="BV76" s="314">
        <f>+AH76+BN76</f>
        <v>0</v>
      </c>
      <c r="BW76" s="315">
        <f t="shared" si="45"/>
        <v>0</v>
      </c>
      <c r="BX76" s="313">
        <f>ROUND(AVERAGE(BT76/12),1)</f>
        <v>0</v>
      </c>
      <c r="BY76" s="314">
        <f>ROUND(AVERAGE(BU76/12),0)</f>
        <v>0</v>
      </c>
      <c r="BZ76" s="314">
        <f>ROUND(AVERAGE(BV76/12),0)</f>
        <v>0</v>
      </c>
      <c r="CA76" s="315">
        <f t="shared" si="50"/>
        <v>0</v>
      </c>
    </row>
    <row r="77" spans="2:79" ht="21" customHeight="1">
      <c r="B77" s="378"/>
      <c r="C77" s="310" t="s">
        <v>113</v>
      </c>
      <c r="D77" s="311"/>
      <c r="E77" s="311"/>
      <c r="F77" s="311"/>
      <c r="G77" s="312"/>
      <c r="H77" s="313">
        <f>+H75-H76</f>
        <v>0</v>
      </c>
      <c r="I77" s="314">
        <f>+I75-I76</f>
        <v>0</v>
      </c>
      <c r="J77" s="314">
        <f>+J75-J76</f>
        <v>0</v>
      </c>
      <c r="K77" s="315">
        <f t="shared" si="145"/>
        <v>0</v>
      </c>
      <c r="L77" s="313">
        <f>+L75-L76</f>
        <v>0</v>
      </c>
      <c r="M77" s="314">
        <f>+M75-M76</f>
        <v>0</v>
      </c>
      <c r="N77" s="314">
        <f>+N75-N76</f>
        <v>0</v>
      </c>
      <c r="O77" s="315">
        <f t="shared" si="136"/>
        <v>0</v>
      </c>
      <c r="P77" s="313">
        <f>+P75-P76</f>
        <v>0</v>
      </c>
      <c r="Q77" s="314">
        <f>+Q75-Q76</f>
        <v>0</v>
      </c>
      <c r="R77" s="314">
        <f>+R75-R76</f>
        <v>0</v>
      </c>
      <c r="S77" s="315">
        <f t="shared" si="137"/>
        <v>0</v>
      </c>
      <c r="T77" s="313">
        <f>+T75-T76</f>
        <v>0</v>
      </c>
      <c r="U77" s="314">
        <f>+U75-U76</f>
        <v>0</v>
      </c>
      <c r="V77" s="314">
        <f>+V75-V76</f>
        <v>0</v>
      </c>
      <c r="W77" s="315">
        <f t="shared" si="138"/>
        <v>0</v>
      </c>
      <c r="X77" s="313">
        <f>+X75-X76</f>
        <v>0</v>
      </c>
      <c r="Y77" s="314">
        <f>+Y75-Y76</f>
        <v>0</v>
      </c>
      <c r="Z77" s="314">
        <f>+Z75-Z76</f>
        <v>0</v>
      </c>
      <c r="AA77" s="315">
        <f t="shared" si="139"/>
        <v>0</v>
      </c>
      <c r="AB77" s="313">
        <f>+AB75-AB76</f>
        <v>0</v>
      </c>
      <c r="AC77" s="314">
        <f>+AC75-AC76</f>
        <v>0</v>
      </c>
      <c r="AD77" s="314">
        <f>+AD75-AD76</f>
        <v>0</v>
      </c>
      <c r="AE77" s="315">
        <f t="shared" si="71"/>
        <v>0</v>
      </c>
      <c r="AF77" s="313">
        <f>+AF75-AF76</f>
        <v>0</v>
      </c>
      <c r="AG77" s="314">
        <f>+AG75-AG76</f>
        <v>0</v>
      </c>
      <c r="AH77" s="314">
        <f>+AH75-AH76</f>
        <v>0</v>
      </c>
      <c r="AI77" s="315">
        <f t="shared" si="19"/>
        <v>0</v>
      </c>
      <c r="AJ77" s="313">
        <f>+AJ75-AJ76</f>
        <v>0</v>
      </c>
      <c r="AK77" s="314">
        <f>+AK75-AK76</f>
        <v>0</v>
      </c>
      <c r="AL77" s="314">
        <f>+AL75-AL76</f>
        <v>0</v>
      </c>
      <c r="AM77" s="315">
        <f t="shared" si="21"/>
        <v>0</v>
      </c>
      <c r="AN77" s="313">
        <f>+AN75-AN76</f>
        <v>0</v>
      </c>
      <c r="AO77" s="314">
        <f>+AO75-AO76</f>
        <v>0</v>
      </c>
      <c r="AP77" s="314">
        <f>+AP75-AP76</f>
        <v>0</v>
      </c>
      <c r="AQ77" s="315">
        <f t="shared" si="140"/>
        <v>0</v>
      </c>
      <c r="AR77" s="313">
        <f>+AR75-AR76</f>
        <v>0</v>
      </c>
      <c r="AS77" s="314">
        <f>+AS75-AS76</f>
        <v>0</v>
      </c>
      <c r="AT77" s="314">
        <f>+AT75-AT76</f>
        <v>0</v>
      </c>
      <c r="AU77" s="315">
        <f t="shared" si="141"/>
        <v>0</v>
      </c>
      <c r="AV77" s="313">
        <f>+AV75-AV76</f>
        <v>0</v>
      </c>
      <c r="AW77" s="314">
        <f>+AW75-AW76</f>
        <v>0</v>
      </c>
      <c r="AX77" s="314">
        <f>+AX75-AX76</f>
        <v>0</v>
      </c>
      <c r="AY77" s="315">
        <f t="shared" si="142"/>
        <v>0</v>
      </c>
      <c r="AZ77" s="313">
        <f>+AZ75-AZ76</f>
        <v>0</v>
      </c>
      <c r="BA77" s="314">
        <f>+BA75-BA76</f>
        <v>0</v>
      </c>
      <c r="BB77" s="314">
        <f>+BB75-BB76</f>
        <v>0</v>
      </c>
      <c r="BC77" s="315">
        <f t="shared" si="143"/>
        <v>0</v>
      </c>
      <c r="BD77" s="313">
        <f>+BD75-BD76</f>
        <v>0</v>
      </c>
      <c r="BE77" s="314">
        <f>+BE75-BE76</f>
        <v>0</v>
      </c>
      <c r="BF77" s="314">
        <f>+BF75-BF76</f>
        <v>0</v>
      </c>
      <c r="BG77" s="315">
        <f t="shared" si="144"/>
        <v>0</v>
      </c>
      <c r="BH77" s="313">
        <f>+BH75-BH76</f>
        <v>0</v>
      </c>
      <c r="BI77" s="314">
        <f>+BI75-BI76</f>
        <v>0</v>
      </c>
      <c r="BJ77" s="314">
        <f>+BJ75-BJ76</f>
        <v>0</v>
      </c>
      <c r="BK77" s="315">
        <f t="shared" si="92"/>
        <v>0</v>
      </c>
      <c r="BL77" s="313">
        <f>+BL75-BL76</f>
        <v>0</v>
      </c>
      <c r="BM77" s="314">
        <f>+BM75-BM76</f>
        <v>0</v>
      </c>
      <c r="BN77" s="314">
        <f>+BN75-BN76</f>
        <v>0</v>
      </c>
      <c r="BO77" s="315">
        <f t="shared" si="41"/>
        <v>0</v>
      </c>
      <c r="BP77" s="313">
        <f>+BP75-BP76</f>
        <v>0</v>
      </c>
      <c r="BQ77" s="314">
        <f>+BQ75-BQ76</f>
        <v>0</v>
      </c>
      <c r="BR77" s="314">
        <f>+BR75-BR76</f>
        <v>0</v>
      </c>
      <c r="BS77" s="315">
        <f t="shared" si="43"/>
        <v>0</v>
      </c>
      <c r="BT77" s="313">
        <f>+BT75-BT76</f>
        <v>0</v>
      </c>
      <c r="BU77" s="314">
        <f>+BU75-BU76</f>
        <v>0</v>
      </c>
      <c r="BV77" s="314">
        <f>+BV75-BV76</f>
        <v>0</v>
      </c>
      <c r="BW77" s="315">
        <f t="shared" si="45"/>
        <v>0</v>
      </c>
      <c r="BX77" s="313">
        <f>+BX75-BX76</f>
        <v>0</v>
      </c>
      <c r="BY77" s="314">
        <f>+BY75-BY76</f>
        <v>0</v>
      </c>
      <c r="BZ77" s="314">
        <f>+BZ75-BZ76</f>
        <v>0</v>
      </c>
      <c r="CA77" s="315">
        <f t="shared" si="50"/>
        <v>0</v>
      </c>
    </row>
    <row r="78" spans="2:79" ht="21" customHeight="1">
      <c r="B78" s="378"/>
      <c r="C78" s="305" t="s">
        <v>114</v>
      </c>
      <c r="D78" s="305"/>
      <c r="E78" s="305"/>
      <c r="F78" s="305"/>
      <c r="G78" s="306"/>
      <c r="H78" s="307">
        <f>H69</f>
        <v>0</v>
      </c>
      <c r="I78" s="308">
        <f>I69</f>
        <v>0</v>
      </c>
      <c r="J78" s="308">
        <f>J69</f>
        <v>0</v>
      </c>
      <c r="K78" s="309">
        <f t="shared" si="145"/>
        <v>0</v>
      </c>
      <c r="L78" s="307">
        <f>L69</f>
        <v>0</v>
      </c>
      <c r="M78" s="308">
        <f>M69</f>
        <v>0</v>
      </c>
      <c r="N78" s="308">
        <f>N69</f>
        <v>0</v>
      </c>
      <c r="O78" s="309">
        <f t="shared" si="136"/>
        <v>0</v>
      </c>
      <c r="P78" s="307">
        <f>P69</f>
        <v>0</v>
      </c>
      <c r="Q78" s="308">
        <f>Q69</f>
        <v>0</v>
      </c>
      <c r="R78" s="308">
        <f>R69</f>
        <v>0</v>
      </c>
      <c r="S78" s="309">
        <f t="shared" si="137"/>
        <v>0</v>
      </c>
      <c r="T78" s="307">
        <f>T69</f>
        <v>0</v>
      </c>
      <c r="U78" s="308">
        <f>U69</f>
        <v>0</v>
      </c>
      <c r="V78" s="308">
        <f>V69</f>
        <v>0</v>
      </c>
      <c r="W78" s="309">
        <f t="shared" si="138"/>
        <v>0</v>
      </c>
      <c r="X78" s="307">
        <f>X69</f>
        <v>0</v>
      </c>
      <c r="Y78" s="308">
        <f>Y69</f>
        <v>0</v>
      </c>
      <c r="Z78" s="308">
        <f>Z69</f>
        <v>0</v>
      </c>
      <c r="AA78" s="309">
        <f t="shared" si="139"/>
        <v>0</v>
      </c>
      <c r="AB78" s="307">
        <f>AB69</f>
        <v>0</v>
      </c>
      <c r="AC78" s="308">
        <f>AC69</f>
        <v>0</v>
      </c>
      <c r="AD78" s="308">
        <f>AD69</f>
        <v>0</v>
      </c>
      <c r="AE78" s="309">
        <f t="shared" ref="AE78:AE81" si="146">+AC78-AD78</f>
        <v>0</v>
      </c>
      <c r="AF78" s="307">
        <f>AF69</f>
        <v>0</v>
      </c>
      <c r="AG78" s="308">
        <f>AG69</f>
        <v>0</v>
      </c>
      <c r="AH78" s="308">
        <f>AH69</f>
        <v>0</v>
      </c>
      <c r="AI78" s="309">
        <f t="shared" si="19"/>
        <v>0</v>
      </c>
      <c r="AJ78" s="307">
        <f>AJ69</f>
        <v>0</v>
      </c>
      <c r="AK78" s="308">
        <f>AK69</f>
        <v>0</v>
      </c>
      <c r="AL78" s="308">
        <f>AL69</f>
        <v>0</v>
      </c>
      <c r="AM78" s="309">
        <f t="shared" si="21"/>
        <v>0</v>
      </c>
      <c r="AN78" s="307">
        <f>AN69</f>
        <v>0</v>
      </c>
      <c r="AO78" s="308">
        <f>AO69</f>
        <v>0</v>
      </c>
      <c r="AP78" s="308">
        <f>AP69</f>
        <v>0</v>
      </c>
      <c r="AQ78" s="309">
        <f t="shared" si="140"/>
        <v>0</v>
      </c>
      <c r="AR78" s="307">
        <f>AR69</f>
        <v>0</v>
      </c>
      <c r="AS78" s="308">
        <f>AS69</f>
        <v>0</v>
      </c>
      <c r="AT78" s="308">
        <f>AT69</f>
        <v>0</v>
      </c>
      <c r="AU78" s="309">
        <f t="shared" si="141"/>
        <v>0</v>
      </c>
      <c r="AV78" s="307">
        <f>AV69</f>
        <v>0</v>
      </c>
      <c r="AW78" s="308">
        <f>AW69</f>
        <v>0</v>
      </c>
      <c r="AX78" s="308">
        <f>AX69</f>
        <v>0</v>
      </c>
      <c r="AY78" s="309">
        <f t="shared" si="142"/>
        <v>0</v>
      </c>
      <c r="AZ78" s="307">
        <f>AZ69</f>
        <v>0</v>
      </c>
      <c r="BA78" s="308">
        <f>BA69</f>
        <v>0</v>
      </c>
      <c r="BB78" s="308">
        <f>BB69</f>
        <v>0</v>
      </c>
      <c r="BC78" s="309">
        <f t="shared" si="143"/>
        <v>0</v>
      </c>
      <c r="BD78" s="307">
        <f>BD69</f>
        <v>0</v>
      </c>
      <c r="BE78" s="308">
        <f>BE69</f>
        <v>0</v>
      </c>
      <c r="BF78" s="308">
        <f>BF69</f>
        <v>0</v>
      </c>
      <c r="BG78" s="309">
        <f t="shared" si="144"/>
        <v>0</v>
      </c>
      <c r="BH78" s="307">
        <f>BH69</f>
        <v>0</v>
      </c>
      <c r="BI78" s="308">
        <f>BI69</f>
        <v>0</v>
      </c>
      <c r="BJ78" s="308">
        <f>BJ69</f>
        <v>0</v>
      </c>
      <c r="BK78" s="309">
        <f t="shared" ref="BK78:BK81" si="147">+BI78-BJ78</f>
        <v>0</v>
      </c>
      <c r="BL78" s="307">
        <f>BL69</f>
        <v>0</v>
      </c>
      <c r="BM78" s="308">
        <f>BM69</f>
        <v>0</v>
      </c>
      <c r="BN78" s="308">
        <f>BN69</f>
        <v>0</v>
      </c>
      <c r="BO78" s="309">
        <f t="shared" si="41"/>
        <v>0</v>
      </c>
      <c r="BP78" s="307">
        <f>BP69</f>
        <v>0</v>
      </c>
      <c r="BQ78" s="308">
        <f>BQ69</f>
        <v>0</v>
      </c>
      <c r="BR78" s="308">
        <f>BR69</f>
        <v>0</v>
      </c>
      <c r="BS78" s="309">
        <f t="shared" si="43"/>
        <v>0</v>
      </c>
      <c r="BT78" s="307">
        <f>BT69</f>
        <v>0</v>
      </c>
      <c r="BU78" s="308">
        <f>BU69</f>
        <v>0</v>
      </c>
      <c r="BV78" s="308">
        <f>BV69</f>
        <v>0</v>
      </c>
      <c r="BW78" s="309">
        <f t="shared" si="45"/>
        <v>0</v>
      </c>
      <c r="BX78" s="307">
        <f>BX69</f>
        <v>0</v>
      </c>
      <c r="BY78" s="308">
        <f>BY69</f>
        <v>0</v>
      </c>
      <c r="BZ78" s="308">
        <f>BZ69</f>
        <v>0</v>
      </c>
      <c r="CA78" s="309">
        <f t="shared" si="50"/>
        <v>0</v>
      </c>
    </row>
    <row r="79" spans="2:79" ht="21" customHeight="1">
      <c r="B79" s="378"/>
      <c r="C79" s="305" t="s">
        <v>115</v>
      </c>
      <c r="D79" s="305"/>
      <c r="E79" s="305"/>
      <c r="F79" s="305"/>
      <c r="G79" s="306"/>
      <c r="H79" s="307">
        <f>H24</f>
        <v>34.9</v>
      </c>
      <c r="I79" s="308">
        <f>I24</f>
        <v>7690.8</v>
      </c>
      <c r="J79" s="308">
        <f>J24</f>
        <v>6757.6</v>
      </c>
      <c r="K79" s="309">
        <f t="shared" si="145"/>
        <v>933.19999999999982</v>
      </c>
      <c r="L79" s="307">
        <f>L24</f>
        <v>36.700000000000003</v>
      </c>
      <c r="M79" s="308">
        <f>M24</f>
        <v>8093.7000000000007</v>
      </c>
      <c r="N79" s="308">
        <f>N24</f>
        <v>7111.2999999999993</v>
      </c>
      <c r="O79" s="309">
        <f t="shared" si="136"/>
        <v>982.40000000000146</v>
      </c>
      <c r="P79" s="307">
        <f>P24</f>
        <v>38.5</v>
      </c>
      <c r="Q79" s="308">
        <f>Q24</f>
        <v>8495.7999999999993</v>
      </c>
      <c r="R79" s="308">
        <f>R24</f>
        <v>7463.2000000000007</v>
      </c>
      <c r="S79" s="309">
        <f t="shared" si="137"/>
        <v>1032.5999999999985</v>
      </c>
      <c r="T79" s="307">
        <f>T24</f>
        <v>34.9</v>
      </c>
      <c r="U79" s="308">
        <f>U24</f>
        <v>7690.8</v>
      </c>
      <c r="V79" s="308">
        <f>V24</f>
        <v>6757.6</v>
      </c>
      <c r="W79" s="309">
        <f t="shared" si="138"/>
        <v>933.19999999999982</v>
      </c>
      <c r="X79" s="307">
        <f>X24</f>
        <v>38.5</v>
      </c>
      <c r="Y79" s="308">
        <f>Y24</f>
        <v>8495.7999999999993</v>
      </c>
      <c r="Z79" s="308">
        <f>Z24</f>
        <v>7463.2000000000007</v>
      </c>
      <c r="AA79" s="309">
        <f t="shared" si="139"/>
        <v>1032.5999999999985</v>
      </c>
      <c r="AB79" s="307">
        <f>AB24</f>
        <v>34.9</v>
      </c>
      <c r="AC79" s="308">
        <f>AC24</f>
        <v>7690.8</v>
      </c>
      <c r="AD79" s="308">
        <f>AD24</f>
        <v>6757.6</v>
      </c>
      <c r="AE79" s="309">
        <f t="shared" si="146"/>
        <v>933.19999999999982</v>
      </c>
      <c r="AF79" s="307">
        <f>AF24</f>
        <v>218.4</v>
      </c>
      <c r="AG79" s="308">
        <f>AG24</f>
        <v>48157.700000000004</v>
      </c>
      <c r="AH79" s="308">
        <f>AH24</f>
        <v>42310.5</v>
      </c>
      <c r="AI79" s="309">
        <f t="shared" si="19"/>
        <v>5847.2000000000044</v>
      </c>
      <c r="AJ79" s="307">
        <f>AJ24</f>
        <v>36.400000000000006</v>
      </c>
      <c r="AK79" s="308">
        <f>AK24</f>
        <v>8026</v>
      </c>
      <c r="AL79" s="308">
        <f>AL24</f>
        <v>7052</v>
      </c>
      <c r="AM79" s="309">
        <f t="shared" si="21"/>
        <v>974</v>
      </c>
      <c r="AN79" s="307">
        <f>AN24</f>
        <v>34.9</v>
      </c>
      <c r="AO79" s="308">
        <f>AO24</f>
        <v>7690.8</v>
      </c>
      <c r="AP79" s="308">
        <f>AP24</f>
        <v>6757.6</v>
      </c>
      <c r="AQ79" s="309">
        <f t="shared" si="140"/>
        <v>933.19999999999982</v>
      </c>
      <c r="AR79" s="307">
        <f>AR24</f>
        <v>34.9</v>
      </c>
      <c r="AS79" s="308">
        <f>AS24</f>
        <v>7690.8</v>
      </c>
      <c r="AT79" s="308">
        <f>AT24</f>
        <v>6757.6</v>
      </c>
      <c r="AU79" s="309">
        <f t="shared" si="141"/>
        <v>933.19999999999982</v>
      </c>
      <c r="AV79" s="307">
        <f>AV24</f>
        <v>38.5</v>
      </c>
      <c r="AW79" s="308">
        <f>AW24</f>
        <v>8495.7999999999993</v>
      </c>
      <c r="AX79" s="308">
        <f>AX24</f>
        <v>7463.2000000000007</v>
      </c>
      <c r="AY79" s="309">
        <f t="shared" si="142"/>
        <v>1032.5999999999985</v>
      </c>
      <c r="AZ79" s="307">
        <f>AZ24</f>
        <v>33.200000000000003</v>
      </c>
      <c r="BA79" s="308">
        <f>BA24</f>
        <v>7337</v>
      </c>
      <c r="BB79" s="308">
        <f>BB24</f>
        <v>6445.6</v>
      </c>
      <c r="BC79" s="309">
        <f t="shared" si="143"/>
        <v>891.39999999999964</v>
      </c>
      <c r="BD79" s="307">
        <f>BD24</f>
        <v>33.200000000000003</v>
      </c>
      <c r="BE79" s="308">
        <f>BE24</f>
        <v>7337</v>
      </c>
      <c r="BF79" s="308">
        <f>BF24</f>
        <v>6445.6</v>
      </c>
      <c r="BG79" s="309">
        <f t="shared" si="144"/>
        <v>891.39999999999964</v>
      </c>
      <c r="BH79" s="307">
        <f>BH24</f>
        <v>38.5</v>
      </c>
      <c r="BI79" s="308">
        <f>BI24</f>
        <v>8495.7999999999993</v>
      </c>
      <c r="BJ79" s="308">
        <f>BJ24</f>
        <v>7463.2000000000007</v>
      </c>
      <c r="BK79" s="309">
        <f t="shared" si="147"/>
        <v>1032.5999999999985</v>
      </c>
      <c r="BL79" s="307">
        <f>BL24</f>
        <v>213.2</v>
      </c>
      <c r="BM79" s="308">
        <f>BM24</f>
        <v>47047.199999999997</v>
      </c>
      <c r="BN79" s="308">
        <f>BN24</f>
        <v>41332.800000000003</v>
      </c>
      <c r="BO79" s="309">
        <f t="shared" si="41"/>
        <v>5714.3999999999942</v>
      </c>
      <c r="BP79" s="307">
        <f>BP24</f>
        <v>35.4</v>
      </c>
      <c r="BQ79" s="308">
        <f>BQ24</f>
        <v>7841</v>
      </c>
      <c r="BR79" s="308">
        <f>BR24</f>
        <v>6889</v>
      </c>
      <c r="BS79" s="309">
        <f t="shared" si="43"/>
        <v>952</v>
      </c>
      <c r="BT79" s="307">
        <f>BT24</f>
        <v>431.6</v>
      </c>
      <c r="BU79" s="308">
        <f>BU24</f>
        <v>95204.900000000009</v>
      </c>
      <c r="BV79" s="308">
        <f>BV24</f>
        <v>83643.299999999988</v>
      </c>
      <c r="BW79" s="309">
        <f t="shared" si="45"/>
        <v>11561.60000000002</v>
      </c>
      <c r="BX79" s="307">
        <f>BX24</f>
        <v>35.9</v>
      </c>
      <c r="BY79" s="308">
        <f>BY24</f>
        <v>7934</v>
      </c>
      <c r="BZ79" s="308">
        <f>BZ24</f>
        <v>6971</v>
      </c>
      <c r="CA79" s="309">
        <f t="shared" si="50"/>
        <v>963</v>
      </c>
    </row>
    <row r="80" spans="2:79" ht="21" customHeight="1">
      <c r="B80" s="378"/>
      <c r="C80" s="305" t="s">
        <v>116</v>
      </c>
      <c r="D80" s="305"/>
      <c r="E80" s="305"/>
      <c r="F80" s="305"/>
      <c r="G80" s="306"/>
      <c r="H80" s="307">
        <f>H23</f>
        <v>0</v>
      </c>
      <c r="I80" s="308">
        <f>I23</f>
        <v>0</v>
      </c>
      <c r="J80" s="308">
        <f>J23</f>
        <v>0</v>
      </c>
      <c r="K80" s="309">
        <f t="shared" si="145"/>
        <v>0</v>
      </c>
      <c r="L80" s="307">
        <f>L23</f>
        <v>0</v>
      </c>
      <c r="M80" s="308">
        <f>M23</f>
        <v>0</v>
      </c>
      <c r="N80" s="308">
        <f>N23</f>
        <v>0</v>
      </c>
      <c r="O80" s="309">
        <f t="shared" si="136"/>
        <v>0</v>
      </c>
      <c r="P80" s="307">
        <f>P23</f>
        <v>0</v>
      </c>
      <c r="Q80" s="308">
        <f>Q23</f>
        <v>0</v>
      </c>
      <c r="R80" s="308">
        <f>R23</f>
        <v>0</v>
      </c>
      <c r="S80" s="309">
        <f t="shared" si="137"/>
        <v>0</v>
      </c>
      <c r="T80" s="307">
        <f>T23</f>
        <v>0</v>
      </c>
      <c r="U80" s="308">
        <f>U23</f>
        <v>0</v>
      </c>
      <c r="V80" s="308">
        <f>V23</f>
        <v>0</v>
      </c>
      <c r="W80" s="309">
        <f t="shared" si="138"/>
        <v>0</v>
      </c>
      <c r="X80" s="307">
        <f>X23</f>
        <v>0</v>
      </c>
      <c r="Y80" s="308">
        <f>Y23</f>
        <v>0</v>
      </c>
      <c r="Z80" s="308">
        <f>Z23</f>
        <v>0</v>
      </c>
      <c r="AA80" s="309">
        <f t="shared" si="139"/>
        <v>0</v>
      </c>
      <c r="AB80" s="307">
        <f>AB23</f>
        <v>0</v>
      </c>
      <c r="AC80" s="308">
        <f>AC23</f>
        <v>0</v>
      </c>
      <c r="AD80" s="308">
        <f>AD23</f>
        <v>0</v>
      </c>
      <c r="AE80" s="309">
        <f t="shared" si="146"/>
        <v>0</v>
      </c>
      <c r="AF80" s="307">
        <f>AF23</f>
        <v>0</v>
      </c>
      <c r="AG80" s="308">
        <f>AG23</f>
        <v>0</v>
      </c>
      <c r="AH80" s="308">
        <f>AH23</f>
        <v>0</v>
      </c>
      <c r="AI80" s="309">
        <f t="shared" si="19"/>
        <v>0</v>
      </c>
      <c r="AJ80" s="307">
        <f>AJ23</f>
        <v>0</v>
      </c>
      <c r="AK80" s="308">
        <f>AK23</f>
        <v>0</v>
      </c>
      <c r="AL80" s="308">
        <f>AL23</f>
        <v>0</v>
      </c>
      <c r="AM80" s="309">
        <f t="shared" si="21"/>
        <v>0</v>
      </c>
      <c r="AN80" s="307">
        <f>AN23</f>
        <v>0</v>
      </c>
      <c r="AO80" s="308">
        <f>AO23</f>
        <v>0</v>
      </c>
      <c r="AP80" s="308">
        <f>AP23</f>
        <v>0</v>
      </c>
      <c r="AQ80" s="309">
        <f t="shared" si="140"/>
        <v>0</v>
      </c>
      <c r="AR80" s="307">
        <f>AR23</f>
        <v>0</v>
      </c>
      <c r="AS80" s="308">
        <f>AS23</f>
        <v>0</v>
      </c>
      <c r="AT80" s="308">
        <f>AT23</f>
        <v>0</v>
      </c>
      <c r="AU80" s="309">
        <f t="shared" si="141"/>
        <v>0</v>
      </c>
      <c r="AV80" s="307">
        <f>AV23</f>
        <v>0</v>
      </c>
      <c r="AW80" s="308">
        <f>AW23</f>
        <v>0</v>
      </c>
      <c r="AX80" s="308">
        <f>AX23</f>
        <v>0</v>
      </c>
      <c r="AY80" s="309">
        <f t="shared" si="142"/>
        <v>0</v>
      </c>
      <c r="AZ80" s="307">
        <f>AZ23</f>
        <v>0</v>
      </c>
      <c r="BA80" s="308">
        <f>BA23</f>
        <v>0</v>
      </c>
      <c r="BB80" s="308">
        <f>BB23</f>
        <v>0</v>
      </c>
      <c r="BC80" s="309">
        <f t="shared" si="143"/>
        <v>0</v>
      </c>
      <c r="BD80" s="307">
        <f>BD23</f>
        <v>0</v>
      </c>
      <c r="BE80" s="308">
        <f>BE23</f>
        <v>0</v>
      </c>
      <c r="BF80" s="308">
        <f>BF23</f>
        <v>0</v>
      </c>
      <c r="BG80" s="309">
        <f t="shared" si="144"/>
        <v>0</v>
      </c>
      <c r="BH80" s="307">
        <f>BH23</f>
        <v>0</v>
      </c>
      <c r="BI80" s="308">
        <f>BI23</f>
        <v>0</v>
      </c>
      <c r="BJ80" s="308">
        <f>BJ23</f>
        <v>0</v>
      </c>
      <c r="BK80" s="309">
        <f t="shared" si="147"/>
        <v>0</v>
      </c>
      <c r="BL80" s="307">
        <f>BL23</f>
        <v>0</v>
      </c>
      <c r="BM80" s="308">
        <f>BM23</f>
        <v>0</v>
      </c>
      <c r="BN80" s="308">
        <f>BN23</f>
        <v>0</v>
      </c>
      <c r="BO80" s="309">
        <f t="shared" si="41"/>
        <v>0</v>
      </c>
      <c r="BP80" s="307">
        <f>BP23</f>
        <v>0</v>
      </c>
      <c r="BQ80" s="308">
        <f>BQ23</f>
        <v>0</v>
      </c>
      <c r="BR80" s="308">
        <f>BR23</f>
        <v>0</v>
      </c>
      <c r="BS80" s="309">
        <f t="shared" si="43"/>
        <v>0</v>
      </c>
      <c r="BT80" s="307">
        <f>BT23</f>
        <v>0</v>
      </c>
      <c r="BU80" s="308">
        <f>BU23</f>
        <v>0</v>
      </c>
      <c r="BV80" s="308">
        <f>BV23</f>
        <v>0</v>
      </c>
      <c r="BW80" s="309">
        <f t="shared" si="45"/>
        <v>0</v>
      </c>
      <c r="BX80" s="307">
        <f>BX23</f>
        <v>0</v>
      </c>
      <c r="BY80" s="308">
        <f>BY23</f>
        <v>0</v>
      </c>
      <c r="BZ80" s="308">
        <f>BZ23</f>
        <v>0</v>
      </c>
      <c r="CA80" s="309">
        <f t="shared" si="50"/>
        <v>0</v>
      </c>
    </row>
    <row r="81" spans="2:79" ht="21" customHeight="1">
      <c r="B81" s="378"/>
      <c r="C81" s="305" t="s">
        <v>117</v>
      </c>
      <c r="D81" s="305"/>
      <c r="E81" s="305"/>
      <c r="F81" s="305"/>
      <c r="G81" s="306"/>
      <c r="H81" s="307">
        <f>H73</f>
        <v>112.6</v>
      </c>
      <c r="I81" s="308">
        <f>I73</f>
        <v>934.1</v>
      </c>
      <c r="J81" s="308">
        <f>J73</f>
        <v>809.6</v>
      </c>
      <c r="K81" s="309">
        <f t="shared" si="145"/>
        <v>124.5</v>
      </c>
      <c r="L81" s="307">
        <f>L73</f>
        <v>118.2</v>
      </c>
      <c r="M81" s="308">
        <f>M73</f>
        <v>980.5</v>
      </c>
      <c r="N81" s="308">
        <f>N73</f>
        <v>849.9</v>
      </c>
      <c r="O81" s="309">
        <f t="shared" si="136"/>
        <v>130.60000000000002</v>
      </c>
      <c r="P81" s="307">
        <f>P73</f>
        <v>123.9</v>
      </c>
      <c r="Q81" s="308">
        <f>Q73</f>
        <v>1027.8</v>
      </c>
      <c r="R81" s="308">
        <f>R73</f>
        <v>890.8</v>
      </c>
      <c r="S81" s="309">
        <f t="shared" si="137"/>
        <v>137</v>
      </c>
      <c r="T81" s="307">
        <f>T73</f>
        <v>112.6</v>
      </c>
      <c r="U81" s="308">
        <f>U73</f>
        <v>934.1</v>
      </c>
      <c r="V81" s="308">
        <f>V73</f>
        <v>809.6</v>
      </c>
      <c r="W81" s="309">
        <f t="shared" si="138"/>
        <v>124.5</v>
      </c>
      <c r="X81" s="307">
        <f>X73</f>
        <v>123.9</v>
      </c>
      <c r="Y81" s="308">
        <f>Y73</f>
        <v>1027.8</v>
      </c>
      <c r="Z81" s="308">
        <f>Z73</f>
        <v>890.8</v>
      </c>
      <c r="AA81" s="309">
        <f t="shared" si="139"/>
        <v>137</v>
      </c>
      <c r="AB81" s="307">
        <f>AB73</f>
        <v>112.6</v>
      </c>
      <c r="AC81" s="308">
        <f>AC73</f>
        <v>934.1</v>
      </c>
      <c r="AD81" s="308">
        <f>AD73</f>
        <v>809.6</v>
      </c>
      <c r="AE81" s="309">
        <f t="shared" si="146"/>
        <v>124.5</v>
      </c>
      <c r="AF81" s="307">
        <f>AF73</f>
        <v>703.80000000000007</v>
      </c>
      <c r="AG81" s="308">
        <f>AG73</f>
        <v>5838.4</v>
      </c>
      <c r="AH81" s="308">
        <f>AH73</f>
        <v>5060.3</v>
      </c>
      <c r="AI81" s="309">
        <f t="shared" si="19"/>
        <v>778.09999999999945</v>
      </c>
      <c r="AJ81" s="307">
        <f>AJ73</f>
        <v>117.3</v>
      </c>
      <c r="AK81" s="308">
        <f>AK73</f>
        <v>973</v>
      </c>
      <c r="AL81" s="308">
        <f>AL73</f>
        <v>843</v>
      </c>
      <c r="AM81" s="309">
        <f t="shared" si="21"/>
        <v>130</v>
      </c>
      <c r="AN81" s="307">
        <f>AN73</f>
        <v>112.6</v>
      </c>
      <c r="AO81" s="308">
        <f>AO73</f>
        <v>934.1</v>
      </c>
      <c r="AP81" s="308">
        <f>AP73</f>
        <v>809.6</v>
      </c>
      <c r="AQ81" s="309">
        <f t="shared" si="140"/>
        <v>124.5</v>
      </c>
      <c r="AR81" s="307">
        <f>AR73</f>
        <v>112.6</v>
      </c>
      <c r="AS81" s="308">
        <f>AS73</f>
        <v>934.1</v>
      </c>
      <c r="AT81" s="308">
        <f>AT73</f>
        <v>809.6</v>
      </c>
      <c r="AU81" s="309">
        <f t="shared" si="141"/>
        <v>124.5</v>
      </c>
      <c r="AV81" s="307">
        <f>AV73</f>
        <v>123.9</v>
      </c>
      <c r="AW81" s="308">
        <f>AW73</f>
        <v>1027.8</v>
      </c>
      <c r="AX81" s="308">
        <f>AX73</f>
        <v>890.8</v>
      </c>
      <c r="AY81" s="309">
        <f t="shared" si="142"/>
        <v>137</v>
      </c>
      <c r="AZ81" s="307">
        <f>AZ73</f>
        <v>107</v>
      </c>
      <c r="BA81" s="308">
        <f>BA73</f>
        <v>887.6</v>
      </c>
      <c r="BB81" s="308">
        <f>BB73</f>
        <v>769.3</v>
      </c>
      <c r="BC81" s="309">
        <f t="shared" si="143"/>
        <v>118.30000000000007</v>
      </c>
      <c r="BD81" s="307">
        <f>BD73</f>
        <v>107</v>
      </c>
      <c r="BE81" s="308">
        <f>BE73</f>
        <v>887.6</v>
      </c>
      <c r="BF81" s="308">
        <f>BF73</f>
        <v>769.3</v>
      </c>
      <c r="BG81" s="309">
        <f t="shared" si="144"/>
        <v>118.30000000000007</v>
      </c>
      <c r="BH81" s="307">
        <f>BH73</f>
        <v>123.9</v>
      </c>
      <c r="BI81" s="308">
        <f>BI73</f>
        <v>1027.8</v>
      </c>
      <c r="BJ81" s="308">
        <f>BJ73</f>
        <v>890.8</v>
      </c>
      <c r="BK81" s="309">
        <f t="shared" si="147"/>
        <v>137</v>
      </c>
      <c r="BL81" s="307">
        <f>BL73</f>
        <v>687</v>
      </c>
      <c r="BM81" s="308">
        <f>BM73</f>
        <v>5699</v>
      </c>
      <c r="BN81" s="308">
        <f>BN73</f>
        <v>4939.4000000000005</v>
      </c>
      <c r="BO81" s="309">
        <f t="shared" si="41"/>
        <v>759.59999999999945</v>
      </c>
      <c r="BP81" s="307">
        <f>BP73</f>
        <v>114.5</v>
      </c>
      <c r="BQ81" s="308">
        <f>BQ73</f>
        <v>950</v>
      </c>
      <c r="BR81" s="308">
        <f>BR73</f>
        <v>823</v>
      </c>
      <c r="BS81" s="309">
        <f t="shared" si="43"/>
        <v>127</v>
      </c>
      <c r="BT81" s="307">
        <f>BT73</f>
        <v>1390.8000000000002</v>
      </c>
      <c r="BU81" s="308">
        <f>BU73</f>
        <v>11537.4</v>
      </c>
      <c r="BV81" s="308">
        <f>BV73</f>
        <v>9999.7000000000007</v>
      </c>
      <c r="BW81" s="309">
        <f t="shared" si="45"/>
        <v>1537.6999999999989</v>
      </c>
      <c r="BX81" s="307">
        <f>BX73</f>
        <v>115.9</v>
      </c>
      <c r="BY81" s="308">
        <f>BY73</f>
        <v>961</v>
      </c>
      <c r="BZ81" s="308">
        <f>BZ73</f>
        <v>833</v>
      </c>
      <c r="CA81" s="309">
        <f t="shared" si="50"/>
        <v>128</v>
      </c>
    </row>
    <row r="82" spans="2:79" ht="21" customHeight="1" thickBot="1">
      <c r="B82" s="378"/>
      <c r="C82" s="316" t="s">
        <v>150</v>
      </c>
      <c r="D82" s="317"/>
      <c r="E82" s="317"/>
      <c r="F82" s="317"/>
      <c r="G82" s="318"/>
      <c r="H82" s="319"/>
      <c r="I82" s="320">
        <f>ROUND(-I90,0)</f>
        <v>-3557</v>
      </c>
      <c r="J82" s="320"/>
      <c r="K82" s="321">
        <f t="shared" si="145"/>
        <v>-3557</v>
      </c>
      <c r="L82" s="319"/>
      <c r="M82" s="320">
        <f>ROUND(-M90,0)</f>
        <v>-3557</v>
      </c>
      <c r="N82" s="320"/>
      <c r="O82" s="321">
        <f>+M82-N82</f>
        <v>-3557</v>
      </c>
      <c r="P82" s="319"/>
      <c r="Q82" s="320">
        <f>ROUND(-Q90,0)</f>
        <v>-3735</v>
      </c>
      <c r="R82" s="320"/>
      <c r="S82" s="321">
        <f>+Q82-R82</f>
        <v>-3735</v>
      </c>
      <c r="T82" s="319"/>
      <c r="U82" s="320">
        <f>ROUND(-U90,0)</f>
        <v>-3912</v>
      </c>
      <c r="V82" s="320"/>
      <c r="W82" s="321">
        <f>+U82-V82</f>
        <v>-3912</v>
      </c>
      <c r="X82" s="319"/>
      <c r="Y82" s="320">
        <f>ROUND(-Y90,0)</f>
        <v>-3557</v>
      </c>
      <c r="Z82" s="320"/>
      <c r="AA82" s="321">
        <f>+Y82-Z82</f>
        <v>-3557</v>
      </c>
      <c r="AB82" s="319"/>
      <c r="AC82" s="320">
        <f>ROUND(-AC90,0)</f>
        <v>-3915</v>
      </c>
      <c r="AD82" s="320"/>
      <c r="AE82" s="321">
        <f>+AC82-AD82</f>
        <v>-3915</v>
      </c>
      <c r="AF82" s="319"/>
      <c r="AG82" s="320">
        <f>+I82+M82+Q82+U82+Y82+AC82</f>
        <v>-22233</v>
      </c>
      <c r="AH82" s="320"/>
      <c r="AI82" s="321">
        <f>+AG82-AH82</f>
        <v>-22233</v>
      </c>
      <c r="AJ82" s="319"/>
      <c r="AK82" s="320">
        <f>ROUND(AVERAGE(AG82/6),0)</f>
        <v>-3706</v>
      </c>
      <c r="AL82" s="320"/>
      <c r="AM82" s="321">
        <f>+AK82-AL82</f>
        <v>-3706</v>
      </c>
      <c r="AN82" s="319"/>
      <c r="AO82" s="320">
        <f>ROUND(-AO90,0)</f>
        <v>-3557</v>
      </c>
      <c r="AP82" s="320"/>
      <c r="AQ82" s="321">
        <f>+AO82-AP82</f>
        <v>-3557</v>
      </c>
      <c r="AR82" s="319"/>
      <c r="AS82" s="320">
        <f>ROUND(-AS90,0)</f>
        <v>-3557</v>
      </c>
      <c r="AT82" s="320"/>
      <c r="AU82" s="321">
        <f>+AS82-AT82</f>
        <v>-3557</v>
      </c>
      <c r="AV82" s="319"/>
      <c r="AW82" s="320">
        <f>ROUND(-AW90,0)</f>
        <v>-3557</v>
      </c>
      <c r="AX82" s="320"/>
      <c r="AY82" s="321">
        <f>+AW82-AX82</f>
        <v>-3557</v>
      </c>
      <c r="AZ82" s="319"/>
      <c r="BA82" s="320">
        <f>ROUND(-BA90,0)</f>
        <v>-3912</v>
      </c>
      <c r="BB82" s="320"/>
      <c r="BC82" s="321">
        <f>+BA82-BB82</f>
        <v>-3912</v>
      </c>
      <c r="BD82" s="319"/>
      <c r="BE82" s="320">
        <f>ROUND(-BE90,0)</f>
        <v>-3379</v>
      </c>
      <c r="BF82" s="320"/>
      <c r="BG82" s="321">
        <f>+BE82-BF82</f>
        <v>-3379</v>
      </c>
      <c r="BH82" s="319"/>
      <c r="BI82" s="320">
        <f>ROUND(-BI90,0)</f>
        <v>-3379</v>
      </c>
      <c r="BJ82" s="320"/>
      <c r="BK82" s="321">
        <f>+BI82-BJ82</f>
        <v>-3379</v>
      </c>
      <c r="BL82" s="319"/>
      <c r="BM82" s="320">
        <f>+AO82+AS82+AW82+BA82+BE82+BI82</f>
        <v>-21341</v>
      </c>
      <c r="BN82" s="320"/>
      <c r="BO82" s="321">
        <f>+BM82-BN82</f>
        <v>-21341</v>
      </c>
      <c r="BP82" s="319"/>
      <c r="BQ82" s="320">
        <f>ROUND(AVERAGE(BM82/6),0)</f>
        <v>-3557</v>
      </c>
      <c r="BR82" s="320"/>
      <c r="BS82" s="321">
        <f>+BQ82-BR82</f>
        <v>-3557</v>
      </c>
      <c r="BT82" s="319"/>
      <c r="BU82" s="320">
        <f>+AG82+BM82</f>
        <v>-43574</v>
      </c>
      <c r="BV82" s="320"/>
      <c r="BW82" s="321">
        <f>+BU82-BV82</f>
        <v>-43574</v>
      </c>
      <c r="BX82" s="319"/>
      <c r="BY82" s="320">
        <f>ROUND(AVERAGE(BU82/12),0)</f>
        <v>-3631</v>
      </c>
      <c r="BZ82" s="320"/>
      <c r="CA82" s="321">
        <f t="shared" si="50"/>
        <v>-3631</v>
      </c>
    </row>
    <row r="83" spans="2:79" ht="21" customHeight="1" thickBot="1">
      <c r="B83" s="378"/>
      <c r="C83" s="322" t="s">
        <v>140</v>
      </c>
      <c r="D83" s="323" t="s">
        <v>151</v>
      </c>
      <c r="E83" s="323"/>
      <c r="F83" s="323"/>
      <c r="G83" s="324"/>
      <c r="H83" s="325">
        <f>+H74+H75+H78+H79+H80</f>
        <v>903.4</v>
      </c>
      <c r="I83" s="326">
        <f>+I74+I75+I78+I79+I80+I81+I82</f>
        <v>234921.00000000003</v>
      </c>
      <c r="J83" s="326">
        <f>+J74+J75+J78+J79+J80+J81+J82</f>
        <v>214712.19999999998</v>
      </c>
      <c r="K83" s="327">
        <f>+K74+K75+K78+K79+K80+K81+K82</f>
        <v>20208.800000000065</v>
      </c>
      <c r="L83" s="325">
        <f>+L74+L75+L78+L79+L80</f>
        <v>948.6</v>
      </c>
      <c r="M83" s="326">
        <f>+M74+M75+M78+M79+M80+M81+M82</f>
        <v>246866.9</v>
      </c>
      <c r="N83" s="326">
        <f>+N74+N75+N78+N79+N80+N81+N82</f>
        <v>225464.3</v>
      </c>
      <c r="O83" s="327">
        <f>+O74+O75+O78+O79+O80+O81+O82</f>
        <v>21402.599999999977</v>
      </c>
      <c r="P83" s="325">
        <f>+P74+P75+P78+P79+P80</f>
        <v>993.6</v>
      </c>
      <c r="Q83" s="326">
        <f>+Q74+Q75+Q78+Q79+Q80+Q81+Q82</f>
        <v>258557.19999999995</v>
      </c>
      <c r="R83" s="326">
        <f>+R74+R75+R78+R79+R80+R81+R82</f>
        <v>236152.5</v>
      </c>
      <c r="S83" s="327">
        <f>+S74+S75+S78+S79+S80+S81+S82</f>
        <v>22404.699999999975</v>
      </c>
      <c r="T83" s="325">
        <f>+T74+T75+T78+T79+T80</f>
        <v>903.4</v>
      </c>
      <c r="U83" s="326">
        <f>+U74+U75+U78+U79+U80+U81+U82</f>
        <v>234566.00000000003</v>
      </c>
      <c r="V83" s="326">
        <f>+V74+V75+V78+V79+V80+V81+V82</f>
        <v>214711.19999999998</v>
      </c>
      <c r="W83" s="327">
        <f>+W74+W75+W78+W79+W80+W81+W82</f>
        <v>19854.800000000065</v>
      </c>
      <c r="X83" s="325">
        <f>+X74+X75+X78+X79+X80</f>
        <v>993.79999999999984</v>
      </c>
      <c r="Y83" s="326">
        <f>+Y74+Y75+Y78+Y79+Y80+Y81+Y82</f>
        <v>258908</v>
      </c>
      <c r="Z83" s="326">
        <f>+Z74+Z75+Z78+Z79+Z80+Z81+Z82</f>
        <v>236296</v>
      </c>
      <c r="AA83" s="327">
        <f>+AA74+AA75+AA78+AA79+AA80+AA81+AA82</f>
        <v>22611.999999999993</v>
      </c>
      <c r="AB83" s="325">
        <f>+AB74+AB75+AB78+AB79+AB80</f>
        <v>903.4</v>
      </c>
      <c r="AC83" s="326">
        <f>+AC74+AC75+AC78+AC79+AC80+AC81+AC82</f>
        <v>234563.00000000003</v>
      </c>
      <c r="AD83" s="326">
        <f>+AD74+AD75+AD78+AD79+AD80+AD81+AD82</f>
        <v>214711.19999999998</v>
      </c>
      <c r="AE83" s="327">
        <f>+AE74+AE75+AE78+AE79+AE80+AE81+AE82</f>
        <v>19851.800000000065</v>
      </c>
      <c r="AF83" s="325">
        <f>+AF74+AF75+AF78+AF79+AF80</f>
        <v>5646.2000000000007</v>
      </c>
      <c r="AG83" s="326">
        <f>+AG74+AG75+AG78+AG79+AG80+AG81+AG82</f>
        <v>1468382.0999999996</v>
      </c>
      <c r="AH83" s="326">
        <f>+AH74+AH75+AH78+AH79+AH80+AH81+AH82</f>
        <v>1342047.3999999999</v>
      </c>
      <c r="AI83" s="327">
        <f>+AI74+AI75+AI78+AI79+AI80+AI81+AI82</f>
        <v>126334.69999999992</v>
      </c>
      <c r="AJ83" s="325">
        <f>+AJ74+AJ75+AJ78+AJ79+AJ80</f>
        <v>941.10000000000014</v>
      </c>
      <c r="AK83" s="326">
        <f>+AK74+AK75+AK78+AK79+AK80+AK81+AK82</f>
        <v>244729</v>
      </c>
      <c r="AL83" s="326">
        <f>+AL74+AL75+AL78+AL79+AL80+AL81+AL82</f>
        <v>223675</v>
      </c>
      <c r="AM83" s="327">
        <f>+AM74+AM75+AM78+AM79+AM80+AM81+AM82</f>
        <v>21054</v>
      </c>
      <c r="AN83" s="325">
        <f>+AN74+AN75+AN78+AN79+AN80</f>
        <v>903.4</v>
      </c>
      <c r="AO83" s="326">
        <f>+AO74+AO75+AO78+AO79+AO80+AO81+AO82</f>
        <v>234921.00000000003</v>
      </c>
      <c r="AP83" s="326">
        <f>+AP74+AP75+AP78+AP79+AP80+AP81+AP82</f>
        <v>214711.19999999998</v>
      </c>
      <c r="AQ83" s="327">
        <f>+AQ74+AQ75+AQ78+AQ79+AQ80+AQ81+AQ82</f>
        <v>20209.800000000065</v>
      </c>
      <c r="AR83" s="325">
        <f>+AR74+AR75+AR78+AR79+AR80</f>
        <v>903.4</v>
      </c>
      <c r="AS83" s="326">
        <f>+AS74+AS75+AS78+AS79+AS80+AS81+AS82</f>
        <v>234921.00000000003</v>
      </c>
      <c r="AT83" s="326">
        <f>+AT74+AT75+AT78+AT79+AT80+AT81+AT82</f>
        <v>214711.19999999998</v>
      </c>
      <c r="AU83" s="327">
        <f>+AU74+AU75+AU78+AU79+AU80+AU81+AU82</f>
        <v>20209.800000000065</v>
      </c>
      <c r="AV83" s="325">
        <f>+AV74+AV75+AV78+AV79+AV80</f>
        <v>993.6</v>
      </c>
      <c r="AW83" s="326">
        <f>+AW74+AW75+AW78+AW79+AW80+AW81+AW82</f>
        <v>258735.19999999995</v>
      </c>
      <c r="AX83" s="326">
        <f>+AX74+AX75+AX78+AX79+AX80+AX81+AX82</f>
        <v>236150.5</v>
      </c>
      <c r="AY83" s="327">
        <f>+AY74+AY75+AY78+AY79+AY80+AY81+AY82</f>
        <v>22584.699999999975</v>
      </c>
      <c r="AZ83" s="325">
        <f>+AZ74+AZ75+AZ78+AZ79+AZ80</f>
        <v>858.29999999999984</v>
      </c>
      <c r="BA83" s="326">
        <f>+BA74+BA75+BA78+BA79+BA80+BA81+BA82</f>
        <v>222683.80000000002</v>
      </c>
      <c r="BB83" s="326">
        <f>+BB74+BB75+BB78+BB79+BB80+BB81+BB82</f>
        <v>204008.7</v>
      </c>
      <c r="BC83" s="327">
        <f>+BC74+BC75+BC78+BC79+BC80+BC81+BC82</f>
        <v>18675.099999999995</v>
      </c>
      <c r="BD83" s="325">
        <f>+BD74+BD75+BD78+BD79+BD80</f>
        <v>858.29999999999984</v>
      </c>
      <c r="BE83" s="326">
        <f>+BE74+BE75+BE78+BE79+BE80+BE81+BE82</f>
        <v>223216.80000000002</v>
      </c>
      <c r="BF83" s="326">
        <f>+BF74+BF75+BF78+BF79+BF80+BF81+BF82</f>
        <v>204006.7</v>
      </c>
      <c r="BG83" s="327">
        <f>+BG74+BG75+BG78+BG79+BG80+BG81+BG82</f>
        <v>19210.099999999995</v>
      </c>
      <c r="BH83" s="325">
        <f>+BH74+BH75+BH78+BH79+BH80</f>
        <v>993.6</v>
      </c>
      <c r="BI83" s="326">
        <f>+BI74+BI75+BI78+BI79+BI80+BI81+BI82</f>
        <v>258913.19999999995</v>
      </c>
      <c r="BJ83" s="326">
        <f>+BJ74+BJ75+BJ78+BJ79+BJ80+BJ81+BJ82</f>
        <v>236148.5</v>
      </c>
      <c r="BK83" s="327">
        <f>+BK74+BK75+BK78+BK79+BK80+BK81+BK82</f>
        <v>22764.699999999975</v>
      </c>
      <c r="BL83" s="325">
        <f>+BL74+BL75+BL78+BL79+BL80</f>
        <v>5510.5999999999995</v>
      </c>
      <c r="BM83" s="326">
        <f>+BM74+BM75+BM78+BM79+BM80+BM81+BM82</f>
        <v>1433391.0000000002</v>
      </c>
      <c r="BN83" s="326">
        <f>+BN74+BN75+BN78+BN79+BN80+BN81+BN82</f>
        <v>1309736.8</v>
      </c>
      <c r="BO83" s="327">
        <f>+BO74+BO75+BO78+BO79+BO80+BO81+BO82</f>
        <v>123654.20000000019</v>
      </c>
      <c r="BP83" s="325">
        <f>+BP74+BP75+BP78+BP79+BP80</f>
        <v>918.3</v>
      </c>
      <c r="BQ83" s="326">
        <f>+BQ74+BQ75+BQ78+BQ79+BQ80+BQ81+BQ82</f>
        <v>238898</v>
      </c>
      <c r="BR83" s="326">
        <f>+BR74+BR75+BR78+BR79+BR80+BR81+BR82</f>
        <v>218291</v>
      </c>
      <c r="BS83" s="327">
        <f>+BS74+BS75+BS78+BS79+BS80+BS81+BS82</f>
        <v>20607</v>
      </c>
      <c r="BT83" s="325">
        <f>+BT74+BT75+BT78+BT79+BT80</f>
        <v>11156.800000000001</v>
      </c>
      <c r="BU83" s="326">
        <f>+BU74+BU75+BU78+BU79+BU80+BU81+BU82</f>
        <v>2901773.0999999996</v>
      </c>
      <c r="BV83" s="326">
        <f>+BV74+BV75+BV78+BV79+BV80+BV81+BV82</f>
        <v>2651784.2000000002</v>
      </c>
      <c r="BW83" s="327">
        <f>+BW74+BW75+BW78+BW79+BW80+BW81+BW82</f>
        <v>249988.89999999967</v>
      </c>
      <c r="BX83" s="325">
        <f>+BX74+BX75+BX78+BX79+BX80</f>
        <v>929.69999999999993</v>
      </c>
      <c r="BY83" s="326">
        <f>+BY74+BY75+BY78+BY79+BY80+BY81+BY82</f>
        <v>241813</v>
      </c>
      <c r="BZ83" s="326">
        <f>+BZ74+BZ75+BZ78+BZ79+BZ80+BZ81+BZ82</f>
        <v>220983</v>
      </c>
      <c r="CA83" s="327">
        <f>+CA74+CA75+CA78+CA79+CA80+CA81+CA82</f>
        <v>20830</v>
      </c>
    </row>
    <row r="84" spans="2:79" ht="21" customHeight="1" thickBot="1">
      <c r="B84" s="379"/>
      <c r="C84" s="328" t="s">
        <v>152</v>
      </c>
      <c r="D84" s="329"/>
      <c r="E84" s="329"/>
      <c r="F84" s="329"/>
      <c r="G84" s="330"/>
      <c r="H84" s="331"/>
      <c r="I84" s="332"/>
      <c r="J84" s="333"/>
      <c r="K84" s="334">
        <f>+K83/I83</f>
        <v>8.6023812260292029E-2</v>
      </c>
      <c r="L84" s="331"/>
      <c r="M84" s="332"/>
      <c r="N84" s="333"/>
      <c r="O84" s="334">
        <f>+O83/M83</f>
        <v>8.669692048630244E-2</v>
      </c>
      <c r="P84" s="331"/>
      <c r="Q84" s="335"/>
      <c r="R84" s="336"/>
      <c r="S84" s="337">
        <f>+S83/Q83</f>
        <v>8.665277934631091E-2</v>
      </c>
      <c r="T84" s="331"/>
      <c r="U84" s="335"/>
      <c r="V84" s="336"/>
      <c r="W84" s="337">
        <f>+W83/U83</f>
        <v>8.4644833437071285E-2</v>
      </c>
      <c r="X84" s="331"/>
      <c r="Y84" s="335"/>
      <c r="Z84" s="336"/>
      <c r="AA84" s="337">
        <f>+AA83/Y83</f>
        <v>8.7336042146244963E-2</v>
      </c>
      <c r="AB84" s="331"/>
      <c r="AC84" s="335"/>
      <c r="AD84" s="336"/>
      <c r="AE84" s="337">
        <f>+AE83/AC83</f>
        <v>8.4633126281638882E-2</v>
      </c>
      <c r="AF84" s="331"/>
      <c r="AG84" s="335"/>
      <c r="AH84" s="336"/>
      <c r="AI84" s="337">
        <f>+AI83/AG83</f>
        <v>8.603666579700199E-2</v>
      </c>
      <c r="AJ84" s="331"/>
      <c r="AK84" s="335"/>
      <c r="AL84" s="336"/>
      <c r="AM84" s="337">
        <f>+AM83/AK83</f>
        <v>8.6029853429712047E-2</v>
      </c>
      <c r="AN84" s="331"/>
      <c r="AO84" s="335"/>
      <c r="AP84" s="336"/>
      <c r="AQ84" s="337">
        <f>+AQ83/AO83</f>
        <v>8.6028069010433555E-2</v>
      </c>
      <c r="AR84" s="331"/>
      <c r="AS84" s="335"/>
      <c r="AT84" s="336"/>
      <c r="AU84" s="337">
        <f>+AU83/AS83</f>
        <v>8.6028069010433555E-2</v>
      </c>
      <c r="AV84" s="331"/>
      <c r="AW84" s="335"/>
      <c r="AX84" s="336"/>
      <c r="AY84" s="337">
        <f>+AY83/AW83</f>
        <v>8.7288857488273641E-2</v>
      </c>
      <c r="AZ84" s="331"/>
      <c r="BA84" s="335"/>
      <c r="BB84" s="336"/>
      <c r="BC84" s="337">
        <f>+BC83/BA83</f>
        <v>8.3863756591184418E-2</v>
      </c>
      <c r="BD84" s="331"/>
      <c r="BE84" s="335"/>
      <c r="BF84" s="336"/>
      <c r="BG84" s="337">
        <f>+BG83/BE83</f>
        <v>8.6060278617021632E-2</v>
      </c>
      <c r="BH84" s="331"/>
      <c r="BI84" s="335"/>
      <c r="BJ84" s="336"/>
      <c r="BK84" s="337">
        <f>+BK83/BI83</f>
        <v>8.7924061036671664E-2</v>
      </c>
      <c r="BL84" s="331"/>
      <c r="BM84" s="335"/>
      <c r="BN84" s="336"/>
      <c r="BO84" s="337">
        <f>+BO83/BM83</f>
        <v>8.6266901354899089E-2</v>
      </c>
      <c r="BP84" s="331"/>
      <c r="BQ84" s="335"/>
      <c r="BR84" s="336"/>
      <c r="BS84" s="337">
        <f>+BS83/BQ83</f>
        <v>8.6258570603353735E-2</v>
      </c>
      <c r="BT84" s="331"/>
      <c r="BU84" s="335"/>
      <c r="BV84" s="336"/>
      <c r="BW84" s="337">
        <f>+BW83/BU83</f>
        <v>8.6150395425472689E-2</v>
      </c>
      <c r="BX84" s="331"/>
      <c r="BY84" s="335"/>
      <c r="BZ84" s="336"/>
      <c r="CA84" s="337">
        <f>+CA83/BY83</f>
        <v>8.6140943621724225E-2</v>
      </c>
    </row>
    <row r="85" spans="2:79" s="280" customFormat="1" ht="21" customHeight="1" thickBot="1">
      <c r="B85" s="274"/>
      <c r="C85" s="275" t="s">
        <v>153</v>
      </c>
      <c r="D85" s="275"/>
      <c r="E85" s="275"/>
      <c r="F85" s="275"/>
      <c r="G85" s="276"/>
      <c r="H85" s="277"/>
      <c r="I85" s="278">
        <f>+I83-I82</f>
        <v>238478.00000000003</v>
      </c>
      <c r="J85" s="278">
        <f>+J83-J82</f>
        <v>214712.19999999998</v>
      </c>
      <c r="K85" s="279">
        <f>+I85-J85</f>
        <v>23765.800000000047</v>
      </c>
      <c r="L85" s="277"/>
      <c r="M85" s="278">
        <f>+M83-M82</f>
        <v>250423.9</v>
      </c>
      <c r="N85" s="278">
        <f>+N83-N82</f>
        <v>225464.3</v>
      </c>
      <c r="O85" s="279">
        <f>+M85-N85</f>
        <v>24959.600000000006</v>
      </c>
      <c r="P85" s="277"/>
      <c r="Q85" s="278">
        <f>+Q83-Q82</f>
        <v>262292.19999999995</v>
      </c>
      <c r="R85" s="278">
        <f>+R83-R82</f>
        <v>236152.5</v>
      </c>
      <c r="S85" s="279">
        <f>+Q85-R85</f>
        <v>26139.699999999953</v>
      </c>
      <c r="T85" s="277"/>
      <c r="U85" s="278">
        <f>+U83-U82</f>
        <v>238478.00000000003</v>
      </c>
      <c r="V85" s="278">
        <f>+V83-V82</f>
        <v>214711.19999999998</v>
      </c>
      <c r="W85" s="279">
        <f>+U85-V85</f>
        <v>23766.800000000047</v>
      </c>
      <c r="X85" s="277"/>
      <c r="Y85" s="278">
        <f>+Y83-Y82</f>
        <v>262465</v>
      </c>
      <c r="Z85" s="278">
        <f>+Z83-Z82</f>
        <v>236296</v>
      </c>
      <c r="AA85" s="279">
        <f>+Y85-Z85</f>
        <v>26169</v>
      </c>
      <c r="AB85" s="277"/>
      <c r="AC85" s="278">
        <f>+AC83-AC82</f>
        <v>238478.00000000003</v>
      </c>
      <c r="AD85" s="278">
        <f>+AD83-AD82</f>
        <v>214711.19999999998</v>
      </c>
      <c r="AE85" s="279">
        <f>+AC85-AD85</f>
        <v>23766.800000000047</v>
      </c>
      <c r="AF85" s="277"/>
      <c r="AG85" s="278">
        <f>+AG83-AG82</f>
        <v>1490615.0999999996</v>
      </c>
      <c r="AH85" s="278">
        <f>+AH83-AH82</f>
        <v>1342047.3999999999</v>
      </c>
      <c r="AI85" s="279">
        <f>+AG85-AH85</f>
        <v>148567.69999999972</v>
      </c>
      <c r="AJ85" s="277"/>
      <c r="AK85" s="278">
        <f>+AK83-AK82</f>
        <v>248435</v>
      </c>
      <c r="AL85" s="278">
        <f>+AL83-AL82</f>
        <v>223675</v>
      </c>
      <c r="AM85" s="279">
        <f>+AK85-AL85</f>
        <v>24760</v>
      </c>
      <c r="AN85" s="277"/>
      <c r="AO85" s="278">
        <f>+AO83-AO82</f>
        <v>238478.00000000003</v>
      </c>
      <c r="AP85" s="278">
        <f>+AP83-AP82</f>
        <v>214711.19999999998</v>
      </c>
      <c r="AQ85" s="279">
        <f>+AO85-AP85</f>
        <v>23766.800000000047</v>
      </c>
      <c r="AR85" s="277"/>
      <c r="AS85" s="278">
        <f>+AS83-AS82</f>
        <v>238478.00000000003</v>
      </c>
      <c r="AT85" s="278">
        <f>+AT83-AT82</f>
        <v>214711.19999999998</v>
      </c>
      <c r="AU85" s="279">
        <f>+AS85-AT85</f>
        <v>23766.800000000047</v>
      </c>
      <c r="AV85" s="277"/>
      <c r="AW85" s="278">
        <f>+AW83-AW82</f>
        <v>262292.19999999995</v>
      </c>
      <c r="AX85" s="278">
        <f>+AX83-AX82</f>
        <v>236150.5</v>
      </c>
      <c r="AY85" s="279">
        <f>+AW85-AX85</f>
        <v>26141.699999999953</v>
      </c>
      <c r="AZ85" s="277"/>
      <c r="BA85" s="278">
        <f>+BA83-BA82</f>
        <v>226595.80000000002</v>
      </c>
      <c r="BB85" s="278">
        <f>+BB83-BB82</f>
        <v>204008.7</v>
      </c>
      <c r="BC85" s="279">
        <f>+BA85-BB85</f>
        <v>22587.100000000006</v>
      </c>
      <c r="BD85" s="277"/>
      <c r="BE85" s="278">
        <f>+BE83-BE82</f>
        <v>226595.80000000002</v>
      </c>
      <c r="BF85" s="278">
        <f>+BF83-BF82</f>
        <v>204006.7</v>
      </c>
      <c r="BG85" s="279">
        <f>+BE85-BF85</f>
        <v>22589.100000000006</v>
      </c>
      <c r="BH85" s="277"/>
      <c r="BI85" s="278">
        <f>+BI83-BI82</f>
        <v>262292.19999999995</v>
      </c>
      <c r="BJ85" s="278">
        <f>+BJ83-BJ82</f>
        <v>236148.5</v>
      </c>
      <c r="BK85" s="279">
        <f>+BI85-BJ85</f>
        <v>26143.699999999953</v>
      </c>
      <c r="BL85" s="277"/>
      <c r="BM85" s="278">
        <f>+BM83-BM82</f>
        <v>1454732.0000000002</v>
      </c>
      <c r="BN85" s="278">
        <f>+BN83-BN82</f>
        <v>1309736.8</v>
      </c>
      <c r="BO85" s="279">
        <f>+BM85-BN85</f>
        <v>144995.20000000019</v>
      </c>
      <c r="BP85" s="277"/>
      <c r="BQ85" s="278">
        <f>+BQ83-BQ82</f>
        <v>242455</v>
      </c>
      <c r="BR85" s="278">
        <f>+BR83-BR82</f>
        <v>218291</v>
      </c>
      <c r="BS85" s="279">
        <f>+BQ85-BR85</f>
        <v>24164</v>
      </c>
      <c r="BT85" s="277"/>
      <c r="BU85" s="278">
        <f>+BU83-BU82</f>
        <v>2945347.0999999996</v>
      </c>
      <c r="BV85" s="278">
        <f>+BV83-BV82</f>
        <v>2651784.2000000002</v>
      </c>
      <c r="BW85" s="279">
        <f>+BU85-BV85</f>
        <v>293562.89999999944</v>
      </c>
      <c r="BX85" s="277"/>
      <c r="BY85" s="278">
        <f>+BY83-BY82</f>
        <v>245444</v>
      </c>
      <c r="BZ85" s="278">
        <f>+BZ83-BZ82</f>
        <v>220983</v>
      </c>
      <c r="CA85" s="279">
        <f>+BY85-BZ85</f>
        <v>24461</v>
      </c>
    </row>
    <row r="89" spans="2:79" s="281" customFormat="1" ht="21.75" customHeight="1">
      <c r="I89" s="282">
        <v>222303</v>
      </c>
      <c r="J89" s="282"/>
      <c r="K89" s="282"/>
      <c r="L89" s="282"/>
      <c r="M89" s="282">
        <v>222303</v>
      </c>
      <c r="N89" s="282"/>
      <c r="O89" s="282"/>
      <c r="P89" s="282"/>
      <c r="Q89" s="282">
        <v>233439</v>
      </c>
      <c r="R89" s="282"/>
      <c r="S89" s="282"/>
      <c r="T89" s="282"/>
      <c r="U89" s="282">
        <v>244492</v>
      </c>
      <c r="V89" s="282"/>
      <c r="W89" s="282"/>
      <c r="X89" s="282"/>
      <c r="Y89" s="282">
        <v>222303</v>
      </c>
      <c r="Z89" s="282"/>
      <c r="AA89" s="282"/>
      <c r="AB89" s="282"/>
      <c r="AC89" s="282">
        <v>244665</v>
      </c>
      <c r="AD89" s="282"/>
      <c r="AE89" s="282"/>
      <c r="AF89" s="282"/>
      <c r="AG89" s="282"/>
      <c r="AH89" s="282"/>
      <c r="AI89" s="282"/>
      <c r="AJ89" s="282"/>
      <c r="AK89" s="282"/>
      <c r="AL89" s="282"/>
      <c r="AM89" s="282"/>
      <c r="AN89" s="282"/>
      <c r="AO89" s="282">
        <v>222303</v>
      </c>
      <c r="AP89" s="282"/>
      <c r="AQ89" s="282"/>
      <c r="AR89" s="282"/>
      <c r="AS89" s="282">
        <v>222303</v>
      </c>
      <c r="AT89" s="282"/>
      <c r="AU89" s="282"/>
      <c r="AV89" s="282"/>
      <c r="AW89" s="282">
        <v>222303</v>
      </c>
      <c r="AX89" s="282"/>
      <c r="AY89" s="282"/>
      <c r="AZ89" s="282"/>
      <c r="BA89" s="282">
        <v>244492</v>
      </c>
      <c r="BB89" s="282"/>
      <c r="BC89" s="282"/>
      <c r="BD89" s="282"/>
      <c r="BE89" s="282">
        <v>211184</v>
      </c>
      <c r="BF89" s="282"/>
      <c r="BG89" s="282"/>
      <c r="BH89" s="282"/>
      <c r="BI89" s="282">
        <v>211184</v>
      </c>
      <c r="BJ89" s="282"/>
      <c r="BK89" s="282"/>
      <c r="BL89" s="282"/>
      <c r="BM89" s="282"/>
      <c r="BN89" s="282"/>
      <c r="BO89" s="282"/>
      <c r="BP89" s="282"/>
      <c r="BQ89" s="282"/>
      <c r="BR89" s="282"/>
      <c r="BS89" s="282"/>
    </row>
    <row r="90" spans="2:79" s="281" customFormat="1" ht="21.75" customHeight="1">
      <c r="H90" s="281" t="s">
        <v>118</v>
      </c>
      <c r="I90" s="282">
        <v>3556.848</v>
      </c>
      <c r="J90" s="282"/>
      <c r="K90" s="282"/>
      <c r="L90" s="282"/>
      <c r="M90" s="282">
        <v>3556.848</v>
      </c>
      <c r="N90" s="282"/>
      <c r="O90" s="282"/>
      <c r="P90" s="282"/>
      <c r="Q90" s="282">
        <v>3735.0239999999999</v>
      </c>
      <c r="R90" s="282"/>
      <c r="S90" s="282"/>
      <c r="T90" s="282"/>
      <c r="U90" s="282">
        <v>3911.8720000000003</v>
      </c>
      <c r="V90" s="282"/>
      <c r="W90" s="282"/>
      <c r="X90" s="282"/>
      <c r="Y90" s="282">
        <v>3556.848</v>
      </c>
      <c r="Z90" s="282"/>
      <c r="AA90" s="282"/>
      <c r="AB90" s="282"/>
      <c r="AC90" s="282">
        <v>3914.64</v>
      </c>
      <c r="AD90" s="282"/>
      <c r="AE90" s="282"/>
      <c r="AF90" s="282"/>
      <c r="AG90" s="282"/>
      <c r="AH90" s="282"/>
      <c r="AI90" s="282"/>
      <c r="AJ90" s="282"/>
      <c r="AK90" s="282"/>
      <c r="AL90" s="282"/>
      <c r="AM90" s="282"/>
      <c r="AN90" s="282"/>
      <c r="AO90" s="282">
        <v>3556.848</v>
      </c>
      <c r="AP90" s="282"/>
      <c r="AQ90" s="282"/>
      <c r="AR90" s="282"/>
      <c r="AS90" s="282">
        <v>3556.848</v>
      </c>
      <c r="AT90" s="282"/>
      <c r="AU90" s="282"/>
      <c r="AV90" s="282"/>
      <c r="AW90" s="282">
        <v>3556.848</v>
      </c>
      <c r="AX90" s="282"/>
      <c r="AY90" s="282"/>
      <c r="AZ90" s="282"/>
      <c r="BA90" s="282">
        <v>3911.8720000000003</v>
      </c>
      <c r="BB90" s="282"/>
      <c r="BC90" s="282"/>
      <c r="BD90" s="282"/>
      <c r="BE90" s="282">
        <v>3378.944</v>
      </c>
      <c r="BF90" s="282"/>
      <c r="BG90" s="282"/>
      <c r="BH90" s="282"/>
      <c r="BI90" s="282">
        <v>3378.944</v>
      </c>
      <c r="BJ90" s="282"/>
      <c r="BK90" s="282"/>
      <c r="BL90" s="282"/>
      <c r="BM90" s="282"/>
      <c r="BN90" s="282"/>
      <c r="BO90" s="282"/>
      <c r="BP90" s="282"/>
      <c r="BQ90" s="282"/>
      <c r="BR90" s="282"/>
      <c r="BS90" s="282"/>
    </row>
    <row r="91" spans="2:79" ht="15">
      <c r="H91" s="283"/>
      <c r="I91" s="62">
        <v>1.6E-2</v>
      </c>
      <c r="J91" s="288"/>
      <c r="K91" s="288"/>
      <c r="L91" s="288"/>
      <c r="M91" s="62">
        <v>1.6E-2</v>
      </c>
      <c r="N91" s="288"/>
      <c r="O91" s="288"/>
      <c r="P91" s="288"/>
      <c r="Q91" s="62">
        <v>1.6E-2</v>
      </c>
      <c r="R91" s="288"/>
      <c r="S91" s="288"/>
      <c r="T91" s="288"/>
      <c r="U91" s="62">
        <v>1.6E-2</v>
      </c>
      <c r="V91" s="288"/>
      <c r="W91" s="288"/>
      <c r="X91" s="288"/>
      <c r="Y91" s="62">
        <v>1.6E-2</v>
      </c>
      <c r="Z91" s="288"/>
      <c r="AA91" s="288"/>
      <c r="AB91" s="288"/>
      <c r="AC91" s="62">
        <v>1.6E-2</v>
      </c>
      <c r="AD91" s="288"/>
      <c r="AE91" s="288"/>
      <c r="AF91" s="288"/>
      <c r="AG91" s="288"/>
      <c r="AH91" s="288"/>
      <c r="AI91" s="288"/>
      <c r="AJ91" s="288"/>
      <c r="AK91" s="288"/>
      <c r="AL91" s="288"/>
      <c r="AM91" s="288"/>
      <c r="AN91" s="288"/>
      <c r="AO91" s="62">
        <v>1.6E-2</v>
      </c>
      <c r="AP91" s="288"/>
      <c r="AQ91" s="288"/>
      <c r="AR91" s="288"/>
      <c r="AS91" s="62">
        <v>1.6E-2</v>
      </c>
      <c r="AT91" s="288"/>
      <c r="AU91" s="288"/>
      <c r="AV91" s="288"/>
      <c r="AW91" s="62">
        <v>1.6E-2</v>
      </c>
      <c r="AX91" s="288"/>
      <c r="AY91" s="288"/>
      <c r="AZ91" s="288"/>
      <c r="BA91" s="62">
        <v>1.6E-2</v>
      </c>
      <c r="BB91" s="288"/>
      <c r="BC91" s="288"/>
      <c r="BD91" s="288"/>
      <c r="BE91" s="62">
        <v>1.6E-2</v>
      </c>
      <c r="BF91" s="288"/>
      <c r="BG91" s="288"/>
      <c r="BH91" s="288"/>
      <c r="BI91" s="62">
        <v>1.6E-2</v>
      </c>
      <c r="BJ91" s="288"/>
      <c r="BK91" s="288"/>
      <c r="BL91" s="288"/>
      <c r="BM91" s="288"/>
      <c r="BN91" s="288"/>
      <c r="BO91" s="288"/>
      <c r="BP91" s="288"/>
      <c r="BQ91" s="288"/>
      <c r="BR91" s="288"/>
      <c r="BS91" s="288"/>
      <c r="BT91" s="288"/>
      <c r="BU91" s="288"/>
      <c r="BV91" s="288"/>
      <c r="BW91" s="288"/>
      <c r="BX91" s="288"/>
      <c r="BY91" s="288"/>
      <c r="BZ91" s="288"/>
      <c r="CA91" s="288"/>
    </row>
  </sheetData>
  <mergeCells count="30">
    <mergeCell ref="BX5:CA5"/>
    <mergeCell ref="B74:B84"/>
    <mergeCell ref="AZ5:BC5"/>
    <mergeCell ref="BD5:BG5"/>
    <mergeCell ref="BH5:BK5"/>
    <mergeCell ref="BL5:BO5"/>
    <mergeCell ref="BP5:BS5"/>
    <mergeCell ref="BT5:BW5"/>
    <mergeCell ref="AB5:AE5"/>
    <mergeCell ref="AF5:AI5"/>
    <mergeCell ref="AJ5:AM5"/>
    <mergeCell ref="AN5:AQ5"/>
    <mergeCell ref="AR5:AU5"/>
    <mergeCell ref="AV5:AY5"/>
    <mergeCell ref="BT4:BW4"/>
    <mergeCell ref="BX4:CA4"/>
    <mergeCell ref="B5:C6"/>
    <mergeCell ref="D5:D6"/>
    <mergeCell ref="E5:E6"/>
    <mergeCell ref="H5:K5"/>
    <mergeCell ref="L5:O5"/>
    <mergeCell ref="P5:S5"/>
    <mergeCell ref="T5:W5"/>
    <mergeCell ref="X5:AA5"/>
    <mergeCell ref="H4:AE4"/>
    <mergeCell ref="AF4:AI4"/>
    <mergeCell ref="AJ4:AM4"/>
    <mergeCell ref="AN4:BK4"/>
    <mergeCell ref="BL4:BO4"/>
    <mergeCell ref="BP4:BS4"/>
  </mergeCells>
  <printOptions horizontalCentered="1"/>
  <pageMargins left="0.16" right="0.16" top="0.75" bottom="0.37" header="0.3" footer="0.16"/>
  <pageSetup paperSize="8" scale="32" orientation="landscape" r:id="rId1"/>
  <headerFooter>
    <oddHeader>&amp;R&amp;D  &amp;T</oddHeader>
    <oddFooter>&amp;L&amp;Z&amp;F&amp;R&amp;A</oddFooter>
  </headerFooter>
  <colBreaks count="1" manualBreakCount="1">
    <brk id="39" max="9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BKK</vt:lpstr>
      <vt:lpstr>UPCOUNTRY</vt:lpstr>
      <vt:lpstr>ProjectAgent</vt:lpstr>
      <vt:lpstr>BKK!Print_Area</vt:lpstr>
      <vt:lpstr>ProjectAgent!Print_Area</vt:lpstr>
      <vt:lpstr>UPCOUNTRY!Print_Area</vt:lpstr>
      <vt:lpstr>BKK!Print_Titles</vt:lpstr>
      <vt:lpstr>ProjectAgent!Print_Titles</vt:lpstr>
      <vt:lpstr>UPCOUNTRY!Print_Titles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yazaki</dc:creator>
  <cp:lastModifiedBy>yazaki</cp:lastModifiedBy>
  <cp:lastPrinted>2017-02-03T04:14:53Z</cp:lastPrinted>
  <dcterms:created xsi:type="dcterms:W3CDTF">2016-07-06T08:36:10Z</dcterms:created>
  <dcterms:modified xsi:type="dcterms:W3CDTF">2017-03-13T09:01:23Z</dcterms:modified>
</cp:coreProperties>
</file>