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updateLinks="never" defaultThemeVersion="166925"/>
  <mc:AlternateContent xmlns:mc="http://schemas.openxmlformats.org/markup-compatibility/2006">
    <mc:Choice Requires="x15">
      <x15ac:absPath xmlns:x15ac="http://schemas.microsoft.com/office/spreadsheetml/2010/11/ac" url="C:\Users\sho1211.SMGR\Desktop\EC原稿\0903宣伝会議分\"/>
    </mc:Choice>
  </mc:AlternateContent>
  <xr:revisionPtr revIDLastSave="0" documentId="13_ncr:1_{A13717B4-DB06-488C-B213-51F15D0B25BD}" xr6:coauthVersionLast="36" xr6:coauthVersionMax="36" xr10:uidLastSave="{00000000-0000-0000-0000-000000000000}"/>
  <bookViews>
    <workbookView xWindow="0" yWindow="0" windowWidth="19200" windowHeight="7850" tabRatio="619" xr2:uid="{00000000-000D-0000-FFFF-FFFF00000000}"/>
  </bookViews>
  <sheets>
    <sheet name="原稿①" sheetId="2" r:id="rId1"/>
    <sheet name="貼付け" sheetId="32" r:id="rId2"/>
    <sheet name="原稿入力例" sheetId="29" r:id="rId3"/>
    <sheet name="サプライヤー入力FM" sheetId="28" r:id="rId4"/>
    <sheet name="サプライヤー入力例" sheetId="31" r:id="rId5"/>
    <sheet name="RPA画面" sheetId="26" r:id="rId6"/>
    <sheet name="商品カード①" sheetId="15" r:id="rId7"/>
    <sheet name="ﾊｯｼｭﾀｸﾞ＆NB名データ（このシートは消さない）" sheetId="27" r:id="rId8"/>
    <sheet name="自動計算（このシートは消さない）" sheetId="13" r:id="rId9"/>
  </sheets>
  <externalReferences>
    <externalReference r:id="rId10"/>
  </externalReferences>
  <definedNames>
    <definedName name="_xlnm._FilterDatabase" localSheetId="7" hidden="1">'ﾊｯｼｭﾀｸﾞ＆NB名データ（このシートは消さない）'!$A$5:$I$5</definedName>
    <definedName name="_xlnm.Print_Area" localSheetId="5">RPA画面!$A$2:$Z$59</definedName>
    <definedName name="_xlnm.Print_Area" localSheetId="3">サプライヤー入力FM!$A$2:$U$559</definedName>
    <definedName name="_xlnm.Print_Area" localSheetId="4">サプライヤー入力例!$A$2:$U$119</definedName>
    <definedName name="_xlnm.Print_Area" localSheetId="0">原稿①!$A$1:$AH$255</definedName>
    <definedName name="_xlnm.Print_Area" localSheetId="2">原稿入力例!$A$1:$AH$52</definedName>
    <definedName name="_xlnm.Print_Area" localSheetId="8">'自動計算（このシートは消さない）'!$R$3:$AN$26</definedName>
    <definedName name="_xlnm.Print_Area" localSheetId="6">商品カード①!$A$1:$V$350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7" i="15" l="1"/>
  <c r="T347" i="15" s="1"/>
  <c r="B340" i="15"/>
  <c r="K340" i="15" s="1"/>
  <c r="B333" i="15"/>
  <c r="K333" i="15" s="1"/>
  <c r="B326" i="15"/>
  <c r="K326" i="15" s="1"/>
  <c r="B319" i="15"/>
  <c r="T319" i="15" s="1"/>
  <c r="B312" i="15"/>
  <c r="T312" i="15" s="1"/>
  <c r="B305" i="15"/>
  <c r="T305" i="15" s="1"/>
  <c r="B298" i="15"/>
  <c r="K298" i="15" s="1"/>
  <c r="B291" i="15"/>
  <c r="B284" i="15"/>
  <c r="T284" i="15" s="1"/>
  <c r="B277" i="15"/>
  <c r="T277" i="15" s="1"/>
  <c r="B270" i="15"/>
  <c r="K270" i="15" s="1"/>
  <c r="B263" i="15"/>
  <c r="K263" i="15" s="1"/>
  <c r="B256" i="15"/>
  <c r="T256" i="15" s="1"/>
  <c r="B249" i="15"/>
  <c r="T249" i="15" s="1"/>
  <c r="B242" i="15"/>
  <c r="K242" i="15" s="1"/>
  <c r="B235" i="15"/>
  <c r="K235" i="15" s="1"/>
  <c r="B228" i="15"/>
  <c r="T228" i="15" s="1"/>
  <c r="B221" i="15"/>
  <c r="T221" i="15" s="1"/>
  <c r="B214" i="15"/>
  <c r="K214" i="15" s="1"/>
  <c r="B207" i="15"/>
  <c r="H207" i="15" s="1"/>
  <c r="B200" i="15"/>
  <c r="K200" i="15" s="1"/>
  <c r="B193" i="15"/>
  <c r="T193" i="15" s="1"/>
  <c r="B186" i="15"/>
  <c r="T186" i="15" s="1"/>
  <c r="B179" i="15"/>
  <c r="T179" i="15" s="1"/>
  <c r="B172" i="15"/>
  <c r="K172" i="15" s="1"/>
  <c r="B165" i="15"/>
  <c r="T165" i="15" s="1"/>
  <c r="B158" i="15"/>
  <c r="K158" i="15" s="1"/>
  <c r="K319" i="15"/>
  <c r="H312" i="15"/>
  <c r="K291" i="15"/>
  <c r="T291" i="15"/>
  <c r="T263" i="15"/>
  <c r="K256" i="15"/>
  <c r="T235" i="15"/>
  <c r="K228" i="15"/>
  <c r="T207" i="15"/>
  <c r="K207" i="15"/>
  <c r="K186" i="15"/>
  <c r="T158" i="15"/>
  <c r="B151" i="15"/>
  <c r="T151" i="15" s="1"/>
  <c r="B144" i="15"/>
  <c r="T144" i="15" s="1"/>
  <c r="D141" i="15"/>
  <c r="G141" i="15"/>
  <c r="J141" i="15"/>
  <c r="M141" i="15"/>
  <c r="P141" i="15"/>
  <c r="S141" i="15"/>
  <c r="V141" i="15"/>
  <c r="D142" i="15"/>
  <c r="D143" i="15" s="1"/>
  <c r="G142" i="15"/>
  <c r="G143" i="15" s="1"/>
  <c r="J142" i="15"/>
  <c r="J143" i="15" s="1"/>
  <c r="M142" i="15"/>
  <c r="M143" i="15" s="1"/>
  <c r="P142" i="15"/>
  <c r="P143" i="15" s="1"/>
  <c r="S142" i="15"/>
  <c r="S143" i="15" s="1"/>
  <c r="V142" i="15"/>
  <c r="V143" i="15" s="1"/>
  <c r="B145" i="15"/>
  <c r="E145" i="15" s="1"/>
  <c r="H145" i="15" s="1"/>
  <c r="K145" i="15" s="1"/>
  <c r="N145" i="15" s="1"/>
  <c r="Q145" i="15" s="1"/>
  <c r="T145" i="15" s="1"/>
  <c r="B146" i="15"/>
  <c r="E146" i="15" s="1"/>
  <c r="H146" i="15" s="1"/>
  <c r="K146" i="15" s="1"/>
  <c r="N146" i="15" s="1"/>
  <c r="Q146" i="15" s="1"/>
  <c r="T146" i="15" s="1"/>
  <c r="C147" i="15"/>
  <c r="F147" i="15"/>
  <c r="I147" i="15"/>
  <c r="L147" i="15"/>
  <c r="O147" i="15"/>
  <c r="R147" i="15"/>
  <c r="U147" i="15"/>
  <c r="B81" i="15"/>
  <c r="E81" i="15" s="1"/>
  <c r="D78" i="15"/>
  <c r="G78" i="15"/>
  <c r="J78" i="15"/>
  <c r="M78" i="15"/>
  <c r="P78" i="15"/>
  <c r="S78" i="15"/>
  <c r="V78" i="15"/>
  <c r="D79" i="15"/>
  <c r="D80" i="15" s="1"/>
  <c r="G79" i="15"/>
  <c r="G80" i="15" s="1"/>
  <c r="J79" i="15"/>
  <c r="J80" i="15" s="1"/>
  <c r="M79" i="15"/>
  <c r="M80" i="15" s="1"/>
  <c r="P79" i="15"/>
  <c r="P80" i="15" s="1"/>
  <c r="S79" i="15"/>
  <c r="S80" i="15" s="1"/>
  <c r="V79" i="15"/>
  <c r="V80" i="15" s="1"/>
  <c r="B82" i="15"/>
  <c r="E82" i="15" s="1"/>
  <c r="H82" i="15" s="1"/>
  <c r="K82" i="15" s="1"/>
  <c r="N82" i="15" s="1"/>
  <c r="Q82" i="15" s="1"/>
  <c r="T82" i="15" s="1"/>
  <c r="B83" i="15"/>
  <c r="E83" i="15" s="1"/>
  <c r="H83" i="15" s="1"/>
  <c r="K83" i="15" s="1"/>
  <c r="N83" i="15" s="1"/>
  <c r="Q83" i="15" s="1"/>
  <c r="T83" i="15" s="1"/>
  <c r="C84" i="15"/>
  <c r="F84" i="15"/>
  <c r="I84" i="15"/>
  <c r="L84" i="15"/>
  <c r="O84" i="15"/>
  <c r="R84" i="15"/>
  <c r="U84" i="15"/>
  <c r="D71" i="15"/>
  <c r="G71" i="15"/>
  <c r="J71" i="15"/>
  <c r="M71" i="15"/>
  <c r="P71" i="15"/>
  <c r="S71" i="15"/>
  <c r="V71" i="15"/>
  <c r="D72" i="15"/>
  <c r="D73" i="15" s="1"/>
  <c r="G72" i="15"/>
  <c r="G73" i="15" s="1"/>
  <c r="J72" i="15"/>
  <c r="J73" i="15" s="1"/>
  <c r="M72" i="15"/>
  <c r="M73" i="15" s="1"/>
  <c r="P72" i="15"/>
  <c r="P73" i="15" s="1"/>
  <c r="S72" i="15"/>
  <c r="S73" i="15" s="1"/>
  <c r="V72" i="15"/>
  <c r="V73" i="15" s="1"/>
  <c r="B74" i="15"/>
  <c r="H74" i="15" s="1"/>
  <c r="B75" i="15"/>
  <c r="E75" i="15" s="1"/>
  <c r="H75" i="15" s="1"/>
  <c r="K75" i="15" s="1"/>
  <c r="N75" i="15" s="1"/>
  <c r="Q75" i="15" s="1"/>
  <c r="T75" i="15" s="1"/>
  <c r="B76" i="15"/>
  <c r="E76" i="15" s="1"/>
  <c r="H76" i="15" s="1"/>
  <c r="K76" i="15" s="1"/>
  <c r="N76" i="15" s="1"/>
  <c r="Q76" i="15" s="1"/>
  <c r="T76" i="15" s="1"/>
  <c r="C77" i="15"/>
  <c r="F77" i="15"/>
  <c r="I77" i="15"/>
  <c r="L77" i="15"/>
  <c r="O77" i="15"/>
  <c r="R77" i="15"/>
  <c r="U77" i="15"/>
  <c r="D85" i="15"/>
  <c r="G85" i="15"/>
  <c r="J85" i="15"/>
  <c r="M85" i="15"/>
  <c r="P85" i="15"/>
  <c r="S85" i="15"/>
  <c r="V85" i="15"/>
  <c r="D86" i="15"/>
  <c r="D87" i="15" s="1"/>
  <c r="G86" i="15"/>
  <c r="G87" i="15" s="1"/>
  <c r="J86" i="15"/>
  <c r="J87" i="15" s="1"/>
  <c r="M86" i="15"/>
  <c r="M87" i="15" s="1"/>
  <c r="P86" i="15"/>
  <c r="P87" i="15" s="1"/>
  <c r="S86" i="15"/>
  <c r="S87" i="15" s="1"/>
  <c r="V86" i="15"/>
  <c r="V87" i="15" s="1"/>
  <c r="B88" i="15"/>
  <c r="E88" i="15" s="1"/>
  <c r="B89" i="15"/>
  <c r="E89" i="15" s="1"/>
  <c r="H89" i="15" s="1"/>
  <c r="K89" i="15" s="1"/>
  <c r="N89" i="15" s="1"/>
  <c r="Q89" i="15" s="1"/>
  <c r="T89" i="15" s="1"/>
  <c r="B90" i="15"/>
  <c r="E90" i="15" s="1"/>
  <c r="H90" i="15" s="1"/>
  <c r="K90" i="15" s="1"/>
  <c r="N90" i="15" s="1"/>
  <c r="Q90" i="15" s="1"/>
  <c r="T90" i="15" s="1"/>
  <c r="C91" i="15"/>
  <c r="F91" i="15"/>
  <c r="I91" i="15"/>
  <c r="L91" i="15"/>
  <c r="O91" i="15"/>
  <c r="R91" i="15"/>
  <c r="U91" i="15"/>
  <c r="D92" i="15"/>
  <c r="G92" i="15"/>
  <c r="J92" i="15"/>
  <c r="M92" i="15"/>
  <c r="P92" i="15"/>
  <c r="S92" i="15"/>
  <c r="V92" i="15"/>
  <c r="D93" i="15"/>
  <c r="D94" i="15" s="1"/>
  <c r="G93" i="15"/>
  <c r="G94" i="15" s="1"/>
  <c r="J93" i="15"/>
  <c r="J94" i="15" s="1"/>
  <c r="M93" i="15"/>
  <c r="M94" i="15" s="1"/>
  <c r="P93" i="15"/>
  <c r="P94" i="15" s="1"/>
  <c r="S93" i="15"/>
  <c r="S94" i="15" s="1"/>
  <c r="V93" i="15"/>
  <c r="V94" i="15" s="1"/>
  <c r="B95" i="15"/>
  <c r="K95" i="15" s="1"/>
  <c r="B96" i="15"/>
  <c r="E96" i="15" s="1"/>
  <c r="H96" i="15" s="1"/>
  <c r="K96" i="15" s="1"/>
  <c r="N96" i="15" s="1"/>
  <c r="Q96" i="15" s="1"/>
  <c r="T96" i="15" s="1"/>
  <c r="B97" i="15"/>
  <c r="E97" i="15" s="1"/>
  <c r="H97" i="15" s="1"/>
  <c r="K97" i="15" s="1"/>
  <c r="N97" i="15" s="1"/>
  <c r="Q97" i="15" s="1"/>
  <c r="T97" i="15" s="1"/>
  <c r="C98" i="15"/>
  <c r="F98" i="15"/>
  <c r="I98" i="15"/>
  <c r="L98" i="15"/>
  <c r="O98" i="15"/>
  <c r="R98" i="15"/>
  <c r="U98" i="15"/>
  <c r="D99" i="15"/>
  <c r="G99" i="15"/>
  <c r="J99" i="15"/>
  <c r="M99" i="15"/>
  <c r="P99" i="15"/>
  <c r="S99" i="15"/>
  <c r="V99" i="15"/>
  <c r="D100" i="15"/>
  <c r="D101" i="15" s="1"/>
  <c r="G100" i="15"/>
  <c r="G101" i="15" s="1"/>
  <c r="J100" i="15"/>
  <c r="J101" i="15" s="1"/>
  <c r="M100" i="15"/>
  <c r="M101" i="15" s="1"/>
  <c r="P100" i="15"/>
  <c r="P101" i="15" s="1"/>
  <c r="S100" i="15"/>
  <c r="S101" i="15" s="1"/>
  <c r="V100" i="15"/>
  <c r="V101" i="15" s="1"/>
  <c r="B102" i="15"/>
  <c r="E102" i="15" s="1"/>
  <c r="B103" i="15"/>
  <c r="E103" i="15" s="1"/>
  <c r="H103" i="15" s="1"/>
  <c r="K103" i="15" s="1"/>
  <c r="N103" i="15" s="1"/>
  <c r="Q103" i="15" s="1"/>
  <c r="T103" i="15" s="1"/>
  <c r="B104" i="15"/>
  <c r="E104" i="15" s="1"/>
  <c r="H104" i="15" s="1"/>
  <c r="K104" i="15" s="1"/>
  <c r="N104" i="15" s="1"/>
  <c r="Q104" i="15" s="1"/>
  <c r="T104" i="15" s="1"/>
  <c r="C105" i="15"/>
  <c r="F105" i="15"/>
  <c r="I105" i="15"/>
  <c r="L105" i="15"/>
  <c r="O105" i="15"/>
  <c r="R105" i="15"/>
  <c r="U105" i="15"/>
  <c r="D106" i="15"/>
  <c r="G106" i="15"/>
  <c r="J106" i="15"/>
  <c r="M106" i="15"/>
  <c r="P106" i="15"/>
  <c r="S106" i="15"/>
  <c r="V106" i="15"/>
  <c r="D107" i="15"/>
  <c r="D108" i="15" s="1"/>
  <c r="G107" i="15"/>
  <c r="G108" i="15" s="1"/>
  <c r="J107" i="15"/>
  <c r="J108" i="15" s="1"/>
  <c r="M107" i="15"/>
  <c r="M108" i="15" s="1"/>
  <c r="P107" i="15"/>
  <c r="P108" i="15" s="1"/>
  <c r="S107" i="15"/>
  <c r="S108" i="15" s="1"/>
  <c r="V107" i="15"/>
  <c r="V108" i="15" s="1"/>
  <c r="B109" i="15"/>
  <c r="K109" i="15" s="1"/>
  <c r="B110" i="15"/>
  <c r="E110" i="15" s="1"/>
  <c r="H110" i="15" s="1"/>
  <c r="K110" i="15" s="1"/>
  <c r="N110" i="15" s="1"/>
  <c r="Q110" i="15" s="1"/>
  <c r="T110" i="15" s="1"/>
  <c r="B111" i="15"/>
  <c r="E111" i="15" s="1"/>
  <c r="H111" i="15" s="1"/>
  <c r="K111" i="15" s="1"/>
  <c r="N111" i="15" s="1"/>
  <c r="Q111" i="15" s="1"/>
  <c r="T111" i="15" s="1"/>
  <c r="C112" i="15"/>
  <c r="F112" i="15"/>
  <c r="I112" i="15"/>
  <c r="L112" i="15"/>
  <c r="O112" i="15"/>
  <c r="R112" i="15"/>
  <c r="U112" i="15"/>
  <c r="D113" i="15"/>
  <c r="G113" i="15"/>
  <c r="J113" i="15"/>
  <c r="M113" i="15"/>
  <c r="P113" i="15"/>
  <c r="S113" i="15"/>
  <c r="V113" i="15"/>
  <c r="D114" i="15"/>
  <c r="D115" i="15" s="1"/>
  <c r="G114" i="15"/>
  <c r="G115" i="15" s="1"/>
  <c r="J114" i="15"/>
  <c r="J115" i="15" s="1"/>
  <c r="M114" i="15"/>
  <c r="M115" i="15" s="1"/>
  <c r="P114" i="15"/>
  <c r="P115" i="15" s="1"/>
  <c r="S114" i="15"/>
  <c r="S115" i="15" s="1"/>
  <c r="V114" i="15"/>
  <c r="V115" i="15" s="1"/>
  <c r="B116" i="15"/>
  <c r="B117" i="15"/>
  <c r="E117" i="15" s="1"/>
  <c r="H117" i="15" s="1"/>
  <c r="K117" i="15" s="1"/>
  <c r="N117" i="15" s="1"/>
  <c r="Q117" i="15" s="1"/>
  <c r="T117" i="15" s="1"/>
  <c r="B118" i="15"/>
  <c r="E118" i="15" s="1"/>
  <c r="H118" i="15" s="1"/>
  <c r="K118" i="15" s="1"/>
  <c r="N118" i="15" s="1"/>
  <c r="Q118" i="15" s="1"/>
  <c r="T118" i="15" s="1"/>
  <c r="C119" i="15"/>
  <c r="F119" i="15"/>
  <c r="I119" i="15"/>
  <c r="L119" i="15"/>
  <c r="O119" i="15"/>
  <c r="R119" i="15"/>
  <c r="U119" i="15"/>
  <c r="D120" i="15"/>
  <c r="G120" i="15"/>
  <c r="J120" i="15"/>
  <c r="M120" i="15"/>
  <c r="P120" i="15"/>
  <c r="S120" i="15"/>
  <c r="V120" i="15"/>
  <c r="D121" i="15"/>
  <c r="D122" i="15" s="1"/>
  <c r="G121" i="15"/>
  <c r="G122" i="15" s="1"/>
  <c r="J121" i="15"/>
  <c r="J122" i="15" s="1"/>
  <c r="M121" i="15"/>
  <c r="M122" i="15" s="1"/>
  <c r="P121" i="15"/>
  <c r="P122" i="15" s="1"/>
  <c r="S121" i="15"/>
  <c r="S122" i="15" s="1"/>
  <c r="V121" i="15"/>
  <c r="V122" i="15" s="1"/>
  <c r="B123" i="15"/>
  <c r="E123" i="15" s="1"/>
  <c r="B124" i="15"/>
  <c r="E124" i="15" s="1"/>
  <c r="H124" i="15" s="1"/>
  <c r="K124" i="15" s="1"/>
  <c r="N124" i="15" s="1"/>
  <c r="Q124" i="15" s="1"/>
  <c r="T124" i="15" s="1"/>
  <c r="B125" i="15"/>
  <c r="E125" i="15" s="1"/>
  <c r="H125" i="15" s="1"/>
  <c r="K125" i="15" s="1"/>
  <c r="N125" i="15" s="1"/>
  <c r="Q125" i="15" s="1"/>
  <c r="T125" i="15" s="1"/>
  <c r="C126" i="15"/>
  <c r="F126" i="15"/>
  <c r="I126" i="15"/>
  <c r="L126" i="15"/>
  <c r="O126" i="15"/>
  <c r="R126" i="15"/>
  <c r="U126" i="15"/>
  <c r="D127" i="15"/>
  <c r="G127" i="15"/>
  <c r="J127" i="15"/>
  <c r="M127" i="15"/>
  <c r="P127" i="15"/>
  <c r="S127" i="15"/>
  <c r="V127" i="15"/>
  <c r="D128" i="15"/>
  <c r="D129" i="15" s="1"/>
  <c r="G128" i="15"/>
  <c r="G129" i="15" s="1"/>
  <c r="J128" i="15"/>
  <c r="J129" i="15" s="1"/>
  <c r="M128" i="15"/>
  <c r="M129" i="15" s="1"/>
  <c r="P128" i="15"/>
  <c r="P129" i="15" s="1"/>
  <c r="S128" i="15"/>
  <c r="S129" i="15" s="1"/>
  <c r="V128" i="15"/>
  <c r="V129" i="15" s="1"/>
  <c r="B130" i="15"/>
  <c r="Q130" i="15" s="1"/>
  <c r="B131" i="15"/>
  <c r="E131" i="15" s="1"/>
  <c r="H131" i="15" s="1"/>
  <c r="K131" i="15" s="1"/>
  <c r="N131" i="15" s="1"/>
  <c r="Q131" i="15" s="1"/>
  <c r="T131" i="15" s="1"/>
  <c r="B132" i="15"/>
  <c r="E132" i="15" s="1"/>
  <c r="H132" i="15" s="1"/>
  <c r="K132" i="15" s="1"/>
  <c r="N132" i="15" s="1"/>
  <c r="Q132" i="15" s="1"/>
  <c r="T132" i="15" s="1"/>
  <c r="C133" i="15"/>
  <c r="F133" i="15"/>
  <c r="I133" i="15"/>
  <c r="L133" i="15"/>
  <c r="O133" i="15"/>
  <c r="R133" i="15"/>
  <c r="U133" i="15"/>
  <c r="D134" i="15"/>
  <c r="G134" i="15"/>
  <c r="J134" i="15"/>
  <c r="M134" i="15"/>
  <c r="P134" i="15"/>
  <c r="S134" i="15"/>
  <c r="V134" i="15"/>
  <c r="D135" i="15"/>
  <c r="D136" i="15" s="1"/>
  <c r="G135" i="15"/>
  <c r="G136" i="15" s="1"/>
  <c r="J135" i="15"/>
  <c r="J136" i="15" s="1"/>
  <c r="M135" i="15"/>
  <c r="M136" i="15" s="1"/>
  <c r="P135" i="15"/>
  <c r="P136" i="15" s="1"/>
  <c r="S135" i="15"/>
  <c r="S136" i="15" s="1"/>
  <c r="V135" i="15"/>
  <c r="V136" i="15" s="1"/>
  <c r="B137" i="15"/>
  <c r="H137" i="15" s="1"/>
  <c r="B138" i="15"/>
  <c r="E138" i="15" s="1"/>
  <c r="H138" i="15" s="1"/>
  <c r="K138" i="15" s="1"/>
  <c r="N138" i="15" s="1"/>
  <c r="Q138" i="15" s="1"/>
  <c r="T138" i="15" s="1"/>
  <c r="B139" i="15"/>
  <c r="E139" i="15" s="1"/>
  <c r="H139" i="15" s="1"/>
  <c r="K139" i="15" s="1"/>
  <c r="N139" i="15" s="1"/>
  <c r="Q139" i="15" s="1"/>
  <c r="T139" i="15" s="1"/>
  <c r="T298" i="15" l="1"/>
  <c r="T326" i="15"/>
  <c r="K284" i="15"/>
  <c r="K312" i="15"/>
  <c r="K221" i="15"/>
  <c r="K249" i="15"/>
  <c r="T200" i="15"/>
  <c r="T340" i="15"/>
  <c r="T333" i="15"/>
  <c r="N312" i="15"/>
  <c r="Q312" i="15"/>
  <c r="E312" i="15"/>
  <c r="K305" i="15"/>
  <c r="T270" i="15"/>
  <c r="T242" i="15"/>
  <c r="T214" i="15"/>
  <c r="N207" i="15"/>
  <c r="Q207" i="15"/>
  <c r="E207" i="15"/>
  <c r="T172" i="15"/>
  <c r="K347" i="15"/>
  <c r="N347" i="15"/>
  <c r="E347" i="15"/>
  <c r="Q347" i="15"/>
  <c r="H347" i="15"/>
  <c r="N340" i="15"/>
  <c r="E340" i="15"/>
  <c r="Q340" i="15"/>
  <c r="H340" i="15"/>
  <c r="E333" i="15"/>
  <c r="Q333" i="15"/>
  <c r="N333" i="15"/>
  <c r="H333" i="15"/>
  <c r="N326" i="15"/>
  <c r="E326" i="15"/>
  <c r="Q326" i="15"/>
  <c r="H326" i="15"/>
  <c r="N319" i="15"/>
  <c r="E319" i="15"/>
  <c r="Q319" i="15"/>
  <c r="H319" i="15"/>
  <c r="N305" i="15"/>
  <c r="E305" i="15"/>
  <c r="Q305" i="15"/>
  <c r="H305" i="15"/>
  <c r="N298" i="15"/>
  <c r="E298" i="15"/>
  <c r="Q298" i="15"/>
  <c r="H298" i="15"/>
  <c r="N291" i="15"/>
  <c r="E291" i="15"/>
  <c r="Q291" i="15"/>
  <c r="H291" i="15"/>
  <c r="N284" i="15"/>
  <c r="E284" i="15"/>
  <c r="Q284" i="15"/>
  <c r="H284" i="15"/>
  <c r="K277" i="15"/>
  <c r="N277" i="15"/>
  <c r="E277" i="15"/>
  <c r="Q277" i="15"/>
  <c r="H277" i="15"/>
  <c r="N270" i="15"/>
  <c r="E270" i="15"/>
  <c r="Q270" i="15"/>
  <c r="H270" i="15"/>
  <c r="N263" i="15"/>
  <c r="E263" i="15"/>
  <c r="Q263" i="15"/>
  <c r="H263" i="15"/>
  <c r="N256" i="15"/>
  <c r="E256" i="15"/>
  <c r="Q256" i="15"/>
  <c r="H256" i="15"/>
  <c r="N249" i="15"/>
  <c r="E249" i="15"/>
  <c r="Q249" i="15"/>
  <c r="H249" i="15"/>
  <c r="N242" i="15"/>
  <c r="E242" i="15"/>
  <c r="Q242" i="15"/>
  <c r="H242" i="15"/>
  <c r="N235" i="15"/>
  <c r="E235" i="15"/>
  <c r="Q235" i="15"/>
  <c r="H235" i="15"/>
  <c r="N228" i="15"/>
  <c r="E228" i="15"/>
  <c r="Q228" i="15"/>
  <c r="H228" i="15"/>
  <c r="N221" i="15"/>
  <c r="E221" i="15"/>
  <c r="Q221" i="15"/>
  <c r="H221" i="15"/>
  <c r="N214" i="15"/>
  <c r="E214" i="15"/>
  <c r="Q214" i="15"/>
  <c r="H214" i="15"/>
  <c r="N200" i="15"/>
  <c r="E200" i="15"/>
  <c r="Q200" i="15"/>
  <c r="H200" i="15"/>
  <c r="N193" i="15"/>
  <c r="K193" i="15"/>
  <c r="E193" i="15"/>
  <c r="Q193" i="15"/>
  <c r="H193" i="15"/>
  <c r="N186" i="15"/>
  <c r="E186" i="15"/>
  <c r="Q186" i="15"/>
  <c r="H186" i="15"/>
  <c r="N179" i="15"/>
  <c r="E179" i="15"/>
  <c r="Q179" i="15"/>
  <c r="K179" i="15"/>
  <c r="H179" i="15"/>
  <c r="N172" i="15"/>
  <c r="E172" i="15"/>
  <c r="Q172" i="15"/>
  <c r="H172" i="15"/>
  <c r="K165" i="15"/>
  <c r="N165" i="15"/>
  <c r="E165" i="15"/>
  <c r="Q165" i="15"/>
  <c r="H165" i="15"/>
  <c r="N158" i="15"/>
  <c r="E158" i="15"/>
  <c r="Q158" i="15"/>
  <c r="H158" i="15"/>
  <c r="K151" i="15"/>
  <c r="N151" i="15"/>
  <c r="E151" i="15"/>
  <c r="Q151" i="15"/>
  <c r="H151" i="15"/>
  <c r="T95" i="15"/>
  <c r="N81" i="15"/>
  <c r="K81" i="15"/>
  <c r="H81" i="15"/>
  <c r="T109" i="15"/>
  <c r="K123" i="15"/>
  <c r="N109" i="15"/>
  <c r="K144" i="15"/>
  <c r="N144" i="15"/>
  <c r="E144" i="15"/>
  <c r="Q144" i="15"/>
  <c r="H144" i="15"/>
  <c r="H109" i="15"/>
  <c r="Q137" i="15"/>
  <c r="T123" i="15"/>
  <c r="Q74" i="15"/>
  <c r="N95" i="15"/>
  <c r="N74" i="15"/>
  <c r="N137" i="15"/>
  <c r="K137" i="15"/>
  <c r="H95" i="15"/>
  <c r="E74" i="15"/>
  <c r="E137" i="15"/>
  <c r="Q102" i="15"/>
  <c r="H123" i="15"/>
  <c r="Q109" i="15"/>
  <c r="E109" i="15"/>
  <c r="N102" i="15"/>
  <c r="Q95" i="15"/>
  <c r="E95" i="15"/>
  <c r="K102" i="15"/>
  <c r="T137" i="15"/>
  <c r="N123" i="15"/>
  <c r="Q88" i="15"/>
  <c r="N88" i="15"/>
  <c r="Q123" i="15"/>
  <c r="K88" i="15"/>
  <c r="T81" i="15"/>
  <c r="Q81" i="15"/>
  <c r="K74" i="15"/>
  <c r="T74" i="15"/>
  <c r="H116" i="15"/>
  <c r="T116" i="15"/>
  <c r="E116" i="15"/>
  <c r="K116" i="15"/>
  <c r="N116" i="15"/>
  <c r="H130" i="15"/>
  <c r="T130" i="15"/>
  <c r="K130" i="15"/>
  <c r="N130" i="15"/>
  <c r="E130" i="15"/>
  <c r="Q116" i="15"/>
  <c r="H102" i="15"/>
  <c r="T102" i="15"/>
  <c r="H88" i="15"/>
  <c r="T88" i="15"/>
  <c r="V10" i="15"/>
  <c r="B67" i="15" l="1"/>
  <c r="T67" i="15" s="1"/>
  <c r="B60" i="15"/>
  <c r="T60" i="15" s="1"/>
  <c r="B53" i="15"/>
  <c r="T53" i="15" s="1"/>
  <c r="B46" i="15"/>
  <c r="T46" i="15" s="1"/>
  <c r="B39" i="15"/>
  <c r="T39" i="15" s="1"/>
  <c r="B32" i="15"/>
  <c r="T32" i="15" s="1"/>
  <c r="B25" i="15"/>
  <c r="T25" i="15" s="1"/>
  <c r="B18" i="15"/>
  <c r="T18" i="15" s="1"/>
  <c r="B11" i="15"/>
  <c r="T11" i="15" s="1"/>
  <c r="B4" i="15"/>
  <c r="K4" i="15" s="1"/>
  <c r="E4" i="15" l="1"/>
  <c r="Q4" i="15"/>
  <c r="N4" i="15"/>
  <c r="H4" i="15"/>
  <c r="T4" i="15"/>
  <c r="N67" i="15"/>
  <c r="K67" i="15"/>
  <c r="E67" i="15"/>
  <c r="Q67" i="15"/>
  <c r="H67" i="15"/>
  <c r="N60" i="15"/>
  <c r="E60" i="15"/>
  <c r="Q60" i="15"/>
  <c r="K60" i="15"/>
  <c r="H60" i="15"/>
  <c r="N53" i="15"/>
  <c r="E53" i="15"/>
  <c r="Q53" i="15"/>
  <c r="K53" i="15"/>
  <c r="H53" i="15"/>
  <c r="N46" i="15"/>
  <c r="K46" i="15"/>
  <c r="E46" i="15"/>
  <c r="Q46" i="15"/>
  <c r="H46" i="15"/>
  <c r="N39" i="15"/>
  <c r="K39" i="15"/>
  <c r="E39" i="15"/>
  <c r="Q39" i="15"/>
  <c r="H39" i="15"/>
  <c r="K32" i="15"/>
  <c r="N32" i="15"/>
  <c r="Q32" i="15"/>
  <c r="H32" i="15"/>
  <c r="E32" i="15"/>
  <c r="N25" i="15"/>
  <c r="E25" i="15"/>
  <c r="Q25" i="15"/>
  <c r="K25" i="15"/>
  <c r="H25" i="15"/>
  <c r="N18" i="15"/>
  <c r="E18" i="15"/>
  <c r="Q18" i="15"/>
  <c r="K18" i="15"/>
  <c r="H18" i="15"/>
  <c r="N11" i="15"/>
  <c r="K11" i="15"/>
  <c r="E11" i="15"/>
  <c r="Q11" i="15"/>
  <c r="H11" i="15"/>
  <c r="G10" i="28" l="1"/>
  <c r="J10" i="26" s="1"/>
  <c r="B10" i="28"/>
  <c r="B21" i="28"/>
  <c r="O59" i="26"/>
  <c r="N59" i="26"/>
  <c r="M59" i="26"/>
  <c r="L59" i="26"/>
  <c r="K59" i="26"/>
  <c r="I59" i="26"/>
  <c r="H59" i="26"/>
  <c r="G59" i="26"/>
  <c r="F59" i="26"/>
  <c r="E59" i="26"/>
  <c r="D59" i="26"/>
  <c r="C59" i="26"/>
  <c r="B59" i="26"/>
  <c r="Q59" i="26" s="1"/>
  <c r="O58" i="26"/>
  <c r="N58" i="26"/>
  <c r="M58" i="26"/>
  <c r="L58" i="26"/>
  <c r="K58" i="26"/>
  <c r="I58" i="26"/>
  <c r="H58" i="26"/>
  <c r="G58" i="26"/>
  <c r="F58" i="26"/>
  <c r="E58" i="26"/>
  <c r="D58" i="26"/>
  <c r="C58" i="26"/>
  <c r="B58" i="26"/>
  <c r="Q58" i="26" s="1"/>
  <c r="O57" i="26"/>
  <c r="N57" i="26"/>
  <c r="M57" i="26"/>
  <c r="L57" i="26"/>
  <c r="K57" i="26"/>
  <c r="I57" i="26"/>
  <c r="H57" i="26"/>
  <c r="G57" i="26"/>
  <c r="F57" i="26"/>
  <c r="E57" i="26"/>
  <c r="D57" i="26"/>
  <c r="C57" i="26"/>
  <c r="B57" i="26"/>
  <c r="Q57" i="26" s="1"/>
  <c r="O56" i="26"/>
  <c r="N56" i="26"/>
  <c r="M56" i="26"/>
  <c r="L56" i="26"/>
  <c r="K56" i="26"/>
  <c r="I56" i="26"/>
  <c r="H56" i="26"/>
  <c r="G56" i="26"/>
  <c r="F56" i="26"/>
  <c r="E56" i="26"/>
  <c r="D56" i="26"/>
  <c r="C56" i="26"/>
  <c r="B56" i="26"/>
  <c r="Q56" i="26" s="1"/>
  <c r="O55" i="26"/>
  <c r="N55" i="26"/>
  <c r="M55" i="26"/>
  <c r="L55" i="26"/>
  <c r="K55" i="26"/>
  <c r="I55" i="26"/>
  <c r="H55" i="26"/>
  <c r="G55" i="26"/>
  <c r="F55" i="26"/>
  <c r="E55" i="26"/>
  <c r="D55" i="26"/>
  <c r="C55" i="26"/>
  <c r="B55" i="26"/>
  <c r="Q55" i="26" s="1"/>
  <c r="O54" i="26"/>
  <c r="N54" i="26"/>
  <c r="M54" i="26"/>
  <c r="L54" i="26"/>
  <c r="K54" i="26"/>
  <c r="I54" i="26"/>
  <c r="H54" i="26"/>
  <c r="G54" i="26"/>
  <c r="F54" i="26"/>
  <c r="E54" i="26"/>
  <c r="D54" i="26"/>
  <c r="C54" i="26"/>
  <c r="B54" i="26"/>
  <c r="Q54" i="26" s="1"/>
  <c r="O53" i="26"/>
  <c r="N53" i="26"/>
  <c r="M53" i="26"/>
  <c r="L53" i="26"/>
  <c r="K53" i="26"/>
  <c r="I53" i="26"/>
  <c r="H53" i="26"/>
  <c r="G53" i="26"/>
  <c r="F53" i="26"/>
  <c r="E53" i="26"/>
  <c r="D53" i="26"/>
  <c r="C53" i="26"/>
  <c r="B53" i="26"/>
  <c r="Q53" i="26" s="1"/>
  <c r="O52" i="26"/>
  <c r="N52" i="26"/>
  <c r="M52" i="26"/>
  <c r="L52" i="26"/>
  <c r="K52" i="26"/>
  <c r="I52" i="26"/>
  <c r="H52" i="26"/>
  <c r="G52" i="26"/>
  <c r="F52" i="26"/>
  <c r="E52" i="26"/>
  <c r="D52" i="26"/>
  <c r="C52" i="26"/>
  <c r="B52" i="26"/>
  <c r="S52" i="26" s="1"/>
  <c r="O51" i="26"/>
  <c r="N51" i="26"/>
  <c r="M51" i="26"/>
  <c r="L51" i="26"/>
  <c r="K51" i="26"/>
  <c r="I51" i="26"/>
  <c r="H51" i="26"/>
  <c r="G51" i="26"/>
  <c r="F51" i="26"/>
  <c r="E51" i="26"/>
  <c r="D51" i="26"/>
  <c r="C51" i="26"/>
  <c r="B51" i="26"/>
  <c r="Q51" i="26" s="1"/>
  <c r="O50" i="26"/>
  <c r="N50" i="26"/>
  <c r="M50" i="26"/>
  <c r="L50" i="26"/>
  <c r="K50" i="26"/>
  <c r="I50" i="26"/>
  <c r="H50" i="26"/>
  <c r="G50" i="26"/>
  <c r="F50" i="26"/>
  <c r="E50" i="26"/>
  <c r="D50" i="26"/>
  <c r="C50" i="26"/>
  <c r="B50" i="26"/>
  <c r="S50" i="26" s="1"/>
  <c r="O49" i="26"/>
  <c r="N49" i="26"/>
  <c r="M49" i="26"/>
  <c r="L49" i="26"/>
  <c r="K49" i="26"/>
  <c r="I49" i="26"/>
  <c r="H49" i="26"/>
  <c r="G49" i="26"/>
  <c r="F49" i="26"/>
  <c r="E49" i="26"/>
  <c r="D49" i="26"/>
  <c r="C49" i="26"/>
  <c r="B49" i="26"/>
  <c r="Q49" i="26" s="1"/>
  <c r="O48" i="26"/>
  <c r="N48" i="26"/>
  <c r="M48" i="26"/>
  <c r="L48" i="26"/>
  <c r="K48" i="26"/>
  <c r="I48" i="26"/>
  <c r="H48" i="26"/>
  <c r="G48" i="26"/>
  <c r="F48" i="26"/>
  <c r="E48" i="26"/>
  <c r="D48" i="26"/>
  <c r="C48" i="26"/>
  <c r="B48" i="26"/>
  <c r="Q48" i="26" s="1"/>
  <c r="O47" i="26"/>
  <c r="N47" i="26"/>
  <c r="M47" i="26"/>
  <c r="L47" i="26"/>
  <c r="K47" i="26"/>
  <c r="I47" i="26"/>
  <c r="H47" i="26"/>
  <c r="G47" i="26"/>
  <c r="F47" i="26"/>
  <c r="E47" i="26"/>
  <c r="D47" i="26"/>
  <c r="C47" i="26"/>
  <c r="B47" i="26"/>
  <c r="Q47" i="26" s="1"/>
  <c r="O46" i="26"/>
  <c r="N46" i="26"/>
  <c r="M46" i="26"/>
  <c r="L46" i="26"/>
  <c r="K46" i="26"/>
  <c r="I46" i="26"/>
  <c r="H46" i="26"/>
  <c r="G46" i="26"/>
  <c r="F46" i="26"/>
  <c r="E46" i="26"/>
  <c r="D46" i="26"/>
  <c r="C46" i="26"/>
  <c r="B46" i="26"/>
  <c r="Q46" i="26" s="1"/>
  <c r="O45" i="26"/>
  <c r="N45" i="26"/>
  <c r="M45" i="26"/>
  <c r="L45" i="26"/>
  <c r="K45" i="26"/>
  <c r="I45" i="26"/>
  <c r="H45" i="26"/>
  <c r="G45" i="26"/>
  <c r="F45" i="26"/>
  <c r="E45" i="26"/>
  <c r="D45" i="26"/>
  <c r="C45" i="26"/>
  <c r="B45" i="26"/>
  <c r="Q45" i="26" s="1"/>
  <c r="O44" i="26"/>
  <c r="N44" i="26"/>
  <c r="M44" i="26"/>
  <c r="L44" i="26"/>
  <c r="K44" i="26"/>
  <c r="I44" i="26"/>
  <c r="H44" i="26"/>
  <c r="G44" i="26"/>
  <c r="F44" i="26"/>
  <c r="E44" i="26"/>
  <c r="D44" i="26"/>
  <c r="C44" i="26"/>
  <c r="B44" i="26"/>
  <c r="Q44" i="26" s="1"/>
  <c r="O43" i="26"/>
  <c r="N43" i="26"/>
  <c r="M43" i="26"/>
  <c r="L43" i="26"/>
  <c r="K43" i="26"/>
  <c r="I43" i="26"/>
  <c r="H43" i="26"/>
  <c r="G43" i="26"/>
  <c r="F43" i="26"/>
  <c r="E43" i="26"/>
  <c r="D43" i="26"/>
  <c r="C43" i="26"/>
  <c r="B43" i="26"/>
  <c r="Q43" i="26" s="1"/>
  <c r="O42" i="26"/>
  <c r="N42" i="26"/>
  <c r="M42" i="26"/>
  <c r="L42" i="26"/>
  <c r="K42" i="26"/>
  <c r="I42" i="26"/>
  <c r="H42" i="26"/>
  <c r="G42" i="26"/>
  <c r="F42" i="26"/>
  <c r="E42" i="26"/>
  <c r="D42" i="26"/>
  <c r="C42" i="26"/>
  <c r="B42" i="26"/>
  <c r="Q42" i="26" s="1"/>
  <c r="O41" i="26"/>
  <c r="N41" i="26"/>
  <c r="M41" i="26"/>
  <c r="L41" i="26"/>
  <c r="K41" i="26"/>
  <c r="I41" i="26"/>
  <c r="H41" i="26"/>
  <c r="G41" i="26"/>
  <c r="F41" i="26"/>
  <c r="E41" i="26"/>
  <c r="D41" i="26"/>
  <c r="C41" i="26"/>
  <c r="B41" i="26"/>
  <c r="Q41" i="26" s="1"/>
  <c r="O40" i="26"/>
  <c r="N40" i="26"/>
  <c r="M40" i="26"/>
  <c r="L40" i="26"/>
  <c r="K40" i="26"/>
  <c r="I40" i="26"/>
  <c r="H40" i="26"/>
  <c r="G40" i="26"/>
  <c r="F40" i="26"/>
  <c r="E40" i="26"/>
  <c r="D40" i="26"/>
  <c r="C40" i="26"/>
  <c r="B40" i="26"/>
  <c r="Q40" i="26" s="1"/>
  <c r="O39" i="26"/>
  <c r="N39" i="26"/>
  <c r="M39" i="26"/>
  <c r="L39" i="26"/>
  <c r="K39" i="26"/>
  <c r="I39" i="26"/>
  <c r="H39" i="26"/>
  <c r="G39" i="26"/>
  <c r="F39" i="26"/>
  <c r="E39" i="26"/>
  <c r="D39" i="26"/>
  <c r="C39" i="26"/>
  <c r="B39" i="26"/>
  <c r="Q39" i="26" s="1"/>
  <c r="O38" i="26"/>
  <c r="N38" i="26"/>
  <c r="M38" i="26"/>
  <c r="L38" i="26"/>
  <c r="K38" i="26"/>
  <c r="I38" i="26"/>
  <c r="H38" i="26"/>
  <c r="G38" i="26"/>
  <c r="F38" i="26"/>
  <c r="E38" i="26"/>
  <c r="D38" i="26"/>
  <c r="C38" i="26"/>
  <c r="B38" i="26"/>
  <c r="Q38" i="26" s="1"/>
  <c r="O37" i="26"/>
  <c r="N37" i="26"/>
  <c r="M37" i="26"/>
  <c r="L37" i="26"/>
  <c r="K37" i="26"/>
  <c r="I37" i="26"/>
  <c r="H37" i="26"/>
  <c r="G37" i="26"/>
  <c r="F37" i="26"/>
  <c r="E37" i="26"/>
  <c r="D37" i="26"/>
  <c r="C37" i="26"/>
  <c r="B37" i="26"/>
  <c r="Q37" i="26" s="1"/>
  <c r="O36" i="26"/>
  <c r="N36" i="26"/>
  <c r="M36" i="26"/>
  <c r="L36" i="26"/>
  <c r="K36" i="26"/>
  <c r="I36" i="26"/>
  <c r="H36" i="26"/>
  <c r="G36" i="26"/>
  <c r="F36" i="26"/>
  <c r="E36" i="26"/>
  <c r="D36" i="26"/>
  <c r="C36" i="26"/>
  <c r="B36" i="26"/>
  <c r="Q36" i="26" s="1"/>
  <c r="O35" i="26"/>
  <c r="N35" i="26"/>
  <c r="M35" i="26"/>
  <c r="L35" i="26"/>
  <c r="K35" i="26"/>
  <c r="I35" i="26"/>
  <c r="H35" i="26"/>
  <c r="G35" i="26"/>
  <c r="F35" i="26"/>
  <c r="E35" i="26"/>
  <c r="D35" i="26"/>
  <c r="C35" i="26"/>
  <c r="B35" i="26"/>
  <c r="Q35" i="26" s="1"/>
  <c r="O34" i="26"/>
  <c r="N34" i="26"/>
  <c r="M34" i="26"/>
  <c r="L34" i="26"/>
  <c r="K34" i="26"/>
  <c r="I34" i="26"/>
  <c r="H34" i="26"/>
  <c r="G34" i="26"/>
  <c r="F34" i="26"/>
  <c r="E34" i="26"/>
  <c r="D34" i="26"/>
  <c r="C34" i="26"/>
  <c r="B34" i="26"/>
  <c r="Q34" i="26" s="1"/>
  <c r="O33" i="26"/>
  <c r="N33" i="26"/>
  <c r="M33" i="26"/>
  <c r="L33" i="26"/>
  <c r="K33" i="26"/>
  <c r="I33" i="26"/>
  <c r="H33" i="26"/>
  <c r="G33" i="26"/>
  <c r="F33" i="26"/>
  <c r="E33" i="26"/>
  <c r="D33" i="26"/>
  <c r="C33" i="26"/>
  <c r="B33" i="26"/>
  <c r="Q33" i="26" s="1"/>
  <c r="O32" i="26"/>
  <c r="N32" i="26"/>
  <c r="M32" i="26"/>
  <c r="L32" i="26"/>
  <c r="K32" i="26"/>
  <c r="I32" i="26"/>
  <c r="H32" i="26"/>
  <c r="G32" i="26"/>
  <c r="F32" i="26"/>
  <c r="E32" i="26"/>
  <c r="D32" i="26"/>
  <c r="C32" i="26"/>
  <c r="B32" i="26"/>
  <c r="Q32" i="26" s="1"/>
  <c r="O31" i="26"/>
  <c r="N31" i="26"/>
  <c r="M31" i="26"/>
  <c r="L31" i="26"/>
  <c r="K31" i="26"/>
  <c r="I31" i="26"/>
  <c r="H31" i="26"/>
  <c r="G31" i="26"/>
  <c r="F31" i="26"/>
  <c r="E31" i="26"/>
  <c r="D31" i="26"/>
  <c r="C31" i="26"/>
  <c r="B31" i="26"/>
  <c r="Q31" i="26" s="1"/>
  <c r="O30" i="26"/>
  <c r="N30" i="26"/>
  <c r="M30" i="26"/>
  <c r="L30" i="26"/>
  <c r="K30" i="26"/>
  <c r="I30" i="26"/>
  <c r="H30" i="26"/>
  <c r="G30" i="26"/>
  <c r="F30" i="26"/>
  <c r="E30" i="26"/>
  <c r="D30" i="26"/>
  <c r="C30" i="26"/>
  <c r="B30" i="26"/>
  <c r="Q30" i="26" s="1"/>
  <c r="O29" i="26"/>
  <c r="N29" i="26"/>
  <c r="M29" i="26"/>
  <c r="L29" i="26"/>
  <c r="K29" i="26"/>
  <c r="I29" i="26"/>
  <c r="H29" i="26"/>
  <c r="G29" i="26"/>
  <c r="F29" i="26"/>
  <c r="E29" i="26"/>
  <c r="D29" i="26"/>
  <c r="C29" i="26"/>
  <c r="B29" i="26"/>
  <c r="Q29" i="26" s="1"/>
  <c r="O28" i="26"/>
  <c r="N28" i="26"/>
  <c r="M28" i="26"/>
  <c r="L28" i="26"/>
  <c r="K28" i="26"/>
  <c r="I28" i="26"/>
  <c r="H28" i="26"/>
  <c r="G28" i="26"/>
  <c r="F28" i="26"/>
  <c r="E28" i="26"/>
  <c r="D28" i="26"/>
  <c r="C28" i="26"/>
  <c r="B28" i="26"/>
  <c r="S28" i="26" s="1"/>
  <c r="O27" i="26"/>
  <c r="N27" i="26"/>
  <c r="M27" i="26"/>
  <c r="L27" i="26"/>
  <c r="K27" i="26"/>
  <c r="I27" i="26"/>
  <c r="H27" i="26"/>
  <c r="G27" i="26"/>
  <c r="F27" i="26"/>
  <c r="E27" i="26"/>
  <c r="D27" i="26"/>
  <c r="C27" i="26"/>
  <c r="B27" i="26"/>
  <c r="Q27" i="26" s="1"/>
  <c r="O26" i="26"/>
  <c r="N26" i="26"/>
  <c r="M26" i="26"/>
  <c r="L26" i="26"/>
  <c r="K26" i="26"/>
  <c r="I26" i="26"/>
  <c r="H26" i="26"/>
  <c r="G26" i="26"/>
  <c r="F26" i="26"/>
  <c r="E26" i="26"/>
  <c r="D26" i="26"/>
  <c r="C26" i="26"/>
  <c r="B26" i="26"/>
  <c r="Q26" i="26" s="1"/>
  <c r="O25" i="26"/>
  <c r="N25" i="26"/>
  <c r="M25" i="26"/>
  <c r="L25" i="26"/>
  <c r="K25" i="26"/>
  <c r="I25" i="26"/>
  <c r="H25" i="26"/>
  <c r="G25" i="26"/>
  <c r="F25" i="26"/>
  <c r="E25" i="26"/>
  <c r="D25" i="26"/>
  <c r="C25" i="26"/>
  <c r="B25" i="26"/>
  <c r="Q25" i="26" s="1"/>
  <c r="O24" i="26"/>
  <c r="N24" i="26"/>
  <c r="M24" i="26"/>
  <c r="L24" i="26"/>
  <c r="K24" i="26"/>
  <c r="I24" i="26"/>
  <c r="H24" i="26"/>
  <c r="G24" i="26"/>
  <c r="F24" i="26"/>
  <c r="E24" i="26"/>
  <c r="D24" i="26"/>
  <c r="C24" i="26"/>
  <c r="B24" i="26"/>
  <c r="Q24" i="26" s="1"/>
  <c r="O23" i="26"/>
  <c r="N23" i="26"/>
  <c r="M23" i="26"/>
  <c r="L23" i="26"/>
  <c r="K23" i="26"/>
  <c r="I23" i="26"/>
  <c r="H23" i="26"/>
  <c r="G23" i="26"/>
  <c r="F23" i="26"/>
  <c r="E23" i="26"/>
  <c r="D23" i="26"/>
  <c r="C23" i="26"/>
  <c r="B23" i="26"/>
  <c r="Q23" i="26" s="1"/>
  <c r="O22" i="26"/>
  <c r="N22" i="26"/>
  <c r="M22" i="26"/>
  <c r="L22" i="26"/>
  <c r="K22" i="26"/>
  <c r="I22" i="26"/>
  <c r="H22" i="26"/>
  <c r="G22" i="26"/>
  <c r="F22" i="26"/>
  <c r="E22" i="26"/>
  <c r="D22" i="26"/>
  <c r="C22" i="26"/>
  <c r="B22" i="26"/>
  <c r="Q22" i="26" s="1"/>
  <c r="O21" i="26"/>
  <c r="N21" i="26"/>
  <c r="M21" i="26"/>
  <c r="L21" i="26"/>
  <c r="K21" i="26"/>
  <c r="I21" i="26"/>
  <c r="H21" i="26"/>
  <c r="G21" i="26"/>
  <c r="F21" i="26"/>
  <c r="E21" i="26"/>
  <c r="D21" i="26"/>
  <c r="C21" i="26"/>
  <c r="B21" i="26"/>
  <c r="Q21" i="26" s="1"/>
  <c r="O20" i="26"/>
  <c r="N20" i="26"/>
  <c r="M20" i="26"/>
  <c r="L20" i="26"/>
  <c r="K20" i="26"/>
  <c r="I20" i="26"/>
  <c r="H20" i="26"/>
  <c r="G20" i="26"/>
  <c r="F20" i="26"/>
  <c r="E20" i="26"/>
  <c r="D20" i="26"/>
  <c r="C20" i="26"/>
  <c r="B20" i="26"/>
  <c r="Q20" i="26" s="1"/>
  <c r="O19" i="26"/>
  <c r="N19" i="26"/>
  <c r="M19" i="26"/>
  <c r="L19" i="26"/>
  <c r="K19" i="26"/>
  <c r="I19" i="26"/>
  <c r="H19" i="26"/>
  <c r="G19" i="26"/>
  <c r="F19" i="26"/>
  <c r="E19" i="26"/>
  <c r="D19" i="26"/>
  <c r="C19" i="26"/>
  <c r="B19" i="26"/>
  <c r="V19" i="26" s="1"/>
  <c r="O18" i="26"/>
  <c r="N18" i="26"/>
  <c r="M18" i="26"/>
  <c r="L18" i="26"/>
  <c r="K18" i="26"/>
  <c r="I18" i="26"/>
  <c r="H18" i="26"/>
  <c r="G18" i="26"/>
  <c r="F18" i="26"/>
  <c r="E18" i="26"/>
  <c r="D18" i="26"/>
  <c r="C18" i="26"/>
  <c r="B18" i="26"/>
  <c r="Q18" i="26" s="1"/>
  <c r="O17" i="26"/>
  <c r="N17" i="26"/>
  <c r="M17" i="26"/>
  <c r="L17" i="26"/>
  <c r="K17" i="26"/>
  <c r="I17" i="26"/>
  <c r="H17" i="26"/>
  <c r="G17" i="26"/>
  <c r="F17" i="26"/>
  <c r="E17" i="26"/>
  <c r="D17" i="26"/>
  <c r="C17" i="26"/>
  <c r="B17" i="26"/>
  <c r="Q17" i="26" s="1"/>
  <c r="O16" i="26"/>
  <c r="N16" i="26"/>
  <c r="M16" i="26"/>
  <c r="L16" i="26"/>
  <c r="K16" i="26"/>
  <c r="I16" i="26"/>
  <c r="H16" i="26"/>
  <c r="G16" i="26"/>
  <c r="F16" i="26"/>
  <c r="E16" i="26"/>
  <c r="D16" i="26"/>
  <c r="C16" i="26"/>
  <c r="B16" i="26"/>
  <c r="Q16" i="26" s="1"/>
  <c r="O15" i="26"/>
  <c r="N15" i="26"/>
  <c r="M15" i="26"/>
  <c r="L15" i="26"/>
  <c r="K15" i="26"/>
  <c r="I15" i="26"/>
  <c r="H15" i="26"/>
  <c r="G15" i="26"/>
  <c r="F15" i="26"/>
  <c r="E15" i="26"/>
  <c r="D15" i="26"/>
  <c r="C15" i="26"/>
  <c r="B15" i="26"/>
  <c r="Q15" i="26" s="1"/>
  <c r="O14" i="26"/>
  <c r="N14" i="26"/>
  <c r="M14" i="26"/>
  <c r="L14" i="26"/>
  <c r="K14" i="26"/>
  <c r="I14" i="26"/>
  <c r="H14" i="26"/>
  <c r="G14" i="26"/>
  <c r="F14" i="26"/>
  <c r="E14" i="26"/>
  <c r="D14" i="26"/>
  <c r="C14" i="26"/>
  <c r="B14" i="26"/>
  <c r="Q14" i="26" s="1"/>
  <c r="O13" i="26"/>
  <c r="N13" i="26"/>
  <c r="M13" i="26"/>
  <c r="L13" i="26"/>
  <c r="K13" i="26"/>
  <c r="I13" i="26"/>
  <c r="H13" i="26"/>
  <c r="G13" i="26"/>
  <c r="F13" i="26"/>
  <c r="E13" i="26"/>
  <c r="D13" i="26"/>
  <c r="C13" i="26"/>
  <c r="B13" i="26"/>
  <c r="Q13" i="26" s="1"/>
  <c r="O12" i="26"/>
  <c r="N12" i="26"/>
  <c r="M12" i="26"/>
  <c r="L12" i="26"/>
  <c r="K12" i="26"/>
  <c r="I12" i="26"/>
  <c r="H12" i="26"/>
  <c r="G12" i="26"/>
  <c r="F12" i="26"/>
  <c r="E12" i="26"/>
  <c r="D12" i="26"/>
  <c r="C12" i="26"/>
  <c r="B12" i="26"/>
  <c r="S12" i="26" s="1"/>
  <c r="O11" i="26"/>
  <c r="N11" i="26"/>
  <c r="M11" i="26"/>
  <c r="L11" i="26"/>
  <c r="K11" i="26"/>
  <c r="I11" i="26"/>
  <c r="H11" i="26"/>
  <c r="G11" i="26"/>
  <c r="F11" i="26"/>
  <c r="E11" i="26"/>
  <c r="D11" i="26"/>
  <c r="C11" i="26"/>
  <c r="B11" i="26"/>
  <c r="Q11" i="26" s="1"/>
  <c r="O10" i="26"/>
  <c r="N10" i="26"/>
  <c r="M10" i="26"/>
  <c r="L10" i="26"/>
  <c r="K10" i="26"/>
  <c r="I10" i="26"/>
  <c r="G10" i="26"/>
  <c r="F10" i="26"/>
  <c r="E10" i="26"/>
  <c r="D10" i="26"/>
  <c r="C10" i="26"/>
  <c r="B10" i="26"/>
  <c r="Q10" i="26" s="1"/>
  <c r="S58" i="26"/>
  <c r="V57" i="26"/>
  <c r="S54" i="26"/>
  <c r="V49" i="26"/>
  <c r="S44" i="26"/>
  <c r="V41" i="26"/>
  <c r="V39" i="26"/>
  <c r="S38" i="26"/>
  <c r="V33" i="26"/>
  <c r="V27" i="26"/>
  <c r="S26" i="26"/>
  <c r="V23" i="26"/>
  <c r="V15" i="26"/>
  <c r="S40" i="26" l="1"/>
  <c r="S16" i="26"/>
  <c r="S24" i="26"/>
  <c r="V47" i="26"/>
  <c r="S48" i="26"/>
  <c r="V43" i="26"/>
  <c r="S36" i="26"/>
  <c r="Q28" i="26"/>
  <c r="V25" i="26"/>
  <c r="Q19" i="26"/>
  <c r="S18" i="26"/>
  <c r="Q12" i="26"/>
  <c r="V51" i="26"/>
  <c r="V55" i="26"/>
  <c r="V59" i="26"/>
  <c r="S56" i="26"/>
  <c r="Q52" i="26"/>
  <c r="Q50" i="26"/>
  <c r="S42" i="26"/>
  <c r="S46" i="26"/>
  <c r="S34" i="26"/>
  <c r="V35" i="26"/>
  <c r="V31" i="26"/>
  <c r="S30" i="26"/>
  <c r="S32" i="26"/>
  <c r="S20" i="26"/>
  <c r="V11" i="26"/>
  <c r="V17" i="26"/>
  <c r="S10" i="26"/>
  <c r="V13" i="26"/>
  <c r="V21" i="26"/>
  <c r="V29" i="26"/>
  <c r="V37" i="26"/>
  <c r="V45" i="26"/>
  <c r="V53" i="26"/>
  <c r="S14" i="26"/>
  <c r="S22" i="26"/>
  <c r="T10" i="26"/>
  <c r="T16" i="26"/>
  <c r="T18" i="26"/>
  <c r="T20" i="26"/>
  <c r="T22" i="26"/>
  <c r="T24" i="26"/>
  <c r="T26" i="26"/>
  <c r="T28" i="26"/>
  <c r="T30" i="26"/>
  <c r="T32" i="26"/>
  <c r="T34" i="26"/>
  <c r="T36" i="26"/>
  <c r="T38" i="26"/>
  <c r="T40" i="26"/>
  <c r="T42" i="26"/>
  <c r="T44" i="26"/>
  <c r="T46" i="26"/>
  <c r="T48" i="26"/>
  <c r="T50" i="26"/>
  <c r="T52" i="26"/>
  <c r="T54" i="26"/>
  <c r="T56" i="26"/>
  <c r="T58" i="26"/>
  <c r="U10" i="26"/>
  <c r="U12" i="26"/>
  <c r="U14" i="26"/>
  <c r="U16" i="26"/>
  <c r="U18" i="26"/>
  <c r="U20" i="26"/>
  <c r="U22" i="26"/>
  <c r="U24" i="26"/>
  <c r="U26" i="26"/>
  <c r="U28" i="26"/>
  <c r="U30" i="26"/>
  <c r="U32" i="26"/>
  <c r="U34" i="26"/>
  <c r="U36" i="26"/>
  <c r="U38" i="26"/>
  <c r="U40" i="26"/>
  <c r="U42" i="26"/>
  <c r="U44" i="26"/>
  <c r="U46" i="26"/>
  <c r="U48" i="26"/>
  <c r="U50" i="26"/>
  <c r="U52" i="26"/>
  <c r="U54" i="26"/>
  <c r="U56" i="26"/>
  <c r="U58" i="26"/>
  <c r="T14" i="26"/>
  <c r="V10" i="26"/>
  <c r="V12" i="26"/>
  <c r="V14" i="26"/>
  <c r="V16" i="26"/>
  <c r="V18" i="26"/>
  <c r="V20" i="26"/>
  <c r="V22" i="26"/>
  <c r="V24" i="26"/>
  <c r="V26" i="26"/>
  <c r="V28" i="26"/>
  <c r="V30" i="26"/>
  <c r="V32" i="26"/>
  <c r="V34" i="26"/>
  <c r="V36" i="26"/>
  <c r="V38" i="26"/>
  <c r="V40" i="26"/>
  <c r="V42" i="26"/>
  <c r="V44" i="26"/>
  <c r="V46" i="26"/>
  <c r="V48" i="26"/>
  <c r="V50" i="26"/>
  <c r="V52" i="26"/>
  <c r="V54" i="26"/>
  <c r="V56" i="26"/>
  <c r="V58" i="26"/>
  <c r="S11" i="26"/>
  <c r="S13" i="26"/>
  <c r="S15" i="26"/>
  <c r="S17" i="26"/>
  <c r="S19" i="26"/>
  <c r="S21" i="26"/>
  <c r="S23" i="26"/>
  <c r="S25" i="26"/>
  <c r="S27" i="26"/>
  <c r="S29" i="26"/>
  <c r="S31" i="26"/>
  <c r="S33" i="26"/>
  <c r="S35" i="26"/>
  <c r="S37" i="26"/>
  <c r="S39" i="26"/>
  <c r="S41" i="26"/>
  <c r="S43" i="26"/>
  <c r="S45" i="26"/>
  <c r="S47" i="26"/>
  <c r="S49" i="26"/>
  <c r="S51" i="26"/>
  <c r="S53" i="26"/>
  <c r="S55" i="26"/>
  <c r="S57" i="26"/>
  <c r="S59" i="26"/>
  <c r="T11" i="26"/>
  <c r="T13" i="26"/>
  <c r="T15" i="26"/>
  <c r="T17" i="26"/>
  <c r="T19" i="26"/>
  <c r="T21" i="26"/>
  <c r="T23" i="26"/>
  <c r="T25" i="26"/>
  <c r="T27" i="26"/>
  <c r="T29" i="26"/>
  <c r="T31" i="26"/>
  <c r="T33" i="26"/>
  <c r="T35" i="26"/>
  <c r="T37" i="26"/>
  <c r="T39" i="26"/>
  <c r="T41" i="26"/>
  <c r="T43" i="26"/>
  <c r="T45" i="26"/>
  <c r="T47" i="26"/>
  <c r="T49" i="26"/>
  <c r="T51" i="26"/>
  <c r="T53" i="26"/>
  <c r="T55" i="26"/>
  <c r="T57" i="26"/>
  <c r="T59" i="26"/>
  <c r="U11" i="26"/>
  <c r="U13" i="26"/>
  <c r="U15" i="26"/>
  <c r="U17" i="26"/>
  <c r="U19" i="26"/>
  <c r="U21" i="26"/>
  <c r="U23" i="26"/>
  <c r="U25" i="26"/>
  <c r="U27" i="26"/>
  <c r="U29" i="26"/>
  <c r="U31" i="26"/>
  <c r="U33" i="26"/>
  <c r="U35" i="26"/>
  <c r="U37" i="26"/>
  <c r="U39" i="26"/>
  <c r="U41" i="26"/>
  <c r="U43" i="26"/>
  <c r="U45" i="26"/>
  <c r="U47" i="26"/>
  <c r="U49" i="26"/>
  <c r="U51" i="26"/>
  <c r="U53" i="26"/>
  <c r="U55" i="26"/>
  <c r="U57" i="26"/>
  <c r="U59" i="26"/>
  <c r="T12" i="26"/>
  <c r="AW25" i="2" l="1"/>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24" i="2"/>
  <c r="M1" i="15" l="1"/>
  <c r="J1" i="15"/>
  <c r="D1" i="15"/>
  <c r="BA8" i="2" l="1"/>
  <c r="BA7" i="2"/>
  <c r="V344" i="15"/>
  <c r="S344" i="15"/>
  <c r="P344" i="15"/>
  <c r="M344" i="15"/>
  <c r="J344" i="15"/>
  <c r="G344" i="15"/>
  <c r="D344" i="15"/>
  <c r="V337" i="15"/>
  <c r="S337" i="15"/>
  <c r="P337" i="15"/>
  <c r="M337" i="15"/>
  <c r="J337" i="15"/>
  <c r="G337" i="15"/>
  <c r="D337" i="15"/>
  <c r="V330" i="15"/>
  <c r="S330" i="15"/>
  <c r="P330" i="15"/>
  <c r="M330" i="15"/>
  <c r="J330" i="15"/>
  <c r="G330" i="15"/>
  <c r="D330" i="15"/>
  <c r="V323" i="15"/>
  <c r="S323" i="15"/>
  <c r="P323" i="15"/>
  <c r="M323" i="15"/>
  <c r="J323" i="15"/>
  <c r="G323" i="15"/>
  <c r="D323" i="15"/>
  <c r="V316" i="15"/>
  <c r="S316" i="15"/>
  <c r="P316" i="15"/>
  <c r="M316" i="15"/>
  <c r="J316" i="15"/>
  <c r="G316" i="15"/>
  <c r="D316" i="15"/>
  <c r="V309" i="15"/>
  <c r="S309" i="15"/>
  <c r="P309" i="15"/>
  <c r="M309" i="15"/>
  <c r="J309" i="15"/>
  <c r="G309" i="15"/>
  <c r="D309" i="15"/>
  <c r="V302" i="15"/>
  <c r="S302" i="15"/>
  <c r="P302" i="15"/>
  <c r="M302" i="15"/>
  <c r="J302" i="15"/>
  <c r="G302" i="15"/>
  <c r="D302" i="15"/>
  <c r="V295" i="15"/>
  <c r="S295" i="15"/>
  <c r="P295" i="15"/>
  <c r="M295" i="15"/>
  <c r="J295" i="15"/>
  <c r="G295" i="15"/>
  <c r="D295" i="15"/>
  <c r="V288" i="15"/>
  <c r="S288" i="15"/>
  <c r="P288" i="15"/>
  <c r="M288" i="15"/>
  <c r="J288" i="15"/>
  <c r="G288" i="15"/>
  <c r="D288" i="15"/>
  <c r="V281" i="15"/>
  <c r="S281" i="15"/>
  <c r="P281" i="15"/>
  <c r="M281" i="15"/>
  <c r="J281" i="15"/>
  <c r="G281" i="15"/>
  <c r="D281" i="15"/>
  <c r="V274" i="15"/>
  <c r="S274" i="15"/>
  <c r="P274" i="15"/>
  <c r="M274" i="15"/>
  <c r="J274" i="15"/>
  <c r="G274" i="15"/>
  <c r="D274" i="15"/>
  <c r="V267" i="15"/>
  <c r="S267" i="15"/>
  <c r="P267" i="15"/>
  <c r="M267" i="15"/>
  <c r="J267" i="15"/>
  <c r="G267" i="15"/>
  <c r="D267" i="15"/>
  <c r="V260" i="15"/>
  <c r="S260" i="15"/>
  <c r="P260" i="15"/>
  <c r="M260" i="15"/>
  <c r="J260" i="15"/>
  <c r="G260" i="15"/>
  <c r="D260" i="15"/>
  <c r="V253" i="15"/>
  <c r="S253" i="15"/>
  <c r="P253" i="15"/>
  <c r="M253" i="15"/>
  <c r="J253" i="15"/>
  <c r="G253" i="15"/>
  <c r="D253" i="15"/>
  <c r="V246" i="15"/>
  <c r="S246" i="15"/>
  <c r="P246" i="15"/>
  <c r="M246" i="15"/>
  <c r="J246" i="15"/>
  <c r="G246" i="15"/>
  <c r="D246" i="15"/>
  <c r="V239" i="15"/>
  <c r="S239" i="15"/>
  <c r="P239" i="15"/>
  <c r="M239" i="15"/>
  <c r="J239" i="15"/>
  <c r="G239" i="15"/>
  <c r="D239" i="15"/>
  <c r="V232" i="15"/>
  <c r="S232" i="15"/>
  <c r="P232" i="15"/>
  <c r="M232" i="15"/>
  <c r="J232" i="15"/>
  <c r="G232" i="15"/>
  <c r="D232" i="15"/>
  <c r="V225" i="15"/>
  <c r="S225" i="15"/>
  <c r="P225" i="15"/>
  <c r="M225" i="15"/>
  <c r="J225" i="15"/>
  <c r="G225" i="15"/>
  <c r="D225" i="15"/>
  <c r="V218" i="15"/>
  <c r="S218" i="15"/>
  <c r="P218" i="15"/>
  <c r="M218" i="15"/>
  <c r="J218" i="15"/>
  <c r="G218" i="15"/>
  <c r="D218" i="15"/>
  <c r="V211" i="15"/>
  <c r="S211" i="15"/>
  <c r="P211" i="15"/>
  <c r="M211" i="15"/>
  <c r="J211" i="15"/>
  <c r="G211" i="15"/>
  <c r="D211" i="15"/>
  <c r="V204" i="15"/>
  <c r="S204" i="15"/>
  <c r="P204" i="15"/>
  <c r="M204" i="15"/>
  <c r="J204" i="15"/>
  <c r="G204" i="15"/>
  <c r="D204" i="15"/>
  <c r="V197" i="15"/>
  <c r="S197" i="15"/>
  <c r="P197" i="15"/>
  <c r="M197" i="15"/>
  <c r="J197" i="15"/>
  <c r="G197" i="15"/>
  <c r="D197" i="15"/>
  <c r="V190" i="15"/>
  <c r="S190" i="15"/>
  <c r="P190" i="15"/>
  <c r="M190" i="15"/>
  <c r="J190" i="15"/>
  <c r="G190" i="15"/>
  <c r="D190" i="15"/>
  <c r="V183" i="15"/>
  <c r="S183" i="15"/>
  <c r="P183" i="15"/>
  <c r="M183" i="15"/>
  <c r="J183" i="15"/>
  <c r="G183" i="15"/>
  <c r="D183" i="15"/>
  <c r="V176" i="15"/>
  <c r="S176" i="15"/>
  <c r="P176" i="15"/>
  <c r="M176" i="15"/>
  <c r="J176" i="15"/>
  <c r="G176" i="15"/>
  <c r="D176" i="15"/>
  <c r="V169" i="15"/>
  <c r="S169" i="15"/>
  <c r="P169" i="15"/>
  <c r="M169" i="15"/>
  <c r="J169" i="15"/>
  <c r="G169" i="15"/>
  <c r="D169" i="15"/>
  <c r="V162" i="15"/>
  <c r="S162" i="15"/>
  <c r="P162" i="15"/>
  <c r="M162" i="15"/>
  <c r="J162" i="15"/>
  <c r="G162" i="15"/>
  <c r="D162" i="15"/>
  <c r="V155" i="15"/>
  <c r="S155" i="15"/>
  <c r="P155" i="15"/>
  <c r="M155" i="15"/>
  <c r="J155" i="15"/>
  <c r="G155" i="15"/>
  <c r="D155" i="15"/>
  <c r="V148" i="15"/>
  <c r="S148" i="15"/>
  <c r="P148" i="15"/>
  <c r="M148" i="15"/>
  <c r="J148" i="15"/>
  <c r="G148" i="15"/>
  <c r="D148" i="15"/>
  <c r="V64" i="15"/>
  <c r="S64" i="15"/>
  <c r="P64" i="15"/>
  <c r="M64" i="15"/>
  <c r="J64" i="15"/>
  <c r="G64" i="15"/>
  <c r="D64" i="15"/>
  <c r="V57" i="15"/>
  <c r="S57" i="15"/>
  <c r="P57" i="15"/>
  <c r="M57" i="15"/>
  <c r="J57" i="15"/>
  <c r="G57" i="15"/>
  <c r="D57" i="15"/>
  <c r="V50" i="15"/>
  <c r="S50" i="15"/>
  <c r="P50" i="15"/>
  <c r="M50" i="15"/>
  <c r="J50" i="15"/>
  <c r="G50" i="15"/>
  <c r="D50" i="15"/>
  <c r="V43" i="15"/>
  <c r="S43" i="15"/>
  <c r="P43" i="15"/>
  <c r="M43" i="15"/>
  <c r="J43" i="15"/>
  <c r="G43" i="15"/>
  <c r="D43" i="15"/>
  <c r="V36" i="15"/>
  <c r="S36" i="15"/>
  <c r="P36" i="15"/>
  <c r="M36" i="15"/>
  <c r="J36" i="15"/>
  <c r="G36" i="15"/>
  <c r="D36" i="15"/>
  <c r="V29" i="15"/>
  <c r="S29" i="15"/>
  <c r="P29" i="15"/>
  <c r="M29" i="15"/>
  <c r="J29" i="15"/>
  <c r="G29" i="15"/>
  <c r="D29" i="15"/>
  <c r="V22" i="15"/>
  <c r="S22" i="15"/>
  <c r="P22" i="15"/>
  <c r="M22" i="15"/>
  <c r="J22" i="15"/>
  <c r="G22" i="15"/>
  <c r="D22" i="15"/>
  <c r="V15" i="15"/>
  <c r="S15" i="15"/>
  <c r="P15" i="15"/>
  <c r="M15" i="15"/>
  <c r="J15" i="15"/>
  <c r="G15" i="15"/>
  <c r="D15" i="15"/>
  <c r="V8" i="15"/>
  <c r="S8" i="15"/>
  <c r="P8" i="15"/>
  <c r="M8" i="15"/>
  <c r="J8" i="15"/>
  <c r="G8" i="15"/>
  <c r="D8" i="15"/>
  <c r="G1" i="15"/>
  <c r="V1" i="15"/>
  <c r="S1" i="15"/>
  <c r="P1" i="15"/>
  <c r="B1" i="15"/>
  <c r="C1" i="15"/>
  <c r="F1" i="15" s="1"/>
  <c r="I1" i="15" s="1"/>
  <c r="L1" i="15" s="1"/>
  <c r="O1" i="15" s="1"/>
  <c r="R1" i="15" s="1"/>
  <c r="U1" i="15" s="1"/>
  <c r="D2" i="15"/>
  <c r="D3" i="15" s="1"/>
  <c r="G2" i="15"/>
  <c r="G3" i="15" s="1"/>
  <c r="J2" i="15"/>
  <c r="J3" i="15" s="1"/>
  <c r="M2" i="15"/>
  <c r="M3" i="15" s="1"/>
  <c r="P2" i="15"/>
  <c r="P3" i="15" s="1"/>
  <c r="S2" i="15"/>
  <c r="S3" i="15" s="1"/>
  <c r="V2" i="15"/>
  <c r="V3" i="15" s="1"/>
  <c r="B5" i="15"/>
  <c r="E5" i="15" s="1"/>
  <c r="H5" i="15" s="1"/>
  <c r="K5" i="15" s="1"/>
  <c r="N5" i="15" s="1"/>
  <c r="Q5" i="15" s="1"/>
  <c r="T5" i="15" s="1"/>
  <c r="B6" i="15"/>
  <c r="E6" i="15" s="1"/>
  <c r="H6" i="15" s="1"/>
  <c r="K6" i="15" s="1"/>
  <c r="N6" i="15" s="1"/>
  <c r="Q6" i="15" s="1"/>
  <c r="T6" i="15" s="1"/>
  <c r="C7" i="15"/>
  <c r="F7" i="15"/>
  <c r="I7" i="15"/>
  <c r="L7" i="15"/>
  <c r="O7" i="15"/>
  <c r="R7" i="15"/>
  <c r="U7" i="15"/>
  <c r="D9" i="15"/>
  <c r="D10" i="15" s="1"/>
  <c r="G9" i="15"/>
  <c r="G10" i="15" s="1"/>
  <c r="J9" i="15"/>
  <c r="J10" i="15" s="1"/>
  <c r="M9" i="15"/>
  <c r="M10" i="15" s="1"/>
  <c r="P9" i="15"/>
  <c r="P10" i="15" s="1"/>
  <c r="S9" i="15"/>
  <c r="S10" i="15" s="1"/>
  <c r="B12" i="15"/>
  <c r="E12" i="15" s="1"/>
  <c r="H12" i="15" s="1"/>
  <c r="K12" i="15" s="1"/>
  <c r="N12" i="15" s="1"/>
  <c r="Q12" i="15" s="1"/>
  <c r="T12" i="15" s="1"/>
  <c r="B13" i="15"/>
  <c r="E13" i="15" s="1"/>
  <c r="H13" i="15" s="1"/>
  <c r="K13" i="15" s="1"/>
  <c r="N13" i="15" s="1"/>
  <c r="Q13" i="15" s="1"/>
  <c r="T13" i="15" s="1"/>
  <c r="C14" i="15"/>
  <c r="F14" i="15"/>
  <c r="I14" i="15"/>
  <c r="L14" i="15"/>
  <c r="O14" i="15"/>
  <c r="R14" i="15"/>
  <c r="U14" i="15"/>
  <c r="D16" i="15"/>
  <c r="D17" i="15" s="1"/>
  <c r="G16" i="15"/>
  <c r="G17" i="15" s="1"/>
  <c r="J16" i="15"/>
  <c r="J17" i="15" s="1"/>
  <c r="M16" i="15"/>
  <c r="M17" i="15" s="1"/>
  <c r="P16" i="15"/>
  <c r="P17" i="15" s="1"/>
  <c r="S16" i="15"/>
  <c r="S17" i="15" s="1"/>
  <c r="V16" i="15"/>
  <c r="V17" i="15" s="1"/>
  <c r="B19" i="15"/>
  <c r="E19" i="15" s="1"/>
  <c r="H19" i="15" s="1"/>
  <c r="K19" i="15" s="1"/>
  <c r="N19" i="15" s="1"/>
  <c r="Q19" i="15" s="1"/>
  <c r="T19" i="15" s="1"/>
  <c r="B20" i="15"/>
  <c r="E20" i="15" s="1"/>
  <c r="H20" i="15" s="1"/>
  <c r="K20" i="15" s="1"/>
  <c r="N20" i="15" s="1"/>
  <c r="Q20" i="15" s="1"/>
  <c r="T20" i="15" s="1"/>
  <c r="C21" i="15"/>
  <c r="F21" i="15"/>
  <c r="I21" i="15"/>
  <c r="L21" i="15"/>
  <c r="O21" i="15"/>
  <c r="R21" i="15"/>
  <c r="U21" i="15"/>
  <c r="D23" i="15"/>
  <c r="D24" i="15" s="1"/>
  <c r="G23" i="15"/>
  <c r="G24" i="15" s="1"/>
  <c r="J23" i="15"/>
  <c r="J24" i="15" s="1"/>
  <c r="M23" i="15"/>
  <c r="M24" i="15" s="1"/>
  <c r="P23" i="15"/>
  <c r="P24" i="15" s="1"/>
  <c r="S23" i="15"/>
  <c r="S24" i="15" s="1"/>
  <c r="V23" i="15"/>
  <c r="V24" i="15" s="1"/>
  <c r="B26" i="15"/>
  <c r="E26" i="15" s="1"/>
  <c r="H26" i="15" s="1"/>
  <c r="K26" i="15" s="1"/>
  <c r="N26" i="15" s="1"/>
  <c r="Q26" i="15" s="1"/>
  <c r="T26" i="15" s="1"/>
  <c r="B27" i="15"/>
  <c r="E27" i="15" s="1"/>
  <c r="H27" i="15" s="1"/>
  <c r="K27" i="15" s="1"/>
  <c r="N27" i="15" s="1"/>
  <c r="Q27" i="15" s="1"/>
  <c r="T27" i="15" s="1"/>
  <c r="C28" i="15"/>
  <c r="F28" i="15"/>
  <c r="I28" i="15"/>
  <c r="L28" i="15"/>
  <c r="O28" i="15"/>
  <c r="R28" i="15"/>
  <c r="U28" i="15"/>
  <c r="D30" i="15"/>
  <c r="D31" i="15" s="1"/>
  <c r="G30" i="15"/>
  <c r="G31" i="15" s="1"/>
  <c r="J30" i="15"/>
  <c r="J31" i="15" s="1"/>
  <c r="M30" i="15"/>
  <c r="M31" i="15" s="1"/>
  <c r="P30" i="15"/>
  <c r="P31" i="15" s="1"/>
  <c r="S30" i="15"/>
  <c r="S31" i="15" s="1"/>
  <c r="V30" i="15"/>
  <c r="V31" i="15" s="1"/>
  <c r="B33" i="15"/>
  <c r="E33" i="15" s="1"/>
  <c r="H33" i="15" s="1"/>
  <c r="K33" i="15" s="1"/>
  <c r="N33" i="15" s="1"/>
  <c r="Q33" i="15" s="1"/>
  <c r="T33" i="15" s="1"/>
  <c r="B34" i="15"/>
  <c r="E34" i="15" s="1"/>
  <c r="H34" i="15" s="1"/>
  <c r="K34" i="15" s="1"/>
  <c r="N34" i="15" s="1"/>
  <c r="Q34" i="15" s="1"/>
  <c r="T34" i="15" s="1"/>
  <c r="C35" i="15"/>
  <c r="F35" i="15"/>
  <c r="I35" i="15"/>
  <c r="L35" i="15"/>
  <c r="O35" i="15"/>
  <c r="R35" i="15"/>
  <c r="U35" i="15"/>
  <c r="D37" i="15"/>
  <c r="D38" i="15" s="1"/>
  <c r="G37" i="15"/>
  <c r="G38" i="15" s="1"/>
  <c r="J37" i="15"/>
  <c r="J38" i="15" s="1"/>
  <c r="M37" i="15"/>
  <c r="M38" i="15" s="1"/>
  <c r="P37" i="15"/>
  <c r="P38" i="15" s="1"/>
  <c r="S37" i="15"/>
  <c r="S38" i="15" s="1"/>
  <c r="V37" i="15"/>
  <c r="V38" i="15" s="1"/>
  <c r="B40" i="15"/>
  <c r="E40" i="15" s="1"/>
  <c r="H40" i="15" s="1"/>
  <c r="K40" i="15" s="1"/>
  <c r="N40" i="15" s="1"/>
  <c r="Q40" i="15" s="1"/>
  <c r="T40" i="15" s="1"/>
  <c r="B41" i="15"/>
  <c r="E41" i="15" s="1"/>
  <c r="H41" i="15" s="1"/>
  <c r="K41" i="15" s="1"/>
  <c r="N41" i="15" s="1"/>
  <c r="Q41" i="15" s="1"/>
  <c r="T41" i="15" s="1"/>
  <c r="C42" i="15"/>
  <c r="F42" i="15"/>
  <c r="I42" i="15"/>
  <c r="L42" i="15"/>
  <c r="O42" i="15"/>
  <c r="R42" i="15"/>
  <c r="U42" i="15"/>
  <c r="D44" i="15"/>
  <c r="D45" i="15" s="1"/>
  <c r="G44" i="15"/>
  <c r="G45" i="15" s="1"/>
  <c r="J44" i="15"/>
  <c r="J45" i="15" s="1"/>
  <c r="M44" i="15"/>
  <c r="M45" i="15" s="1"/>
  <c r="P44" i="15"/>
  <c r="P45" i="15" s="1"/>
  <c r="S44" i="15"/>
  <c r="S45" i="15" s="1"/>
  <c r="V44" i="15"/>
  <c r="V45" i="15" s="1"/>
  <c r="B47" i="15"/>
  <c r="E47" i="15" s="1"/>
  <c r="H47" i="15" s="1"/>
  <c r="K47" i="15" s="1"/>
  <c r="N47" i="15" s="1"/>
  <c r="Q47" i="15" s="1"/>
  <c r="T47" i="15" s="1"/>
  <c r="B48" i="15"/>
  <c r="E48" i="15" s="1"/>
  <c r="H48" i="15" s="1"/>
  <c r="K48" i="15" s="1"/>
  <c r="N48" i="15" s="1"/>
  <c r="Q48" i="15" s="1"/>
  <c r="T48" i="15" s="1"/>
  <c r="C49" i="15"/>
  <c r="F49" i="15"/>
  <c r="I49" i="15"/>
  <c r="L49" i="15"/>
  <c r="O49" i="15"/>
  <c r="R49" i="15"/>
  <c r="U49" i="15"/>
  <c r="D51" i="15"/>
  <c r="D52" i="15" s="1"/>
  <c r="G51" i="15"/>
  <c r="G52" i="15" s="1"/>
  <c r="J51" i="15"/>
  <c r="J52" i="15" s="1"/>
  <c r="M51" i="15"/>
  <c r="M52" i="15" s="1"/>
  <c r="P51" i="15"/>
  <c r="P52" i="15" s="1"/>
  <c r="S51" i="15"/>
  <c r="S52" i="15" s="1"/>
  <c r="V51" i="15"/>
  <c r="V52" i="15" s="1"/>
  <c r="B54" i="15"/>
  <c r="E54" i="15" s="1"/>
  <c r="H54" i="15" s="1"/>
  <c r="K54" i="15" s="1"/>
  <c r="N54" i="15" s="1"/>
  <c r="Q54" i="15" s="1"/>
  <c r="T54" i="15" s="1"/>
  <c r="B55" i="15"/>
  <c r="E55" i="15" s="1"/>
  <c r="H55" i="15" s="1"/>
  <c r="K55" i="15" s="1"/>
  <c r="N55" i="15" s="1"/>
  <c r="Q55" i="15" s="1"/>
  <c r="T55" i="15" s="1"/>
  <c r="C56" i="15"/>
  <c r="F56" i="15"/>
  <c r="I56" i="15"/>
  <c r="L56" i="15"/>
  <c r="O56" i="15"/>
  <c r="R56" i="15"/>
  <c r="U56" i="15"/>
  <c r="D58" i="15"/>
  <c r="D59" i="15" s="1"/>
  <c r="G58" i="15"/>
  <c r="G59" i="15" s="1"/>
  <c r="J58" i="15"/>
  <c r="J59" i="15" s="1"/>
  <c r="M58" i="15"/>
  <c r="M59" i="15" s="1"/>
  <c r="P58" i="15"/>
  <c r="P59" i="15" s="1"/>
  <c r="S58" i="15"/>
  <c r="S59" i="15" s="1"/>
  <c r="V58" i="15"/>
  <c r="V59" i="15" s="1"/>
  <c r="B61" i="15"/>
  <c r="E61" i="15" s="1"/>
  <c r="H61" i="15" s="1"/>
  <c r="K61" i="15" s="1"/>
  <c r="N61" i="15" s="1"/>
  <c r="Q61" i="15" s="1"/>
  <c r="T61" i="15" s="1"/>
  <c r="B62" i="15"/>
  <c r="E62" i="15" s="1"/>
  <c r="H62" i="15" s="1"/>
  <c r="K62" i="15" s="1"/>
  <c r="N62" i="15" s="1"/>
  <c r="Q62" i="15" s="1"/>
  <c r="T62" i="15" s="1"/>
  <c r="C63" i="15"/>
  <c r="F63" i="15"/>
  <c r="I63" i="15"/>
  <c r="L63" i="15"/>
  <c r="O63" i="15"/>
  <c r="R63" i="15"/>
  <c r="U63" i="15"/>
  <c r="D65" i="15"/>
  <c r="D66" i="15" s="1"/>
  <c r="G65" i="15"/>
  <c r="G66" i="15" s="1"/>
  <c r="J65" i="15"/>
  <c r="J66" i="15" s="1"/>
  <c r="M65" i="15"/>
  <c r="M66" i="15" s="1"/>
  <c r="P65" i="15"/>
  <c r="P66" i="15" s="1"/>
  <c r="S65" i="15"/>
  <c r="S66" i="15" s="1"/>
  <c r="V65" i="15"/>
  <c r="V66" i="15" s="1"/>
  <c r="B68" i="15"/>
  <c r="E68" i="15" s="1"/>
  <c r="H68" i="15" s="1"/>
  <c r="K68" i="15" s="1"/>
  <c r="N68" i="15" s="1"/>
  <c r="Q68" i="15" s="1"/>
  <c r="T68" i="15" s="1"/>
  <c r="B69" i="15"/>
  <c r="E69" i="15" s="1"/>
  <c r="H69" i="15" s="1"/>
  <c r="K69" i="15" s="1"/>
  <c r="N69" i="15" s="1"/>
  <c r="Q69" i="15" s="1"/>
  <c r="T69" i="15" s="1"/>
  <c r="C70" i="15"/>
  <c r="F70" i="15"/>
  <c r="I70" i="15"/>
  <c r="L70" i="15"/>
  <c r="O70" i="15"/>
  <c r="R70" i="15"/>
  <c r="U70" i="15"/>
  <c r="C140" i="15"/>
  <c r="F140" i="15"/>
  <c r="I140" i="15"/>
  <c r="L140" i="15"/>
  <c r="O140" i="15"/>
  <c r="R140" i="15"/>
  <c r="U140" i="15"/>
  <c r="D149" i="15"/>
  <c r="D150" i="15" s="1"/>
  <c r="G149" i="15"/>
  <c r="G150" i="15" s="1"/>
  <c r="J149" i="15"/>
  <c r="J150" i="15" s="1"/>
  <c r="M149" i="15"/>
  <c r="M150" i="15" s="1"/>
  <c r="P149" i="15"/>
  <c r="P150" i="15" s="1"/>
  <c r="S149" i="15"/>
  <c r="S150" i="15" s="1"/>
  <c r="V149" i="15"/>
  <c r="V150" i="15" s="1"/>
  <c r="B152" i="15"/>
  <c r="E152" i="15" s="1"/>
  <c r="H152" i="15" s="1"/>
  <c r="K152" i="15" s="1"/>
  <c r="N152" i="15" s="1"/>
  <c r="Q152" i="15" s="1"/>
  <c r="T152" i="15" s="1"/>
  <c r="B153" i="15"/>
  <c r="E153" i="15" s="1"/>
  <c r="H153" i="15" s="1"/>
  <c r="K153" i="15" s="1"/>
  <c r="N153" i="15" s="1"/>
  <c r="Q153" i="15" s="1"/>
  <c r="T153" i="15" s="1"/>
  <c r="C154" i="15"/>
  <c r="F154" i="15"/>
  <c r="I154" i="15"/>
  <c r="L154" i="15"/>
  <c r="O154" i="15"/>
  <c r="R154" i="15"/>
  <c r="U154" i="15"/>
  <c r="D156" i="15"/>
  <c r="D157" i="15" s="1"/>
  <c r="G156" i="15"/>
  <c r="G157" i="15" s="1"/>
  <c r="J156" i="15"/>
  <c r="J157" i="15" s="1"/>
  <c r="M156" i="15"/>
  <c r="M157" i="15" s="1"/>
  <c r="P156" i="15"/>
  <c r="P157" i="15" s="1"/>
  <c r="S156" i="15"/>
  <c r="S157" i="15" s="1"/>
  <c r="V156" i="15"/>
  <c r="V157" i="15" s="1"/>
  <c r="B159" i="15"/>
  <c r="E159" i="15" s="1"/>
  <c r="H159" i="15" s="1"/>
  <c r="K159" i="15" s="1"/>
  <c r="N159" i="15" s="1"/>
  <c r="Q159" i="15" s="1"/>
  <c r="T159" i="15" s="1"/>
  <c r="B160" i="15"/>
  <c r="E160" i="15" s="1"/>
  <c r="H160" i="15" s="1"/>
  <c r="K160" i="15" s="1"/>
  <c r="N160" i="15" s="1"/>
  <c r="Q160" i="15" s="1"/>
  <c r="T160" i="15" s="1"/>
  <c r="C161" i="15"/>
  <c r="F161" i="15"/>
  <c r="I161" i="15"/>
  <c r="L161" i="15"/>
  <c r="O161" i="15"/>
  <c r="R161" i="15"/>
  <c r="U161" i="15"/>
  <c r="D163" i="15"/>
  <c r="D164" i="15" s="1"/>
  <c r="G163" i="15"/>
  <c r="G164" i="15" s="1"/>
  <c r="J163" i="15"/>
  <c r="J164" i="15" s="1"/>
  <c r="M163" i="15"/>
  <c r="M164" i="15" s="1"/>
  <c r="P163" i="15"/>
  <c r="P164" i="15" s="1"/>
  <c r="S163" i="15"/>
  <c r="S164" i="15" s="1"/>
  <c r="V163" i="15"/>
  <c r="V164" i="15" s="1"/>
  <c r="B166" i="15"/>
  <c r="E166" i="15" s="1"/>
  <c r="H166" i="15" s="1"/>
  <c r="K166" i="15" s="1"/>
  <c r="N166" i="15" s="1"/>
  <c r="Q166" i="15" s="1"/>
  <c r="T166" i="15" s="1"/>
  <c r="B167" i="15"/>
  <c r="E167" i="15" s="1"/>
  <c r="H167" i="15" s="1"/>
  <c r="K167" i="15" s="1"/>
  <c r="N167" i="15" s="1"/>
  <c r="Q167" i="15" s="1"/>
  <c r="T167" i="15" s="1"/>
  <c r="C168" i="15"/>
  <c r="F168" i="15"/>
  <c r="I168" i="15"/>
  <c r="L168" i="15"/>
  <c r="O168" i="15"/>
  <c r="R168" i="15"/>
  <c r="U168" i="15"/>
  <c r="D170" i="15"/>
  <c r="D171" i="15" s="1"/>
  <c r="G170" i="15"/>
  <c r="G171" i="15" s="1"/>
  <c r="J170" i="15"/>
  <c r="J171" i="15" s="1"/>
  <c r="M170" i="15"/>
  <c r="M171" i="15" s="1"/>
  <c r="P170" i="15"/>
  <c r="P171" i="15" s="1"/>
  <c r="S170" i="15"/>
  <c r="S171" i="15" s="1"/>
  <c r="V170" i="15"/>
  <c r="V171" i="15" s="1"/>
  <c r="B173" i="15"/>
  <c r="E173" i="15" s="1"/>
  <c r="H173" i="15" s="1"/>
  <c r="K173" i="15" s="1"/>
  <c r="N173" i="15" s="1"/>
  <c r="Q173" i="15" s="1"/>
  <c r="T173" i="15" s="1"/>
  <c r="B174" i="15"/>
  <c r="E174" i="15" s="1"/>
  <c r="H174" i="15" s="1"/>
  <c r="K174" i="15" s="1"/>
  <c r="N174" i="15" s="1"/>
  <c r="Q174" i="15" s="1"/>
  <c r="T174" i="15" s="1"/>
  <c r="C175" i="15"/>
  <c r="F175" i="15"/>
  <c r="I175" i="15"/>
  <c r="L175" i="15"/>
  <c r="O175" i="15"/>
  <c r="R175" i="15"/>
  <c r="U175" i="15"/>
  <c r="D177" i="15"/>
  <c r="D178" i="15" s="1"/>
  <c r="G177" i="15"/>
  <c r="G178" i="15" s="1"/>
  <c r="J177" i="15"/>
  <c r="J178" i="15" s="1"/>
  <c r="M177" i="15"/>
  <c r="M178" i="15" s="1"/>
  <c r="P177" i="15"/>
  <c r="P178" i="15" s="1"/>
  <c r="S177" i="15"/>
  <c r="S178" i="15" s="1"/>
  <c r="V177" i="15"/>
  <c r="V178" i="15" s="1"/>
  <c r="B180" i="15"/>
  <c r="E180" i="15" s="1"/>
  <c r="H180" i="15" s="1"/>
  <c r="K180" i="15" s="1"/>
  <c r="N180" i="15" s="1"/>
  <c r="Q180" i="15" s="1"/>
  <c r="T180" i="15" s="1"/>
  <c r="B181" i="15"/>
  <c r="E181" i="15" s="1"/>
  <c r="H181" i="15" s="1"/>
  <c r="K181" i="15" s="1"/>
  <c r="N181" i="15" s="1"/>
  <c r="Q181" i="15" s="1"/>
  <c r="T181" i="15" s="1"/>
  <c r="C182" i="15"/>
  <c r="F182" i="15"/>
  <c r="I182" i="15"/>
  <c r="L182" i="15"/>
  <c r="O182" i="15"/>
  <c r="R182" i="15"/>
  <c r="U182" i="15"/>
  <c r="D184" i="15"/>
  <c r="D185" i="15" s="1"/>
  <c r="G184" i="15"/>
  <c r="G185" i="15" s="1"/>
  <c r="J184" i="15"/>
  <c r="J185" i="15" s="1"/>
  <c r="M184" i="15"/>
  <c r="M185" i="15" s="1"/>
  <c r="P184" i="15"/>
  <c r="P185" i="15" s="1"/>
  <c r="S184" i="15"/>
  <c r="S185" i="15" s="1"/>
  <c r="V184" i="15"/>
  <c r="V185" i="15" s="1"/>
  <c r="B187" i="15"/>
  <c r="E187" i="15" s="1"/>
  <c r="H187" i="15" s="1"/>
  <c r="K187" i="15" s="1"/>
  <c r="N187" i="15" s="1"/>
  <c r="Q187" i="15" s="1"/>
  <c r="T187" i="15" s="1"/>
  <c r="B188" i="15"/>
  <c r="E188" i="15" s="1"/>
  <c r="H188" i="15" s="1"/>
  <c r="K188" i="15" s="1"/>
  <c r="N188" i="15" s="1"/>
  <c r="Q188" i="15" s="1"/>
  <c r="T188" i="15" s="1"/>
  <c r="C189" i="15"/>
  <c r="F189" i="15"/>
  <c r="I189" i="15"/>
  <c r="L189" i="15"/>
  <c r="O189" i="15"/>
  <c r="R189" i="15"/>
  <c r="U189" i="15"/>
  <c r="D191" i="15"/>
  <c r="D192" i="15" s="1"/>
  <c r="G191" i="15"/>
  <c r="G192" i="15" s="1"/>
  <c r="J191" i="15"/>
  <c r="J192" i="15" s="1"/>
  <c r="M191" i="15"/>
  <c r="M192" i="15" s="1"/>
  <c r="P191" i="15"/>
  <c r="P192" i="15" s="1"/>
  <c r="S191" i="15"/>
  <c r="S192" i="15" s="1"/>
  <c r="V191" i="15"/>
  <c r="V192" i="15" s="1"/>
  <c r="B194" i="15"/>
  <c r="E194" i="15" s="1"/>
  <c r="H194" i="15" s="1"/>
  <c r="K194" i="15" s="1"/>
  <c r="N194" i="15" s="1"/>
  <c r="Q194" i="15" s="1"/>
  <c r="T194" i="15" s="1"/>
  <c r="B195" i="15"/>
  <c r="E195" i="15" s="1"/>
  <c r="H195" i="15" s="1"/>
  <c r="K195" i="15" s="1"/>
  <c r="N195" i="15" s="1"/>
  <c r="Q195" i="15" s="1"/>
  <c r="T195" i="15" s="1"/>
  <c r="C196" i="15"/>
  <c r="F196" i="15"/>
  <c r="I196" i="15"/>
  <c r="L196" i="15"/>
  <c r="O196" i="15"/>
  <c r="R196" i="15"/>
  <c r="U196" i="15"/>
  <c r="D198" i="15"/>
  <c r="D199" i="15" s="1"/>
  <c r="G198" i="15"/>
  <c r="G199" i="15" s="1"/>
  <c r="J198" i="15"/>
  <c r="J199" i="15" s="1"/>
  <c r="M198" i="15"/>
  <c r="M199" i="15" s="1"/>
  <c r="P198" i="15"/>
  <c r="P199" i="15" s="1"/>
  <c r="S198" i="15"/>
  <c r="S199" i="15" s="1"/>
  <c r="V198" i="15"/>
  <c r="V199" i="15" s="1"/>
  <c r="B201" i="15"/>
  <c r="E201" i="15" s="1"/>
  <c r="H201" i="15" s="1"/>
  <c r="K201" i="15" s="1"/>
  <c r="N201" i="15" s="1"/>
  <c r="Q201" i="15" s="1"/>
  <c r="T201" i="15" s="1"/>
  <c r="B202" i="15"/>
  <c r="E202" i="15" s="1"/>
  <c r="H202" i="15" s="1"/>
  <c r="K202" i="15" s="1"/>
  <c r="N202" i="15" s="1"/>
  <c r="Q202" i="15" s="1"/>
  <c r="T202" i="15" s="1"/>
  <c r="C203" i="15"/>
  <c r="F203" i="15"/>
  <c r="I203" i="15"/>
  <c r="L203" i="15"/>
  <c r="O203" i="15"/>
  <c r="R203" i="15"/>
  <c r="U203" i="15"/>
  <c r="D205" i="15"/>
  <c r="D206" i="15" s="1"/>
  <c r="G205" i="15"/>
  <c r="G206" i="15" s="1"/>
  <c r="J205" i="15"/>
  <c r="J206" i="15" s="1"/>
  <c r="M205" i="15"/>
  <c r="M206" i="15" s="1"/>
  <c r="P205" i="15"/>
  <c r="P206" i="15" s="1"/>
  <c r="S205" i="15"/>
  <c r="S206" i="15" s="1"/>
  <c r="V205" i="15"/>
  <c r="V206" i="15" s="1"/>
  <c r="B208" i="15"/>
  <c r="E208" i="15" s="1"/>
  <c r="H208" i="15" s="1"/>
  <c r="K208" i="15" s="1"/>
  <c r="N208" i="15" s="1"/>
  <c r="Q208" i="15" s="1"/>
  <c r="T208" i="15" s="1"/>
  <c r="B209" i="15"/>
  <c r="E209" i="15" s="1"/>
  <c r="H209" i="15" s="1"/>
  <c r="K209" i="15" s="1"/>
  <c r="N209" i="15" s="1"/>
  <c r="Q209" i="15" s="1"/>
  <c r="T209" i="15" s="1"/>
  <c r="C210" i="15"/>
  <c r="F210" i="15"/>
  <c r="I210" i="15"/>
  <c r="L210" i="15"/>
  <c r="O210" i="15"/>
  <c r="R210" i="15"/>
  <c r="U210" i="15"/>
  <c r="D212" i="15"/>
  <c r="D213" i="15" s="1"/>
  <c r="G212" i="15"/>
  <c r="G213" i="15" s="1"/>
  <c r="J212" i="15"/>
  <c r="J213" i="15" s="1"/>
  <c r="M212" i="15"/>
  <c r="M213" i="15" s="1"/>
  <c r="P212" i="15"/>
  <c r="P213" i="15" s="1"/>
  <c r="S212" i="15"/>
  <c r="S213" i="15" s="1"/>
  <c r="V212" i="15"/>
  <c r="V213" i="15" s="1"/>
  <c r="B215" i="15"/>
  <c r="E215" i="15" s="1"/>
  <c r="H215" i="15" s="1"/>
  <c r="K215" i="15" s="1"/>
  <c r="N215" i="15" s="1"/>
  <c r="Q215" i="15" s="1"/>
  <c r="T215" i="15" s="1"/>
  <c r="B216" i="15"/>
  <c r="E216" i="15" s="1"/>
  <c r="H216" i="15" s="1"/>
  <c r="K216" i="15" s="1"/>
  <c r="N216" i="15" s="1"/>
  <c r="Q216" i="15" s="1"/>
  <c r="T216" i="15" s="1"/>
  <c r="C217" i="15"/>
  <c r="F217" i="15"/>
  <c r="I217" i="15"/>
  <c r="L217" i="15"/>
  <c r="O217" i="15"/>
  <c r="R217" i="15"/>
  <c r="U217" i="15"/>
  <c r="D219" i="15"/>
  <c r="D220" i="15" s="1"/>
  <c r="G219" i="15"/>
  <c r="G220" i="15" s="1"/>
  <c r="J219" i="15"/>
  <c r="J220" i="15" s="1"/>
  <c r="M219" i="15"/>
  <c r="M220" i="15" s="1"/>
  <c r="P219" i="15"/>
  <c r="P220" i="15" s="1"/>
  <c r="S219" i="15"/>
  <c r="S220" i="15" s="1"/>
  <c r="V219" i="15"/>
  <c r="V220" i="15" s="1"/>
  <c r="B222" i="15"/>
  <c r="E222" i="15" s="1"/>
  <c r="H222" i="15" s="1"/>
  <c r="K222" i="15" s="1"/>
  <c r="N222" i="15" s="1"/>
  <c r="Q222" i="15" s="1"/>
  <c r="T222" i="15" s="1"/>
  <c r="B223" i="15"/>
  <c r="E223" i="15" s="1"/>
  <c r="H223" i="15" s="1"/>
  <c r="K223" i="15" s="1"/>
  <c r="N223" i="15" s="1"/>
  <c r="Q223" i="15" s="1"/>
  <c r="T223" i="15" s="1"/>
  <c r="C224" i="15"/>
  <c r="F224" i="15"/>
  <c r="I224" i="15"/>
  <c r="L224" i="15"/>
  <c r="O224" i="15"/>
  <c r="R224" i="15"/>
  <c r="U224" i="15"/>
  <c r="D226" i="15"/>
  <c r="D227" i="15" s="1"/>
  <c r="G226" i="15"/>
  <c r="G227" i="15" s="1"/>
  <c r="J226" i="15"/>
  <c r="J227" i="15" s="1"/>
  <c r="M226" i="15"/>
  <c r="M227" i="15" s="1"/>
  <c r="P226" i="15"/>
  <c r="P227" i="15" s="1"/>
  <c r="S226" i="15"/>
  <c r="S227" i="15" s="1"/>
  <c r="V226" i="15"/>
  <c r="V227" i="15" s="1"/>
  <c r="B229" i="15"/>
  <c r="E229" i="15" s="1"/>
  <c r="H229" i="15" s="1"/>
  <c r="K229" i="15" s="1"/>
  <c r="N229" i="15" s="1"/>
  <c r="Q229" i="15" s="1"/>
  <c r="T229" i="15" s="1"/>
  <c r="B230" i="15"/>
  <c r="E230" i="15" s="1"/>
  <c r="H230" i="15" s="1"/>
  <c r="K230" i="15" s="1"/>
  <c r="N230" i="15" s="1"/>
  <c r="Q230" i="15" s="1"/>
  <c r="T230" i="15" s="1"/>
  <c r="C231" i="15"/>
  <c r="F231" i="15"/>
  <c r="I231" i="15"/>
  <c r="L231" i="15"/>
  <c r="O231" i="15"/>
  <c r="R231" i="15"/>
  <c r="U231" i="15"/>
  <c r="D233" i="15"/>
  <c r="D234" i="15" s="1"/>
  <c r="G233" i="15"/>
  <c r="G234" i="15" s="1"/>
  <c r="J233" i="15"/>
  <c r="J234" i="15" s="1"/>
  <c r="M233" i="15"/>
  <c r="M234" i="15" s="1"/>
  <c r="P233" i="15"/>
  <c r="P234" i="15" s="1"/>
  <c r="S233" i="15"/>
  <c r="S234" i="15" s="1"/>
  <c r="V233" i="15"/>
  <c r="V234" i="15" s="1"/>
  <c r="B236" i="15"/>
  <c r="E236" i="15" s="1"/>
  <c r="H236" i="15" s="1"/>
  <c r="K236" i="15" s="1"/>
  <c r="N236" i="15" s="1"/>
  <c r="Q236" i="15" s="1"/>
  <c r="T236" i="15" s="1"/>
  <c r="B237" i="15"/>
  <c r="E237" i="15" s="1"/>
  <c r="H237" i="15" s="1"/>
  <c r="K237" i="15" s="1"/>
  <c r="N237" i="15" s="1"/>
  <c r="Q237" i="15" s="1"/>
  <c r="T237" i="15" s="1"/>
  <c r="C238" i="15"/>
  <c r="F238" i="15"/>
  <c r="I238" i="15"/>
  <c r="L238" i="15"/>
  <c r="O238" i="15"/>
  <c r="R238" i="15"/>
  <c r="U238" i="15"/>
  <c r="D240" i="15"/>
  <c r="D241" i="15" s="1"/>
  <c r="G240" i="15"/>
  <c r="G241" i="15" s="1"/>
  <c r="J240" i="15"/>
  <c r="J241" i="15" s="1"/>
  <c r="M240" i="15"/>
  <c r="M241" i="15" s="1"/>
  <c r="P240" i="15"/>
  <c r="P241" i="15" s="1"/>
  <c r="S240" i="15"/>
  <c r="S241" i="15" s="1"/>
  <c r="V240" i="15"/>
  <c r="V241" i="15" s="1"/>
  <c r="B243" i="15"/>
  <c r="E243" i="15" s="1"/>
  <c r="H243" i="15" s="1"/>
  <c r="K243" i="15" s="1"/>
  <c r="N243" i="15" s="1"/>
  <c r="Q243" i="15" s="1"/>
  <c r="T243" i="15" s="1"/>
  <c r="B244" i="15"/>
  <c r="E244" i="15" s="1"/>
  <c r="H244" i="15" s="1"/>
  <c r="K244" i="15" s="1"/>
  <c r="N244" i="15" s="1"/>
  <c r="Q244" i="15" s="1"/>
  <c r="T244" i="15" s="1"/>
  <c r="C245" i="15"/>
  <c r="F245" i="15"/>
  <c r="I245" i="15"/>
  <c r="L245" i="15"/>
  <c r="O245" i="15"/>
  <c r="R245" i="15"/>
  <c r="U245" i="15"/>
  <c r="D247" i="15"/>
  <c r="D248" i="15" s="1"/>
  <c r="G247" i="15"/>
  <c r="G248" i="15" s="1"/>
  <c r="J247" i="15"/>
  <c r="J248" i="15" s="1"/>
  <c r="M247" i="15"/>
  <c r="M248" i="15" s="1"/>
  <c r="P247" i="15"/>
  <c r="P248" i="15" s="1"/>
  <c r="S247" i="15"/>
  <c r="S248" i="15" s="1"/>
  <c r="V247" i="15"/>
  <c r="V248" i="15" s="1"/>
  <c r="B250" i="15"/>
  <c r="E250" i="15" s="1"/>
  <c r="H250" i="15" s="1"/>
  <c r="K250" i="15" s="1"/>
  <c r="N250" i="15" s="1"/>
  <c r="Q250" i="15" s="1"/>
  <c r="T250" i="15" s="1"/>
  <c r="B251" i="15"/>
  <c r="E251" i="15" s="1"/>
  <c r="H251" i="15" s="1"/>
  <c r="K251" i="15" s="1"/>
  <c r="N251" i="15" s="1"/>
  <c r="Q251" i="15" s="1"/>
  <c r="T251" i="15" s="1"/>
  <c r="C252" i="15"/>
  <c r="F252" i="15"/>
  <c r="I252" i="15"/>
  <c r="L252" i="15"/>
  <c r="O252" i="15"/>
  <c r="R252" i="15"/>
  <c r="U252" i="15"/>
  <c r="D254" i="15"/>
  <c r="D255" i="15" s="1"/>
  <c r="G254" i="15"/>
  <c r="G255" i="15" s="1"/>
  <c r="J254" i="15"/>
  <c r="J255" i="15" s="1"/>
  <c r="M254" i="15"/>
  <c r="M255" i="15" s="1"/>
  <c r="P254" i="15"/>
  <c r="P255" i="15" s="1"/>
  <c r="S254" i="15"/>
  <c r="S255" i="15" s="1"/>
  <c r="V254" i="15"/>
  <c r="V255" i="15" s="1"/>
  <c r="B257" i="15"/>
  <c r="E257" i="15" s="1"/>
  <c r="H257" i="15" s="1"/>
  <c r="K257" i="15" s="1"/>
  <c r="N257" i="15" s="1"/>
  <c r="Q257" i="15" s="1"/>
  <c r="T257" i="15" s="1"/>
  <c r="B258" i="15"/>
  <c r="E258" i="15" s="1"/>
  <c r="H258" i="15" s="1"/>
  <c r="K258" i="15" s="1"/>
  <c r="N258" i="15" s="1"/>
  <c r="Q258" i="15" s="1"/>
  <c r="T258" i="15" s="1"/>
  <c r="C259" i="15"/>
  <c r="F259" i="15"/>
  <c r="I259" i="15"/>
  <c r="L259" i="15"/>
  <c r="O259" i="15"/>
  <c r="R259" i="15"/>
  <c r="U259" i="15"/>
  <c r="D261" i="15"/>
  <c r="D262" i="15" s="1"/>
  <c r="G261" i="15"/>
  <c r="G262" i="15" s="1"/>
  <c r="J261" i="15"/>
  <c r="J262" i="15" s="1"/>
  <c r="M261" i="15"/>
  <c r="M262" i="15" s="1"/>
  <c r="P261" i="15"/>
  <c r="P262" i="15" s="1"/>
  <c r="S261" i="15"/>
  <c r="S262" i="15" s="1"/>
  <c r="V261" i="15"/>
  <c r="V262" i="15" s="1"/>
  <c r="B264" i="15"/>
  <c r="E264" i="15" s="1"/>
  <c r="H264" i="15" s="1"/>
  <c r="K264" i="15" s="1"/>
  <c r="N264" i="15" s="1"/>
  <c r="Q264" i="15" s="1"/>
  <c r="T264" i="15" s="1"/>
  <c r="B265" i="15"/>
  <c r="E265" i="15" s="1"/>
  <c r="H265" i="15" s="1"/>
  <c r="K265" i="15" s="1"/>
  <c r="N265" i="15" s="1"/>
  <c r="Q265" i="15" s="1"/>
  <c r="T265" i="15" s="1"/>
  <c r="C266" i="15"/>
  <c r="F266" i="15"/>
  <c r="I266" i="15"/>
  <c r="L266" i="15"/>
  <c r="O266" i="15"/>
  <c r="R266" i="15"/>
  <c r="U266" i="15"/>
  <c r="D268" i="15"/>
  <c r="D269" i="15" s="1"/>
  <c r="G268" i="15"/>
  <c r="G269" i="15" s="1"/>
  <c r="J268" i="15"/>
  <c r="J269" i="15" s="1"/>
  <c r="M268" i="15"/>
  <c r="M269" i="15" s="1"/>
  <c r="P268" i="15"/>
  <c r="P269" i="15" s="1"/>
  <c r="S268" i="15"/>
  <c r="S269" i="15" s="1"/>
  <c r="V268" i="15"/>
  <c r="V269" i="15" s="1"/>
  <c r="B271" i="15"/>
  <c r="E271" i="15" s="1"/>
  <c r="H271" i="15" s="1"/>
  <c r="K271" i="15" s="1"/>
  <c r="N271" i="15" s="1"/>
  <c r="Q271" i="15" s="1"/>
  <c r="T271" i="15" s="1"/>
  <c r="B272" i="15"/>
  <c r="E272" i="15" s="1"/>
  <c r="H272" i="15" s="1"/>
  <c r="K272" i="15" s="1"/>
  <c r="N272" i="15" s="1"/>
  <c r="Q272" i="15" s="1"/>
  <c r="T272" i="15" s="1"/>
  <c r="C273" i="15"/>
  <c r="F273" i="15"/>
  <c r="I273" i="15"/>
  <c r="L273" i="15"/>
  <c r="O273" i="15"/>
  <c r="R273" i="15"/>
  <c r="U273" i="15"/>
  <c r="D275" i="15"/>
  <c r="D276" i="15" s="1"/>
  <c r="G275" i="15"/>
  <c r="G276" i="15" s="1"/>
  <c r="J275" i="15"/>
  <c r="J276" i="15" s="1"/>
  <c r="M275" i="15"/>
  <c r="M276" i="15" s="1"/>
  <c r="P275" i="15"/>
  <c r="P276" i="15" s="1"/>
  <c r="S275" i="15"/>
  <c r="S276" i="15" s="1"/>
  <c r="V275" i="15"/>
  <c r="V276" i="15" s="1"/>
  <c r="B278" i="15"/>
  <c r="E278" i="15" s="1"/>
  <c r="H278" i="15" s="1"/>
  <c r="K278" i="15" s="1"/>
  <c r="N278" i="15" s="1"/>
  <c r="Q278" i="15" s="1"/>
  <c r="T278" i="15" s="1"/>
  <c r="B279" i="15"/>
  <c r="E279" i="15" s="1"/>
  <c r="H279" i="15" s="1"/>
  <c r="K279" i="15" s="1"/>
  <c r="N279" i="15" s="1"/>
  <c r="Q279" i="15" s="1"/>
  <c r="T279" i="15" s="1"/>
  <c r="C280" i="15"/>
  <c r="F280" i="15"/>
  <c r="I280" i="15"/>
  <c r="L280" i="15"/>
  <c r="O280" i="15"/>
  <c r="R280" i="15"/>
  <c r="U280" i="15"/>
  <c r="D282" i="15"/>
  <c r="D283" i="15" s="1"/>
  <c r="G282" i="15"/>
  <c r="G283" i="15" s="1"/>
  <c r="J282" i="15"/>
  <c r="J283" i="15" s="1"/>
  <c r="M282" i="15"/>
  <c r="M283" i="15" s="1"/>
  <c r="P282" i="15"/>
  <c r="P283" i="15" s="1"/>
  <c r="S282" i="15"/>
  <c r="S283" i="15" s="1"/>
  <c r="V282" i="15"/>
  <c r="V283" i="15" s="1"/>
  <c r="B285" i="15"/>
  <c r="E285" i="15" s="1"/>
  <c r="H285" i="15" s="1"/>
  <c r="K285" i="15" s="1"/>
  <c r="N285" i="15" s="1"/>
  <c r="Q285" i="15" s="1"/>
  <c r="T285" i="15" s="1"/>
  <c r="B286" i="15"/>
  <c r="E286" i="15" s="1"/>
  <c r="H286" i="15" s="1"/>
  <c r="K286" i="15" s="1"/>
  <c r="N286" i="15" s="1"/>
  <c r="Q286" i="15" s="1"/>
  <c r="T286" i="15" s="1"/>
  <c r="C287" i="15"/>
  <c r="F287" i="15"/>
  <c r="I287" i="15"/>
  <c r="L287" i="15"/>
  <c r="O287" i="15"/>
  <c r="R287" i="15"/>
  <c r="U287" i="15"/>
  <c r="D289" i="15"/>
  <c r="D290" i="15" s="1"/>
  <c r="G289" i="15"/>
  <c r="G290" i="15" s="1"/>
  <c r="J289" i="15"/>
  <c r="J290" i="15" s="1"/>
  <c r="M289" i="15"/>
  <c r="M290" i="15" s="1"/>
  <c r="P289" i="15"/>
  <c r="P290" i="15" s="1"/>
  <c r="S289" i="15"/>
  <c r="S290" i="15" s="1"/>
  <c r="V289" i="15"/>
  <c r="V290" i="15" s="1"/>
  <c r="B292" i="15"/>
  <c r="E292" i="15" s="1"/>
  <c r="H292" i="15" s="1"/>
  <c r="K292" i="15" s="1"/>
  <c r="N292" i="15" s="1"/>
  <c r="Q292" i="15" s="1"/>
  <c r="T292" i="15" s="1"/>
  <c r="B293" i="15"/>
  <c r="E293" i="15" s="1"/>
  <c r="H293" i="15" s="1"/>
  <c r="K293" i="15" s="1"/>
  <c r="N293" i="15" s="1"/>
  <c r="Q293" i="15" s="1"/>
  <c r="T293" i="15" s="1"/>
  <c r="C294" i="15"/>
  <c r="F294" i="15"/>
  <c r="I294" i="15"/>
  <c r="L294" i="15"/>
  <c r="O294" i="15"/>
  <c r="R294" i="15"/>
  <c r="U294" i="15"/>
  <c r="D296" i="15"/>
  <c r="D297" i="15" s="1"/>
  <c r="G296" i="15"/>
  <c r="G297" i="15" s="1"/>
  <c r="J296" i="15"/>
  <c r="J297" i="15" s="1"/>
  <c r="M296" i="15"/>
  <c r="M297" i="15" s="1"/>
  <c r="P296" i="15"/>
  <c r="P297" i="15" s="1"/>
  <c r="S296" i="15"/>
  <c r="S297" i="15" s="1"/>
  <c r="V296" i="15"/>
  <c r="V297" i="15" s="1"/>
  <c r="B299" i="15"/>
  <c r="E299" i="15" s="1"/>
  <c r="H299" i="15" s="1"/>
  <c r="K299" i="15" s="1"/>
  <c r="N299" i="15" s="1"/>
  <c r="Q299" i="15" s="1"/>
  <c r="T299" i="15" s="1"/>
  <c r="B300" i="15"/>
  <c r="E300" i="15" s="1"/>
  <c r="H300" i="15" s="1"/>
  <c r="K300" i="15" s="1"/>
  <c r="N300" i="15" s="1"/>
  <c r="Q300" i="15" s="1"/>
  <c r="T300" i="15" s="1"/>
  <c r="C301" i="15"/>
  <c r="F301" i="15"/>
  <c r="I301" i="15"/>
  <c r="L301" i="15"/>
  <c r="O301" i="15"/>
  <c r="R301" i="15"/>
  <c r="U301" i="15"/>
  <c r="D303" i="15"/>
  <c r="D304" i="15" s="1"/>
  <c r="G303" i="15"/>
  <c r="G304" i="15" s="1"/>
  <c r="J303" i="15"/>
  <c r="J304" i="15" s="1"/>
  <c r="M303" i="15"/>
  <c r="M304" i="15" s="1"/>
  <c r="P303" i="15"/>
  <c r="P304" i="15" s="1"/>
  <c r="S303" i="15"/>
  <c r="S304" i="15" s="1"/>
  <c r="V303" i="15"/>
  <c r="V304" i="15" s="1"/>
  <c r="B306" i="15"/>
  <c r="E306" i="15" s="1"/>
  <c r="H306" i="15" s="1"/>
  <c r="K306" i="15" s="1"/>
  <c r="N306" i="15" s="1"/>
  <c r="Q306" i="15" s="1"/>
  <c r="T306" i="15" s="1"/>
  <c r="B307" i="15"/>
  <c r="E307" i="15" s="1"/>
  <c r="H307" i="15" s="1"/>
  <c r="K307" i="15" s="1"/>
  <c r="N307" i="15" s="1"/>
  <c r="Q307" i="15" s="1"/>
  <c r="T307" i="15" s="1"/>
  <c r="C308" i="15"/>
  <c r="F308" i="15"/>
  <c r="I308" i="15"/>
  <c r="L308" i="15"/>
  <c r="O308" i="15"/>
  <c r="R308" i="15"/>
  <c r="U308" i="15"/>
  <c r="F309" i="15"/>
  <c r="I309" i="15" s="1"/>
  <c r="L309" i="15" s="1"/>
  <c r="O309" i="15" s="1"/>
  <c r="R309" i="15" s="1"/>
  <c r="U309" i="15" s="1"/>
  <c r="D310" i="15"/>
  <c r="D311" i="15" s="1"/>
  <c r="G310" i="15"/>
  <c r="G311" i="15" s="1"/>
  <c r="J310" i="15"/>
  <c r="J311" i="15" s="1"/>
  <c r="M310" i="15"/>
  <c r="M311" i="15" s="1"/>
  <c r="P310" i="15"/>
  <c r="P311" i="15" s="1"/>
  <c r="S310" i="15"/>
  <c r="S311" i="15" s="1"/>
  <c r="V310" i="15"/>
  <c r="V311" i="15" s="1"/>
  <c r="B313" i="15"/>
  <c r="E313" i="15" s="1"/>
  <c r="H313" i="15" s="1"/>
  <c r="K313" i="15" s="1"/>
  <c r="N313" i="15" s="1"/>
  <c r="Q313" i="15" s="1"/>
  <c r="T313" i="15" s="1"/>
  <c r="B314" i="15"/>
  <c r="E314" i="15" s="1"/>
  <c r="H314" i="15" s="1"/>
  <c r="K314" i="15" s="1"/>
  <c r="N314" i="15" s="1"/>
  <c r="Q314" i="15" s="1"/>
  <c r="T314" i="15" s="1"/>
  <c r="C315" i="15"/>
  <c r="F315" i="15"/>
  <c r="I315" i="15"/>
  <c r="L315" i="15"/>
  <c r="O315" i="15"/>
  <c r="R315" i="15"/>
  <c r="U315" i="15"/>
  <c r="D317" i="15"/>
  <c r="D318" i="15" s="1"/>
  <c r="G317" i="15"/>
  <c r="G318" i="15" s="1"/>
  <c r="J317" i="15"/>
  <c r="J318" i="15" s="1"/>
  <c r="M317" i="15"/>
  <c r="M318" i="15" s="1"/>
  <c r="P317" i="15"/>
  <c r="P318" i="15" s="1"/>
  <c r="S317" i="15"/>
  <c r="S318" i="15" s="1"/>
  <c r="V317" i="15"/>
  <c r="V318" i="15" s="1"/>
  <c r="B320" i="15"/>
  <c r="E320" i="15" s="1"/>
  <c r="H320" i="15" s="1"/>
  <c r="K320" i="15" s="1"/>
  <c r="N320" i="15" s="1"/>
  <c r="Q320" i="15" s="1"/>
  <c r="T320" i="15" s="1"/>
  <c r="B321" i="15"/>
  <c r="E321" i="15" s="1"/>
  <c r="H321" i="15" s="1"/>
  <c r="K321" i="15" s="1"/>
  <c r="N321" i="15" s="1"/>
  <c r="Q321" i="15" s="1"/>
  <c r="T321" i="15" s="1"/>
  <c r="C322" i="15"/>
  <c r="F322" i="15"/>
  <c r="I322" i="15"/>
  <c r="L322" i="15"/>
  <c r="O322" i="15"/>
  <c r="R322" i="15"/>
  <c r="U322" i="15"/>
  <c r="D324" i="15"/>
  <c r="D325" i="15" s="1"/>
  <c r="G324" i="15"/>
  <c r="G325" i="15" s="1"/>
  <c r="J324" i="15"/>
  <c r="J325" i="15" s="1"/>
  <c r="M324" i="15"/>
  <c r="M325" i="15" s="1"/>
  <c r="P324" i="15"/>
  <c r="P325" i="15" s="1"/>
  <c r="S324" i="15"/>
  <c r="S325" i="15" s="1"/>
  <c r="V324" i="15"/>
  <c r="V325" i="15" s="1"/>
  <c r="B327" i="15"/>
  <c r="E327" i="15" s="1"/>
  <c r="H327" i="15" s="1"/>
  <c r="K327" i="15" s="1"/>
  <c r="N327" i="15" s="1"/>
  <c r="Q327" i="15" s="1"/>
  <c r="T327" i="15" s="1"/>
  <c r="B328" i="15"/>
  <c r="E328" i="15" s="1"/>
  <c r="H328" i="15" s="1"/>
  <c r="K328" i="15" s="1"/>
  <c r="N328" i="15" s="1"/>
  <c r="Q328" i="15" s="1"/>
  <c r="T328" i="15" s="1"/>
  <c r="C329" i="15"/>
  <c r="F329" i="15"/>
  <c r="I329" i="15"/>
  <c r="L329" i="15"/>
  <c r="O329" i="15"/>
  <c r="R329" i="15"/>
  <c r="U329" i="15"/>
  <c r="D331" i="15"/>
  <c r="D332" i="15" s="1"/>
  <c r="G331" i="15"/>
  <c r="G332" i="15" s="1"/>
  <c r="J331" i="15"/>
  <c r="J332" i="15" s="1"/>
  <c r="M331" i="15"/>
  <c r="M332" i="15" s="1"/>
  <c r="P331" i="15"/>
  <c r="P332" i="15" s="1"/>
  <c r="S331" i="15"/>
  <c r="S332" i="15" s="1"/>
  <c r="V331" i="15"/>
  <c r="V332" i="15" s="1"/>
  <c r="B334" i="15"/>
  <c r="E334" i="15" s="1"/>
  <c r="H334" i="15" s="1"/>
  <c r="K334" i="15" s="1"/>
  <c r="N334" i="15" s="1"/>
  <c r="Q334" i="15" s="1"/>
  <c r="T334" i="15" s="1"/>
  <c r="B335" i="15"/>
  <c r="E335" i="15" s="1"/>
  <c r="H335" i="15" s="1"/>
  <c r="K335" i="15" s="1"/>
  <c r="N335" i="15" s="1"/>
  <c r="Q335" i="15" s="1"/>
  <c r="T335" i="15" s="1"/>
  <c r="C336" i="15"/>
  <c r="F336" i="15"/>
  <c r="I336" i="15"/>
  <c r="L336" i="15"/>
  <c r="O336" i="15"/>
  <c r="R336" i="15"/>
  <c r="U336" i="15"/>
  <c r="D338" i="15"/>
  <c r="D339" i="15" s="1"/>
  <c r="G338" i="15"/>
  <c r="G339" i="15" s="1"/>
  <c r="J338" i="15"/>
  <c r="J339" i="15" s="1"/>
  <c r="M338" i="15"/>
  <c r="M339" i="15" s="1"/>
  <c r="P338" i="15"/>
  <c r="P339" i="15" s="1"/>
  <c r="S338" i="15"/>
  <c r="S339" i="15" s="1"/>
  <c r="V338" i="15"/>
  <c r="V339" i="15" s="1"/>
  <c r="B341" i="15"/>
  <c r="E341" i="15" s="1"/>
  <c r="H341" i="15" s="1"/>
  <c r="K341" i="15" s="1"/>
  <c r="N341" i="15" s="1"/>
  <c r="Q341" i="15" s="1"/>
  <c r="T341" i="15" s="1"/>
  <c r="B342" i="15"/>
  <c r="E342" i="15" s="1"/>
  <c r="H342" i="15" s="1"/>
  <c r="K342" i="15" s="1"/>
  <c r="N342" i="15" s="1"/>
  <c r="Q342" i="15" s="1"/>
  <c r="T342" i="15" s="1"/>
  <c r="C343" i="15"/>
  <c r="F343" i="15"/>
  <c r="I343" i="15"/>
  <c r="L343" i="15"/>
  <c r="O343" i="15"/>
  <c r="R343" i="15"/>
  <c r="U343" i="15"/>
  <c r="D345" i="15"/>
  <c r="D346" i="15" s="1"/>
  <c r="G345" i="15"/>
  <c r="G346" i="15" s="1"/>
  <c r="J345" i="15"/>
  <c r="J346" i="15" s="1"/>
  <c r="M345" i="15"/>
  <c r="M346" i="15" s="1"/>
  <c r="P345" i="15"/>
  <c r="P346" i="15" s="1"/>
  <c r="S345" i="15"/>
  <c r="S346" i="15" s="1"/>
  <c r="V345" i="15"/>
  <c r="V346" i="15" s="1"/>
  <c r="B348" i="15"/>
  <c r="E348" i="15" s="1"/>
  <c r="H348" i="15" s="1"/>
  <c r="K348" i="15" s="1"/>
  <c r="N348" i="15" s="1"/>
  <c r="Q348" i="15" s="1"/>
  <c r="T348" i="15" s="1"/>
  <c r="B349" i="15"/>
  <c r="E349" i="15" s="1"/>
  <c r="H349" i="15" s="1"/>
  <c r="K349" i="15" s="1"/>
  <c r="N349" i="15" s="1"/>
  <c r="Q349" i="15" s="1"/>
  <c r="T349" i="15" s="1"/>
  <c r="C350" i="15"/>
  <c r="F350" i="15"/>
  <c r="I350" i="15"/>
  <c r="L350" i="15"/>
  <c r="O350" i="15"/>
  <c r="R350" i="15"/>
  <c r="U350" i="15"/>
  <c r="E1" i="15" l="1"/>
  <c r="H1" i="15" s="1"/>
  <c r="K1" i="15" s="1"/>
  <c r="N1" i="15" s="1"/>
  <c r="Q1" i="15" s="1"/>
  <c r="T1" i="15" s="1"/>
  <c r="B71" i="15"/>
  <c r="C22" i="15"/>
  <c r="F22" i="15" s="1"/>
  <c r="I22" i="15" s="1"/>
  <c r="L22" i="15" s="1"/>
  <c r="O22" i="15" s="1"/>
  <c r="R22" i="15" s="1"/>
  <c r="U22" i="15" s="1"/>
  <c r="C43" i="15"/>
  <c r="F43" i="15" s="1"/>
  <c r="I43" i="15" s="1"/>
  <c r="L43" i="15" s="1"/>
  <c r="O43" i="15" s="1"/>
  <c r="R43" i="15" s="1"/>
  <c r="U43" i="15" s="1"/>
  <c r="B57" i="15"/>
  <c r="E57" i="15" s="1"/>
  <c r="H57" i="15" s="1"/>
  <c r="K57" i="15" s="1"/>
  <c r="N57" i="15" s="1"/>
  <c r="Q57" i="15" s="1"/>
  <c r="T57" i="15" s="1"/>
  <c r="B64" i="15"/>
  <c r="E64" i="15" s="1"/>
  <c r="H64" i="15" s="1"/>
  <c r="K64" i="15" s="1"/>
  <c r="N64" i="15" s="1"/>
  <c r="Q64" i="15" s="1"/>
  <c r="T64" i="15" s="1"/>
  <c r="B43" i="15"/>
  <c r="E43" i="15" s="1"/>
  <c r="H43" i="15" s="1"/>
  <c r="K43" i="15" s="1"/>
  <c r="N43" i="15" s="1"/>
  <c r="Q43" i="15" s="1"/>
  <c r="T43" i="15" s="1"/>
  <c r="B36" i="15"/>
  <c r="E36" i="15" s="1"/>
  <c r="H36" i="15" s="1"/>
  <c r="K36" i="15" s="1"/>
  <c r="N36" i="15" s="1"/>
  <c r="Q36" i="15" s="1"/>
  <c r="T36" i="15" s="1"/>
  <c r="B50" i="15"/>
  <c r="E50" i="15" s="1"/>
  <c r="H50" i="15" s="1"/>
  <c r="K50" i="15" s="1"/>
  <c r="N50" i="15" s="1"/>
  <c r="Q50" i="15" s="1"/>
  <c r="T50" i="15" s="1"/>
  <c r="B29" i="15"/>
  <c r="E29" i="15" s="1"/>
  <c r="H29" i="15" s="1"/>
  <c r="K29" i="15" s="1"/>
  <c r="N29" i="15" s="1"/>
  <c r="Q29" i="15" s="1"/>
  <c r="T29" i="15" s="1"/>
  <c r="B8" i="15"/>
  <c r="E8" i="15" s="1"/>
  <c r="H8" i="15" s="1"/>
  <c r="K8" i="15" s="1"/>
  <c r="N8" i="15" s="1"/>
  <c r="Q8" i="15" s="1"/>
  <c r="T8" i="15" s="1"/>
  <c r="B15" i="15"/>
  <c r="E15" i="15" s="1"/>
  <c r="H15" i="15" s="1"/>
  <c r="K15" i="15" s="1"/>
  <c r="N15" i="15" s="1"/>
  <c r="Q15" i="15" s="1"/>
  <c r="T15" i="15" s="1"/>
  <c r="B22" i="15"/>
  <c r="E22" i="15" s="1"/>
  <c r="H22" i="15" s="1"/>
  <c r="K22" i="15" s="1"/>
  <c r="N22" i="15" s="1"/>
  <c r="Q22" i="15" s="1"/>
  <c r="T22" i="15" s="1"/>
  <c r="C15" i="15"/>
  <c r="C57" i="15" s="1"/>
  <c r="F57" i="15" s="1"/>
  <c r="I57" i="15" s="1"/>
  <c r="L57" i="15" s="1"/>
  <c r="O57" i="15" s="1"/>
  <c r="R57" i="15" s="1"/>
  <c r="U57" i="15" s="1"/>
  <c r="C8" i="15"/>
  <c r="C29" i="15"/>
  <c r="C36" i="15"/>
  <c r="F36" i="15" s="1"/>
  <c r="I36" i="15" s="1"/>
  <c r="L36" i="15" s="1"/>
  <c r="O36" i="15" s="1"/>
  <c r="R36" i="15" s="1"/>
  <c r="U36" i="15" s="1"/>
  <c r="B141" i="15" l="1"/>
  <c r="E141" i="15" s="1"/>
  <c r="H141" i="15" s="1"/>
  <c r="K141" i="15" s="1"/>
  <c r="N141" i="15" s="1"/>
  <c r="Q141" i="15" s="1"/>
  <c r="T141" i="15" s="1"/>
  <c r="B134" i="15"/>
  <c r="E134" i="15" s="1"/>
  <c r="H134" i="15" s="1"/>
  <c r="K134" i="15" s="1"/>
  <c r="N134" i="15" s="1"/>
  <c r="Q134" i="15" s="1"/>
  <c r="T134" i="15" s="1"/>
  <c r="C64" i="15"/>
  <c r="F64" i="15" s="1"/>
  <c r="I64" i="15" s="1"/>
  <c r="L64" i="15" s="1"/>
  <c r="O64" i="15" s="1"/>
  <c r="R64" i="15" s="1"/>
  <c r="U64" i="15" s="1"/>
  <c r="F29" i="15"/>
  <c r="I29" i="15" s="1"/>
  <c r="L29" i="15" s="1"/>
  <c r="O29" i="15" s="1"/>
  <c r="R29" i="15" s="1"/>
  <c r="U29" i="15" s="1"/>
  <c r="C71" i="15"/>
  <c r="E71" i="15"/>
  <c r="H71" i="15" s="1"/>
  <c r="K71" i="15" s="1"/>
  <c r="N71" i="15" s="1"/>
  <c r="Q71" i="15" s="1"/>
  <c r="T71" i="15" s="1"/>
  <c r="B127" i="15"/>
  <c r="E127" i="15" s="1"/>
  <c r="H127" i="15" s="1"/>
  <c r="K127" i="15" s="1"/>
  <c r="N127" i="15" s="1"/>
  <c r="Q127" i="15" s="1"/>
  <c r="T127" i="15" s="1"/>
  <c r="B85" i="15"/>
  <c r="E85" i="15" s="1"/>
  <c r="H85" i="15" s="1"/>
  <c r="K85" i="15" s="1"/>
  <c r="N85" i="15" s="1"/>
  <c r="Q85" i="15" s="1"/>
  <c r="T85" i="15" s="1"/>
  <c r="B78" i="15"/>
  <c r="E78" i="15" s="1"/>
  <c r="H78" i="15" s="1"/>
  <c r="K78" i="15" s="1"/>
  <c r="N78" i="15" s="1"/>
  <c r="Q78" i="15" s="1"/>
  <c r="T78" i="15" s="1"/>
  <c r="B106" i="15"/>
  <c r="E106" i="15" s="1"/>
  <c r="H106" i="15" s="1"/>
  <c r="K106" i="15" s="1"/>
  <c r="N106" i="15" s="1"/>
  <c r="Q106" i="15" s="1"/>
  <c r="T106" i="15" s="1"/>
  <c r="B113" i="15"/>
  <c r="E113" i="15" s="1"/>
  <c r="H113" i="15" s="1"/>
  <c r="K113" i="15" s="1"/>
  <c r="N113" i="15" s="1"/>
  <c r="Q113" i="15" s="1"/>
  <c r="T113" i="15" s="1"/>
  <c r="B120" i="15"/>
  <c r="E120" i="15" s="1"/>
  <c r="H120" i="15" s="1"/>
  <c r="K120" i="15" s="1"/>
  <c r="N120" i="15" s="1"/>
  <c r="Q120" i="15" s="1"/>
  <c r="T120" i="15" s="1"/>
  <c r="B99" i="15"/>
  <c r="E99" i="15" s="1"/>
  <c r="H99" i="15" s="1"/>
  <c r="K99" i="15" s="1"/>
  <c r="N99" i="15" s="1"/>
  <c r="Q99" i="15" s="1"/>
  <c r="T99" i="15" s="1"/>
  <c r="B92" i="15"/>
  <c r="E92" i="15" s="1"/>
  <c r="H92" i="15" s="1"/>
  <c r="K92" i="15" s="1"/>
  <c r="N92" i="15" s="1"/>
  <c r="Q92" i="15" s="1"/>
  <c r="T92" i="15" s="1"/>
  <c r="F15" i="15"/>
  <c r="I15" i="15" s="1"/>
  <c r="L15" i="15" s="1"/>
  <c r="O15" i="15" s="1"/>
  <c r="R15" i="15" s="1"/>
  <c r="U15" i="15" s="1"/>
  <c r="F8" i="15"/>
  <c r="I8" i="15" s="1"/>
  <c r="L8" i="15" s="1"/>
  <c r="O8" i="15" s="1"/>
  <c r="R8" i="15" s="1"/>
  <c r="U8" i="15" s="1"/>
  <c r="C50" i="15"/>
  <c r="F50" i="15" s="1"/>
  <c r="I50" i="15" s="1"/>
  <c r="L50" i="15" s="1"/>
  <c r="O50" i="15" s="1"/>
  <c r="R50" i="15" s="1"/>
  <c r="U50" i="15" s="1"/>
  <c r="F71" i="15" l="1"/>
  <c r="I71" i="15" s="1"/>
  <c r="L71" i="15" s="1"/>
  <c r="O71" i="15" s="1"/>
  <c r="R71" i="15" s="1"/>
  <c r="U71" i="15" s="1"/>
  <c r="C92" i="15"/>
  <c r="C113" i="15"/>
  <c r="F113" i="15" s="1"/>
  <c r="I113" i="15" s="1"/>
  <c r="L113" i="15" s="1"/>
  <c r="O113" i="15" s="1"/>
  <c r="R113" i="15" s="1"/>
  <c r="U113" i="15" s="1"/>
  <c r="C78" i="15"/>
  <c r="C99" i="15"/>
  <c r="C106" i="15"/>
  <c r="F106" i="15" s="1"/>
  <c r="I106" i="15" s="1"/>
  <c r="L106" i="15" s="1"/>
  <c r="O106" i="15" s="1"/>
  <c r="R106" i="15" s="1"/>
  <c r="U106" i="15" s="1"/>
  <c r="C85" i="15"/>
  <c r="B176" i="15"/>
  <c r="E176" i="15" s="1"/>
  <c r="H176" i="15" s="1"/>
  <c r="K176" i="15" s="1"/>
  <c r="N176" i="15" s="1"/>
  <c r="Q176" i="15" s="1"/>
  <c r="T176" i="15" s="1"/>
  <c r="B211" i="15"/>
  <c r="B204" i="15"/>
  <c r="E204" i="15" s="1"/>
  <c r="H204" i="15" s="1"/>
  <c r="K204" i="15" s="1"/>
  <c r="N204" i="15" s="1"/>
  <c r="Q204" i="15" s="1"/>
  <c r="T204" i="15" s="1"/>
  <c r="B197" i="15"/>
  <c r="E197" i="15" s="1"/>
  <c r="H197" i="15" s="1"/>
  <c r="K197" i="15" s="1"/>
  <c r="N197" i="15" s="1"/>
  <c r="Q197" i="15" s="1"/>
  <c r="T197" i="15" s="1"/>
  <c r="B190" i="15"/>
  <c r="E190" i="15" s="1"/>
  <c r="H190" i="15" s="1"/>
  <c r="K190" i="15" s="1"/>
  <c r="N190" i="15" s="1"/>
  <c r="Q190" i="15" s="1"/>
  <c r="T190" i="15" s="1"/>
  <c r="B183" i="15"/>
  <c r="E183" i="15" s="1"/>
  <c r="H183" i="15" s="1"/>
  <c r="K183" i="15" s="1"/>
  <c r="N183" i="15" s="1"/>
  <c r="Q183" i="15" s="1"/>
  <c r="T183" i="15" s="1"/>
  <c r="B169" i="15"/>
  <c r="E169" i="15" s="1"/>
  <c r="H169" i="15" s="1"/>
  <c r="K169" i="15" s="1"/>
  <c r="N169" i="15" s="1"/>
  <c r="Q169" i="15" s="1"/>
  <c r="T169" i="15" s="1"/>
  <c r="B155" i="15"/>
  <c r="E155" i="15" s="1"/>
  <c r="H155" i="15" s="1"/>
  <c r="K155" i="15" s="1"/>
  <c r="N155" i="15" s="1"/>
  <c r="Q155" i="15" s="1"/>
  <c r="T155" i="15" s="1"/>
  <c r="B148" i="15"/>
  <c r="E148" i="15" s="1"/>
  <c r="H148" i="15" s="1"/>
  <c r="K148" i="15" s="1"/>
  <c r="N148" i="15" s="1"/>
  <c r="Q148" i="15" s="1"/>
  <c r="T148" i="15" s="1"/>
  <c r="B162" i="15"/>
  <c r="E162" i="15" s="1"/>
  <c r="H162" i="15" s="1"/>
  <c r="K162" i="15" s="1"/>
  <c r="N162" i="15" s="1"/>
  <c r="Q162" i="15" s="1"/>
  <c r="T162" i="15" s="1"/>
  <c r="F99" i="15" l="1"/>
  <c r="I99" i="15" s="1"/>
  <c r="L99" i="15" s="1"/>
  <c r="O99" i="15" s="1"/>
  <c r="R99" i="15" s="1"/>
  <c r="U99" i="15" s="1"/>
  <c r="C141" i="15"/>
  <c r="F141" i="15" s="1"/>
  <c r="I141" i="15" s="1"/>
  <c r="L141" i="15" s="1"/>
  <c r="O141" i="15" s="1"/>
  <c r="R141" i="15" s="1"/>
  <c r="U141" i="15" s="1"/>
  <c r="F78" i="15"/>
  <c r="I78" i="15" s="1"/>
  <c r="L78" i="15" s="1"/>
  <c r="O78" i="15" s="1"/>
  <c r="R78" i="15" s="1"/>
  <c r="U78" i="15" s="1"/>
  <c r="C120" i="15"/>
  <c r="F120" i="15" s="1"/>
  <c r="I120" i="15" s="1"/>
  <c r="L120" i="15" s="1"/>
  <c r="O120" i="15" s="1"/>
  <c r="R120" i="15" s="1"/>
  <c r="U120" i="15" s="1"/>
  <c r="F85" i="15"/>
  <c r="I85" i="15" s="1"/>
  <c r="L85" i="15" s="1"/>
  <c r="O85" i="15" s="1"/>
  <c r="R85" i="15" s="1"/>
  <c r="U85" i="15" s="1"/>
  <c r="C127" i="15"/>
  <c r="F127" i="15" s="1"/>
  <c r="I127" i="15" s="1"/>
  <c r="L127" i="15" s="1"/>
  <c r="O127" i="15" s="1"/>
  <c r="R127" i="15" s="1"/>
  <c r="U127" i="15" s="1"/>
  <c r="C134" i="15"/>
  <c r="F134" i="15" s="1"/>
  <c r="I134" i="15" s="1"/>
  <c r="L134" i="15" s="1"/>
  <c r="O134" i="15" s="1"/>
  <c r="R134" i="15" s="1"/>
  <c r="U134" i="15" s="1"/>
  <c r="F92" i="15"/>
  <c r="I92" i="15" s="1"/>
  <c r="L92" i="15" s="1"/>
  <c r="O92" i="15" s="1"/>
  <c r="R92" i="15" s="1"/>
  <c r="U92" i="15" s="1"/>
  <c r="B232" i="15"/>
  <c r="E232" i="15" s="1"/>
  <c r="H232" i="15" s="1"/>
  <c r="K232" i="15" s="1"/>
  <c r="N232" i="15" s="1"/>
  <c r="Q232" i="15" s="1"/>
  <c r="T232" i="15" s="1"/>
  <c r="B274" i="15"/>
  <c r="E274" i="15" s="1"/>
  <c r="H274" i="15" s="1"/>
  <c r="K274" i="15" s="1"/>
  <c r="N274" i="15" s="1"/>
  <c r="Q274" i="15" s="1"/>
  <c r="T274" i="15" s="1"/>
  <c r="B260" i="15"/>
  <c r="E260" i="15" s="1"/>
  <c r="H260" i="15" s="1"/>
  <c r="K260" i="15" s="1"/>
  <c r="N260" i="15" s="1"/>
  <c r="Q260" i="15" s="1"/>
  <c r="T260" i="15" s="1"/>
  <c r="E211" i="15"/>
  <c r="H211" i="15" s="1"/>
  <c r="K211" i="15" s="1"/>
  <c r="N211" i="15" s="1"/>
  <c r="Q211" i="15" s="1"/>
  <c r="T211" i="15" s="1"/>
  <c r="B253" i="15"/>
  <c r="E253" i="15" s="1"/>
  <c r="H253" i="15" s="1"/>
  <c r="K253" i="15" s="1"/>
  <c r="N253" i="15" s="1"/>
  <c r="Q253" i="15" s="1"/>
  <c r="T253" i="15" s="1"/>
  <c r="B267" i="15"/>
  <c r="E267" i="15" s="1"/>
  <c r="H267" i="15" s="1"/>
  <c r="K267" i="15" s="1"/>
  <c r="N267" i="15" s="1"/>
  <c r="Q267" i="15" s="1"/>
  <c r="T267" i="15" s="1"/>
  <c r="B246" i="15"/>
  <c r="E246" i="15" s="1"/>
  <c r="H246" i="15" s="1"/>
  <c r="K246" i="15" s="1"/>
  <c r="N246" i="15" s="1"/>
  <c r="Q246" i="15" s="1"/>
  <c r="T246" i="15" s="1"/>
  <c r="B239" i="15"/>
  <c r="E239" i="15" s="1"/>
  <c r="H239" i="15" s="1"/>
  <c r="K239" i="15" s="1"/>
  <c r="N239" i="15" s="1"/>
  <c r="Q239" i="15" s="1"/>
  <c r="T239" i="15" s="1"/>
  <c r="B218" i="15"/>
  <c r="B225" i="15"/>
  <c r="E225" i="15" s="1"/>
  <c r="H225" i="15" s="1"/>
  <c r="K225" i="15" s="1"/>
  <c r="N225" i="15" s="1"/>
  <c r="Q225" i="15" s="1"/>
  <c r="T225" i="15" s="1"/>
  <c r="C169" i="15" l="1"/>
  <c r="C183" i="15"/>
  <c r="F183" i="15" s="1"/>
  <c r="I183" i="15" s="1"/>
  <c r="L183" i="15" s="1"/>
  <c r="O183" i="15" s="1"/>
  <c r="R183" i="15" s="1"/>
  <c r="U183" i="15" s="1"/>
  <c r="C155" i="15"/>
  <c r="F155" i="15" s="1"/>
  <c r="I155" i="15" s="1"/>
  <c r="L155" i="15" s="1"/>
  <c r="O155" i="15" s="1"/>
  <c r="R155" i="15" s="1"/>
  <c r="U155" i="15" s="1"/>
  <c r="C162" i="15"/>
  <c r="F162" i="15" s="1"/>
  <c r="I162" i="15" s="1"/>
  <c r="L162" i="15" s="1"/>
  <c r="O162" i="15" s="1"/>
  <c r="R162" i="15" s="1"/>
  <c r="U162" i="15" s="1"/>
  <c r="C148" i="15"/>
  <c r="C190" i="15" s="1"/>
  <c r="F190" i="15" s="1"/>
  <c r="I190" i="15" s="1"/>
  <c r="L190" i="15" s="1"/>
  <c r="O190" i="15" s="1"/>
  <c r="R190" i="15" s="1"/>
  <c r="U190" i="15" s="1"/>
  <c r="C176" i="15"/>
  <c r="F176" i="15" s="1"/>
  <c r="I176" i="15" s="1"/>
  <c r="L176" i="15" s="1"/>
  <c r="O176" i="15" s="1"/>
  <c r="R176" i="15" s="1"/>
  <c r="U176" i="15" s="1"/>
  <c r="E218" i="15"/>
  <c r="H218" i="15" s="1"/>
  <c r="K218" i="15" s="1"/>
  <c r="N218" i="15" s="1"/>
  <c r="Q218" i="15" s="1"/>
  <c r="T218" i="15" s="1"/>
  <c r="B281" i="15"/>
  <c r="E281" i="15" s="1"/>
  <c r="H281" i="15" s="1"/>
  <c r="K281" i="15" s="1"/>
  <c r="N281" i="15" s="1"/>
  <c r="Q281" i="15" s="1"/>
  <c r="T281" i="15" s="1"/>
  <c r="B288" i="15"/>
  <c r="F169" i="15"/>
  <c r="I169" i="15" s="1"/>
  <c r="L169" i="15" s="1"/>
  <c r="O169" i="15" s="1"/>
  <c r="R169" i="15" s="1"/>
  <c r="U169" i="15" s="1"/>
  <c r="C211" i="15"/>
  <c r="C204" i="15" l="1"/>
  <c r="F204" i="15" s="1"/>
  <c r="I204" i="15" s="1"/>
  <c r="L204" i="15" s="1"/>
  <c r="O204" i="15" s="1"/>
  <c r="R204" i="15" s="1"/>
  <c r="U204" i="15" s="1"/>
  <c r="F148" i="15"/>
  <c r="I148" i="15" s="1"/>
  <c r="L148" i="15" s="1"/>
  <c r="O148" i="15" s="1"/>
  <c r="R148" i="15" s="1"/>
  <c r="U148" i="15" s="1"/>
  <c r="C197" i="15"/>
  <c r="F197" i="15" s="1"/>
  <c r="I197" i="15" s="1"/>
  <c r="L197" i="15" s="1"/>
  <c r="O197" i="15" s="1"/>
  <c r="R197" i="15" s="1"/>
  <c r="U197" i="15" s="1"/>
  <c r="B337" i="15"/>
  <c r="E337" i="15" s="1"/>
  <c r="H337" i="15" s="1"/>
  <c r="K337" i="15" s="1"/>
  <c r="N337" i="15" s="1"/>
  <c r="Q337" i="15" s="1"/>
  <c r="T337" i="15" s="1"/>
  <c r="B323" i="15"/>
  <c r="E323" i="15" s="1"/>
  <c r="H323" i="15" s="1"/>
  <c r="K323" i="15" s="1"/>
  <c r="N323" i="15" s="1"/>
  <c r="Q323" i="15" s="1"/>
  <c r="T323" i="15" s="1"/>
  <c r="B344" i="15"/>
  <c r="E344" i="15" s="1"/>
  <c r="H344" i="15" s="1"/>
  <c r="K344" i="15" s="1"/>
  <c r="N344" i="15" s="1"/>
  <c r="Q344" i="15" s="1"/>
  <c r="T344" i="15" s="1"/>
  <c r="E288" i="15"/>
  <c r="H288" i="15" s="1"/>
  <c r="K288" i="15" s="1"/>
  <c r="N288" i="15" s="1"/>
  <c r="Q288" i="15" s="1"/>
  <c r="T288" i="15" s="1"/>
  <c r="B302" i="15"/>
  <c r="E302" i="15" s="1"/>
  <c r="H302" i="15" s="1"/>
  <c r="K302" i="15" s="1"/>
  <c r="N302" i="15" s="1"/>
  <c r="Q302" i="15" s="1"/>
  <c r="T302" i="15" s="1"/>
  <c r="B309" i="15"/>
  <c r="E309" i="15" s="1"/>
  <c r="H309" i="15" s="1"/>
  <c r="K309" i="15" s="1"/>
  <c r="N309" i="15" s="1"/>
  <c r="Q309" i="15" s="1"/>
  <c r="T309" i="15" s="1"/>
  <c r="B295" i="15"/>
  <c r="E295" i="15" s="1"/>
  <c r="H295" i="15" s="1"/>
  <c r="K295" i="15" s="1"/>
  <c r="N295" i="15" s="1"/>
  <c r="Q295" i="15" s="1"/>
  <c r="T295" i="15" s="1"/>
  <c r="B330" i="15"/>
  <c r="E330" i="15" s="1"/>
  <c r="H330" i="15" s="1"/>
  <c r="K330" i="15" s="1"/>
  <c r="N330" i="15" s="1"/>
  <c r="Q330" i="15" s="1"/>
  <c r="T330" i="15" s="1"/>
  <c r="B316" i="15"/>
  <c r="E316" i="15" s="1"/>
  <c r="H316" i="15" s="1"/>
  <c r="K316" i="15" s="1"/>
  <c r="N316" i="15" s="1"/>
  <c r="Q316" i="15" s="1"/>
  <c r="T316" i="15" s="1"/>
  <c r="F211" i="15"/>
  <c r="I211" i="15" s="1"/>
  <c r="L211" i="15" s="1"/>
  <c r="O211" i="15" s="1"/>
  <c r="R211" i="15" s="1"/>
  <c r="U211" i="15" s="1"/>
  <c r="C246" i="15"/>
  <c r="C239" i="15"/>
  <c r="C232" i="15"/>
  <c r="C225" i="15"/>
  <c r="C218" i="15"/>
  <c r="C253" i="15"/>
  <c r="F253" i="15" s="1"/>
  <c r="I253" i="15" s="1"/>
  <c r="L253" i="15" s="1"/>
  <c r="O253" i="15" s="1"/>
  <c r="R253" i="15" s="1"/>
  <c r="U253" i="15" s="1"/>
  <c r="F218" i="15" l="1"/>
  <c r="I218" i="15" s="1"/>
  <c r="L218" i="15" s="1"/>
  <c r="O218" i="15" s="1"/>
  <c r="R218" i="15" s="1"/>
  <c r="U218" i="15" s="1"/>
  <c r="C260" i="15"/>
  <c r="F260" i="15" s="1"/>
  <c r="I260" i="15" s="1"/>
  <c r="L260" i="15" s="1"/>
  <c r="O260" i="15" s="1"/>
  <c r="R260" i="15" s="1"/>
  <c r="U260" i="15" s="1"/>
  <c r="C267" i="15"/>
  <c r="F267" i="15" s="1"/>
  <c r="I267" i="15" s="1"/>
  <c r="L267" i="15" s="1"/>
  <c r="O267" i="15" s="1"/>
  <c r="R267" i="15" s="1"/>
  <c r="U267" i="15" s="1"/>
  <c r="F225" i="15"/>
  <c r="I225" i="15" s="1"/>
  <c r="L225" i="15" s="1"/>
  <c r="O225" i="15" s="1"/>
  <c r="R225" i="15" s="1"/>
  <c r="U225" i="15" s="1"/>
  <c r="C281" i="15"/>
  <c r="F281" i="15" s="1"/>
  <c r="I281" i="15" s="1"/>
  <c r="L281" i="15" s="1"/>
  <c r="O281" i="15" s="1"/>
  <c r="R281" i="15" s="1"/>
  <c r="U281" i="15" s="1"/>
  <c r="F239" i="15"/>
  <c r="I239" i="15" s="1"/>
  <c r="L239" i="15" s="1"/>
  <c r="O239" i="15" s="1"/>
  <c r="R239" i="15" s="1"/>
  <c r="U239" i="15" s="1"/>
  <c r="F232" i="15"/>
  <c r="I232" i="15" s="1"/>
  <c r="L232" i="15" s="1"/>
  <c r="O232" i="15" s="1"/>
  <c r="R232" i="15" s="1"/>
  <c r="U232" i="15" s="1"/>
  <c r="C274" i="15"/>
  <c r="F274" i="15" s="1"/>
  <c r="I274" i="15" s="1"/>
  <c r="L274" i="15" s="1"/>
  <c r="O274" i="15" s="1"/>
  <c r="R274" i="15" s="1"/>
  <c r="U274" i="15" s="1"/>
  <c r="F246" i="15"/>
  <c r="I246" i="15" s="1"/>
  <c r="L246" i="15" s="1"/>
  <c r="O246" i="15" s="1"/>
  <c r="R246" i="15" s="1"/>
  <c r="U246" i="15" s="1"/>
  <c r="C288" i="15"/>
  <c r="F288" i="15" l="1"/>
  <c r="I288" i="15" s="1"/>
  <c r="L288" i="15" s="1"/>
  <c r="O288" i="15" s="1"/>
  <c r="R288" i="15" s="1"/>
  <c r="U288" i="15" s="1"/>
  <c r="C316" i="15"/>
  <c r="F316" i="15" s="1"/>
  <c r="I316" i="15" s="1"/>
  <c r="L316" i="15" s="1"/>
  <c r="O316" i="15" s="1"/>
  <c r="R316" i="15" s="1"/>
  <c r="U316" i="15" s="1"/>
  <c r="C302" i="15"/>
  <c r="C295" i="15"/>
  <c r="C323" i="15"/>
  <c r="F323" i="15" s="1"/>
  <c r="I323" i="15" s="1"/>
  <c r="L323" i="15" s="1"/>
  <c r="O323" i="15" s="1"/>
  <c r="R323" i="15" s="1"/>
  <c r="U323" i="15" s="1"/>
  <c r="C330" i="15"/>
  <c r="F330" i="15" s="1"/>
  <c r="I330" i="15" s="1"/>
  <c r="L330" i="15" s="1"/>
  <c r="O330" i="15" s="1"/>
  <c r="R330" i="15" s="1"/>
  <c r="U330" i="15" s="1"/>
  <c r="F295" i="15" l="1"/>
  <c r="I295" i="15" s="1"/>
  <c r="L295" i="15" s="1"/>
  <c r="O295" i="15" s="1"/>
  <c r="R295" i="15" s="1"/>
  <c r="U295" i="15" s="1"/>
  <c r="C337" i="15"/>
  <c r="F337" i="15" s="1"/>
  <c r="I337" i="15" s="1"/>
  <c r="L337" i="15" s="1"/>
  <c r="O337" i="15" s="1"/>
  <c r="R337" i="15" s="1"/>
  <c r="U337" i="15" s="1"/>
  <c r="F302" i="15"/>
  <c r="I302" i="15" s="1"/>
  <c r="L302" i="15" s="1"/>
  <c r="O302" i="15" s="1"/>
  <c r="R302" i="15" s="1"/>
  <c r="U302" i="15" s="1"/>
  <c r="C344" i="15"/>
  <c r="F344" i="15" s="1"/>
  <c r="I344" i="15" s="1"/>
  <c r="L344" i="15" s="1"/>
  <c r="O344" i="15" s="1"/>
  <c r="R344" i="15" s="1"/>
  <c r="U344" i="15" s="1"/>
  <c r="AS7" i="2" l="1"/>
  <c r="AS8" i="2"/>
  <c r="J56" i="2" l="1"/>
  <c r="J107" i="2" s="1"/>
  <c r="J158" i="2" s="1"/>
  <c r="J209" i="2" s="1"/>
  <c r="B12" i="29" l="1"/>
  <c r="B16" i="29" s="1"/>
  <c r="B20" i="29" s="1"/>
  <c r="B24" i="29" s="1"/>
  <c r="B28" i="29" s="1"/>
  <c r="B32" i="29" s="1"/>
  <c r="B36" i="29" s="1"/>
  <c r="B40" i="29" s="1"/>
  <c r="B44" i="29" s="1"/>
  <c r="B48" i="29" s="1"/>
  <c r="M10" i="28" l="1"/>
  <c r="N10" i="28"/>
  <c r="O10" i="28"/>
  <c r="P10" i="28"/>
  <c r="Q10" i="28"/>
  <c r="R10" i="28"/>
  <c r="S10" i="28"/>
  <c r="T10" i="28"/>
  <c r="L14" i="28" l="1"/>
  <c r="G538" i="28"/>
  <c r="J58" i="26" s="1"/>
  <c r="G549" i="28" l="1"/>
  <c r="J59" i="26" s="1"/>
  <c r="G527" i="28"/>
  <c r="J57" i="26" s="1"/>
  <c r="G516" i="28"/>
  <c r="J56" i="26" s="1"/>
  <c r="G505" i="28"/>
  <c r="J55" i="26" s="1"/>
  <c r="G494" i="28"/>
  <c r="J54" i="26" s="1"/>
  <c r="G483" i="28"/>
  <c r="J53" i="26" s="1"/>
  <c r="G472" i="28"/>
  <c r="J52" i="26" s="1"/>
  <c r="G461" i="28"/>
  <c r="J51" i="26" s="1"/>
  <c r="G450" i="28"/>
  <c r="J50" i="26" s="1"/>
  <c r="G439" i="28"/>
  <c r="J49" i="26" s="1"/>
  <c r="G428" i="28"/>
  <c r="J48" i="26" s="1"/>
  <c r="G417" i="28"/>
  <c r="J47" i="26" s="1"/>
  <c r="G406" i="28"/>
  <c r="J46" i="26" s="1"/>
  <c r="G395" i="28"/>
  <c r="J45" i="26" s="1"/>
  <c r="G384" i="28"/>
  <c r="J44" i="26" s="1"/>
  <c r="G373" i="28"/>
  <c r="J43" i="26" s="1"/>
  <c r="G362" i="28"/>
  <c r="J42" i="26" s="1"/>
  <c r="G351" i="28"/>
  <c r="J41" i="26" s="1"/>
  <c r="G340" i="28"/>
  <c r="J40" i="26" s="1"/>
  <c r="G329" i="28"/>
  <c r="J39" i="26" s="1"/>
  <c r="G318" i="28"/>
  <c r="J38" i="26" s="1"/>
  <c r="G307" i="28"/>
  <c r="J37" i="26" s="1"/>
  <c r="G296" i="28"/>
  <c r="J36" i="26" s="1"/>
  <c r="G285" i="28"/>
  <c r="J35" i="26" s="1"/>
  <c r="G274" i="28"/>
  <c r="J34" i="26" s="1"/>
  <c r="G263" i="28"/>
  <c r="J33" i="26" s="1"/>
  <c r="G230" i="28"/>
  <c r="J30" i="26" s="1"/>
  <c r="G241" i="28"/>
  <c r="J31" i="26" s="1"/>
  <c r="G252" i="28"/>
  <c r="J32" i="26" s="1"/>
  <c r="G219" i="28"/>
  <c r="J29" i="26" s="1"/>
  <c r="G208" i="28"/>
  <c r="J28" i="26" s="1"/>
  <c r="G197" i="28"/>
  <c r="J27" i="26" s="1"/>
  <c r="G186" i="28"/>
  <c r="J26" i="26" s="1"/>
  <c r="G175" i="28"/>
  <c r="J25" i="26" s="1"/>
  <c r="G164" i="28"/>
  <c r="J24" i="26" s="1"/>
  <c r="G153" i="28"/>
  <c r="J23" i="26" s="1"/>
  <c r="G142" i="28"/>
  <c r="J22" i="26" s="1"/>
  <c r="G131" i="28"/>
  <c r="J21" i="26" s="1"/>
  <c r="G120" i="28"/>
  <c r="J20" i="26" s="1"/>
  <c r="G87" i="28"/>
  <c r="J17" i="26" s="1"/>
  <c r="G109" i="28"/>
  <c r="J19" i="26" s="1"/>
  <c r="G98" i="28"/>
  <c r="J18" i="26" s="1"/>
  <c r="G76" i="28"/>
  <c r="J16" i="26" s="1"/>
  <c r="G65" i="28"/>
  <c r="J15" i="26" s="1"/>
  <c r="G54" i="28"/>
  <c r="J14" i="26" s="1"/>
  <c r="G43" i="28"/>
  <c r="J13" i="26" s="1"/>
  <c r="G32" i="28"/>
  <c r="J12" i="26" s="1"/>
  <c r="G21" i="28"/>
  <c r="J11" i="26" s="1"/>
  <c r="K7" i="26" l="1"/>
  <c r="K6" i="26"/>
  <c r="B12" i="2" l="1"/>
  <c r="B16" i="2" l="1"/>
  <c r="A10" i="26"/>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B2" i="15"/>
  <c r="B20" i="2"/>
  <c r="B24" i="2" s="1"/>
  <c r="B28" i="2" s="1"/>
  <c r="B32" i="2" s="1"/>
  <c r="AH4" i="13"/>
  <c r="AH5" i="13"/>
  <c r="AH6" i="13"/>
  <c r="AH7" i="13"/>
  <c r="AH8" i="13"/>
  <c r="AH9"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3" i="13"/>
  <c r="E2" i="15" l="1"/>
  <c r="H2" i="15" s="1"/>
  <c r="K2" i="15" s="1"/>
  <c r="N2" i="15" s="1"/>
  <c r="Q2" i="15" s="1"/>
  <c r="T2" i="15" s="1"/>
  <c r="B9" i="15"/>
  <c r="L559" i="28"/>
  <c r="L558" i="28"/>
  <c r="L557" i="28"/>
  <c r="L556" i="28"/>
  <c r="L555" i="28"/>
  <c r="L554" i="28"/>
  <c r="L553" i="28"/>
  <c r="L552" i="28"/>
  <c r="L551" i="28"/>
  <c r="L550" i="28"/>
  <c r="L548" i="28"/>
  <c r="L547" i="28"/>
  <c r="L546" i="28"/>
  <c r="L545" i="28"/>
  <c r="L544" i="28"/>
  <c r="L543" i="28"/>
  <c r="L542" i="28"/>
  <c r="L541" i="28"/>
  <c r="L540" i="28"/>
  <c r="L539" i="28"/>
  <c r="L537" i="28"/>
  <c r="L536" i="28"/>
  <c r="L535" i="28"/>
  <c r="L534" i="28"/>
  <c r="L533" i="28"/>
  <c r="L532" i="28"/>
  <c r="L531" i="28"/>
  <c r="L530" i="28"/>
  <c r="L529" i="28"/>
  <c r="L528" i="28"/>
  <c r="L526" i="28"/>
  <c r="L525" i="28"/>
  <c r="L524" i="28"/>
  <c r="L523" i="28"/>
  <c r="L522" i="28"/>
  <c r="L521" i="28"/>
  <c r="L520" i="28"/>
  <c r="L519" i="28"/>
  <c r="L518" i="28"/>
  <c r="L517" i="28"/>
  <c r="L515" i="28"/>
  <c r="L514" i="28"/>
  <c r="L513" i="28"/>
  <c r="L512" i="28"/>
  <c r="L511" i="28"/>
  <c r="L510" i="28"/>
  <c r="L509" i="28"/>
  <c r="L508" i="28"/>
  <c r="L507" i="28"/>
  <c r="L506" i="28"/>
  <c r="L504" i="28"/>
  <c r="L503" i="28"/>
  <c r="L502" i="28"/>
  <c r="L501" i="28"/>
  <c r="L500" i="28"/>
  <c r="L499" i="28"/>
  <c r="L498" i="28"/>
  <c r="L497" i="28"/>
  <c r="L496" i="28"/>
  <c r="L495" i="28"/>
  <c r="L493" i="28"/>
  <c r="L492" i="28"/>
  <c r="L491" i="28"/>
  <c r="L490" i="28"/>
  <c r="L489" i="28"/>
  <c r="L488" i="28"/>
  <c r="L487" i="28"/>
  <c r="L486" i="28"/>
  <c r="L485" i="28"/>
  <c r="L484" i="28"/>
  <c r="L482" i="28"/>
  <c r="L481" i="28"/>
  <c r="L480" i="28"/>
  <c r="L479" i="28"/>
  <c r="L478" i="28"/>
  <c r="L477" i="28"/>
  <c r="L476" i="28"/>
  <c r="L475" i="28"/>
  <c r="L474" i="28"/>
  <c r="L473" i="28"/>
  <c r="L471" i="28"/>
  <c r="L470" i="28"/>
  <c r="L469" i="28"/>
  <c r="L468" i="28"/>
  <c r="L467" i="28"/>
  <c r="L466" i="28"/>
  <c r="L465" i="28"/>
  <c r="L464" i="28"/>
  <c r="L463" i="28"/>
  <c r="L462" i="28"/>
  <c r="L460" i="28"/>
  <c r="L459" i="28"/>
  <c r="L458" i="28"/>
  <c r="L457" i="28"/>
  <c r="L456" i="28"/>
  <c r="L455" i="28"/>
  <c r="L454" i="28"/>
  <c r="L453" i="28"/>
  <c r="L452" i="28"/>
  <c r="L451" i="28"/>
  <c r="L449" i="28"/>
  <c r="L448" i="28"/>
  <c r="L447" i="28"/>
  <c r="L446" i="28"/>
  <c r="L445" i="28"/>
  <c r="L444" i="28"/>
  <c r="L443" i="28"/>
  <c r="L442" i="28"/>
  <c r="L441" i="28"/>
  <c r="L440" i="28"/>
  <c r="L438" i="28"/>
  <c r="L437" i="28"/>
  <c r="L436" i="28"/>
  <c r="L435" i="28"/>
  <c r="L434" i="28"/>
  <c r="L433" i="28"/>
  <c r="L432" i="28"/>
  <c r="L431" i="28"/>
  <c r="L430" i="28"/>
  <c r="L429" i="28"/>
  <c r="L427" i="28"/>
  <c r="L426" i="28"/>
  <c r="L425" i="28"/>
  <c r="L424" i="28"/>
  <c r="L423" i="28"/>
  <c r="L422" i="28"/>
  <c r="L421" i="28"/>
  <c r="L420" i="28"/>
  <c r="L419" i="28"/>
  <c r="L418" i="28"/>
  <c r="L416" i="28"/>
  <c r="L415" i="28"/>
  <c r="L414" i="28"/>
  <c r="L413" i="28"/>
  <c r="L412" i="28"/>
  <c r="L411" i="28"/>
  <c r="L410" i="28"/>
  <c r="L409" i="28"/>
  <c r="L408" i="28"/>
  <c r="L407" i="28"/>
  <c r="L405" i="28"/>
  <c r="L404" i="28"/>
  <c r="L403" i="28"/>
  <c r="L402" i="28"/>
  <c r="L401" i="28"/>
  <c r="L400" i="28"/>
  <c r="L399" i="28"/>
  <c r="L398" i="28"/>
  <c r="L397" i="28"/>
  <c r="L396" i="28"/>
  <c r="L394" i="28"/>
  <c r="L393" i="28"/>
  <c r="L392" i="28"/>
  <c r="L391" i="28"/>
  <c r="L390" i="28"/>
  <c r="L389" i="28"/>
  <c r="L388" i="28"/>
  <c r="L387" i="28"/>
  <c r="L386" i="28"/>
  <c r="L385" i="28"/>
  <c r="L383" i="28"/>
  <c r="L382" i="28"/>
  <c r="L381" i="28"/>
  <c r="L380" i="28"/>
  <c r="L379" i="28"/>
  <c r="L378" i="28"/>
  <c r="L377" i="28"/>
  <c r="L376" i="28"/>
  <c r="L375" i="28"/>
  <c r="L374" i="28"/>
  <c r="L372" i="28"/>
  <c r="L371" i="28"/>
  <c r="L370" i="28"/>
  <c r="L369" i="28"/>
  <c r="L368" i="28"/>
  <c r="L367" i="28"/>
  <c r="L366" i="28"/>
  <c r="L365" i="28"/>
  <c r="L364" i="28"/>
  <c r="L363" i="28"/>
  <c r="L361" i="28"/>
  <c r="L360" i="28"/>
  <c r="L359" i="28"/>
  <c r="L358" i="28"/>
  <c r="L357" i="28"/>
  <c r="L356" i="28"/>
  <c r="L355" i="28"/>
  <c r="L354" i="28"/>
  <c r="L353" i="28"/>
  <c r="L352" i="28"/>
  <c r="L350" i="28"/>
  <c r="L349" i="28"/>
  <c r="L348" i="28"/>
  <c r="L347" i="28"/>
  <c r="L346" i="28"/>
  <c r="L345" i="28"/>
  <c r="L344" i="28"/>
  <c r="L343" i="28"/>
  <c r="L342" i="28"/>
  <c r="L341" i="28"/>
  <c r="L339" i="28"/>
  <c r="L338" i="28"/>
  <c r="L337" i="28"/>
  <c r="L336" i="28"/>
  <c r="L335" i="28"/>
  <c r="L334" i="28"/>
  <c r="L333" i="28"/>
  <c r="L332" i="28"/>
  <c r="L331" i="28"/>
  <c r="L330" i="28"/>
  <c r="L328" i="28"/>
  <c r="L327" i="28"/>
  <c r="L326" i="28"/>
  <c r="L325" i="28"/>
  <c r="L324" i="28"/>
  <c r="L323" i="28"/>
  <c r="L322" i="28"/>
  <c r="L321" i="28"/>
  <c r="L320" i="28"/>
  <c r="L319" i="28"/>
  <c r="L317" i="28"/>
  <c r="L316" i="28"/>
  <c r="L315" i="28"/>
  <c r="L314" i="28"/>
  <c r="L313" i="28"/>
  <c r="L312" i="28"/>
  <c r="L311" i="28"/>
  <c r="L310" i="28"/>
  <c r="L309" i="28"/>
  <c r="L308" i="28"/>
  <c r="L306" i="28"/>
  <c r="L305" i="28"/>
  <c r="L304" i="28"/>
  <c r="L303" i="28"/>
  <c r="L302" i="28"/>
  <c r="L301" i="28"/>
  <c r="L300" i="28"/>
  <c r="L299" i="28"/>
  <c r="L298" i="28"/>
  <c r="L297" i="28"/>
  <c r="L295" i="28"/>
  <c r="L294" i="28"/>
  <c r="L293" i="28"/>
  <c r="L292" i="28"/>
  <c r="L291" i="28"/>
  <c r="L290" i="28"/>
  <c r="L289" i="28"/>
  <c r="L288" i="28"/>
  <c r="L287" i="28"/>
  <c r="L286" i="28"/>
  <c r="L284" i="28"/>
  <c r="L283" i="28"/>
  <c r="L282" i="28"/>
  <c r="L281" i="28"/>
  <c r="L280" i="28"/>
  <c r="L279" i="28"/>
  <c r="L278" i="28"/>
  <c r="L277" i="28"/>
  <c r="L276" i="28"/>
  <c r="L275" i="28"/>
  <c r="L273" i="28"/>
  <c r="L272" i="28"/>
  <c r="L271" i="28"/>
  <c r="L270" i="28"/>
  <c r="L269" i="28"/>
  <c r="L268" i="28"/>
  <c r="L267" i="28"/>
  <c r="L266" i="28"/>
  <c r="L265" i="28"/>
  <c r="L264" i="28"/>
  <c r="L262" i="28"/>
  <c r="L261" i="28"/>
  <c r="L260" i="28"/>
  <c r="L259" i="28"/>
  <c r="L258" i="28"/>
  <c r="L257" i="28"/>
  <c r="L256" i="28"/>
  <c r="L255" i="28"/>
  <c r="L254" i="28"/>
  <c r="L253" i="28"/>
  <c r="L251" i="28"/>
  <c r="L250" i="28"/>
  <c r="L249" i="28"/>
  <c r="L248" i="28"/>
  <c r="L247" i="28"/>
  <c r="L246" i="28"/>
  <c r="L245" i="28"/>
  <c r="L244" i="28"/>
  <c r="L243" i="28"/>
  <c r="L242" i="28"/>
  <c r="L240" i="28"/>
  <c r="L239" i="28"/>
  <c r="L238" i="28"/>
  <c r="L237" i="28"/>
  <c r="L236" i="28"/>
  <c r="L235" i="28"/>
  <c r="L234" i="28"/>
  <c r="L233" i="28"/>
  <c r="L232" i="28"/>
  <c r="L231" i="28"/>
  <c r="L229" i="28"/>
  <c r="L228" i="28"/>
  <c r="L227" i="28"/>
  <c r="L226" i="28"/>
  <c r="L225" i="28"/>
  <c r="L224" i="28"/>
  <c r="L223" i="28"/>
  <c r="L222" i="28"/>
  <c r="L221" i="28"/>
  <c r="L220" i="28"/>
  <c r="L218" i="28"/>
  <c r="L217" i="28"/>
  <c r="L216" i="28"/>
  <c r="L215" i="28"/>
  <c r="L214" i="28"/>
  <c r="L213" i="28"/>
  <c r="L212" i="28"/>
  <c r="L211" i="28"/>
  <c r="L210" i="28"/>
  <c r="L209" i="28"/>
  <c r="L207" i="28"/>
  <c r="L206" i="28"/>
  <c r="L205" i="28"/>
  <c r="L204" i="28"/>
  <c r="L203" i="28"/>
  <c r="L202" i="28"/>
  <c r="L201" i="28"/>
  <c r="L200" i="28"/>
  <c r="L199" i="28"/>
  <c r="L198" i="28"/>
  <c r="L196" i="28"/>
  <c r="L195" i="28"/>
  <c r="L194" i="28"/>
  <c r="L193" i="28"/>
  <c r="L192" i="28"/>
  <c r="L191" i="28"/>
  <c r="L190" i="28"/>
  <c r="L189" i="28"/>
  <c r="L188" i="28"/>
  <c r="L187" i="28"/>
  <c r="L185" i="28"/>
  <c r="L184" i="28"/>
  <c r="L183" i="28"/>
  <c r="L182" i="28"/>
  <c r="L181" i="28"/>
  <c r="L180" i="28"/>
  <c r="L179" i="28"/>
  <c r="L178" i="28"/>
  <c r="L177" i="28"/>
  <c r="L176" i="28"/>
  <c r="L174" i="28"/>
  <c r="L173" i="28"/>
  <c r="L172" i="28"/>
  <c r="L171" i="28"/>
  <c r="L170" i="28"/>
  <c r="L169" i="28"/>
  <c r="L168" i="28"/>
  <c r="L167" i="28"/>
  <c r="L166" i="28"/>
  <c r="L165" i="28"/>
  <c r="L163" i="28"/>
  <c r="L162" i="28"/>
  <c r="L161" i="28"/>
  <c r="L160" i="28"/>
  <c r="L159" i="28"/>
  <c r="L158" i="28"/>
  <c r="L157" i="28"/>
  <c r="L156" i="28"/>
  <c r="L155" i="28"/>
  <c r="L154" i="28"/>
  <c r="L152" i="28"/>
  <c r="L151" i="28"/>
  <c r="L150" i="28"/>
  <c r="L149" i="28"/>
  <c r="L148" i="28"/>
  <c r="L147" i="28"/>
  <c r="L146" i="28"/>
  <c r="L145" i="28"/>
  <c r="L144" i="28"/>
  <c r="L143" i="28"/>
  <c r="L141" i="28"/>
  <c r="L140" i="28"/>
  <c r="L139" i="28"/>
  <c r="L138" i="28"/>
  <c r="L137" i="28"/>
  <c r="L136" i="28"/>
  <c r="L135" i="28"/>
  <c r="L134" i="28"/>
  <c r="L133" i="28"/>
  <c r="L132" i="28"/>
  <c r="L130" i="28"/>
  <c r="L129" i="28"/>
  <c r="L128" i="28"/>
  <c r="L127" i="28"/>
  <c r="L126" i="28"/>
  <c r="L125" i="28"/>
  <c r="L124" i="28"/>
  <c r="L123" i="28"/>
  <c r="L122" i="28"/>
  <c r="L121" i="28"/>
  <c r="L119" i="28"/>
  <c r="L118" i="28"/>
  <c r="L117" i="28"/>
  <c r="L116" i="28"/>
  <c r="L115" i="28"/>
  <c r="L114" i="28"/>
  <c r="L113" i="28"/>
  <c r="L112" i="28"/>
  <c r="L111" i="28"/>
  <c r="L110" i="28"/>
  <c r="L108" i="28"/>
  <c r="L107" i="28"/>
  <c r="L106" i="28"/>
  <c r="L105" i="28"/>
  <c r="L104" i="28"/>
  <c r="L103" i="28"/>
  <c r="L102" i="28"/>
  <c r="L101" i="28"/>
  <c r="L100" i="28"/>
  <c r="L99" i="28"/>
  <c r="L97" i="28"/>
  <c r="L96" i="28"/>
  <c r="L95" i="28"/>
  <c r="L94" i="28"/>
  <c r="L93" i="28"/>
  <c r="L92" i="28"/>
  <c r="L91" i="28"/>
  <c r="L90" i="28"/>
  <c r="L89" i="28"/>
  <c r="L88" i="28"/>
  <c r="L86" i="28"/>
  <c r="L85" i="28"/>
  <c r="L84" i="28"/>
  <c r="L83" i="28"/>
  <c r="L82" i="28"/>
  <c r="L81" i="28"/>
  <c r="L80" i="28"/>
  <c r="L79" i="28"/>
  <c r="L78" i="28"/>
  <c r="L77" i="28"/>
  <c r="L75" i="28"/>
  <c r="L74" i="28"/>
  <c r="L73" i="28"/>
  <c r="L72" i="28"/>
  <c r="L71" i="28"/>
  <c r="L70" i="28"/>
  <c r="L69" i="28"/>
  <c r="L68" i="28"/>
  <c r="L67" i="28"/>
  <c r="L66" i="28"/>
  <c r="L64" i="28"/>
  <c r="L63" i="28"/>
  <c r="L62" i="28"/>
  <c r="L61" i="28"/>
  <c r="L60" i="28"/>
  <c r="L59" i="28"/>
  <c r="L58" i="28"/>
  <c r="L57" i="28"/>
  <c r="L56" i="28"/>
  <c r="L55" i="28"/>
  <c r="L53" i="28"/>
  <c r="L52" i="28"/>
  <c r="L51" i="28"/>
  <c r="L50" i="28"/>
  <c r="L49" i="28"/>
  <c r="L48" i="28"/>
  <c r="L47" i="28"/>
  <c r="L46" i="28"/>
  <c r="L45" i="28"/>
  <c r="L44" i="28"/>
  <c r="L37" i="28"/>
  <c r="L36" i="28"/>
  <c r="L35" i="28"/>
  <c r="L34" i="28"/>
  <c r="L33" i="28"/>
  <c r="L42" i="28"/>
  <c r="L41" i="28"/>
  <c r="L40" i="28"/>
  <c r="L39" i="28"/>
  <c r="L38" i="28"/>
  <c r="E9" i="15" l="1"/>
  <c r="H9" i="15" s="1"/>
  <c r="K9" i="15" s="1"/>
  <c r="N9" i="15" s="1"/>
  <c r="Q9" i="15" s="1"/>
  <c r="T9" i="15" s="1"/>
  <c r="B16" i="15"/>
  <c r="L31" i="28"/>
  <c r="L30" i="28"/>
  <c r="L29" i="28"/>
  <c r="L28" i="28"/>
  <c r="L27" i="28"/>
  <c r="L26" i="28"/>
  <c r="L25" i="28"/>
  <c r="L24" i="28"/>
  <c r="L23" i="28"/>
  <c r="L22" i="28"/>
  <c r="L20" i="28"/>
  <c r="L19" i="28"/>
  <c r="L18" i="28"/>
  <c r="L17" i="28"/>
  <c r="L16" i="28"/>
  <c r="L15" i="28"/>
  <c r="L13" i="28"/>
  <c r="L12" i="28"/>
  <c r="L11" i="28"/>
  <c r="B23" i="15" l="1"/>
  <c r="E16" i="15"/>
  <c r="H16" i="15" s="1"/>
  <c r="K16" i="15" s="1"/>
  <c r="N16" i="15" s="1"/>
  <c r="Q16" i="15" s="1"/>
  <c r="T16" i="15" s="1"/>
  <c r="G62" i="13"/>
  <c r="G61" i="13"/>
  <c r="G60" i="13"/>
  <c r="G59" i="13"/>
  <c r="G58" i="13"/>
  <c r="G57" i="13"/>
  <c r="F62" i="13"/>
  <c r="F61" i="13"/>
  <c r="F60" i="13"/>
  <c r="F59" i="13"/>
  <c r="F58" i="13"/>
  <c r="F57" i="13"/>
  <c r="E23" i="15" l="1"/>
  <c r="H23" i="15" s="1"/>
  <c r="K23" i="15" s="1"/>
  <c r="N23" i="15" s="1"/>
  <c r="Q23" i="15" s="1"/>
  <c r="T23" i="15" s="1"/>
  <c r="B30" i="15"/>
  <c r="F549" i="28"/>
  <c r="F538" i="28"/>
  <c r="F527" i="28"/>
  <c r="F516" i="28"/>
  <c r="F505" i="28"/>
  <c r="F494" i="28"/>
  <c r="F483" i="28"/>
  <c r="F472" i="28"/>
  <c r="F461" i="28"/>
  <c r="F450" i="28"/>
  <c r="F439" i="28"/>
  <c r="F428" i="28"/>
  <c r="F417" i="28"/>
  <c r="F406" i="28"/>
  <c r="F395" i="28"/>
  <c r="F384" i="28"/>
  <c r="F373" i="28"/>
  <c r="F362" i="28"/>
  <c r="F351" i="28"/>
  <c r="F340" i="28"/>
  <c r="F329" i="28"/>
  <c r="F318" i="28"/>
  <c r="F307" i="28"/>
  <c r="F296" i="28"/>
  <c r="F285" i="28"/>
  <c r="F274" i="28"/>
  <c r="F263" i="28"/>
  <c r="F252" i="28"/>
  <c r="F241" i="28"/>
  <c r="F230" i="28"/>
  <c r="F219" i="28"/>
  <c r="F208" i="28"/>
  <c r="F197" i="28"/>
  <c r="F186" i="28"/>
  <c r="F175" i="28"/>
  <c r="F164" i="28"/>
  <c r="F153" i="28"/>
  <c r="F142" i="28"/>
  <c r="F131" i="28"/>
  <c r="F120" i="28"/>
  <c r="F109" i="28"/>
  <c r="F98" i="28"/>
  <c r="F87" i="28"/>
  <c r="F76" i="28"/>
  <c r="F65" i="28"/>
  <c r="F54" i="28"/>
  <c r="F43" i="28"/>
  <c r="F32" i="28"/>
  <c r="F21" i="28"/>
  <c r="F10" i="28"/>
  <c r="E549" i="28"/>
  <c r="E538" i="28"/>
  <c r="E527" i="28"/>
  <c r="E516" i="28"/>
  <c r="E505" i="28"/>
  <c r="E494" i="28"/>
  <c r="E483" i="28"/>
  <c r="E472" i="28"/>
  <c r="E461" i="28"/>
  <c r="E450" i="28"/>
  <c r="E439" i="28"/>
  <c r="E428" i="28"/>
  <c r="E417" i="28"/>
  <c r="E406" i="28"/>
  <c r="E395" i="28"/>
  <c r="E384" i="28"/>
  <c r="E373" i="28"/>
  <c r="E362" i="28"/>
  <c r="E351" i="28"/>
  <c r="E340" i="28"/>
  <c r="E329" i="28"/>
  <c r="E318" i="28"/>
  <c r="E307" i="28"/>
  <c r="E296" i="28"/>
  <c r="E285" i="28"/>
  <c r="E274" i="28"/>
  <c r="E263" i="28"/>
  <c r="E252" i="28"/>
  <c r="E241" i="28"/>
  <c r="E230" i="28"/>
  <c r="E219" i="28"/>
  <c r="E208" i="28"/>
  <c r="E197" i="28"/>
  <c r="E186" i="28"/>
  <c r="E175" i="28"/>
  <c r="E164" i="28"/>
  <c r="E153" i="28"/>
  <c r="E142" i="28"/>
  <c r="E131" i="28"/>
  <c r="E120" i="28"/>
  <c r="E109" i="28"/>
  <c r="E98" i="28"/>
  <c r="E87" i="28"/>
  <c r="E76" i="28"/>
  <c r="E65" i="28"/>
  <c r="E54" i="28"/>
  <c r="E43" i="28"/>
  <c r="E32" i="28"/>
  <c r="E21" i="28"/>
  <c r="E10" i="28"/>
  <c r="D549" i="28"/>
  <c r="D538" i="28"/>
  <c r="D527" i="28"/>
  <c r="D516" i="28"/>
  <c r="D505" i="28"/>
  <c r="D494" i="28"/>
  <c r="D483" i="28"/>
  <c r="D472" i="28"/>
  <c r="D461" i="28"/>
  <c r="D450" i="28"/>
  <c r="D439" i="28"/>
  <c r="D428" i="28"/>
  <c r="D417" i="28"/>
  <c r="D406" i="28"/>
  <c r="D395" i="28"/>
  <c r="D384" i="28"/>
  <c r="D373" i="28"/>
  <c r="D362" i="28"/>
  <c r="D351" i="28"/>
  <c r="D340" i="28"/>
  <c r="D329" i="28"/>
  <c r="D318" i="28"/>
  <c r="D307" i="28"/>
  <c r="D296" i="28"/>
  <c r="D285" i="28"/>
  <c r="D274" i="28"/>
  <c r="D263" i="28"/>
  <c r="D252" i="28"/>
  <c r="D241" i="28"/>
  <c r="D230" i="28"/>
  <c r="D219" i="28"/>
  <c r="D208" i="28"/>
  <c r="D197" i="28"/>
  <c r="D186" i="28"/>
  <c r="D175" i="28"/>
  <c r="D164" i="28"/>
  <c r="D153" i="28"/>
  <c r="D142" i="28"/>
  <c r="D131" i="28"/>
  <c r="D120" i="28"/>
  <c r="D109" i="28"/>
  <c r="D98" i="28"/>
  <c r="D87" i="28"/>
  <c r="D76" i="28"/>
  <c r="D65" i="28"/>
  <c r="D54" i="28"/>
  <c r="D43" i="28"/>
  <c r="D32" i="28"/>
  <c r="D21" i="28"/>
  <c r="D10" i="28"/>
  <c r="C549" i="28"/>
  <c r="C538" i="28"/>
  <c r="C527" i="28"/>
  <c r="C516" i="28"/>
  <c r="C505" i="28"/>
  <c r="C494" i="28"/>
  <c r="C483" i="28"/>
  <c r="C472" i="28"/>
  <c r="C461" i="28"/>
  <c r="C450" i="28"/>
  <c r="C439" i="28"/>
  <c r="C428" i="28"/>
  <c r="C417" i="28"/>
  <c r="C406" i="28"/>
  <c r="C395" i="28"/>
  <c r="C384" i="28"/>
  <c r="C373" i="28"/>
  <c r="C362" i="28"/>
  <c r="C351" i="28"/>
  <c r="C340" i="28"/>
  <c r="C329" i="28"/>
  <c r="C318" i="28"/>
  <c r="C307" i="28"/>
  <c r="C296" i="28"/>
  <c r="C285" i="28"/>
  <c r="C274" i="28"/>
  <c r="C263" i="28"/>
  <c r="C252" i="28"/>
  <c r="C241" i="28"/>
  <c r="C230" i="28"/>
  <c r="C219" i="28"/>
  <c r="C208" i="28"/>
  <c r="C197" i="28"/>
  <c r="C186" i="28"/>
  <c r="C175" i="28"/>
  <c r="C164" i="28"/>
  <c r="C153" i="28"/>
  <c r="C142" i="28"/>
  <c r="C131" i="28"/>
  <c r="C120" i="28"/>
  <c r="C109" i="28"/>
  <c r="C98" i="28"/>
  <c r="C87" i="28"/>
  <c r="C76" i="28"/>
  <c r="C65" i="28"/>
  <c r="C54" i="28"/>
  <c r="C43" i="28"/>
  <c r="C32" i="28"/>
  <c r="C21" i="28"/>
  <c r="C10" i="28"/>
  <c r="B43" i="28"/>
  <c r="R549" i="28"/>
  <c r="AA549" i="28" s="1"/>
  <c r="S549" i="28"/>
  <c r="AB549" i="28" s="1"/>
  <c r="T549" i="28"/>
  <c r="AC549" i="28" s="1"/>
  <c r="Q549" i="28"/>
  <c r="Z549" i="28" s="1"/>
  <c r="N549" i="28"/>
  <c r="W549" i="28" s="1"/>
  <c r="O549" i="28"/>
  <c r="X549" i="28" s="1"/>
  <c r="P549" i="28"/>
  <c r="Y549" i="28" s="1"/>
  <c r="M549" i="28"/>
  <c r="R538" i="28"/>
  <c r="AA538" i="28" s="1"/>
  <c r="S538" i="28"/>
  <c r="AB538" i="28" s="1"/>
  <c r="T538" i="28"/>
  <c r="AC538" i="28" s="1"/>
  <c r="Q538" i="28"/>
  <c r="Z538" i="28" s="1"/>
  <c r="N538" i="28"/>
  <c r="W538" i="28" s="1"/>
  <c r="O538" i="28"/>
  <c r="X538" i="28" s="1"/>
  <c r="P538" i="28"/>
  <c r="Y538" i="28" s="1"/>
  <c r="M538" i="28"/>
  <c r="R527" i="28"/>
  <c r="AA527" i="28" s="1"/>
  <c r="S527" i="28"/>
  <c r="AB527" i="28" s="1"/>
  <c r="T527" i="28"/>
  <c r="AC527" i="28" s="1"/>
  <c r="Q527" i="28"/>
  <c r="Z527" i="28" s="1"/>
  <c r="N527" i="28"/>
  <c r="W527" i="28" s="1"/>
  <c r="O527" i="28"/>
  <c r="X527" i="28" s="1"/>
  <c r="P527" i="28"/>
  <c r="Y527" i="28" s="1"/>
  <c r="M527" i="28"/>
  <c r="R516" i="28"/>
  <c r="AA516" i="28" s="1"/>
  <c r="S516" i="28"/>
  <c r="AB516" i="28" s="1"/>
  <c r="T516" i="28"/>
  <c r="AC516" i="28" s="1"/>
  <c r="Q516" i="28"/>
  <c r="Z516" i="28" s="1"/>
  <c r="N516" i="28"/>
  <c r="O516" i="28"/>
  <c r="X516" i="28" s="1"/>
  <c r="P516" i="28"/>
  <c r="Y516" i="28" s="1"/>
  <c r="M516" i="28"/>
  <c r="R505" i="28"/>
  <c r="AA505" i="28" s="1"/>
  <c r="S505" i="28"/>
  <c r="AB505" i="28" s="1"/>
  <c r="T505" i="28"/>
  <c r="AC505" i="28" s="1"/>
  <c r="Q505" i="28"/>
  <c r="Z505" i="28" s="1"/>
  <c r="N505" i="28"/>
  <c r="W505" i="28" s="1"/>
  <c r="O505" i="28"/>
  <c r="X505" i="28" s="1"/>
  <c r="P505" i="28"/>
  <c r="Y505" i="28" s="1"/>
  <c r="M505" i="28"/>
  <c r="R494" i="28"/>
  <c r="AA494" i="28" s="1"/>
  <c r="S494" i="28"/>
  <c r="AB494" i="28" s="1"/>
  <c r="T494" i="28"/>
  <c r="AC494" i="28" s="1"/>
  <c r="Q494" i="28"/>
  <c r="Z494" i="28" s="1"/>
  <c r="N494" i="28"/>
  <c r="W494" i="28" s="1"/>
  <c r="O494" i="28"/>
  <c r="X494" i="28" s="1"/>
  <c r="P494" i="28"/>
  <c r="Y494" i="28" s="1"/>
  <c r="M494" i="28"/>
  <c r="R483" i="28"/>
  <c r="AA483" i="28" s="1"/>
  <c r="S483" i="28"/>
  <c r="AB483" i="28" s="1"/>
  <c r="T483" i="28"/>
  <c r="AC483" i="28" s="1"/>
  <c r="Q483" i="28"/>
  <c r="Z483" i="28" s="1"/>
  <c r="N483" i="28"/>
  <c r="W483" i="28" s="1"/>
  <c r="O483" i="28"/>
  <c r="X483" i="28" s="1"/>
  <c r="P483" i="28"/>
  <c r="Y483" i="28" s="1"/>
  <c r="M483" i="28"/>
  <c r="R472" i="28"/>
  <c r="AA472" i="28" s="1"/>
  <c r="S472" i="28"/>
  <c r="AB472" i="28" s="1"/>
  <c r="T472" i="28"/>
  <c r="AC472" i="28" s="1"/>
  <c r="Q472" i="28"/>
  <c r="Z472" i="28" s="1"/>
  <c r="N472" i="28"/>
  <c r="O472" i="28"/>
  <c r="X472" i="28" s="1"/>
  <c r="P472" i="28"/>
  <c r="Y472" i="28" s="1"/>
  <c r="M472" i="28"/>
  <c r="R461" i="28"/>
  <c r="AA461" i="28" s="1"/>
  <c r="S461" i="28"/>
  <c r="AB461" i="28" s="1"/>
  <c r="T461" i="28"/>
  <c r="AC461" i="28" s="1"/>
  <c r="Q461" i="28"/>
  <c r="Z461" i="28" s="1"/>
  <c r="N461" i="28"/>
  <c r="W461" i="28" s="1"/>
  <c r="O461" i="28"/>
  <c r="X461" i="28" s="1"/>
  <c r="P461" i="28"/>
  <c r="Y461" i="28" s="1"/>
  <c r="M461" i="28"/>
  <c r="R439" i="28"/>
  <c r="AA439" i="28" s="1"/>
  <c r="S439" i="28"/>
  <c r="AB439" i="28" s="1"/>
  <c r="T439" i="28"/>
  <c r="AC439" i="28" s="1"/>
  <c r="Q439" i="28"/>
  <c r="Z439" i="28" s="1"/>
  <c r="N439" i="28"/>
  <c r="O439" i="28"/>
  <c r="X439" i="28" s="1"/>
  <c r="P439" i="28"/>
  <c r="Y439" i="28" s="1"/>
  <c r="M439" i="28"/>
  <c r="R428" i="28"/>
  <c r="AA428" i="28" s="1"/>
  <c r="S428" i="28"/>
  <c r="AB428" i="28" s="1"/>
  <c r="T428" i="28"/>
  <c r="AC428" i="28" s="1"/>
  <c r="Q428" i="28"/>
  <c r="Z428" i="28" s="1"/>
  <c r="N428" i="28"/>
  <c r="W428" i="28" s="1"/>
  <c r="O428" i="28"/>
  <c r="X428" i="28" s="1"/>
  <c r="P428" i="28"/>
  <c r="Y428" i="28" s="1"/>
  <c r="M428" i="28"/>
  <c r="R417" i="28"/>
  <c r="AA417" i="28" s="1"/>
  <c r="S417" i="28"/>
  <c r="AB417" i="28" s="1"/>
  <c r="T417" i="28"/>
  <c r="AC417" i="28" s="1"/>
  <c r="Q417" i="28"/>
  <c r="Z417" i="28" s="1"/>
  <c r="N417" i="28"/>
  <c r="W417" i="28" s="1"/>
  <c r="O417" i="28"/>
  <c r="X417" i="28" s="1"/>
  <c r="P417" i="28"/>
  <c r="Y417" i="28" s="1"/>
  <c r="M417" i="28"/>
  <c r="R406" i="28"/>
  <c r="AA406" i="28" s="1"/>
  <c r="S406" i="28"/>
  <c r="AB406" i="28" s="1"/>
  <c r="T406" i="28"/>
  <c r="AC406" i="28" s="1"/>
  <c r="Q406" i="28"/>
  <c r="Z406" i="28" s="1"/>
  <c r="N406" i="28"/>
  <c r="O406" i="28"/>
  <c r="X406" i="28" s="1"/>
  <c r="P406" i="28"/>
  <c r="Y406" i="28" s="1"/>
  <c r="M406" i="28"/>
  <c r="R395" i="28"/>
  <c r="AA395" i="28" s="1"/>
  <c r="S395" i="28"/>
  <c r="AB395" i="28" s="1"/>
  <c r="T395" i="28"/>
  <c r="AC395" i="28" s="1"/>
  <c r="Q395" i="28"/>
  <c r="Z395" i="28" s="1"/>
  <c r="N395" i="28"/>
  <c r="W395" i="28" s="1"/>
  <c r="O395" i="28"/>
  <c r="X395" i="28" s="1"/>
  <c r="P395" i="28"/>
  <c r="Y395" i="28" s="1"/>
  <c r="M395" i="28"/>
  <c r="R384" i="28"/>
  <c r="AA384" i="28" s="1"/>
  <c r="S384" i="28"/>
  <c r="AB384" i="28" s="1"/>
  <c r="T384" i="28"/>
  <c r="AC384" i="28" s="1"/>
  <c r="Q384" i="28"/>
  <c r="Z384" i="28" s="1"/>
  <c r="N384" i="28"/>
  <c r="O384" i="28"/>
  <c r="X384" i="28" s="1"/>
  <c r="P384" i="28"/>
  <c r="Y384" i="28" s="1"/>
  <c r="M384" i="28"/>
  <c r="R373" i="28"/>
  <c r="AA373" i="28" s="1"/>
  <c r="S373" i="28"/>
  <c r="AB373" i="28" s="1"/>
  <c r="T373" i="28"/>
  <c r="AC373" i="28" s="1"/>
  <c r="Q373" i="28"/>
  <c r="Z373" i="28" s="1"/>
  <c r="N373" i="28"/>
  <c r="W373" i="28" s="1"/>
  <c r="O373" i="28"/>
  <c r="X373" i="28" s="1"/>
  <c r="P373" i="28"/>
  <c r="Y373" i="28" s="1"/>
  <c r="M373" i="28"/>
  <c r="V373" i="28" s="1"/>
  <c r="R362" i="28"/>
  <c r="AA362" i="28" s="1"/>
  <c r="S362" i="28"/>
  <c r="AB362" i="28" s="1"/>
  <c r="T362" i="28"/>
  <c r="AC362" i="28" s="1"/>
  <c r="Q362" i="28"/>
  <c r="Z362" i="28" s="1"/>
  <c r="M362" i="28"/>
  <c r="V362" i="28" s="1"/>
  <c r="N362" i="28"/>
  <c r="O362" i="28"/>
  <c r="X362" i="28" s="1"/>
  <c r="P362" i="28"/>
  <c r="Y362" i="28" s="1"/>
  <c r="R351" i="28"/>
  <c r="AA351" i="28" s="1"/>
  <c r="S351" i="28"/>
  <c r="AB351" i="28" s="1"/>
  <c r="T351" i="28"/>
  <c r="AC351" i="28" s="1"/>
  <c r="Q351" i="28"/>
  <c r="Z351" i="28" s="1"/>
  <c r="N351" i="28"/>
  <c r="W351" i="28" s="1"/>
  <c r="O351" i="28"/>
  <c r="X351" i="28" s="1"/>
  <c r="P351" i="28"/>
  <c r="Y351" i="28" s="1"/>
  <c r="M351" i="28"/>
  <c r="R329" i="28"/>
  <c r="AA329" i="28" s="1"/>
  <c r="S329" i="28"/>
  <c r="AB329" i="28" s="1"/>
  <c r="T329" i="28"/>
  <c r="AC329" i="28" s="1"/>
  <c r="Q329" i="28"/>
  <c r="Z329" i="28" s="1"/>
  <c r="N329" i="28"/>
  <c r="W329" i="28" s="1"/>
  <c r="O329" i="28"/>
  <c r="X329" i="28" s="1"/>
  <c r="P329" i="28"/>
  <c r="Y329" i="28" s="1"/>
  <c r="M329" i="28"/>
  <c r="R318" i="28"/>
  <c r="AA318" i="28" s="1"/>
  <c r="S318" i="28"/>
  <c r="AB318" i="28" s="1"/>
  <c r="T318" i="28"/>
  <c r="AC318" i="28" s="1"/>
  <c r="Q318" i="28"/>
  <c r="Z318" i="28" s="1"/>
  <c r="N318" i="28"/>
  <c r="W318" i="28" s="1"/>
  <c r="O318" i="28"/>
  <c r="X318" i="28" s="1"/>
  <c r="P318" i="28"/>
  <c r="Y318" i="28" s="1"/>
  <c r="M318" i="28"/>
  <c r="R307" i="28"/>
  <c r="AA307" i="28" s="1"/>
  <c r="S307" i="28"/>
  <c r="AB307" i="28" s="1"/>
  <c r="T307" i="28"/>
  <c r="AC307" i="28" s="1"/>
  <c r="Q307" i="28"/>
  <c r="Z307" i="28" s="1"/>
  <c r="N307" i="28"/>
  <c r="W307" i="28" s="1"/>
  <c r="O307" i="28"/>
  <c r="X307" i="28" s="1"/>
  <c r="P307" i="28"/>
  <c r="Y307" i="28" s="1"/>
  <c r="M307" i="28"/>
  <c r="R296" i="28"/>
  <c r="AA296" i="28" s="1"/>
  <c r="S296" i="28"/>
  <c r="AB296" i="28" s="1"/>
  <c r="T296" i="28"/>
  <c r="AC296" i="28" s="1"/>
  <c r="Q296" i="28"/>
  <c r="Z296" i="28" s="1"/>
  <c r="N296" i="28"/>
  <c r="W296" i="28" s="1"/>
  <c r="O296" i="28"/>
  <c r="X296" i="28" s="1"/>
  <c r="P296" i="28"/>
  <c r="Y296" i="28" s="1"/>
  <c r="M296" i="28"/>
  <c r="R285" i="28"/>
  <c r="AA285" i="28" s="1"/>
  <c r="S285" i="28"/>
  <c r="AB285" i="28" s="1"/>
  <c r="T285" i="28"/>
  <c r="AC285" i="28" s="1"/>
  <c r="Q285" i="28"/>
  <c r="Z285" i="28" s="1"/>
  <c r="N285" i="28"/>
  <c r="W285" i="28" s="1"/>
  <c r="O285" i="28"/>
  <c r="X285" i="28" s="1"/>
  <c r="P285" i="28"/>
  <c r="Y285" i="28" s="1"/>
  <c r="M285" i="28"/>
  <c r="R274" i="28"/>
  <c r="AA274" i="28" s="1"/>
  <c r="S274" i="28"/>
  <c r="AB274" i="28" s="1"/>
  <c r="T274" i="28"/>
  <c r="AC274" i="28" s="1"/>
  <c r="Q274" i="28"/>
  <c r="Z274" i="28" s="1"/>
  <c r="N274" i="28"/>
  <c r="W274" i="28" s="1"/>
  <c r="O274" i="28"/>
  <c r="X274" i="28" s="1"/>
  <c r="P274" i="28"/>
  <c r="Y274" i="28" s="1"/>
  <c r="M274" i="28"/>
  <c r="R263" i="28"/>
  <c r="AA263" i="28" s="1"/>
  <c r="S263" i="28"/>
  <c r="AB263" i="28" s="1"/>
  <c r="T263" i="28"/>
  <c r="AC263" i="28" s="1"/>
  <c r="Q263" i="28"/>
  <c r="Z263" i="28" s="1"/>
  <c r="N263" i="28"/>
  <c r="W263" i="28" s="1"/>
  <c r="O263" i="28"/>
  <c r="X263" i="28" s="1"/>
  <c r="P263" i="28"/>
  <c r="Y263" i="28" s="1"/>
  <c r="M263" i="28"/>
  <c r="R252" i="28"/>
  <c r="AA252" i="28" s="1"/>
  <c r="S252" i="28"/>
  <c r="AB252" i="28" s="1"/>
  <c r="T252" i="28"/>
  <c r="AC252" i="28" s="1"/>
  <c r="Q252" i="28"/>
  <c r="Z252" i="28" s="1"/>
  <c r="N252" i="28"/>
  <c r="W252" i="28" s="1"/>
  <c r="O252" i="28"/>
  <c r="X252" i="28" s="1"/>
  <c r="P252" i="28"/>
  <c r="Y252" i="28" s="1"/>
  <c r="M252" i="28"/>
  <c r="R241" i="28"/>
  <c r="AA241" i="28" s="1"/>
  <c r="S241" i="28"/>
  <c r="AB241" i="28" s="1"/>
  <c r="T241" i="28"/>
  <c r="AC241" i="28" s="1"/>
  <c r="Q241" i="28"/>
  <c r="Z241" i="28" s="1"/>
  <c r="N241" i="28"/>
  <c r="W241" i="28" s="1"/>
  <c r="O241" i="28"/>
  <c r="X241" i="28" s="1"/>
  <c r="P241" i="28"/>
  <c r="Y241" i="28" s="1"/>
  <c r="M241" i="28"/>
  <c r="R219" i="28"/>
  <c r="AA219" i="28" s="1"/>
  <c r="S219" i="28"/>
  <c r="AB219" i="28" s="1"/>
  <c r="T219" i="28"/>
  <c r="AC219" i="28" s="1"/>
  <c r="Q219" i="28"/>
  <c r="Z219" i="28" s="1"/>
  <c r="N219" i="28"/>
  <c r="O219" i="28"/>
  <c r="X219" i="28" s="1"/>
  <c r="P219" i="28"/>
  <c r="Y219" i="28" s="1"/>
  <c r="M219" i="28"/>
  <c r="R208" i="28"/>
  <c r="AA208" i="28" s="1"/>
  <c r="S208" i="28"/>
  <c r="AB208" i="28" s="1"/>
  <c r="T208" i="28"/>
  <c r="AC208" i="28" s="1"/>
  <c r="Q208" i="28"/>
  <c r="Z208" i="28" s="1"/>
  <c r="N208" i="28"/>
  <c r="W208" i="28" s="1"/>
  <c r="O208" i="28"/>
  <c r="X208" i="28" s="1"/>
  <c r="P208" i="28"/>
  <c r="Y208" i="28" s="1"/>
  <c r="M208" i="28"/>
  <c r="R197" i="28"/>
  <c r="AA197" i="28" s="1"/>
  <c r="S197" i="28"/>
  <c r="AB197" i="28" s="1"/>
  <c r="T197" i="28"/>
  <c r="AC197" i="28" s="1"/>
  <c r="Q197" i="28"/>
  <c r="Z197" i="28" s="1"/>
  <c r="N197" i="28"/>
  <c r="W197" i="28" s="1"/>
  <c r="O197" i="28"/>
  <c r="X197" i="28" s="1"/>
  <c r="P197" i="28"/>
  <c r="Y197" i="28" s="1"/>
  <c r="M197" i="28"/>
  <c r="R186" i="28"/>
  <c r="AA186" i="28" s="1"/>
  <c r="S186" i="28"/>
  <c r="AB186" i="28" s="1"/>
  <c r="T186" i="28"/>
  <c r="AC186" i="28" s="1"/>
  <c r="Q186" i="28"/>
  <c r="Z186" i="28" s="1"/>
  <c r="N186" i="28"/>
  <c r="W186" i="28" s="1"/>
  <c r="O186" i="28"/>
  <c r="X186" i="28" s="1"/>
  <c r="P186" i="28"/>
  <c r="Y186" i="28" s="1"/>
  <c r="M186" i="28"/>
  <c r="R175" i="28"/>
  <c r="AA175" i="28" s="1"/>
  <c r="S175" i="28"/>
  <c r="AB175" i="28" s="1"/>
  <c r="T175" i="28"/>
  <c r="AC175" i="28" s="1"/>
  <c r="Q175" i="28"/>
  <c r="Z175" i="28" s="1"/>
  <c r="N175" i="28"/>
  <c r="W175" i="28" s="1"/>
  <c r="O175" i="28"/>
  <c r="X175" i="28" s="1"/>
  <c r="P175" i="28"/>
  <c r="Y175" i="28" s="1"/>
  <c r="M175" i="28"/>
  <c r="R164" i="28"/>
  <c r="AA164" i="28" s="1"/>
  <c r="S164" i="28"/>
  <c r="AB164" i="28" s="1"/>
  <c r="T164" i="28"/>
  <c r="AC164" i="28" s="1"/>
  <c r="Q164" i="28"/>
  <c r="Z164" i="28" s="1"/>
  <c r="N164" i="28"/>
  <c r="W164" i="28" s="1"/>
  <c r="O164" i="28"/>
  <c r="X164" i="28" s="1"/>
  <c r="P164" i="28"/>
  <c r="Y164" i="28" s="1"/>
  <c r="M164" i="28"/>
  <c r="R153" i="28"/>
  <c r="AA153" i="28" s="1"/>
  <c r="S153" i="28"/>
  <c r="AB153" i="28" s="1"/>
  <c r="T153" i="28"/>
  <c r="AC153" i="28" s="1"/>
  <c r="Q153" i="28"/>
  <c r="Z153" i="28" s="1"/>
  <c r="N153" i="28"/>
  <c r="W153" i="28" s="1"/>
  <c r="O153" i="28"/>
  <c r="X153" i="28" s="1"/>
  <c r="P153" i="28"/>
  <c r="Y153" i="28" s="1"/>
  <c r="M153" i="28"/>
  <c r="R142" i="28"/>
  <c r="AA142" i="28" s="1"/>
  <c r="S142" i="28"/>
  <c r="AB142" i="28" s="1"/>
  <c r="T142" i="28"/>
  <c r="AC142" i="28" s="1"/>
  <c r="Q142" i="28"/>
  <c r="Z142" i="28" s="1"/>
  <c r="N142" i="28"/>
  <c r="W142" i="28" s="1"/>
  <c r="O142" i="28"/>
  <c r="X142" i="28" s="1"/>
  <c r="P142" i="28"/>
  <c r="Y142" i="28" s="1"/>
  <c r="M142" i="28"/>
  <c r="R131" i="28"/>
  <c r="AA131" i="28" s="1"/>
  <c r="S131" i="28"/>
  <c r="AB131" i="28" s="1"/>
  <c r="T131" i="28"/>
  <c r="AC131" i="28" s="1"/>
  <c r="Q131" i="28"/>
  <c r="Z131" i="28" s="1"/>
  <c r="N131" i="28"/>
  <c r="W131" i="28" s="1"/>
  <c r="O131" i="28"/>
  <c r="X131" i="28" s="1"/>
  <c r="P131" i="28"/>
  <c r="Y131" i="28" s="1"/>
  <c r="M131" i="28"/>
  <c r="R109" i="28"/>
  <c r="AA109" i="28" s="1"/>
  <c r="S109" i="28"/>
  <c r="AB109" i="28" s="1"/>
  <c r="T109" i="28"/>
  <c r="AC109" i="28" s="1"/>
  <c r="Q109" i="28"/>
  <c r="Z109" i="28" s="1"/>
  <c r="N109" i="28"/>
  <c r="W109" i="28" s="1"/>
  <c r="O109" i="28"/>
  <c r="X109" i="28" s="1"/>
  <c r="P109" i="28"/>
  <c r="Y109" i="28" s="1"/>
  <c r="M109" i="28"/>
  <c r="R98" i="28"/>
  <c r="AA98" i="28" s="1"/>
  <c r="S98" i="28"/>
  <c r="AB98" i="28" s="1"/>
  <c r="T98" i="28"/>
  <c r="AC98" i="28" s="1"/>
  <c r="Q98" i="28"/>
  <c r="Z98" i="28" s="1"/>
  <c r="N98" i="28"/>
  <c r="W98" i="28" s="1"/>
  <c r="O98" i="28"/>
  <c r="X98" i="28" s="1"/>
  <c r="P98" i="28"/>
  <c r="Y98" i="28" s="1"/>
  <c r="M98" i="28"/>
  <c r="R87" i="28"/>
  <c r="AA87" i="28" s="1"/>
  <c r="S87" i="28"/>
  <c r="AB87" i="28" s="1"/>
  <c r="T87" i="28"/>
  <c r="AC87" i="28" s="1"/>
  <c r="Q87" i="28"/>
  <c r="Z87" i="28" s="1"/>
  <c r="N87" i="28"/>
  <c r="W87" i="28" s="1"/>
  <c r="O87" i="28"/>
  <c r="X87" i="28" s="1"/>
  <c r="P87" i="28"/>
  <c r="Y87" i="28" s="1"/>
  <c r="M87" i="28"/>
  <c r="R76" i="28"/>
  <c r="AA76" i="28" s="1"/>
  <c r="S76" i="28"/>
  <c r="AB76" i="28" s="1"/>
  <c r="T76" i="28"/>
  <c r="AC76" i="28" s="1"/>
  <c r="Q76" i="28"/>
  <c r="Z76" i="28" s="1"/>
  <c r="N76" i="28"/>
  <c r="W76" i="28" s="1"/>
  <c r="O76" i="28"/>
  <c r="X76" i="28" s="1"/>
  <c r="P76" i="28"/>
  <c r="Y76" i="28" s="1"/>
  <c r="M76" i="28"/>
  <c r="R65" i="28"/>
  <c r="AA65" i="28" s="1"/>
  <c r="S65" i="28"/>
  <c r="AB65" i="28" s="1"/>
  <c r="T65" i="28"/>
  <c r="AC65" i="28" s="1"/>
  <c r="Q65" i="28"/>
  <c r="Z65" i="28" s="1"/>
  <c r="N65" i="28"/>
  <c r="W65" i="28" s="1"/>
  <c r="O65" i="28"/>
  <c r="X65" i="28" s="1"/>
  <c r="P65" i="28"/>
  <c r="Y65" i="28" s="1"/>
  <c r="M65" i="28"/>
  <c r="R450" i="28"/>
  <c r="AA450" i="28" s="1"/>
  <c r="S450" i="28"/>
  <c r="AB450" i="28" s="1"/>
  <c r="T450" i="28"/>
  <c r="AC450" i="28" s="1"/>
  <c r="Q450" i="28"/>
  <c r="Z450" i="28" s="1"/>
  <c r="N450" i="28"/>
  <c r="W450" i="28" s="1"/>
  <c r="O450" i="28"/>
  <c r="X450" i="28" s="1"/>
  <c r="P450" i="28"/>
  <c r="Y450" i="28" s="1"/>
  <c r="M450" i="28"/>
  <c r="R340" i="28"/>
  <c r="AA340" i="28" s="1"/>
  <c r="S340" i="28"/>
  <c r="AB340" i="28" s="1"/>
  <c r="T340" i="28"/>
  <c r="AC340" i="28" s="1"/>
  <c r="Q340" i="28"/>
  <c r="Z340" i="28" s="1"/>
  <c r="N340" i="28"/>
  <c r="W340" i="28" s="1"/>
  <c r="O340" i="28"/>
  <c r="X340" i="28" s="1"/>
  <c r="P340" i="28"/>
  <c r="Y340" i="28" s="1"/>
  <c r="M340" i="28"/>
  <c r="R230" i="28"/>
  <c r="AA230" i="28" s="1"/>
  <c r="S230" i="28"/>
  <c r="AB230" i="28" s="1"/>
  <c r="T230" i="28"/>
  <c r="AC230" i="28" s="1"/>
  <c r="Q230" i="28"/>
  <c r="Z230" i="28" s="1"/>
  <c r="N230" i="28"/>
  <c r="W230" i="28" s="1"/>
  <c r="O230" i="28"/>
  <c r="X230" i="28" s="1"/>
  <c r="P230" i="28"/>
  <c r="Y230" i="28" s="1"/>
  <c r="M230" i="28"/>
  <c r="R120" i="28"/>
  <c r="AA120" i="28" s="1"/>
  <c r="S120" i="28"/>
  <c r="AB120" i="28" s="1"/>
  <c r="T120" i="28"/>
  <c r="AC120" i="28" s="1"/>
  <c r="Q120" i="28"/>
  <c r="Z120" i="28" s="1"/>
  <c r="N120" i="28"/>
  <c r="W120" i="28" s="1"/>
  <c r="O120" i="28"/>
  <c r="X120" i="28" s="1"/>
  <c r="P120" i="28"/>
  <c r="Y120" i="28" s="1"/>
  <c r="M120" i="28"/>
  <c r="R54" i="28"/>
  <c r="AA54" i="28" s="1"/>
  <c r="S54" i="28"/>
  <c r="AB54" i="28" s="1"/>
  <c r="T54" i="28"/>
  <c r="AC54" i="28" s="1"/>
  <c r="Q54" i="28"/>
  <c r="Z54" i="28" s="1"/>
  <c r="N54" i="28"/>
  <c r="W54" i="28" s="1"/>
  <c r="O54" i="28"/>
  <c r="X54" i="28" s="1"/>
  <c r="P54" i="28"/>
  <c r="Y54" i="28" s="1"/>
  <c r="M54" i="28"/>
  <c r="R43" i="28"/>
  <c r="AA43" i="28" s="1"/>
  <c r="S43" i="28"/>
  <c r="AB43" i="28" s="1"/>
  <c r="T43" i="28"/>
  <c r="AC43" i="28" s="1"/>
  <c r="Q43" i="28"/>
  <c r="Z43" i="28" s="1"/>
  <c r="N43" i="28"/>
  <c r="W43" i="28" s="1"/>
  <c r="O43" i="28"/>
  <c r="X43" i="28" s="1"/>
  <c r="P43" i="28"/>
  <c r="Y43" i="28" s="1"/>
  <c r="M43" i="28"/>
  <c r="R32" i="28"/>
  <c r="AA32" i="28" s="1"/>
  <c r="S32" i="28"/>
  <c r="AB32" i="28" s="1"/>
  <c r="T32" i="28"/>
  <c r="AC32" i="28" s="1"/>
  <c r="Q32" i="28"/>
  <c r="Z32" i="28" s="1"/>
  <c r="N32" i="28"/>
  <c r="W32" i="28" s="1"/>
  <c r="O32" i="28"/>
  <c r="X32" i="28" s="1"/>
  <c r="P32" i="28"/>
  <c r="Y32" i="28" s="1"/>
  <c r="M32" i="28"/>
  <c r="V32" i="28" s="1"/>
  <c r="R21" i="28"/>
  <c r="AA21" i="28" s="1"/>
  <c r="S21" i="28"/>
  <c r="AB21" i="28" s="1"/>
  <c r="T21" i="28"/>
  <c r="AC21" i="28" s="1"/>
  <c r="Q21" i="28"/>
  <c r="Z21" i="28" s="1"/>
  <c r="N21" i="28"/>
  <c r="W21" i="28" s="1"/>
  <c r="O21" i="28"/>
  <c r="X21" i="28" s="1"/>
  <c r="P21" i="28"/>
  <c r="Y21" i="28" s="1"/>
  <c r="M21" i="28"/>
  <c r="W406" i="28"/>
  <c r="W362" i="28"/>
  <c r="W219" i="28"/>
  <c r="W439" i="28"/>
  <c r="W384" i="28"/>
  <c r="W472" i="28"/>
  <c r="W516" i="28"/>
  <c r="V538" i="28"/>
  <c r="V21" i="28"/>
  <c r="V175" i="28"/>
  <c r="V274" i="28"/>
  <c r="V98" i="28"/>
  <c r="V494" i="28"/>
  <c r="V230" i="28"/>
  <c r="V483" i="28"/>
  <c r="V428" i="28"/>
  <c r="V516" i="28"/>
  <c r="V417" i="28"/>
  <c r="V285" i="28"/>
  <c r="V109" i="28"/>
  <c r="V351" i="28"/>
  <c r="V65" i="28"/>
  <c r="V120" i="28"/>
  <c r="V186" i="28"/>
  <c r="V142" i="28"/>
  <c r="V318" i="28"/>
  <c r="V450" i="28"/>
  <c r="V505" i="28"/>
  <c r="V252" i="28"/>
  <c r="V340" i="28"/>
  <c r="V87" i="28"/>
  <c r="V241" i="28"/>
  <c r="V76" i="28"/>
  <c r="V263" i="28"/>
  <c r="V329" i="28"/>
  <c r="V54" i="28"/>
  <c r="V395" i="28"/>
  <c r="V197" i="28"/>
  <c r="V296" i="28"/>
  <c r="V153" i="28"/>
  <c r="V43" i="28"/>
  <c r="V527" i="28"/>
  <c r="V131" i="28"/>
  <c r="V472" i="28"/>
  <c r="V219" i="28"/>
  <c r="V384" i="28"/>
  <c r="V164" i="28"/>
  <c r="V208" i="28"/>
  <c r="V549" i="28"/>
  <c r="V406" i="28"/>
  <c r="V461" i="28"/>
  <c r="V307" i="28"/>
  <c r="V439" i="28"/>
  <c r="B37" i="15" l="1"/>
  <c r="E30" i="15"/>
  <c r="H30" i="15" s="1"/>
  <c r="K30" i="15" s="1"/>
  <c r="N30" i="15" s="1"/>
  <c r="Q30" i="15" s="1"/>
  <c r="T30" i="15" s="1"/>
  <c r="AD538" i="28"/>
  <c r="AD527" i="28"/>
  <c r="AD472" i="28"/>
  <c r="AD516" i="28"/>
  <c r="AD296" i="28"/>
  <c r="AD351" i="28"/>
  <c r="AD373" i="28"/>
  <c r="AD428" i="28"/>
  <c r="AD450" i="28"/>
  <c r="AD120" i="28"/>
  <c r="AD186" i="28"/>
  <c r="AD208" i="28"/>
  <c r="AD274" i="28"/>
  <c r="AD329" i="28"/>
  <c r="AD505" i="28"/>
  <c r="AD142" i="28"/>
  <c r="AD153" i="28"/>
  <c r="AD164" i="28"/>
  <c r="AD175" i="28"/>
  <c r="AD197" i="28"/>
  <c r="AD219" i="28"/>
  <c r="AD230" i="28"/>
  <c r="AD241" i="28"/>
  <c r="AD252" i="28"/>
  <c r="AD263" i="28"/>
  <c r="AD285" i="28"/>
  <c r="AD307" i="28"/>
  <c r="AD318" i="28"/>
  <c r="AD340" i="28"/>
  <c r="AD362" i="28"/>
  <c r="AD384" i="28"/>
  <c r="AD395" i="28"/>
  <c r="AD406" i="28"/>
  <c r="AD417" i="28"/>
  <c r="AD439" i="28"/>
  <c r="AD461" i="28"/>
  <c r="AD483" i="28"/>
  <c r="AD494" i="28"/>
  <c r="AD131" i="28"/>
  <c r="AC10" i="28"/>
  <c r="AB10" i="28"/>
  <c r="AA10" i="28"/>
  <c r="Z10" i="28"/>
  <c r="K549" i="28"/>
  <c r="B549" i="28"/>
  <c r="K538" i="28"/>
  <c r="B538" i="28"/>
  <c r="K527" i="28"/>
  <c r="B527" i="28"/>
  <c r="K516" i="28"/>
  <c r="B516" i="28"/>
  <c r="K505" i="28"/>
  <c r="B505" i="28"/>
  <c r="K494" i="28"/>
  <c r="B494" i="28"/>
  <c r="K483" i="28"/>
  <c r="B483" i="28"/>
  <c r="K472" i="28"/>
  <c r="B472" i="28"/>
  <c r="K461" i="28"/>
  <c r="B461" i="28"/>
  <c r="K450" i="28"/>
  <c r="B450" i="28"/>
  <c r="K439" i="28"/>
  <c r="B439" i="28"/>
  <c r="K428" i="28"/>
  <c r="B428" i="28"/>
  <c r="K417" i="28"/>
  <c r="B417" i="28"/>
  <c r="K406" i="28"/>
  <c r="B406" i="28"/>
  <c r="K395" i="28"/>
  <c r="B395" i="28"/>
  <c r="K384" i="28"/>
  <c r="B384" i="28"/>
  <c r="K373" i="28"/>
  <c r="B373" i="28"/>
  <c r="K362" i="28"/>
  <c r="B362" i="28"/>
  <c r="K351" i="28"/>
  <c r="B351" i="28"/>
  <c r="K340" i="28"/>
  <c r="B340" i="28"/>
  <c r="K329" i="28"/>
  <c r="B329" i="28"/>
  <c r="K318" i="28"/>
  <c r="B318" i="28"/>
  <c r="K307" i="28"/>
  <c r="B307" i="28"/>
  <c r="K296" i="28"/>
  <c r="B296" i="28"/>
  <c r="K285" i="28"/>
  <c r="B285" i="28"/>
  <c r="K274" i="28"/>
  <c r="B274" i="28"/>
  <c r="K263" i="28"/>
  <c r="B263" i="28"/>
  <c r="K252" i="28"/>
  <c r="B252" i="28"/>
  <c r="K241" i="28"/>
  <c r="B241" i="28"/>
  <c r="K230" i="28"/>
  <c r="B230" i="28"/>
  <c r="K219" i="28"/>
  <c r="B219" i="28"/>
  <c r="K208" i="28"/>
  <c r="B208" i="28"/>
  <c r="K197" i="28"/>
  <c r="B197" i="28"/>
  <c r="K186" i="28"/>
  <c r="B186" i="28"/>
  <c r="K175" i="28"/>
  <c r="B175" i="28"/>
  <c r="K164" i="28"/>
  <c r="B164" i="28"/>
  <c r="K153" i="28"/>
  <c r="B153" i="28"/>
  <c r="K142" i="28"/>
  <c r="B142" i="28"/>
  <c r="K131" i="28"/>
  <c r="B131" i="28"/>
  <c r="K120" i="28"/>
  <c r="B120" i="28"/>
  <c r="K109" i="28"/>
  <c r="B109" i="28"/>
  <c r="B98" i="28"/>
  <c r="B87" i="28"/>
  <c r="B76" i="28"/>
  <c r="B65" i="28"/>
  <c r="B54" i="28"/>
  <c r="B32" i="28"/>
  <c r="A10" i="28"/>
  <c r="A21" i="28" s="1"/>
  <c r="A32" i="28" s="1"/>
  <c r="A43" i="28" s="1"/>
  <c r="A54" i="28" s="1"/>
  <c r="A65" i="28" s="1"/>
  <c r="A76" i="28" s="1"/>
  <c r="A87" i="28" s="1"/>
  <c r="A98" i="28" s="1"/>
  <c r="A109" i="28" s="1"/>
  <c r="A120" i="28" s="1"/>
  <c r="A131" i="28" s="1"/>
  <c r="A142" i="28" s="1"/>
  <c r="A153" i="28" s="1"/>
  <c r="A164" i="28" s="1"/>
  <c r="A175" i="28" s="1"/>
  <c r="A186" i="28" s="1"/>
  <c r="A197" i="28" s="1"/>
  <c r="A208" i="28" s="1"/>
  <c r="A219" i="28" s="1"/>
  <c r="A230" i="28" s="1"/>
  <c r="A241" i="28" s="1"/>
  <c r="A252" i="28" s="1"/>
  <c r="A263" i="28" s="1"/>
  <c r="A274" i="28" s="1"/>
  <c r="A285" i="28" s="1"/>
  <c r="A296" i="28" s="1"/>
  <c r="A307" i="28" s="1"/>
  <c r="A318" i="28" s="1"/>
  <c r="A329" i="28" s="1"/>
  <c r="A340" i="28" s="1"/>
  <c r="A351" i="28" s="1"/>
  <c r="A362" i="28" s="1"/>
  <c r="A373" i="28" s="1"/>
  <c r="A384" i="28" s="1"/>
  <c r="A395" i="28" s="1"/>
  <c r="A406" i="28" s="1"/>
  <c r="A417" i="28" s="1"/>
  <c r="A428" i="28" s="1"/>
  <c r="A439" i="28" s="1"/>
  <c r="A450" i="28" s="1"/>
  <c r="A461" i="28" s="1"/>
  <c r="A472" i="28" s="1"/>
  <c r="A483" i="28" s="1"/>
  <c r="A494" i="28" s="1"/>
  <c r="A505" i="28" s="1"/>
  <c r="A516" i="28" s="1"/>
  <c r="A527" i="28" s="1"/>
  <c r="A538" i="28" s="1"/>
  <c r="A549" i="28" s="1"/>
  <c r="X10" i="28"/>
  <c r="Y10" i="28"/>
  <c r="W10" i="28"/>
  <c r="V10" i="28"/>
  <c r="B44" i="15" l="1"/>
  <c r="E37" i="15"/>
  <c r="H37" i="15" s="1"/>
  <c r="K37" i="15" s="1"/>
  <c r="N37" i="15" s="1"/>
  <c r="Q37" i="15" s="1"/>
  <c r="T37" i="15" s="1"/>
  <c r="AD10" i="28"/>
  <c r="H10" i="26" s="1"/>
  <c r="AD87" i="28"/>
  <c r="AD98" i="28"/>
  <c r="E44" i="15" l="1"/>
  <c r="H44" i="15" s="1"/>
  <c r="K44" i="15" s="1"/>
  <c r="N44" i="15" s="1"/>
  <c r="Q44" i="15" s="1"/>
  <c r="T44" i="15" s="1"/>
  <c r="B51" i="15"/>
  <c r="AD21" i="28"/>
  <c r="AD76" i="28"/>
  <c r="AD65" i="28"/>
  <c r="AD109" i="28"/>
  <c r="AD43" i="28"/>
  <c r="AD54" i="28"/>
  <c r="AD32" i="28"/>
  <c r="AD549" i="28"/>
  <c r="E51" i="15" l="1"/>
  <c r="H51" i="15" s="1"/>
  <c r="K51" i="15" s="1"/>
  <c r="N51" i="15" s="1"/>
  <c r="Q51" i="15" s="1"/>
  <c r="T51" i="15" s="1"/>
  <c r="B58" i="15"/>
  <c r="B65" i="15" s="1"/>
  <c r="V3" i="26"/>
  <c r="Q3" i="26"/>
  <c r="J2" i="26"/>
  <c r="B72" i="15" l="1"/>
  <c r="E65" i="15"/>
  <c r="H65" i="15" s="1"/>
  <c r="K65" i="15" s="1"/>
  <c r="N65" i="15" s="1"/>
  <c r="Q65" i="15" s="1"/>
  <c r="T65" i="15" s="1"/>
  <c r="K98" i="28"/>
  <c r="K87" i="28"/>
  <c r="K76" i="28"/>
  <c r="K65" i="28"/>
  <c r="K43" i="28"/>
  <c r="K32" i="28"/>
  <c r="K21" i="28"/>
  <c r="K10" i="28"/>
  <c r="K54" i="28"/>
  <c r="B79" i="15" l="1"/>
  <c r="E72" i="15"/>
  <c r="H72" i="15" s="1"/>
  <c r="K72" i="15" s="1"/>
  <c r="N72" i="15" s="1"/>
  <c r="Q72" i="15" s="1"/>
  <c r="T72" i="15" s="1"/>
  <c r="B36" i="2"/>
  <c r="B40" i="2" s="1"/>
  <c r="B44" i="2" s="1"/>
  <c r="B48" i="2" s="1"/>
  <c r="E79" i="15" l="1"/>
  <c r="H79" i="15" s="1"/>
  <c r="K79" i="15" s="1"/>
  <c r="N79" i="15" s="1"/>
  <c r="Q79" i="15" s="1"/>
  <c r="T79" i="15" s="1"/>
  <c r="B86" i="15"/>
  <c r="F56" i="2"/>
  <c r="F107" i="2" s="1"/>
  <c r="F158" i="2" s="1"/>
  <c r="F209" i="2" s="1"/>
  <c r="E86" i="15" l="1"/>
  <c r="H86" i="15" s="1"/>
  <c r="K86" i="15" s="1"/>
  <c r="N86" i="15" s="1"/>
  <c r="Q86" i="15" s="1"/>
  <c r="T86" i="15" s="1"/>
  <c r="B93" i="15"/>
  <c r="G42" i="13"/>
  <c r="BA54" i="2"/>
  <c r="BA53" i="2"/>
  <c r="BA52" i="2"/>
  <c r="BA51" i="2"/>
  <c r="BA50" i="2"/>
  <c r="BA49" i="2"/>
  <c r="BA48" i="2"/>
  <c r="BA47" i="2"/>
  <c r="BA46" i="2"/>
  <c r="BA45" i="2"/>
  <c r="BA44" i="2"/>
  <c r="BA43" i="2"/>
  <c r="BA42" i="2"/>
  <c r="BA41" i="2"/>
  <c r="BA40" i="2"/>
  <c r="BA39" i="2"/>
  <c r="BA38" i="2"/>
  <c r="BA37" i="2"/>
  <c r="BA36" i="2"/>
  <c r="BA35" i="2"/>
  <c r="BA34" i="2"/>
  <c r="BA33" i="2"/>
  <c r="BA32" i="2"/>
  <c r="BA31" i="2"/>
  <c r="BA30" i="2"/>
  <c r="BA29" i="2"/>
  <c r="BA28" i="2"/>
  <c r="BA27" i="2"/>
  <c r="BA26" i="2"/>
  <c r="BA25" i="2"/>
  <c r="BA24" i="2"/>
  <c r="BA23" i="2"/>
  <c r="BA22" i="2"/>
  <c r="BA21" i="2"/>
  <c r="BA20" i="2"/>
  <c r="BA19" i="2"/>
  <c r="BA18" i="2"/>
  <c r="BA17" i="2"/>
  <c r="BA16" i="2"/>
  <c r="BA15" i="2"/>
  <c r="BA14" i="2"/>
  <c r="BA13" i="2"/>
  <c r="BA12" i="2"/>
  <c r="BA11" i="2"/>
  <c r="BA10" i="2"/>
  <c r="BA9" i="2"/>
  <c r="BA6" i="2"/>
  <c r="BA5" i="2"/>
  <c r="AZ54" i="2"/>
  <c r="AZ53" i="2"/>
  <c r="AZ52" i="2"/>
  <c r="AZ51" i="2"/>
  <c r="AZ50" i="2"/>
  <c r="AZ49" i="2"/>
  <c r="AZ48" i="2"/>
  <c r="AZ47" i="2"/>
  <c r="AZ46" i="2"/>
  <c r="AZ45" i="2"/>
  <c r="AZ44" i="2"/>
  <c r="AZ43" i="2"/>
  <c r="AZ42" i="2"/>
  <c r="AZ41" i="2"/>
  <c r="AZ40" i="2"/>
  <c r="AZ39" i="2"/>
  <c r="AZ38" i="2"/>
  <c r="AZ37" i="2"/>
  <c r="AZ36" i="2"/>
  <c r="AZ35" i="2"/>
  <c r="AZ34" i="2"/>
  <c r="AZ33" i="2"/>
  <c r="AZ32" i="2"/>
  <c r="AZ31" i="2"/>
  <c r="AZ30" i="2"/>
  <c r="AZ29" i="2"/>
  <c r="AZ28" i="2"/>
  <c r="AZ27" i="2"/>
  <c r="AZ26" i="2"/>
  <c r="AZ25" i="2"/>
  <c r="AZ24" i="2"/>
  <c r="AZ23" i="2"/>
  <c r="AZ22" i="2"/>
  <c r="AZ21" i="2"/>
  <c r="AZ20" i="2"/>
  <c r="AZ19" i="2"/>
  <c r="AZ18" i="2"/>
  <c r="AZ17" i="2"/>
  <c r="AZ16" i="2"/>
  <c r="AZ15" i="2"/>
  <c r="AZ14" i="2"/>
  <c r="AZ13" i="2"/>
  <c r="AZ12" i="2"/>
  <c r="AZ11" i="2"/>
  <c r="AZ10" i="2"/>
  <c r="AZ9" i="2"/>
  <c r="AZ8" i="2"/>
  <c r="AZ7" i="2"/>
  <c r="AZ6" i="2"/>
  <c r="AZ5" i="2"/>
  <c r="AY5" i="2"/>
  <c r="AY38" i="2"/>
  <c r="AY54" i="2"/>
  <c r="AY53" i="2"/>
  <c r="AY52" i="2"/>
  <c r="AY51" i="2"/>
  <c r="AY50" i="2"/>
  <c r="AY49" i="2"/>
  <c r="AY48" i="2"/>
  <c r="AY47" i="2"/>
  <c r="AY46" i="2"/>
  <c r="AY45" i="2"/>
  <c r="AY44" i="2"/>
  <c r="AY43" i="2"/>
  <c r="AY42" i="2"/>
  <c r="AY41" i="2"/>
  <c r="AY40" i="2"/>
  <c r="AY39"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8" i="2"/>
  <c r="AY7" i="2"/>
  <c r="AY6" i="2"/>
  <c r="AX54" i="2"/>
  <c r="AX53" i="2"/>
  <c r="AX52" i="2"/>
  <c r="AX51" i="2"/>
  <c r="AX50" i="2"/>
  <c r="AX49" i="2"/>
  <c r="AX48" i="2"/>
  <c r="AX47" i="2"/>
  <c r="AX46" i="2"/>
  <c r="AX45" i="2"/>
  <c r="AX44" i="2"/>
  <c r="AX43" i="2"/>
  <c r="AX42" i="2"/>
  <c r="AX41" i="2"/>
  <c r="AX40" i="2"/>
  <c r="AX39" i="2"/>
  <c r="AX38" i="2"/>
  <c r="AX37" i="2"/>
  <c r="AX36" i="2"/>
  <c r="AX35" i="2"/>
  <c r="AX34" i="2"/>
  <c r="AX33" i="2"/>
  <c r="AX32" i="2"/>
  <c r="AX31" i="2"/>
  <c r="AX30" i="2"/>
  <c r="AX29" i="2"/>
  <c r="AX28" i="2"/>
  <c r="AX27" i="2"/>
  <c r="AX26" i="2"/>
  <c r="AX25" i="2"/>
  <c r="AX24" i="2"/>
  <c r="AX23" i="2"/>
  <c r="AX22" i="2"/>
  <c r="AX21" i="2"/>
  <c r="AX20" i="2"/>
  <c r="AX19" i="2"/>
  <c r="AX18" i="2"/>
  <c r="AX17" i="2"/>
  <c r="AX16" i="2"/>
  <c r="AX15" i="2"/>
  <c r="AX14" i="2"/>
  <c r="AX13" i="2"/>
  <c r="AX12" i="2"/>
  <c r="AX11" i="2"/>
  <c r="AX10" i="2"/>
  <c r="AX9" i="2"/>
  <c r="AX8" i="2"/>
  <c r="AX7" i="2"/>
  <c r="AX6" i="2"/>
  <c r="AX5" i="2"/>
  <c r="AW23" i="2"/>
  <c r="AW22" i="2"/>
  <c r="AW21" i="2"/>
  <c r="AW20" i="2"/>
  <c r="AW19" i="2"/>
  <c r="AW18" i="2"/>
  <c r="AW17" i="2"/>
  <c r="AW16" i="2"/>
  <c r="AW15" i="2"/>
  <c r="E93" i="15" l="1"/>
  <c r="H93" i="15" s="1"/>
  <c r="K93" i="15" s="1"/>
  <c r="N93" i="15" s="1"/>
  <c r="Q93" i="15" s="1"/>
  <c r="T93" i="15" s="1"/>
  <c r="B100" i="15"/>
  <c r="AT43" i="2"/>
  <c r="AO35" i="2"/>
  <c r="AT54" i="2"/>
  <c r="AT53" i="2"/>
  <c r="AT52" i="2"/>
  <c r="AT51" i="2"/>
  <c r="AT50" i="2"/>
  <c r="AT49" i="2"/>
  <c r="AT48" i="2"/>
  <c r="AT47" i="2"/>
  <c r="AT46" i="2"/>
  <c r="AT45" i="2"/>
  <c r="AS54" i="2"/>
  <c r="AS53" i="2"/>
  <c r="AS52" i="2"/>
  <c r="AR52" i="2"/>
  <c r="AQ52" i="2"/>
  <c r="AP52" i="2"/>
  <c r="AO52" i="2"/>
  <c r="AN52" i="2"/>
  <c r="AS45" i="2"/>
  <c r="AS51" i="2"/>
  <c r="BC51" i="2" s="1"/>
  <c r="AS50" i="2"/>
  <c r="AS49" i="2"/>
  <c r="BC49" i="2" s="1"/>
  <c r="AS48" i="2"/>
  <c r="AS47" i="2"/>
  <c r="AS46" i="2"/>
  <c r="AT44" i="2"/>
  <c r="AT42" i="2"/>
  <c r="AT41" i="2"/>
  <c r="AT40" i="2"/>
  <c r="AT39" i="2"/>
  <c r="AT38" i="2"/>
  <c r="AT37" i="2"/>
  <c r="AT36" i="2"/>
  <c r="AT35" i="2"/>
  <c r="AT34" i="2"/>
  <c r="AT33" i="2"/>
  <c r="AT32" i="2"/>
  <c r="AT31" i="2"/>
  <c r="AT30" i="2"/>
  <c r="AT29" i="2"/>
  <c r="AT28" i="2"/>
  <c r="AT27" i="2"/>
  <c r="AT26" i="2"/>
  <c r="AT25" i="2"/>
  <c r="AT24" i="2"/>
  <c r="AT23" i="2"/>
  <c r="AT22" i="2"/>
  <c r="AT21" i="2"/>
  <c r="AT20" i="2"/>
  <c r="AT19" i="2"/>
  <c r="AT18" i="2"/>
  <c r="AT17" i="2"/>
  <c r="AT16" i="2"/>
  <c r="B107" i="15" l="1"/>
  <c r="E100" i="15"/>
  <c r="H100" i="15" s="1"/>
  <c r="K100" i="15" s="1"/>
  <c r="N100" i="15" s="1"/>
  <c r="Q100" i="15" s="1"/>
  <c r="T100" i="15" s="1"/>
  <c r="BC52" i="2"/>
  <c r="BC54" i="2"/>
  <c r="BC50" i="2"/>
  <c r="AU53" i="2"/>
  <c r="BC53" i="2"/>
  <c r="AU48" i="2"/>
  <c r="BC48" i="2"/>
  <c r="AU45" i="2"/>
  <c r="BC45" i="2"/>
  <c r="AU46" i="2"/>
  <c r="BC46" i="2"/>
  <c r="AU47" i="2"/>
  <c r="BC47" i="2"/>
  <c r="AU51" i="2"/>
  <c r="AU49" i="2"/>
  <c r="AU50" i="2"/>
  <c r="AU54" i="2"/>
  <c r="AU52" i="2"/>
  <c r="AV52" i="2" s="1"/>
  <c r="AW5" i="2"/>
  <c r="AT15" i="2"/>
  <c r="E107" i="15" l="1"/>
  <c r="H107" i="15" s="1"/>
  <c r="K107" i="15" s="1"/>
  <c r="N107" i="15" s="1"/>
  <c r="Q107" i="15" s="1"/>
  <c r="T107" i="15" s="1"/>
  <c r="B114" i="15"/>
  <c r="AS44" i="2"/>
  <c r="AS43" i="2"/>
  <c r="AS42" i="2"/>
  <c r="AS41" i="2"/>
  <c r="AS40" i="2"/>
  <c r="AS39" i="2"/>
  <c r="AS38" i="2"/>
  <c r="AS37" i="2"/>
  <c r="AS36" i="2"/>
  <c r="AS35" i="2"/>
  <c r="AS34" i="2"/>
  <c r="AS33" i="2"/>
  <c r="AS32" i="2"/>
  <c r="AS31" i="2"/>
  <c r="AS30" i="2"/>
  <c r="AS29" i="2"/>
  <c r="AS28" i="2"/>
  <c r="AS27" i="2"/>
  <c r="AS26" i="2"/>
  <c r="AS25" i="2"/>
  <c r="AS24" i="2"/>
  <c r="AS23" i="2"/>
  <c r="AS22" i="2"/>
  <c r="AS21" i="2"/>
  <c r="AS20" i="2"/>
  <c r="AS19" i="2"/>
  <c r="AS18" i="2"/>
  <c r="AT5" i="2"/>
  <c r="AS17" i="2"/>
  <c r="AO54" i="2"/>
  <c r="AV54" i="2" s="1"/>
  <c r="AO15" i="2"/>
  <c r="E114" i="15" l="1"/>
  <c r="H114" i="15" s="1"/>
  <c r="K114" i="15" s="1"/>
  <c r="N114" i="15" s="1"/>
  <c r="Q114" i="15" s="1"/>
  <c r="T114" i="15" s="1"/>
  <c r="B121" i="15"/>
  <c r="AU38" i="2"/>
  <c r="BC38" i="2"/>
  <c r="AU37" i="2"/>
  <c r="BC37" i="2"/>
  <c r="AU23" i="2"/>
  <c r="BC23" i="2"/>
  <c r="AU31" i="2"/>
  <c r="BC31" i="2"/>
  <c r="AU39" i="2"/>
  <c r="BC39" i="2"/>
  <c r="AU17" i="2"/>
  <c r="BC17" i="2"/>
  <c r="AU24" i="2"/>
  <c r="BC24" i="2"/>
  <c r="AU32" i="2"/>
  <c r="BC32" i="2"/>
  <c r="AU40" i="2"/>
  <c r="BC40" i="2"/>
  <c r="AU29" i="2"/>
  <c r="BC29" i="2"/>
  <c r="AU41" i="2"/>
  <c r="BC41" i="2"/>
  <c r="AU34" i="2"/>
  <c r="BC34" i="2"/>
  <c r="AU42" i="2"/>
  <c r="BC42" i="2"/>
  <c r="AU21" i="2"/>
  <c r="BC21" i="2"/>
  <c r="AU22" i="2"/>
  <c r="BC22" i="2"/>
  <c r="AU35" i="2"/>
  <c r="AV35" i="2" s="1"/>
  <c r="BC35" i="2"/>
  <c r="AU43" i="2"/>
  <c r="BC43" i="2"/>
  <c r="AU30" i="2"/>
  <c r="BC30" i="2"/>
  <c r="AU25" i="2"/>
  <c r="BC25" i="2"/>
  <c r="AU33" i="2"/>
  <c r="BC33" i="2"/>
  <c r="AU18" i="2"/>
  <c r="BC18" i="2"/>
  <c r="AU26" i="2"/>
  <c r="BC26" i="2"/>
  <c r="AU19" i="2"/>
  <c r="BC19" i="2"/>
  <c r="AU27" i="2"/>
  <c r="BC27" i="2"/>
  <c r="AU20" i="2"/>
  <c r="BC20" i="2"/>
  <c r="AU28" i="2"/>
  <c r="BC28" i="2"/>
  <c r="AU36" i="2"/>
  <c r="BC36" i="2"/>
  <c r="AU44" i="2"/>
  <c r="BC44" i="2"/>
  <c r="B67" i="2"/>
  <c r="B128" i="15" l="1"/>
  <c r="E121" i="15"/>
  <c r="H121" i="15" s="1"/>
  <c r="K121" i="15" s="1"/>
  <c r="N121" i="15" s="1"/>
  <c r="Q121" i="15" s="1"/>
  <c r="T121" i="15" s="1"/>
  <c r="B220" i="2"/>
  <c r="B224" i="2" s="1"/>
  <c r="B228" i="2" s="1"/>
  <c r="B232" i="2" s="1"/>
  <c r="B236" i="2" s="1"/>
  <c r="B240" i="2" s="1"/>
  <c r="B244" i="2" s="1"/>
  <c r="B248" i="2" s="1"/>
  <c r="B252" i="2" s="1"/>
  <c r="B135" i="15" l="1"/>
  <c r="E128" i="15"/>
  <c r="H128" i="15" s="1"/>
  <c r="K128" i="15" s="1"/>
  <c r="N128" i="15" s="1"/>
  <c r="Q128" i="15" s="1"/>
  <c r="T128" i="15" s="1"/>
  <c r="B169" i="2"/>
  <c r="B173" i="2" s="1"/>
  <c r="B177" i="2" s="1"/>
  <c r="B181" i="2" s="1"/>
  <c r="B185" i="2" s="1"/>
  <c r="B189" i="2" s="1"/>
  <c r="B193" i="2" s="1"/>
  <c r="B197" i="2" s="1"/>
  <c r="B201" i="2" s="1"/>
  <c r="B118" i="2"/>
  <c r="B122" i="2" s="1"/>
  <c r="B126" i="2" s="1"/>
  <c r="B130" i="2" s="1"/>
  <c r="B134" i="2" s="1"/>
  <c r="B138" i="2" s="1"/>
  <c r="B142" i="2" s="1"/>
  <c r="B146" i="2" s="1"/>
  <c r="B150" i="2" s="1"/>
  <c r="B71" i="2"/>
  <c r="B75" i="2" s="1"/>
  <c r="B79" i="2" s="1"/>
  <c r="B83" i="2" s="1"/>
  <c r="B87" i="2" s="1"/>
  <c r="B91" i="2" s="1"/>
  <c r="B95" i="2" s="1"/>
  <c r="B99" i="2" s="1"/>
  <c r="B142" i="15" l="1"/>
  <c r="E135" i="15"/>
  <c r="H135" i="15" s="1"/>
  <c r="K135" i="15" s="1"/>
  <c r="N135" i="15" s="1"/>
  <c r="Q135" i="15" s="1"/>
  <c r="T135" i="15" s="1"/>
  <c r="AS16" i="2"/>
  <c r="AS15" i="2"/>
  <c r="AQ15" i="2"/>
  <c r="AR15" i="2"/>
  <c r="AQ16" i="2"/>
  <c r="AR16" i="2"/>
  <c r="AQ17" i="2"/>
  <c r="AR17" i="2"/>
  <c r="AQ18" i="2"/>
  <c r="AR18" i="2"/>
  <c r="AQ19" i="2"/>
  <c r="AR19" i="2"/>
  <c r="AQ20" i="2"/>
  <c r="AR20" i="2"/>
  <c r="AQ21" i="2"/>
  <c r="AR21" i="2"/>
  <c r="AQ22" i="2"/>
  <c r="AR22" i="2"/>
  <c r="AQ23" i="2"/>
  <c r="AR23" i="2"/>
  <c r="AQ24" i="2"/>
  <c r="AR24" i="2"/>
  <c r="AQ25" i="2"/>
  <c r="AR25" i="2"/>
  <c r="AQ26" i="2"/>
  <c r="AR26" i="2"/>
  <c r="AQ27" i="2"/>
  <c r="AR27" i="2"/>
  <c r="AQ28" i="2"/>
  <c r="AR28" i="2"/>
  <c r="AQ29" i="2"/>
  <c r="AR29" i="2"/>
  <c r="AQ30" i="2"/>
  <c r="AR30" i="2"/>
  <c r="AQ31" i="2"/>
  <c r="AR31" i="2"/>
  <c r="AQ32" i="2"/>
  <c r="AR32" i="2"/>
  <c r="AQ33" i="2"/>
  <c r="AR33" i="2"/>
  <c r="AQ34" i="2"/>
  <c r="AR34" i="2"/>
  <c r="AQ35" i="2"/>
  <c r="AR35" i="2"/>
  <c r="AQ36" i="2"/>
  <c r="AR36" i="2"/>
  <c r="AQ37" i="2"/>
  <c r="AR37" i="2"/>
  <c r="AQ38" i="2"/>
  <c r="AR38" i="2"/>
  <c r="AQ39" i="2"/>
  <c r="AR39" i="2"/>
  <c r="AQ40" i="2"/>
  <c r="AR40" i="2"/>
  <c r="AQ41" i="2"/>
  <c r="AR41" i="2"/>
  <c r="AQ42" i="2"/>
  <c r="AR42" i="2"/>
  <c r="AQ43" i="2"/>
  <c r="AR43" i="2"/>
  <c r="AQ44" i="2"/>
  <c r="AR44" i="2"/>
  <c r="AQ45" i="2"/>
  <c r="AR45" i="2"/>
  <c r="AQ46" i="2"/>
  <c r="AR46" i="2"/>
  <c r="AQ47" i="2"/>
  <c r="AR47" i="2"/>
  <c r="AQ48" i="2"/>
  <c r="AR48" i="2"/>
  <c r="AQ49" i="2"/>
  <c r="AR49" i="2"/>
  <c r="AQ50" i="2"/>
  <c r="AR50" i="2"/>
  <c r="AQ51" i="2"/>
  <c r="AR51" i="2"/>
  <c r="AQ53" i="2"/>
  <c r="AR53" i="2"/>
  <c r="AQ54" i="2"/>
  <c r="AR5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3" i="2"/>
  <c r="AP54" i="2"/>
  <c r="AO16" i="2"/>
  <c r="AO17" i="2"/>
  <c r="AV17" i="2" s="1"/>
  <c r="AO18" i="2"/>
  <c r="AV18" i="2" s="1"/>
  <c r="AO19" i="2"/>
  <c r="AV19" i="2" s="1"/>
  <c r="AO20" i="2"/>
  <c r="AV20" i="2" s="1"/>
  <c r="AO21" i="2"/>
  <c r="AV21" i="2" s="1"/>
  <c r="AO22" i="2"/>
  <c r="AV22" i="2" s="1"/>
  <c r="AO23" i="2"/>
  <c r="AV23" i="2" s="1"/>
  <c r="AO24" i="2"/>
  <c r="AV24" i="2" s="1"/>
  <c r="AO25" i="2"/>
  <c r="AV25" i="2" s="1"/>
  <c r="AO26" i="2"/>
  <c r="AV26" i="2" s="1"/>
  <c r="AO27" i="2"/>
  <c r="AV27" i="2" s="1"/>
  <c r="AO28" i="2"/>
  <c r="AV28" i="2" s="1"/>
  <c r="AO29" i="2"/>
  <c r="AV29" i="2" s="1"/>
  <c r="AO30" i="2"/>
  <c r="AV30" i="2" s="1"/>
  <c r="AO31" i="2"/>
  <c r="AV31" i="2" s="1"/>
  <c r="AO32" i="2"/>
  <c r="AV32" i="2" s="1"/>
  <c r="AO33" i="2"/>
  <c r="AV33" i="2" s="1"/>
  <c r="AO34" i="2"/>
  <c r="AV34" i="2" s="1"/>
  <c r="AO36" i="2"/>
  <c r="AV36" i="2" s="1"/>
  <c r="AO37" i="2"/>
  <c r="AV37" i="2" s="1"/>
  <c r="AO38" i="2"/>
  <c r="AV38" i="2" s="1"/>
  <c r="AO39" i="2"/>
  <c r="AV39" i="2" s="1"/>
  <c r="AO40" i="2"/>
  <c r="AV40" i="2" s="1"/>
  <c r="AO41" i="2"/>
  <c r="AV41" i="2" s="1"/>
  <c r="AO42" i="2"/>
  <c r="AV42" i="2" s="1"/>
  <c r="AO43" i="2"/>
  <c r="AV43" i="2" s="1"/>
  <c r="AO44" i="2"/>
  <c r="AV44" i="2" s="1"/>
  <c r="AO45" i="2"/>
  <c r="AV45" i="2" s="1"/>
  <c r="AO46" i="2"/>
  <c r="AV46" i="2" s="1"/>
  <c r="AO47" i="2"/>
  <c r="AV47" i="2" s="1"/>
  <c r="AO48" i="2"/>
  <c r="AV48" i="2" s="1"/>
  <c r="AO49" i="2"/>
  <c r="AV49" i="2" s="1"/>
  <c r="AO50" i="2"/>
  <c r="AV50" i="2" s="1"/>
  <c r="AO51" i="2"/>
  <c r="AV51" i="2" s="1"/>
  <c r="AO53" i="2"/>
  <c r="AV53" i="2" s="1"/>
  <c r="AN54" i="2"/>
  <c r="AN53" i="2"/>
  <c r="AN51" i="2"/>
  <c r="AN50" i="2"/>
  <c r="AN49" i="2"/>
  <c r="AN48" i="2"/>
  <c r="AN47" i="2"/>
  <c r="AN46" i="2"/>
  <c r="AN45" i="2"/>
  <c r="AN44" i="2"/>
  <c r="AN43" i="2"/>
  <c r="AN42" i="2"/>
  <c r="AN41" i="2"/>
  <c r="AN40" i="2"/>
  <c r="AN39" i="2"/>
  <c r="AN38" i="2"/>
  <c r="AN37" i="2"/>
  <c r="AN36" i="2"/>
  <c r="AN35" i="2"/>
  <c r="AN34" i="2"/>
  <c r="AN33" i="2"/>
  <c r="AN32" i="2"/>
  <c r="AN31" i="2"/>
  <c r="AN30" i="2"/>
  <c r="AN29" i="2"/>
  <c r="AN28" i="2"/>
  <c r="AN27" i="2"/>
  <c r="AN26" i="2"/>
  <c r="AN25" i="2"/>
  <c r="AN24" i="2"/>
  <c r="AN23" i="2"/>
  <c r="AN22" i="2"/>
  <c r="AN21" i="2"/>
  <c r="AN20" i="2"/>
  <c r="AN19" i="2"/>
  <c r="AN18" i="2"/>
  <c r="AN17" i="2"/>
  <c r="AN15" i="2"/>
  <c r="AN16" i="2"/>
  <c r="AJ7" i="2"/>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6" i="2"/>
  <c r="AJ5" i="2"/>
  <c r="E142" i="15" l="1"/>
  <c r="H142" i="15" s="1"/>
  <c r="K142" i="15" s="1"/>
  <c r="N142" i="15" s="1"/>
  <c r="Q142" i="15" s="1"/>
  <c r="T142" i="15" s="1"/>
  <c r="B149" i="15"/>
  <c r="AU15" i="2"/>
  <c r="BC15" i="2"/>
  <c r="AU16" i="2"/>
  <c r="AV16" i="2" s="1"/>
  <c r="BC16" i="2"/>
  <c r="AJ53" i="2"/>
  <c r="AJ54" i="2" s="1"/>
  <c r="E149" i="15" l="1"/>
  <c r="H149" i="15" s="1"/>
  <c r="K149" i="15" s="1"/>
  <c r="N149" i="15" s="1"/>
  <c r="Q149" i="15" s="1"/>
  <c r="T149" i="15" s="1"/>
  <c r="B156" i="15"/>
  <c r="AL5" i="2"/>
  <c r="B163" i="15" l="1"/>
  <c r="E156" i="15"/>
  <c r="H156" i="15" s="1"/>
  <c r="K156" i="15" s="1"/>
  <c r="N156" i="15" s="1"/>
  <c r="Q156" i="15" s="1"/>
  <c r="T156" i="15" s="1"/>
  <c r="AL6" i="2"/>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P6" i="2"/>
  <c r="AP7" i="2"/>
  <c r="AP8" i="2"/>
  <c r="AP9" i="2"/>
  <c r="AP10" i="2"/>
  <c r="AP11" i="2"/>
  <c r="AP12" i="2"/>
  <c r="AP13" i="2"/>
  <c r="AP14" i="2"/>
  <c r="AP5" i="2"/>
  <c r="E163" i="15" l="1"/>
  <c r="H163" i="15" s="1"/>
  <c r="K163" i="15" s="1"/>
  <c r="N163" i="15" s="1"/>
  <c r="Q163" i="15" s="1"/>
  <c r="T163" i="15" s="1"/>
  <c r="B170" i="15"/>
  <c r="AL53" i="2"/>
  <c r="AL54" i="2" s="1"/>
  <c r="AW14" i="2"/>
  <c r="AW13" i="2"/>
  <c r="AW12" i="2"/>
  <c r="AW11" i="2"/>
  <c r="AW10" i="2"/>
  <c r="AW9" i="2"/>
  <c r="AW8" i="2"/>
  <c r="AW7" i="2"/>
  <c r="AW6" i="2"/>
  <c r="B177" i="15" l="1"/>
  <c r="E170" i="15"/>
  <c r="H170" i="15" s="1"/>
  <c r="K170" i="15" s="1"/>
  <c r="N170" i="15" s="1"/>
  <c r="Q170" i="15" s="1"/>
  <c r="T170" i="15" s="1"/>
  <c r="AT14" i="2"/>
  <c r="AT13" i="2"/>
  <c r="AT12" i="2"/>
  <c r="AT11" i="2"/>
  <c r="AT10" i="2"/>
  <c r="AT9" i="2"/>
  <c r="AT8" i="2"/>
  <c r="B184" i="15" l="1"/>
  <c r="E177" i="15"/>
  <c r="H177" i="15" s="1"/>
  <c r="K177" i="15" s="1"/>
  <c r="N177" i="15" s="1"/>
  <c r="Q177" i="15" s="1"/>
  <c r="T177" i="15" s="1"/>
  <c r="AT6" i="2"/>
  <c r="AT7" i="2"/>
  <c r="AS14" i="2"/>
  <c r="AS13" i="2"/>
  <c r="AS12" i="2"/>
  <c r="AS11" i="2"/>
  <c r="AS10" i="2"/>
  <c r="AS9" i="2"/>
  <c r="AS6" i="2"/>
  <c r="AS5" i="2"/>
  <c r="BC5" i="2" s="1"/>
  <c r="AR5" i="2"/>
  <c r="AR6" i="2"/>
  <c r="AR7" i="2"/>
  <c r="AR8" i="2"/>
  <c r="AR9" i="2"/>
  <c r="AR10" i="2"/>
  <c r="AR11" i="2"/>
  <c r="AR12" i="2"/>
  <c r="AR13" i="2"/>
  <c r="AR14" i="2"/>
  <c r="AQ5" i="2"/>
  <c r="AQ6" i="2"/>
  <c r="AQ7" i="2"/>
  <c r="AQ8" i="2"/>
  <c r="AQ9" i="2"/>
  <c r="AQ10" i="2"/>
  <c r="AQ11" i="2"/>
  <c r="AQ12" i="2"/>
  <c r="AQ13" i="2"/>
  <c r="AQ14" i="2"/>
  <c r="AO7" i="2"/>
  <c r="AO8" i="2"/>
  <c r="AO9" i="2"/>
  <c r="AO10" i="2"/>
  <c r="AO11" i="2"/>
  <c r="AO12" i="2"/>
  <c r="AO13" i="2"/>
  <c r="AO14" i="2"/>
  <c r="AO6" i="2"/>
  <c r="AN14" i="2"/>
  <c r="AN13" i="2"/>
  <c r="AN12" i="2"/>
  <c r="AN11" i="2"/>
  <c r="AN10" i="2"/>
  <c r="AN9" i="2"/>
  <c r="AN8" i="2"/>
  <c r="AN7" i="2"/>
  <c r="AN6" i="2"/>
  <c r="B191" i="15" l="1"/>
  <c r="E184" i="15"/>
  <c r="H184" i="15" s="1"/>
  <c r="K184" i="15" s="1"/>
  <c r="N184" i="15" s="1"/>
  <c r="Q184" i="15" s="1"/>
  <c r="T184" i="15" s="1"/>
  <c r="BC6" i="2"/>
  <c r="AU13" i="2"/>
  <c r="BC13" i="2"/>
  <c r="AU14" i="2"/>
  <c r="BC14" i="2"/>
  <c r="AU12" i="2"/>
  <c r="BC12" i="2"/>
  <c r="AU7" i="2"/>
  <c r="BC7" i="2"/>
  <c r="AU8" i="2"/>
  <c r="AV8" i="2" s="1"/>
  <c r="BC8" i="2"/>
  <c r="AU11" i="2"/>
  <c r="BC11" i="2"/>
  <c r="AU9" i="2"/>
  <c r="BC9" i="2"/>
  <c r="AU10" i="2"/>
  <c r="BC10" i="2"/>
  <c r="AU6" i="2"/>
  <c r="B198" i="15" l="1"/>
  <c r="E191" i="15"/>
  <c r="H191" i="15" s="1"/>
  <c r="K191" i="15" s="1"/>
  <c r="N191" i="15" s="1"/>
  <c r="Q191" i="15" s="1"/>
  <c r="T191" i="15" s="1"/>
  <c r="BC55" i="2"/>
  <c r="AA5" i="2" s="1"/>
  <c r="B205" i="15" l="1"/>
  <c r="E198" i="15"/>
  <c r="H198" i="15" s="1"/>
  <c r="K198" i="15" s="1"/>
  <c r="N198" i="15" s="1"/>
  <c r="Q198" i="15" s="1"/>
  <c r="T198" i="15" s="1"/>
  <c r="AV15" i="2"/>
  <c r="AV14" i="2"/>
  <c r="AV13" i="2"/>
  <c r="AV12" i="2"/>
  <c r="AV11" i="2"/>
  <c r="AV10" i="2"/>
  <c r="AV9" i="2"/>
  <c r="AV7" i="2"/>
  <c r="AU5" i="2"/>
  <c r="AU55" i="2" s="1"/>
  <c r="AA6" i="2" s="1"/>
  <c r="AO5" i="2"/>
  <c r="AN5" i="2"/>
  <c r="E205" i="15" l="1"/>
  <c r="H205" i="15" s="1"/>
  <c r="K205" i="15" s="1"/>
  <c r="N205" i="15" s="1"/>
  <c r="Q205" i="15" s="1"/>
  <c r="T205" i="15" s="1"/>
  <c r="B212" i="15"/>
  <c r="AV6" i="2"/>
  <c r="B219" i="15" l="1"/>
  <c r="E212" i="15"/>
  <c r="H212" i="15" s="1"/>
  <c r="K212" i="15" s="1"/>
  <c r="N212" i="15" s="1"/>
  <c r="Q212" i="15" s="1"/>
  <c r="T212" i="15" s="1"/>
  <c r="AV5" i="2"/>
  <c r="AV55" i="2" s="1"/>
  <c r="AA7" i="2" s="1"/>
  <c r="B226" i="15" l="1"/>
  <c r="E219" i="15"/>
  <c r="H219" i="15" s="1"/>
  <c r="K219" i="15" s="1"/>
  <c r="N219" i="15" s="1"/>
  <c r="Q219" i="15" s="1"/>
  <c r="T219" i="15" s="1"/>
  <c r="G56" i="13"/>
  <c r="G55" i="13"/>
  <c r="G54" i="13"/>
  <c r="G53" i="13"/>
  <c r="G52" i="13"/>
  <c r="G51" i="13"/>
  <c r="G50" i="13"/>
  <c r="G49" i="13"/>
  <c r="G48" i="13"/>
  <c r="G47" i="13"/>
  <c r="G46" i="13"/>
  <c r="G45" i="13"/>
  <c r="G44" i="13"/>
  <c r="G43" i="13"/>
  <c r="G41" i="13"/>
  <c r="G40" i="13"/>
  <c r="G39" i="13"/>
  <c r="G38" i="13"/>
  <c r="G37" i="13"/>
  <c r="G36" i="13"/>
  <c r="G35" i="13"/>
  <c r="G34" i="13"/>
  <c r="G33" i="13"/>
  <c r="G32" i="13"/>
  <c r="G31" i="13"/>
  <c r="G30" i="13"/>
  <c r="D30" i="13"/>
  <c r="F32" i="13" s="1"/>
  <c r="G29" i="13"/>
  <c r="F29" i="13"/>
  <c r="G28" i="13"/>
  <c r="F28" i="13"/>
  <c r="G27" i="13"/>
  <c r="F27" i="13"/>
  <c r="G26" i="13"/>
  <c r="F26" i="13"/>
  <c r="G25" i="13"/>
  <c r="F25" i="13"/>
  <c r="G24" i="13"/>
  <c r="F24" i="13"/>
  <c r="G23" i="13"/>
  <c r="F23" i="13"/>
  <c r="G22" i="13"/>
  <c r="F22" i="13"/>
  <c r="G21" i="13"/>
  <c r="F21" i="13"/>
  <c r="G20" i="13"/>
  <c r="F20" i="13"/>
  <c r="G19" i="13"/>
  <c r="F19" i="13"/>
  <c r="G18" i="13"/>
  <c r="F18" i="13"/>
  <c r="G17" i="13"/>
  <c r="F17" i="13"/>
  <c r="G16" i="13"/>
  <c r="F16" i="13"/>
  <c r="G15" i="13"/>
  <c r="F15" i="13"/>
  <c r="G14" i="13"/>
  <c r="F14" i="13"/>
  <c r="G13" i="13"/>
  <c r="F13" i="13"/>
  <c r="G12" i="13"/>
  <c r="F12" i="13"/>
  <c r="G11" i="13"/>
  <c r="F11" i="13"/>
  <c r="G10" i="13"/>
  <c r="F10" i="13"/>
  <c r="G9" i="13"/>
  <c r="F9" i="13"/>
  <c r="G8" i="13"/>
  <c r="F8" i="13"/>
  <c r="G7" i="13"/>
  <c r="F7" i="13"/>
  <c r="G6" i="13"/>
  <c r="F6" i="13"/>
  <c r="G5" i="13"/>
  <c r="F5" i="13"/>
  <c r="G4" i="13"/>
  <c r="F4" i="13"/>
  <c r="G3" i="13"/>
  <c r="F3" i="13"/>
  <c r="E226" i="15" l="1"/>
  <c r="H226" i="15" s="1"/>
  <c r="K226" i="15" s="1"/>
  <c r="N226" i="15" s="1"/>
  <c r="Q226" i="15" s="1"/>
  <c r="T226" i="15" s="1"/>
  <c r="B233" i="15"/>
  <c r="F31" i="13"/>
  <c r="D33" i="13"/>
  <c r="F30" i="13"/>
  <c r="E233" i="15" l="1"/>
  <c r="H233" i="15" s="1"/>
  <c r="K233" i="15" s="1"/>
  <c r="N233" i="15" s="1"/>
  <c r="Q233" i="15" s="1"/>
  <c r="T233" i="15" s="1"/>
  <c r="B240" i="15"/>
  <c r="D36" i="13"/>
  <c r="F34" i="13"/>
  <c r="F35" i="13"/>
  <c r="F33" i="13"/>
  <c r="E240" i="15" l="1"/>
  <c r="H240" i="15" s="1"/>
  <c r="K240" i="15" s="1"/>
  <c r="N240" i="15" s="1"/>
  <c r="Q240" i="15" s="1"/>
  <c r="T240" i="15" s="1"/>
  <c r="B247" i="15"/>
  <c r="D39" i="13"/>
  <c r="F37" i="13"/>
  <c r="F38" i="13"/>
  <c r="F36" i="13"/>
  <c r="E247" i="15" l="1"/>
  <c r="H247" i="15" s="1"/>
  <c r="K247" i="15" s="1"/>
  <c r="N247" i="15" s="1"/>
  <c r="Q247" i="15" s="1"/>
  <c r="T247" i="15" s="1"/>
  <c r="B254" i="15"/>
  <c r="F41" i="13"/>
  <c r="F39" i="13"/>
  <c r="D42" i="13"/>
  <c r="F40" i="13"/>
  <c r="B261" i="15" l="1"/>
  <c r="E254" i="15"/>
  <c r="H254" i="15" s="1"/>
  <c r="K254" i="15" s="1"/>
  <c r="N254" i="15" s="1"/>
  <c r="Q254" i="15" s="1"/>
  <c r="T254" i="15" s="1"/>
  <c r="F44" i="13"/>
  <c r="F42" i="13"/>
  <c r="D45" i="13"/>
  <c r="F43" i="13"/>
  <c r="E261" i="15" l="1"/>
  <c r="H261" i="15" s="1"/>
  <c r="K261" i="15" s="1"/>
  <c r="N261" i="15" s="1"/>
  <c r="Q261" i="15" s="1"/>
  <c r="T261" i="15" s="1"/>
  <c r="B268" i="15"/>
  <c r="D48" i="13"/>
  <c r="F46" i="13"/>
  <c r="F47" i="13"/>
  <c r="F45" i="13"/>
  <c r="B275" i="15" l="1"/>
  <c r="E268" i="15"/>
  <c r="H268" i="15" s="1"/>
  <c r="K268" i="15" s="1"/>
  <c r="N268" i="15" s="1"/>
  <c r="Q268" i="15" s="1"/>
  <c r="T268" i="15" s="1"/>
  <c r="D51" i="13"/>
  <c r="F49" i="13"/>
  <c r="F50" i="13"/>
  <c r="F48" i="13"/>
  <c r="B282" i="15" l="1"/>
  <c r="E275" i="15"/>
  <c r="H275" i="15" s="1"/>
  <c r="K275" i="15" s="1"/>
  <c r="N275" i="15" s="1"/>
  <c r="Q275" i="15" s="1"/>
  <c r="T275" i="15" s="1"/>
  <c r="F53" i="13"/>
  <c r="F51" i="13"/>
  <c r="D54" i="13"/>
  <c r="F56" i="13" s="1"/>
  <c r="F52" i="13"/>
  <c r="B289" i="15" l="1"/>
  <c r="E282" i="15"/>
  <c r="H282" i="15" s="1"/>
  <c r="K282" i="15" s="1"/>
  <c r="N282" i="15" s="1"/>
  <c r="Q282" i="15" s="1"/>
  <c r="T282" i="15" s="1"/>
  <c r="F54" i="13"/>
  <c r="F55" i="13"/>
  <c r="E289" i="15" l="1"/>
  <c r="H289" i="15" s="1"/>
  <c r="K289" i="15" s="1"/>
  <c r="N289" i="15" s="1"/>
  <c r="Q289" i="15" s="1"/>
  <c r="T289" i="15" s="1"/>
  <c r="B296" i="15"/>
  <c r="B303" i="15" l="1"/>
  <c r="E296" i="15"/>
  <c r="H296" i="15" s="1"/>
  <c r="K296" i="15" s="1"/>
  <c r="N296" i="15" s="1"/>
  <c r="Q296" i="15" s="1"/>
  <c r="T296" i="15" s="1"/>
  <c r="B310" i="15" l="1"/>
  <c r="E303" i="15"/>
  <c r="H303" i="15" s="1"/>
  <c r="K303" i="15" s="1"/>
  <c r="N303" i="15" s="1"/>
  <c r="Q303" i="15" s="1"/>
  <c r="T303" i="15" s="1"/>
  <c r="E310" i="15" l="1"/>
  <c r="H310" i="15" s="1"/>
  <c r="K310" i="15" s="1"/>
  <c r="N310" i="15" s="1"/>
  <c r="Q310" i="15" s="1"/>
  <c r="T310" i="15" s="1"/>
  <c r="B317" i="15"/>
  <c r="E317" i="15" l="1"/>
  <c r="H317" i="15" s="1"/>
  <c r="K317" i="15" s="1"/>
  <c r="N317" i="15" s="1"/>
  <c r="Q317" i="15" s="1"/>
  <c r="T317" i="15" s="1"/>
  <c r="B324" i="15"/>
  <c r="B331" i="15" l="1"/>
  <c r="E324" i="15"/>
  <c r="H324" i="15" s="1"/>
  <c r="K324" i="15" s="1"/>
  <c r="N324" i="15" s="1"/>
  <c r="Q324" i="15" s="1"/>
  <c r="T324" i="15" s="1"/>
  <c r="E331" i="15" l="1"/>
  <c r="H331" i="15" s="1"/>
  <c r="K331" i="15" s="1"/>
  <c r="N331" i="15" s="1"/>
  <c r="Q331" i="15" s="1"/>
  <c r="T331" i="15" s="1"/>
  <c r="B338" i="15"/>
  <c r="E338" i="15" l="1"/>
  <c r="H338" i="15" s="1"/>
  <c r="K338" i="15" s="1"/>
  <c r="N338" i="15" s="1"/>
  <c r="Q338" i="15" s="1"/>
  <c r="T338" i="15" s="1"/>
  <c r="B345" i="15"/>
  <c r="E345" i="15" s="1"/>
  <c r="H345" i="15" s="1"/>
  <c r="K345" i="15" s="1"/>
  <c r="N345" i="15" s="1"/>
  <c r="Q345" i="15" s="1"/>
  <c r="T345"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ec0002</author>
    <author>hansoku15</author>
    <author>hanbai05</author>
  </authors>
  <commentList>
    <comment ref="AF4" authorId="0" shapeId="0" xr:uid="{00000000-0006-0000-0000-000001000000}">
      <text>
        <r>
          <rPr>
            <b/>
            <sz val="22"/>
            <color indexed="81"/>
            <rFont val="MS P ゴシック"/>
            <family val="3"/>
            <charset val="128"/>
          </rPr>
          <t>EC管理画面のID（社員コード）とPASS（任意のパスワード）を入力</t>
        </r>
      </text>
    </comment>
    <comment ref="C10" authorId="0" shapeId="0" xr:uid="{00000000-0006-0000-0000-000002000000}">
      <text>
        <r>
          <rPr>
            <b/>
            <sz val="22"/>
            <color indexed="81"/>
            <rFont val="MS P ゴシック"/>
            <family val="3"/>
            <charset val="128"/>
          </rPr>
          <t>（チラシ流用の場合）
流用元のページと行数を入力</t>
        </r>
      </text>
    </comment>
    <comment ref="F10" authorId="0" shapeId="0" xr:uid="{00000000-0006-0000-0000-000003000000}">
      <text>
        <r>
          <rPr>
            <b/>
            <sz val="22"/>
            <color indexed="81"/>
            <rFont val="MS P ゴシック"/>
            <family val="3"/>
            <charset val="128"/>
          </rPr>
          <t>品名を入力（この品名がオンラインストア上に表示されます）</t>
        </r>
        <r>
          <rPr>
            <sz val="22"/>
            <color indexed="81"/>
            <rFont val="MS P ゴシック"/>
            <family val="3"/>
            <charset val="128"/>
          </rPr>
          <t xml:space="preserve">
</t>
        </r>
      </text>
    </comment>
    <comment ref="K10" authorId="1" shapeId="0" xr:uid="{00000000-0006-0000-0000-000004000000}">
      <text>
        <r>
          <rPr>
            <b/>
            <sz val="22"/>
            <color indexed="81"/>
            <rFont val="MS P ゴシック"/>
            <family val="3"/>
            <charset val="128"/>
          </rPr>
          <t xml:space="preserve">カラーコード下のセルに
店絞りは１、EC限定は２
</t>
        </r>
      </text>
    </comment>
    <comment ref="R10" authorId="1" shapeId="0" xr:uid="{00000000-0006-0000-0000-000005000000}">
      <text>
        <r>
          <rPr>
            <b/>
            <sz val="22"/>
            <color indexed="81"/>
            <rFont val="MS P ゴシック"/>
            <family val="3"/>
            <charset val="128"/>
          </rPr>
          <t xml:space="preserve">サイズを入力
ワンサイズのものは「*」を入力
サイズ直下のセルに
店絞りは１、EC限定は２を入力
</t>
        </r>
      </text>
    </comment>
    <comment ref="W10" authorId="0" shapeId="0" xr:uid="{00000000-0006-0000-0000-000006000000}">
      <text>
        <r>
          <rPr>
            <b/>
            <sz val="22"/>
            <color indexed="81"/>
            <rFont val="MS P ゴシック"/>
            <family val="3"/>
            <charset val="128"/>
          </rPr>
          <t>シート「ﾊｯｼｭタグ＆NB名データ」を参照</t>
        </r>
      </text>
    </comment>
    <comment ref="Y10" authorId="1" shapeId="0" xr:uid="{00000000-0006-0000-0000-000007000000}">
      <text>
        <r>
          <rPr>
            <b/>
            <sz val="24"/>
            <color indexed="81"/>
            <rFont val="MS P ゴシック"/>
            <family val="3"/>
            <charset val="128"/>
          </rPr>
          <t xml:space="preserve">通常予約は「予約」
受注生産は「受注」
先行予約は「先行予約」
を選択します。
</t>
        </r>
      </text>
    </comment>
    <comment ref="Z10" authorId="0" shapeId="0" xr:uid="{00000000-0006-0000-0000-000008000000}">
      <text>
        <r>
          <rPr>
            <b/>
            <sz val="24"/>
            <color indexed="81"/>
            <rFont val="MS P ゴシック"/>
            <family val="3"/>
            <charset val="128"/>
          </rPr>
          <t>全サイズ全カラーEC限定の場合は「〇」を選択</t>
        </r>
      </text>
    </comment>
    <comment ref="AA10" authorId="1" shapeId="0" xr:uid="{00000000-0006-0000-0000-000009000000}">
      <text>
        <r>
          <rPr>
            <b/>
            <sz val="22"/>
            <color indexed="81"/>
            <rFont val="MS P ゴシック"/>
            <family val="3"/>
            <charset val="128"/>
          </rPr>
          <t>センター納品日を入力</t>
        </r>
      </text>
    </comment>
    <comment ref="AB10" authorId="1" shapeId="0" xr:uid="{00000000-0006-0000-0000-00000A000000}">
      <text>
        <r>
          <rPr>
            <b/>
            <sz val="22"/>
            <color indexed="81"/>
            <rFont val="MS P ゴシック"/>
            <family val="3"/>
            <charset val="128"/>
          </rPr>
          <t>該当商品は
・大物
・ゆうパケット
を選択します。</t>
        </r>
      </text>
    </comment>
    <comment ref="AC10" authorId="1" shapeId="0" xr:uid="{00000000-0006-0000-0000-00000B000000}">
      <text>
        <r>
          <rPr>
            <b/>
            <sz val="24"/>
            <color indexed="81"/>
            <rFont val="MS P ゴシック"/>
            <family val="3"/>
            <charset val="128"/>
          </rPr>
          <t>モデル画像、ロゴ・コピー、副資材がある場合は有を選択</t>
        </r>
      </text>
    </comment>
    <comment ref="AD10" authorId="1" shapeId="0" xr:uid="{00000000-0006-0000-0000-00000C000000}">
      <text>
        <r>
          <rPr>
            <b/>
            <sz val="24"/>
            <color indexed="81"/>
            <rFont val="MS P ゴシック"/>
            <family val="3"/>
            <charset val="128"/>
          </rPr>
          <t>外部販促がある場合は有を選択</t>
        </r>
      </text>
    </comment>
    <comment ref="AE10" authorId="2" shapeId="0" xr:uid="{00000000-0006-0000-0000-00000D000000}">
      <text>
        <r>
          <rPr>
            <b/>
            <sz val="22"/>
            <color indexed="81"/>
            <rFont val="MS P ゴシック"/>
            <family val="3"/>
            <charset val="128"/>
          </rPr>
          <t>撮影ポイントを入力。</t>
        </r>
      </text>
    </comment>
    <comment ref="C61" authorId="0" shapeId="0" xr:uid="{00000000-0006-0000-0000-00000E000000}">
      <text>
        <r>
          <rPr>
            <b/>
            <sz val="22"/>
            <color indexed="81"/>
            <rFont val="MS P ゴシック"/>
            <family val="3"/>
            <charset val="128"/>
          </rPr>
          <t>（チラシ流用の場合）
流用元のページと行数を入力</t>
        </r>
      </text>
    </comment>
    <comment ref="F61" authorId="0" shapeId="0" xr:uid="{00000000-0006-0000-0000-00000F000000}">
      <text>
        <r>
          <rPr>
            <b/>
            <sz val="22"/>
            <color indexed="81"/>
            <rFont val="MS P ゴシック"/>
            <family val="3"/>
            <charset val="128"/>
          </rPr>
          <t>品名を入力（この品名がオンラインストア上に表示されます）</t>
        </r>
        <r>
          <rPr>
            <sz val="22"/>
            <color indexed="81"/>
            <rFont val="MS P ゴシック"/>
            <family val="3"/>
            <charset val="128"/>
          </rPr>
          <t xml:space="preserve">
</t>
        </r>
      </text>
    </comment>
    <comment ref="K61" authorId="1" shapeId="0" xr:uid="{00000000-0006-0000-0000-000010000000}">
      <text>
        <r>
          <rPr>
            <b/>
            <sz val="22"/>
            <color indexed="81"/>
            <rFont val="MS P ゴシック"/>
            <family val="3"/>
            <charset val="128"/>
          </rPr>
          <t xml:space="preserve">カラーコード下のセルに
店絞りは１、EC限定は２
</t>
        </r>
      </text>
    </comment>
    <comment ref="R61" authorId="1" shapeId="0" xr:uid="{00000000-0006-0000-0000-000011000000}">
      <text>
        <r>
          <rPr>
            <b/>
            <sz val="22"/>
            <color indexed="81"/>
            <rFont val="MS P ゴシック"/>
            <family val="3"/>
            <charset val="128"/>
          </rPr>
          <t xml:space="preserve">サイズを入力
ワンサイズのものは「*」を入力
サイズ直下のセルに
店絞りは１、EC限定は２を入力
</t>
        </r>
      </text>
    </comment>
    <comment ref="W61" authorId="0" shapeId="0" xr:uid="{00000000-0006-0000-0000-000012000000}">
      <text>
        <r>
          <rPr>
            <b/>
            <sz val="22"/>
            <color indexed="81"/>
            <rFont val="MS P ゴシック"/>
            <family val="3"/>
            <charset val="128"/>
          </rPr>
          <t>シート「ﾊｯｼｭタグ＆NB名データ」を参照</t>
        </r>
      </text>
    </comment>
    <comment ref="Y61" authorId="1" shapeId="0" xr:uid="{00000000-0006-0000-0000-000013000000}">
      <text>
        <r>
          <rPr>
            <b/>
            <sz val="24"/>
            <color indexed="81"/>
            <rFont val="MS P ゴシック"/>
            <family val="3"/>
            <charset val="128"/>
          </rPr>
          <t xml:space="preserve">通常予約は「予約」
受注生産は「受注」
先行予約は「先行予約」
を選択します。
</t>
        </r>
      </text>
    </comment>
    <comment ref="Z61" authorId="0" shapeId="0" xr:uid="{00000000-0006-0000-0000-000014000000}">
      <text>
        <r>
          <rPr>
            <b/>
            <sz val="24"/>
            <color indexed="81"/>
            <rFont val="MS P ゴシック"/>
            <family val="3"/>
            <charset val="128"/>
          </rPr>
          <t>全サイズ全カラーEC限定の場合は「〇」を選択</t>
        </r>
      </text>
    </comment>
    <comment ref="AA61" authorId="1" shapeId="0" xr:uid="{00000000-0006-0000-0000-000015000000}">
      <text>
        <r>
          <rPr>
            <b/>
            <sz val="22"/>
            <color indexed="81"/>
            <rFont val="MS P ゴシック"/>
            <family val="3"/>
            <charset val="128"/>
          </rPr>
          <t>センター納品日を入力</t>
        </r>
      </text>
    </comment>
    <comment ref="AB61" authorId="1" shapeId="0" xr:uid="{00000000-0006-0000-0000-000016000000}">
      <text>
        <r>
          <rPr>
            <b/>
            <sz val="22"/>
            <color indexed="81"/>
            <rFont val="MS P ゴシック"/>
            <family val="3"/>
            <charset val="128"/>
          </rPr>
          <t>該当商品は
・大物
・ゆうパケット
を選択します。</t>
        </r>
      </text>
    </comment>
    <comment ref="AC61" authorId="1" shapeId="0" xr:uid="{00000000-0006-0000-0000-000017000000}">
      <text>
        <r>
          <rPr>
            <b/>
            <sz val="24"/>
            <color indexed="81"/>
            <rFont val="MS P ゴシック"/>
            <family val="3"/>
            <charset val="128"/>
          </rPr>
          <t>モデル画像、ロゴ・コピー、副資材がある場合は有を選択</t>
        </r>
      </text>
    </comment>
    <comment ref="AD61" authorId="1" shapeId="0" xr:uid="{00000000-0006-0000-0000-000018000000}">
      <text>
        <r>
          <rPr>
            <b/>
            <sz val="24"/>
            <color indexed="81"/>
            <rFont val="MS P ゴシック"/>
            <family val="3"/>
            <charset val="128"/>
          </rPr>
          <t>外部販促がある場合は有を選択</t>
        </r>
      </text>
    </comment>
    <comment ref="AE61" authorId="2" shapeId="0" xr:uid="{00000000-0006-0000-0000-000019000000}">
      <text>
        <r>
          <rPr>
            <b/>
            <sz val="22"/>
            <color indexed="81"/>
            <rFont val="MS P ゴシック"/>
            <family val="3"/>
            <charset val="128"/>
          </rPr>
          <t>撮影ポイントを入力。</t>
        </r>
      </text>
    </comment>
    <comment ref="C112" authorId="0" shapeId="0" xr:uid="{00000000-0006-0000-0000-00001A000000}">
      <text>
        <r>
          <rPr>
            <b/>
            <sz val="22"/>
            <color indexed="81"/>
            <rFont val="MS P ゴシック"/>
            <family val="3"/>
            <charset val="128"/>
          </rPr>
          <t>（チラシ流用の場合）
流用元のページと行数を入力</t>
        </r>
      </text>
    </comment>
    <comment ref="F112" authorId="0" shapeId="0" xr:uid="{00000000-0006-0000-0000-00001B000000}">
      <text>
        <r>
          <rPr>
            <b/>
            <sz val="22"/>
            <color indexed="81"/>
            <rFont val="MS P ゴシック"/>
            <family val="3"/>
            <charset val="128"/>
          </rPr>
          <t>品名を入力（この品名がオンラインストア上に表示されます）</t>
        </r>
        <r>
          <rPr>
            <sz val="22"/>
            <color indexed="81"/>
            <rFont val="MS P ゴシック"/>
            <family val="3"/>
            <charset val="128"/>
          </rPr>
          <t xml:space="preserve">
</t>
        </r>
      </text>
    </comment>
    <comment ref="K112" authorId="1" shapeId="0" xr:uid="{00000000-0006-0000-0000-00001C000000}">
      <text>
        <r>
          <rPr>
            <b/>
            <sz val="22"/>
            <color indexed="81"/>
            <rFont val="MS P ゴシック"/>
            <family val="3"/>
            <charset val="128"/>
          </rPr>
          <t xml:space="preserve">カラーコード下のセルに
店絞りは１、EC限定は２
</t>
        </r>
      </text>
    </comment>
    <comment ref="R112" authorId="1" shapeId="0" xr:uid="{00000000-0006-0000-0000-00001D000000}">
      <text>
        <r>
          <rPr>
            <b/>
            <sz val="22"/>
            <color indexed="81"/>
            <rFont val="MS P ゴシック"/>
            <family val="3"/>
            <charset val="128"/>
          </rPr>
          <t xml:space="preserve">サイズを入力
ワンサイズのものは「*」を入力
サイズ直下のセルに
店絞りは１、EC限定は２を入力
</t>
        </r>
      </text>
    </comment>
    <comment ref="W112" authorId="0" shapeId="0" xr:uid="{00000000-0006-0000-0000-00001E000000}">
      <text>
        <r>
          <rPr>
            <b/>
            <sz val="22"/>
            <color indexed="81"/>
            <rFont val="MS P ゴシック"/>
            <family val="3"/>
            <charset val="128"/>
          </rPr>
          <t>シート「ﾊｯｼｭタグ＆NB名データ」を参照</t>
        </r>
      </text>
    </comment>
    <comment ref="Y112" authorId="1" shapeId="0" xr:uid="{00000000-0006-0000-0000-00001F000000}">
      <text>
        <r>
          <rPr>
            <b/>
            <sz val="24"/>
            <color indexed="81"/>
            <rFont val="MS P ゴシック"/>
            <family val="3"/>
            <charset val="128"/>
          </rPr>
          <t xml:space="preserve">通常予約は「予約」
受注生産は「受注」
先行予約は「先行予約」
を選択します。
</t>
        </r>
      </text>
    </comment>
    <comment ref="Z112" authorId="0" shapeId="0" xr:uid="{00000000-0006-0000-0000-000020000000}">
      <text>
        <r>
          <rPr>
            <b/>
            <sz val="24"/>
            <color indexed="81"/>
            <rFont val="MS P ゴシック"/>
            <family val="3"/>
            <charset val="128"/>
          </rPr>
          <t>全サイズ全カラーEC限定の場合は「〇」を選択</t>
        </r>
      </text>
    </comment>
    <comment ref="AA112" authorId="1" shapeId="0" xr:uid="{00000000-0006-0000-0000-000021000000}">
      <text>
        <r>
          <rPr>
            <b/>
            <sz val="22"/>
            <color indexed="81"/>
            <rFont val="MS P ゴシック"/>
            <family val="3"/>
            <charset val="128"/>
          </rPr>
          <t>センター納品日を入力</t>
        </r>
      </text>
    </comment>
    <comment ref="AB112" authorId="1" shapeId="0" xr:uid="{00000000-0006-0000-0000-000022000000}">
      <text>
        <r>
          <rPr>
            <b/>
            <sz val="22"/>
            <color indexed="81"/>
            <rFont val="MS P ゴシック"/>
            <family val="3"/>
            <charset val="128"/>
          </rPr>
          <t>該当商品は
・大物
・ゆうパケット
を選択します。</t>
        </r>
      </text>
    </comment>
    <comment ref="AC112" authorId="1" shapeId="0" xr:uid="{00000000-0006-0000-0000-000023000000}">
      <text>
        <r>
          <rPr>
            <b/>
            <sz val="24"/>
            <color indexed="81"/>
            <rFont val="MS P ゴシック"/>
            <family val="3"/>
            <charset val="128"/>
          </rPr>
          <t>モデル画像、ロゴ・コピー、副資材がある場合は有を選択</t>
        </r>
      </text>
    </comment>
    <comment ref="AD112" authorId="1" shapeId="0" xr:uid="{00000000-0006-0000-0000-000024000000}">
      <text>
        <r>
          <rPr>
            <b/>
            <sz val="24"/>
            <color indexed="81"/>
            <rFont val="MS P ゴシック"/>
            <family val="3"/>
            <charset val="128"/>
          </rPr>
          <t>外部販促がある場合は有を選択</t>
        </r>
      </text>
    </comment>
    <comment ref="AE112" authorId="2" shapeId="0" xr:uid="{00000000-0006-0000-0000-000025000000}">
      <text>
        <r>
          <rPr>
            <b/>
            <sz val="22"/>
            <color indexed="81"/>
            <rFont val="MS P ゴシック"/>
            <family val="3"/>
            <charset val="128"/>
          </rPr>
          <t>撮影ポイントを入力。</t>
        </r>
      </text>
    </comment>
    <comment ref="C163" authorId="0" shapeId="0" xr:uid="{00000000-0006-0000-0000-000026000000}">
      <text>
        <r>
          <rPr>
            <b/>
            <sz val="22"/>
            <color indexed="81"/>
            <rFont val="MS P ゴシック"/>
            <family val="3"/>
            <charset val="128"/>
          </rPr>
          <t>（チラシ流用の場合）
流用元のページと行数を入力</t>
        </r>
      </text>
    </comment>
    <comment ref="F163" authorId="0" shapeId="0" xr:uid="{00000000-0006-0000-0000-000027000000}">
      <text>
        <r>
          <rPr>
            <b/>
            <sz val="22"/>
            <color indexed="81"/>
            <rFont val="MS P ゴシック"/>
            <family val="3"/>
            <charset val="128"/>
          </rPr>
          <t>品名を入力（この品名がオンラインストア上に表示されます）</t>
        </r>
        <r>
          <rPr>
            <sz val="22"/>
            <color indexed="81"/>
            <rFont val="MS P ゴシック"/>
            <family val="3"/>
            <charset val="128"/>
          </rPr>
          <t xml:space="preserve">
</t>
        </r>
      </text>
    </comment>
    <comment ref="K163" authorId="1" shapeId="0" xr:uid="{00000000-0006-0000-0000-000028000000}">
      <text>
        <r>
          <rPr>
            <b/>
            <sz val="22"/>
            <color indexed="81"/>
            <rFont val="MS P ゴシック"/>
            <family val="3"/>
            <charset val="128"/>
          </rPr>
          <t xml:space="preserve">カラーコード下のセルに
店絞りは１、EC限定は２
</t>
        </r>
      </text>
    </comment>
    <comment ref="R163" authorId="1" shapeId="0" xr:uid="{00000000-0006-0000-0000-000029000000}">
      <text>
        <r>
          <rPr>
            <b/>
            <sz val="22"/>
            <color indexed="81"/>
            <rFont val="MS P ゴシック"/>
            <family val="3"/>
            <charset val="128"/>
          </rPr>
          <t xml:space="preserve">サイズを入力
ワンサイズのものは「*」を入力
サイズ直下のセルに
店絞りは１、EC限定は２を入力
</t>
        </r>
      </text>
    </comment>
    <comment ref="W163" authorId="0" shapeId="0" xr:uid="{00000000-0006-0000-0000-00002A000000}">
      <text>
        <r>
          <rPr>
            <b/>
            <sz val="22"/>
            <color indexed="81"/>
            <rFont val="MS P ゴシック"/>
            <family val="3"/>
            <charset val="128"/>
          </rPr>
          <t>シート「ﾊｯｼｭタグ＆NB名データ」を参照</t>
        </r>
      </text>
    </comment>
    <comment ref="Y163" authorId="1" shapeId="0" xr:uid="{00000000-0006-0000-0000-00002B000000}">
      <text>
        <r>
          <rPr>
            <b/>
            <sz val="24"/>
            <color indexed="81"/>
            <rFont val="MS P ゴシック"/>
            <family val="3"/>
            <charset val="128"/>
          </rPr>
          <t xml:space="preserve">通常予約は「予約」
受注生産は「受注」
先行予約は「先行予約」
を選択します。
</t>
        </r>
      </text>
    </comment>
    <comment ref="Z163" authorId="0" shapeId="0" xr:uid="{00000000-0006-0000-0000-00002C000000}">
      <text>
        <r>
          <rPr>
            <b/>
            <sz val="24"/>
            <color indexed="81"/>
            <rFont val="MS P ゴシック"/>
            <family val="3"/>
            <charset val="128"/>
          </rPr>
          <t>全サイズ全カラーEC限定の場合は「〇」を選択</t>
        </r>
      </text>
    </comment>
    <comment ref="AA163" authorId="1" shapeId="0" xr:uid="{00000000-0006-0000-0000-00002D000000}">
      <text>
        <r>
          <rPr>
            <b/>
            <sz val="22"/>
            <color indexed="81"/>
            <rFont val="MS P ゴシック"/>
            <family val="3"/>
            <charset val="128"/>
          </rPr>
          <t>センター納品日を入力</t>
        </r>
      </text>
    </comment>
    <comment ref="AB163" authorId="1" shapeId="0" xr:uid="{00000000-0006-0000-0000-00002E000000}">
      <text>
        <r>
          <rPr>
            <b/>
            <sz val="22"/>
            <color indexed="81"/>
            <rFont val="MS P ゴシック"/>
            <family val="3"/>
            <charset val="128"/>
          </rPr>
          <t>該当商品は
・大物
・ゆうパケット
を選択します。</t>
        </r>
      </text>
    </comment>
    <comment ref="AC163" authorId="1" shapeId="0" xr:uid="{00000000-0006-0000-0000-00002F000000}">
      <text>
        <r>
          <rPr>
            <b/>
            <sz val="24"/>
            <color indexed="81"/>
            <rFont val="MS P ゴシック"/>
            <family val="3"/>
            <charset val="128"/>
          </rPr>
          <t>モデル画像、ロゴ・コピー、副資材がある場合は有を選択</t>
        </r>
      </text>
    </comment>
    <comment ref="AD163" authorId="1" shapeId="0" xr:uid="{00000000-0006-0000-0000-000030000000}">
      <text>
        <r>
          <rPr>
            <b/>
            <sz val="24"/>
            <color indexed="81"/>
            <rFont val="MS P ゴシック"/>
            <family val="3"/>
            <charset val="128"/>
          </rPr>
          <t>外部販促がある場合は有を選択</t>
        </r>
      </text>
    </comment>
    <comment ref="AE163" authorId="2" shapeId="0" xr:uid="{00000000-0006-0000-0000-000031000000}">
      <text>
        <r>
          <rPr>
            <b/>
            <sz val="22"/>
            <color indexed="81"/>
            <rFont val="MS P ゴシック"/>
            <family val="3"/>
            <charset val="128"/>
          </rPr>
          <t>撮影ポイントを入力。</t>
        </r>
      </text>
    </comment>
    <comment ref="C214" authorId="0" shapeId="0" xr:uid="{00000000-0006-0000-0000-000032000000}">
      <text>
        <r>
          <rPr>
            <b/>
            <sz val="22"/>
            <color indexed="81"/>
            <rFont val="MS P ゴシック"/>
            <family val="3"/>
            <charset val="128"/>
          </rPr>
          <t>（チラシ流用の場合）
流用元のページと行数を入力</t>
        </r>
      </text>
    </comment>
    <comment ref="F214" authorId="0" shapeId="0" xr:uid="{00000000-0006-0000-0000-000033000000}">
      <text>
        <r>
          <rPr>
            <b/>
            <sz val="22"/>
            <color indexed="81"/>
            <rFont val="MS P ゴシック"/>
            <family val="3"/>
            <charset val="128"/>
          </rPr>
          <t>品名を入力（この品名がオンラインストア上に表示されます）</t>
        </r>
        <r>
          <rPr>
            <sz val="22"/>
            <color indexed="81"/>
            <rFont val="MS P ゴシック"/>
            <family val="3"/>
            <charset val="128"/>
          </rPr>
          <t xml:space="preserve">
</t>
        </r>
      </text>
    </comment>
    <comment ref="K214" authorId="1" shapeId="0" xr:uid="{00000000-0006-0000-0000-000034000000}">
      <text>
        <r>
          <rPr>
            <b/>
            <sz val="22"/>
            <color indexed="81"/>
            <rFont val="MS P ゴシック"/>
            <family val="3"/>
            <charset val="128"/>
          </rPr>
          <t xml:space="preserve">カラーコード下のセルに
店絞りは１、EC限定は２
</t>
        </r>
      </text>
    </comment>
    <comment ref="R214" authorId="1" shapeId="0" xr:uid="{00000000-0006-0000-0000-000035000000}">
      <text>
        <r>
          <rPr>
            <b/>
            <sz val="22"/>
            <color indexed="81"/>
            <rFont val="MS P ゴシック"/>
            <family val="3"/>
            <charset val="128"/>
          </rPr>
          <t xml:space="preserve">サイズを入力
ワンサイズのものは「*」を入力
サイズ直下のセルに
店絞りは１、EC限定は２を入力
</t>
        </r>
      </text>
    </comment>
    <comment ref="W214" authorId="0" shapeId="0" xr:uid="{00000000-0006-0000-0000-000036000000}">
      <text>
        <r>
          <rPr>
            <b/>
            <sz val="22"/>
            <color indexed="81"/>
            <rFont val="MS P ゴシック"/>
            <family val="3"/>
            <charset val="128"/>
          </rPr>
          <t>シート「ﾊｯｼｭタグ＆NB名データ」を参照</t>
        </r>
      </text>
    </comment>
    <comment ref="Y214" authorId="1" shapeId="0" xr:uid="{00000000-0006-0000-0000-000037000000}">
      <text>
        <r>
          <rPr>
            <b/>
            <sz val="24"/>
            <color indexed="81"/>
            <rFont val="MS P ゴシック"/>
            <family val="3"/>
            <charset val="128"/>
          </rPr>
          <t xml:space="preserve">通常予約は「予約」
受注生産は「受注」
先行予約は「先行予約」
を選択します。
</t>
        </r>
      </text>
    </comment>
    <comment ref="Z214" authorId="0" shapeId="0" xr:uid="{00000000-0006-0000-0000-000038000000}">
      <text>
        <r>
          <rPr>
            <b/>
            <sz val="24"/>
            <color indexed="81"/>
            <rFont val="MS P ゴシック"/>
            <family val="3"/>
            <charset val="128"/>
          </rPr>
          <t>全サイズ全カラーEC限定の場合は「〇」を選択</t>
        </r>
      </text>
    </comment>
    <comment ref="AA214" authorId="1" shapeId="0" xr:uid="{00000000-0006-0000-0000-000039000000}">
      <text>
        <r>
          <rPr>
            <b/>
            <sz val="22"/>
            <color indexed="81"/>
            <rFont val="MS P ゴシック"/>
            <family val="3"/>
            <charset val="128"/>
          </rPr>
          <t>センター納品日を入力</t>
        </r>
      </text>
    </comment>
    <comment ref="AB214" authorId="1" shapeId="0" xr:uid="{00000000-0006-0000-0000-00003A000000}">
      <text>
        <r>
          <rPr>
            <b/>
            <sz val="22"/>
            <color indexed="81"/>
            <rFont val="MS P ゴシック"/>
            <family val="3"/>
            <charset val="128"/>
          </rPr>
          <t>該当商品は
・大物
・ゆうパケット
を選択します。</t>
        </r>
      </text>
    </comment>
    <comment ref="AC214" authorId="1" shapeId="0" xr:uid="{00000000-0006-0000-0000-00003B000000}">
      <text>
        <r>
          <rPr>
            <b/>
            <sz val="24"/>
            <color indexed="81"/>
            <rFont val="MS P ゴシック"/>
            <family val="3"/>
            <charset val="128"/>
          </rPr>
          <t>モデル画像、ロゴ・コピー、副資材がある場合は有を選択</t>
        </r>
      </text>
    </comment>
    <comment ref="AD214" authorId="1" shapeId="0" xr:uid="{00000000-0006-0000-0000-00003C000000}">
      <text>
        <r>
          <rPr>
            <b/>
            <sz val="24"/>
            <color indexed="81"/>
            <rFont val="MS P ゴシック"/>
            <family val="3"/>
            <charset val="128"/>
          </rPr>
          <t>外部販促がある場合は有を選択</t>
        </r>
      </text>
    </comment>
    <comment ref="AE214" authorId="2" shapeId="0" xr:uid="{00000000-0006-0000-0000-00003D000000}">
      <text>
        <r>
          <rPr>
            <b/>
            <sz val="22"/>
            <color indexed="81"/>
            <rFont val="MS P ゴシック"/>
            <family val="3"/>
            <charset val="128"/>
          </rPr>
          <t>撮影ポイントを入力。</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ec0002</author>
    <author>hansoku15</author>
    <author>hanbai05</author>
  </authors>
  <commentList>
    <comment ref="AF4" authorId="0" shapeId="0" xr:uid="{00000000-0006-0000-0200-000001000000}">
      <text>
        <r>
          <rPr>
            <b/>
            <sz val="22"/>
            <color indexed="81"/>
            <rFont val="MS P ゴシック"/>
            <family val="3"/>
            <charset val="128"/>
          </rPr>
          <t>EC管理画面のID（社員コード）とPASS（任意のパスワード）を入力</t>
        </r>
      </text>
    </comment>
    <comment ref="C10" authorId="0" shapeId="0" xr:uid="{00000000-0006-0000-0200-000002000000}">
      <text>
        <r>
          <rPr>
            <b/>
            <sz val="22"/>
            <color indexed="81"/>
            <rFont val="MS P ゴシック"/>
            <family val="3"/>
            <charset val="128"/>
          </rPr>
          <t>（チラシ流用の場合）
流用元のページと行数を入力</t>
        </r>
      </text>
    </comment>
    <comment ref="F10" authorId="0" shapeId="0" xr:uid="{00000000-0006-0000-0200-000003000000}">
      <text>
        <r>
          <rPr>
            <b/>
            <sz val="22"/>
            <color indexed="81"/>
            <rFont val="MS P ゴシック"/>
            <family val="3"/>
            <charset val="128"/>
          </rPr>
          <t>品名を入力（この品名がオンラインストア上に表示されます）</t>
        </r>
        <r>
          <rPr>
            <sz val="22"/>
            <color indexed="81"/>
            <rFont val="MS P ゴシック"/>
            <family val="3"/>
            <charset val="128"/>
          </rPr>
          <t xml:space="preserve">
</t>
        </r>
      </text>
    </comment>
    <comment ref="K10" authorId="1" shapeId="0" xr:uid="{00000000-0006-0000-0200-000004000000}">
      <text>
        <r>
          <rPr>
            <b/>
            <sz val="22"/>
            <color indexed="81"/>
            <rFont val="MS P ゴシック"/>
            <family val="3"/>
            <charset val="128"/>
          </rPr>
          <t xml:space="preserve">カラーコード下のセルに
店絞りは１、EC限定は２
</t>
        </r>
      </text>
    </comment>
    <comment ref="R10" authorId="1" shapeId="0" xr:uid="{00000000-0006-0000-0200-000005000000}">
      <text>
        <r>
          <rPr>
            <b/>
            <sz val="22"/>
            <color indexed="81"/>
            <rFont val="MS P ゴシック"/>
            <family val="3"/>
            <charset val="128"/>
          </rPr>
          <t xml:space="preserve">サイズを入力
ワンサイズのものは「*」を入力
サイズ直下のセルに
店絞りは１、EC限定は２を入力
</t>
        </r>
      </text>
    </comment>
    <comment ref="W10" authorId="0" shapeId="0" xr:uid="{00000000-0006-0000-0200-000006000000}">
      <text>
        <r>
          <rPr>
            <b/>
            <sz val="22"/>
            <color indexed="81"/>
            <rFont val="MS P ゴシック"/>
            <family val="3"/>
            <charset val="128"/>
          </rPr>
          <t>シート「ﾊｯｼｭタグ＆NB名データ」を参照</t>
        </r>
      </text>
    </comment>
    <comment ref="Y10" authorId="1" shapeId="0" xr:uid="{00000000-0006-0000-0200-000007000000}">
      <text>
        <r>
          <rPr>
            <b/>
            <sz val="24"/>
            <color indexed="81"/>
            <rFont val="MS P ゴシック"/>
            <family val="3"/>
            <charset val="128"/>
          </rPr>
          <t xml:space="preserve">通常予約は「予約」
受注生産は「受注」
を選択します。
</t>
        </r>
      </text>
    </comment>
    <comment ref="Z10" authorId="0" shapeId="0" xr:uid="{00000000-0006-0000-0200-000008000000}">
      <text>
        <r>
          <rPr>
            <b/>
            <sz val="24"/>
            <color indexed="81"/>
            <rFont val="MS P ゴシック"/>
            <family val="3"/>
            <charset val="128"/>
          </rPr>
          <t>全サイズ全カラーEC限定の場合は「〇」を選択</t>
        </r>
      </text>
    </comment>
    <comment ref="AA10" authorId="1" shapeId="0" xr:uid="{00000000-0006-0000-0200-000009000000}">
      <text>
        <r>
          <rPr>
            <b/>
            <sz val="22"/>
            <color indexed="81"/>
            <rFont val="MS P ゴシック"/>
            <family val="3"/>
            <charset val="128"/>
          </rPr>
          <t>センター納品日を入力</t>
        </r>
      </text>
    </comment>
    <comment ref="AB10" authorId="1" shapeId="0" xr:uid="{00000000-0006-0000-0200-00000A000000}">
      <text>
        <r>
          <rPr>
            <b/>
            <sz val="22"/>
            <color indexed="81"/>
            <rFont val="MS P ゴシック"/>
            <family val="3"/>
            <charset val="128"/>
          </rPr>
          <t>該当商品は
・大物
・ゆうパケット
を選択します。</t>
        </r>
      </text>
    </comment>
    <comment ref="AC10" authorId="1" shapeId="0" xr:uid="{00000000-0006-0000-0200-00000B000000}">
      <text>
        <r>
          <rPr>
            <b/>
            <sz val="24"/>
            <color indexed="81"/>
            <rFont val="MS P ゴシック"/>
            <family val="3"/>
            <charset val="128"/>
          </rPr>
          <t>モデル画像、ロゴ・コピー、副資材がある場合は有を選択</t>
        </r>
      </text>
    </comment>
    <comment ref="AD10" authorId="1" shapeId="0" xr:uid="{00000000-0006-0000-0200-00000C000000}">
      <text>
        <r>
          <rPr>
            <b/>
            <sz val="24"/>
            <color indexed="81"/>
            <rFont val="MS P ゴシック"/>
            <family val="3"/>
            <charset val="128"/>
          </rPr>
          <t>外部販促がある場合は有を選択</t>
        </r>
      </text>
    </comment>
    <comment ref="AE10" authorId="2" shapeId="0" xr:uid="{00000000-0006-0000-0200-00000D000000}">
      <text>
        <r>
          <rPr>
            <b/>
            <sz val="22"/>
            <color indexed="81"/>
            <rFont val="MS P ゴシック"/>
            <family val="3"/>
            <charset val="128"/>
          </rPr>
          <t>撮影ポイントを入力。</t>
        </r>
      </text>
    </comment>
  </commentList>
</comments>
</file>

<file path=xl/sharedStrings.xml><?xml version="1.0" encoding="utf-8"?>
<sst xmlns="http://schemas.openxmlformats.org/spreadsheetml/2006/main" count="2162" uniqueCount="718">
  <si>
    <t>部門</t>
    <rPh sb="0" eb="2">
      <t>ブモン</t>
    </rPh>
    <phoneticPr fontId="5"/>
  </si>
  <si>
    <t>掲載開始日</t>
    <rPh sb="0" eb="2">
      <t>ケイサイ</t>
    </rPh>
    <rPh sb="2" eb="4">
      <t>カイシ</t>
    </rPh>
    <rPh sb="4" eb="5">
      <t>ビ</t>
    </rPh>
    <phoneticPr fontId="5"/>
  </si>
  <si>
    <t>売出日</t>
    <phoneticPr fontId="5"/>
  </si>
  <si>
    <t>売出区分</t>
    <rPh sb="0" eb="2">
      <t>ウリダシ</t>
    </rPh>
    <rPh sb="2" eb="4">
      <t>クブン</t>
    </rPh>
    <phoneticPr fontId="5"/>
  </si>
  <si>
    <t>番号</t>
    <rPh sb="0" eb="2">
      <t>バンゴウ</t>
    </rPh>
    <phoneticPr fontId="1"/>
  </si>
  <si>
    <t>品番</t>
    <rPh sb="0" eb="2">
      <t>ヒンバン</t>
    </rPh>
    <phoneticPr fontId="1"/>
  </si>
  <si>
    <t>品名</t>
    <rPh sb="0" eb="2">
      <t>ヒンメイ</t>
    </rPh>
    <phoneticPr fontId="1"/>
  </si>
  <si>
    <t>-</t>
    <phoneticPr fontId="1"/>
  </si>
  <si>
    <t>行</t>
    <rPh sb="0" eb="1">
      <t>ギョウ</t>
    </rPh>
    <phoneticPr fontId="1"/>
  </si>
  <si>
    <t>カラー数</t>
    <rPh sb="3" eb="4">
      <t>スウ</t>
    </rPh>
    <phoneticPr fontId="1"/>
  </si>
  <si>
    <t>サイズ数</t>
    <rPh sb="3" eb="4">
      <t>スウ</t>
    </rPh>
    <phoneticPr fontId="1"/>
  </si>
  <si>
    <t>-</t>
    <phoneticPr fontId="5"/>
  </si>
  <si>
    <t>売価</t>
    <rPh sb="0" eb="2">
      <t>バイカ</t>
    </rPh>
    <phoneticPr fontId="1"/>
  </si>
  <si>
    <t>商品記号</t>
    <rPh sb="0" eb="2">
      <t>ショウヒン</t>
    </rPh>
    <rPh sb="2" eb="4">
      <t>キゴウ</t>
    </rPh>
    <phoneticPr fontId="1"/>
  </si>
  <si>
    <t>アイテムコード</t>
    <phoneticPr fontId="1"/>
  </si>
  <si>
    <t>EC限定
有無</t>
    <rPh sb="2" eb="4">
      <t>ゲンテイ</t>
    </rPh>
    <rPh sb="5" eb="7">
      <t>ウム</t>
    </rPh>
    <phoneticPr fontId="1"/>
  </si>
  <si>
    <t>EC初回納品数（点）</t>
    <rPh sb="8" eb="9">
      <t>テン</t>
    </rPh>
    <phoneticPr fontId="1"/>
  </si>
  <si>
    <t>初回納品金額（円</t>
    <rPh sb="0" eb="2">
      <t>ショカイ</t>
    </rPh>
    <rPh sb="2" eb="4">
      <t>ノウヒン</t>
    </rPh>
    <rPh sb="4" eb="6">
      <t>キンガク</t>
    </rPh>
    <rPh sb="7" eb="8">
      <t>エン</t>
    </rPh>
    <phoneticPr fontId="1"/>
  </si>
  <si>
    <t>センター納品日</t>
    <rPh sb="4" eb="7">
      <t>ノウヒンビ</t>
    </rPh>
    <phoneticPr fontId="1"/>
  </si>
  <si>
    <t>このシートは消さないでください。</t>
    <rPh sb="6" eb="7">
      <t>ケ</t>
    </rPh>
    <phoneticPr fontId="1"/>
  </si>
  <si>
    <t>カラー</t>
    <phoneticPr fontId="1"/>
  </si>
  <si>
    <t>濃</t>
    <rPh sb="0" eb="1">
      <t>ノウ</t>
    </rPh>
    <phoneticPr fontId="1"/>
  </si>
  <si>
    <t>01</t>
    <phoneticPr fontId="1"/>
  </si>
  <si>
    <t>赤</t>
    <rPh sb="0" eb="1">
      <t>アカ</t>
    </rPh>
    <phoneticPr fontId="1"/>
  </si>
  <si>
    <t>濃赤</t>
  </si>
  <si>
    <t>中</t>
    <rPh sb="0" eb="1">
      <t>チュウ</t>
    </rPh>
    <phoneticPr fontId="1"/>
  </si>
  <si>
    <t>濃橙</t>
  </si>
  <si>
    <t>淡</t>
    <rPh sb="0" eb="1">
      <t>タン</t>
    </rPh>
    <phoneticPr fontId="1"/>
  </si>
  <si>
    <t>濃黄</t>
  </si>
  <si>
    <t>02</t>
    <phoneticPr fontId="1"/>
  </si>
  <si>
    <t>橙</t>
    <rPh sb="0" eb="1">
      <t>ダイダイ</t>
    </rPh>
    <phoneticPr fontId="1"/>
  </si>
  <si>
    <t>濃黄緑</t>
  </si>
  <si>
    <t>濃緑</t>
  </si>
  <si>
    <t>濃水色</t>
  </si>
  <si>
    <t>03</t>
    <phoneticPr fontId="1"/>
  </si>
  <si>
    <t>黄</t>
    <rPh sb="0" eb="1">
      <t>キ</t>
    </rPh>
    <phoneticPr fontId="1"/>
  </si>
  <si>
    <t>濃青</t>
  </si>
  <si>
    <t>濃紺</t>
  </si>
  <si>
    <t>濃紫</t>
  </si>
  <si>
    <t>04</t>
    <phoneticPr fontId="1"/>
  </si>
  <si>
    <t>黄緑</t>
    <rPh sb="0" eb="2">
      <t>キミドリ</t>
    </rPh>
    <phoneticPr fontId="1"/>
  </si>
  <si>
    <t>濃桃</t>
  </si>
  <si>
    <t>濃白</t>
  </si>
  <si>
    <t>濃灰</t>
  </si>
  <si>
    <t>05</t>
    <phoneticPr fontId="1"/>
  </si>
  <si>
    <t>緑</t>
    <rPh sb="0" eb="1">
      <t>ミドリ</t>
    </rPh>
    <phoneticPr fontId="1"/>
  </si>
  <si>
    <t>濃黒</t>
  </si>
  <si>
    <t>濃茶</t>
  </si>
  <si>
    <t>06</t>
    <phoneticPr fontId="1"/>
  </si>
  <si>
    <t>水色</t>
    <rPh sb="0" eb="2">
      <t>ミズイロ</t>
    </rPh>
    <phoneticPr fontId="1"/>
  </si>
  <si>
    <t>濃金</t>
  </si>
  <si>
    <t>濃銀</t>
  </si>
  <si>
    <t>濃銅</t>
  </si>
  <si>
    <t>07</t>
    <phoneticPr fontId="1"/>
  </si>
  <si>
    <t>青</t>
    <rPh sb="0" eb="1">
      <t>アオ</t>
    </rPh>
    <phoneticPr fontId="1"/>
  </si>
  <si>
    <t>中赤</t>
  </si>
  <si>
    <t>中橙</t>
  </si>
  <si>
    <t>中黄</t>
  </si>
  <si>
    <t>08</t>
    <phoneticPr fontId="1"/>
  </si>
  <si>
    <t>紺</t>
    <rPh sb="0" eb="1">
      <t>コン</t>
    </rPh>
    <phoneticPr fontId="1"/>
  </si>
  <si>
    <t>中黄緑</t>
  </si>
  <si>
    <t>中緑</t>
  </si>
  <si>
    <t>中水色</t>
  </si>
  <si>
    <t>09</t>
    <phoneticPr fontId="1"/>
  </si>
  <si>
    <t>紫</t>
    <rPh sb="0" eb="1">
      <t>ムラサキ</t>
    </rPh>
    <phoneticPr fontId="1"/>
  </si>
  <si>
    <t>中青</t>
  </si>
  <si>
    <t>中紺</t>
  </si>
  <si>
    <t>中紫</t>
  </si>
  <si>
    <t>桃</t>
    <rPh sb="0" eb="1">
      <t>モモ</t>
    </rPh>
    <phoneticPr fontId="1"/>
  </si>
  <si>
    <t>中桃</t>
  </si>
  <si>
    <t>中白</t>
  </si>
  <si>
    <t>中灰</t>
  </si>
  <si>
    <t>白</t>
    <rPh sb="0" eb="1">
      <t>シロ</t>
    </rPh>
    <phoneticPr fontId="1"/>
  </si>
  <si>
    <t>中黒</t>
  </si>
  <si>
    <t>中茶</t>
  </si>
  <si>
    <t>灰</t>
    <rPh sb="0" eb="1">
      <t>ハイ</t>
    </rPh>
    <phoneticPr fontId="1"/>
  </si>
  <si>
    <t>中金</t>
  </si>
  <si>
    <t>中銀</t>
  </si>
  <si>
    <t>中銅</t>
  </si>
  <si>
    <t>黒</t>
    <rPh sb="0" eb="1">
      <t>クロ</t>
    </rPh>
    <phoneticPr fontId="1"/>
  </si>
  <si>
    <t>淡赤</t>
  </si>
  <si>
    <t>淡橙</t>
  </si>
  <si>
    <t>淡黄</t>
  </si>
  <si>
    <t>淡黄緑</t>
  </si>
  <si>
    <t>淡緑</t>
  </si>
  <si>
    <t>淡水色</t>
  </si>
  <si>
    <t>茶</t>
    <rPh sb="0" eb="1">
      <t>チャ</t>
    </rPh>
    <phoneticPr fontId="1"/>
  </si>
  <si>
    <t>淡青</t>
  </si>
  <si>
    <t>淡紺</t>
  </si>
  <si>
    <t>淡紫</t>
  </si>
  <si>
    <t>金</t>
    <rPh sb="0" eb="1">
      <t>キン</t>
    </rPh>
    <phoneticPr fontId="1"/>
  </si>
  <si>
    <t>淡桃</t>
  </si>
  <si>
    <t>淡白</t>
  </si>
  <si>
    <t>淡灰</t>
  </si>
  <si>
    <t>銀</t>
    <rPh sb="0" eb="1">
      <t>ギン</t>
    </rPh>
    <phoneticPr fontId="1"/>
  </si>
  <si>
    <t>淡黒</t>
  </si>
  <si>
    <t>淡茶</t>
  </si>
  <si>
    <t>銅</t>
    <rPh sb="0" eb="1">
      <t>ドウ</t>
    </rPh>
    <phoneticPr fontId="1"/>
  </si>
  <si>
    <t>淡金</t>
  </si>
  <si>
    <t>淡銀</t>
  </si>
  <si>
    <t>淡銅</t>
  </si>
  <si>
    <t>アイテムコード
（13桁）</t>
    <rPh sb="11" eb="12">
      <t>ケタ</t>
    </rPh>
    <phoneticPr fontId="1"/>
  </si>
  <si>
    <t>税抜
売価</t>
    <rPh sb="0" eb="1">
      <t>ゼイ</t>
    </rPh>
    <rPh sb="1" eb="2">
      <t>ヌ</t>
    </rPh>
    <rPh sb="3" eb="5">
      <t>バイカ</t>
    </rPh>
    <phoneticPr fontId="1"/>
  </si>
  <si>
    <t>　EC売出原稿　（チラシ流用）</t>
    <rPh sb="3" eb="5">
      <t>ウリダシ</t>
    </rPh>
    <rPh sb="5" eb="7">
      <t>ゲンコウ</t>
    </rPh>
    <rPh sb="12" eb="14">
      <t>リュウヨウ</t>
    </rPh>
    <phoneticPr fontId="1"/>
  </si>
  <si>
    <t>納期</t>
    <rPh sb="0" eb="2">
      <t>ノウキ</t>
    </rPh>
    <phoneticPr fontId="1"/>
  </si>
  <si>
    <t>番号</t>
    <rPh sb="0" eb="2">
      <t>バンゴウ</t>
    </rPh>
    <phoneticPr fontId="1"/>
  </si>
  <si>
    <t>予約</t>
    <rPh sb="0" eb="2">
      <t>ヨヤク</t>
    </rPh>
    <phoneticPr fontId="1"/>
  </si>
  <si>
    <t>支給
データ</t>
    <rPh sb="0" eb="2">
      <t>シキュウ</t>
    </rPh>
    <phoneticPr fontId="1"/>
  </si>
  <si>
    <t>ブランド・
キャクラター</t>
    <phoneticPr fontId="1"/>
  </si>
  <si>
    <t>EC売出原稿（チラシ流用）</t>
    <rPh sb="2" eb="4">
      <t>ウリダシ</t>
    </rPh>
    <rPh sb="4" eb="6">
      <t>ゲンコウ</t>
    </rPh>
    <rPh sb="10" eb="12">
      <t>リュウヨウ</t>
    </rPh>
    <phoneticPr fontId="1"/>
  </si>
  <si>
    <t>〇</t>
    <phoneticPr fontId="1"/>
  </si>
  <si>
    <t>ぺージ</t>
    <phoneticPr fontId="1"/>
  </si>
  <si>
    <t>配送区分</t>
    <rPh sb="0" eb="2">
      <t>ハイソウ</t>
    </rPh>
    <rPh sb="2" eb="4">
      <t>クブン</t>
    </rPh>
    <phoneticPr fontId="1"/>
  </si>
  <si>
    <t>ゆうﾊﾟｹｯﾄ</t>
  </si>
  <si>
    <t>大物</t>
  </si>
  <si>
    <t>ｶﾗｰｺｰﾄﾞ</t>
    <phoneticPr fontId="1"/>
  </si>
  <si>
    <t>M</t>
    <phoneticPr fontId="1"/>
  </si>
  <si>
    <t>L</t>
    <phoneticPr fontId="1"/>
  </si>
  <si>
    <r>
      <t xml:space="preserve">カラーコード/コーディネート
</t>
    </r>
    <r>
      <rPr>
        <u/>
        <sz val="22"/>
        <color theme="1"/>
        <rFont val="ＭＳ ゴシック"/>
        <family val="3"/>
        <charset val="128"/>
      </rPr>
      <t>※カラーコード下のセルに
店絞りは</t>
    </r>
    <r>
      <rPr>
        <b/>
        <u/>
        <sz val="22"/>
        <color theme="1"/>
        <rFont val="ＭＳ ゴシック"/>
        <family val="3"/>
        <charset val="128"/>
      </rPr>
      <t>１、</t>
    </r>
    <r>
      <rPr>
        <u/>
        <sz val="22"/>
        <color theme="1"/>
        <rFont val="ＭＳ ゴシック"/>
        <family val="3"/>
        <charset val="128"/>
      </rPr>
      <t>EC限定は</t>
    </r>
    <r>
      <rPr>
        <b/>
        <u/>
        <sz val="22"/>
        <color theme="1"/>
        <rFont val="ＭＳ ゴシック"/>
        <family val="3"/>
        <charset val="128"/>
      </rPr>
      <t>２</t>
    </r>
    <r>
      <rPr>
        <u/>
        <sz val="22"/>
        <color theme="1"/>
        <rFont val="ＭＳ ゴシック"/>
        <family val="3"/>
        <charset val="128"/>
      </rPr>
      <t>を入力</t>
    </r>
    <rPh sb="22" eb="23">
      <t>シタ</t>
    </rPh>
    <rPh sb="28" eb="29">
      <t>ミセ</t>
    </rPh>
    <rPh sb="29" eb="30">
      <t>シボ</t>
    </rPh>
    <rPh sb="41" eb="43">
      <t>ニュウリョク</t>
    </rPh>
    <phoneticPr fontId="1"/>
  </si>
  <si>
    <r>
      <t xml:space="preserve">サイズ
</t>
    </r>
    <r>
      <rPr>
        <u/>
        <sz val="22"/>
        <color theme="1"/>
        <rFont val="ＭＳ ゴシック"/>
        <family val="3"/>
        <charset val="128"/>
      </rPr>
      <t>※サイズ下のセルに
店絞りは</t>
    </r>
    <r>
      <rPr>
        <b/>
        <u/>
        <sz val="22"/>
        <color theme="1"/>
        <rFont val="ＭＳ ゴシック"/>
        <family val="3"/>
        <charset val="128"/>
      </rPr>
      <t>１、</t>
    </r>
    <r>
      <rPr>
        <u/>
        <sz val="22"/>
        <color theme="1"/>
        <rFont val="ＭＳ ゴシック"/>
        <family val="3"/>
        <charset val="128"/>
      </rPr>
      <t>EC限定は</t>
    </r>
    <r>
      <rPr>
        <b/>
        <u/>
        <sz val="22"/>
        <color theme="1"/>
        <rFont val="ＭＳ ゴシック"/>
        <family val="3"/>
        <charset val="128"/>
      </rPr>
      <t>２</t>
    </r>
    <rPh sb="8" eb="9">
      <t>シタ</t>
    </rPh>
    <rPh sb="14" eb="15">
      <t>ミセ</t>
    </rPh>
    <rPh sb="15" eb="16">
      <t>シボ</t>
    </rPh>
    <phoneticPr fontId="1"/>
  </si>
  <si>
    <t>LL</t>
    <phoneticPr fontId="1"/>
  </si>
  <si>
    <t>CLOSSHI PREMIUM</t>
    <phoneticPr fontId="1"/>
  </si>
  <si>
    <t>4L</t>
    <phoneticPr fontId="1"/>
  </si>
  <si>
    <t>5L</t>
    <phoneticPr fontId="1"/>
  </si>
  <si>
    <t>6L</t>
    <phoneticPr fontId="1"/>
  </si>
  <si>
    <t>CLOSSHI</t>
    <phoneticPr fontId="1"/>
  </si>
  <si>
    <t>有</t>
  </si>
  <si>
    <t>部門</t>
    <rPh sb="0" eb="2">
      <t>ブモン</t>
    </rPh>
    <phoneticPr fontId="1"/>
  </si>
  <si>
    <t>チラシ
掲載日</t>
    <rPh sb="4" eb="6">
      <t>ケイサイ</t>
    </rPh>
    <rPh sb="6" eb="7">
      <t>ビ</t>
    </rPh>
    <phoneticPr fontId="1"/>
  </si>
  <si>
    <t>EC
販売日</t>
    <rPh sb="3" eb="5">
      <t>ハンバイ</t>
    </rPh>
    <rPh sb="5" eb="6">
      <t>ビ</t>
    </rPh>
    <phoneticPr fontId="1"/>
  </si>
  <si>
    <t>外部
販促</t>
    <rPh sb="0" eb="2">
      <t>ガイブ</t>
    </rPh>
    <rPh sb="3" eb="5">
      <t>ハンソク</t>
    </rPh>
    <phoneticPr fontId="1"/>
  </si>
  <si>
    <t>初回
納品数</t>
    <rPh sb="0" eb="2">
      <t>ショカイ</t>
    </rPh>
    <rPh sb="3" eb="5">
      <t>ノウヒン</t>
    </rPh>
    <rPh sb="5" eb="6">
      <t>スウ</t>
    </rPh>
    <phoneticPr fontId="1"/>
  </si>
  <si>
    <t>SKU数</t>
    <rPh sb="3" eb="4">
      <t>スウ</t>
    </rPh>
    <phoneticPr fontId="1"/>
  </si>
  <si>
    <t>初回納品金額</t>
    <rPh sb="0" eb="2">
      <t>ショカイ</t>
    </rPh>
    <rPh sb="2" eb="4">
      <t>ノウヒン</t>
    </rPh>
    <rPh sb="4" eb="6">
      <t>キンガク</t>
    </rPh>
    <phoneticPr fontId="1"/>
  </si>
  <si>
    <t>：</t>
    <phoneticPr fontId="1"/>
  </si>
  <si>
    <t>薄橙</t>
    <rPh sb="0" eb="1">
      <t>ウス</t>
    </rPh>
    <rPh sb="1" eb="2">
      <t>ダイダイ</t>
    </rPh>
    <phoneticPr fontId="1"/>
  </si>
  <si>
    <t>濃薄橙色</t>
  </si>
  <si>
    <t>中薄橙色</t>
  </si>
  <si>
    <t>淡薄橙色</t>
  </si>
  <si>
    <t>初回納品点数</t>
    <rPh sb="0" eb="2">
      <t>ショカイ</t>
    </rPh>
    <rPh sb="2" eb="4">
      <t>ノウヒン</t>
    </rPh>
    <rPh sb="4" eb="6">
      <t>テンスウ</t>
    </rPh>
    <phoneticPr fontId="1"/>
  </si>
  <si>
    <t>点</t>
    <rPh sb="0" eb="1">
      <t>テン</t>
    </rPh>
    <phoneticPr fontId="1"/>
  </si>
  <si>
    <t>円</t>
    <rPh sb="0" eb="1">
      <t>エン</t>
    </rPh>
    <phoneticPr fontId="1"/>
  </si>
  <si>
    <t>チラシ流用元</t>
    <rPh sb="3" eb="5">
      <t>リュウヨウ</t>
    </rPh>
    <rPh sb="5" eb="6">
      <t>モト</t>
    </rPh>
    <phoneticPr fontId="5"/>
  </si>
  <si>
    <t>SKU</t>
    <phoneticPr fontId="1"/>
  </si>
  <si>
    <r>
      <t>※</t>
    </r>
    <r>
      <rPr>
        <b/>
        <u/>
        <sz val="20"/>
        <color rgb="FFFF0000"/>
        <rFont val="游ゴシック"/>
        <family val="3"/>
        <charset val="128"/>
        <scheme val="minor"/>
      </rPr>
      <t>売価・カラー・サイズ・初回納品数</t>
    </r>
    <r>
      <rPr>
        <b/>
        <u/>
        <sz val="20"/>
        <color theme="1"/>
        <rFont val="游ゴシック"/>
        <family val="3"/>
        <charset val="128"/>
        <scheme val="minor"/>
      </rPr>
      <t>のいずれかが未入力だと正しく表示されません。ご確認お願いします。</t>
    </r>
    <rPh sb="1" eb="3">
      <t>バイカ</t>
    </rPh>
    <rPh sb="12" eb="14">
      <t>ショカイ</t>
    </rPh>
    <rPh sb="14" eb="16">
      <t>ノウヒン</t>
    </rPh>
    <rPh sb="16" eb="17">
      <t>スウ</t>
    </rPh>
    <rPh sb="23" eb="26">
      <t>ミニュウリョク</t>
    </rPh>
    <rPh sb="28" eb="29">
      <t>タダ</t>
    </rPh>
    <rPh sb="31" eb="33">
      <t>ヒョウジ</t>
    </rPh>
    <rPh sb="40" eb="42">
      <t>カクニン</t>
    </rPh>
    <rPh sb="43" eb="44">
      <t>ネガ</t>
    </rPh>
    <phoneticPr fontId="1"/>
  </si>
  <si>
    <t>2PINK</t>
    <phoneticPr fontId="1"/>
  </si>
  <si>
    <t>受注</t>
  </si>
  <si>
    <t>予約</t>
  </si>
  <si>
    <t>ディズニー</t>
    <phoneticPr fontId="1"/>
  </si>
  <si>
    <t>セールスコメント</t>
    <phoneticPr fontId="1"/>
  </si>
  <si>
    <t>パンツ</t>
    <phoneticPr fontId="1"/>
  </si>
  <si>
    <t>スカート</t>
    <phoneticPr fontId="1"/>
  </si>
  <si>
    <t>エプロン</t>
    <phoneticPr fontId="1"/>
  </si>
  <si>
    <t>靴下</t>
    <rPh sb="0" eb="2">
      <t>クツシタ</t>
    </rPh>
    <phoneticPr fontId="1"/>
  </si>
  <si>
    <t>ショーツ・ブリーフ・トランクス</t>
    <phoneticPr fontId="1"/>
  </si>
  <si>
    <t>傘</t>
    <rPh sb="0" eb="1">
      <t>カサ</t>
    </rPh>
    <phoneticPr fontId="1"/>
  </si>
  <si>
    <t>帽子</t>
    <rPh sb="0" eb="2">
      <t>ボウシ</t>
    </rPh>
    <phoneticPr fontId="1"/>
  </si>
  <si>
    <t>ベルト</t>
    <phoneticPr fontId="1"/>
  </si>
  <si>
    <t>手袋</t>
    <rPh sb="0" eb="2">
      <t>テブクロ</t>
    </rPh>
    <phoneticPr fontId="1"/>
  </si>
  <si>
    <t>マフラー</t>
    <phoneticPr fontId="1"/>
  </si>
  <si>
    <t>ネックレス</t>
    <phoneticPr fontId="1"/>
  </si>
  <si>
    <t>ネクタイ</t>
    <phoneticPr fontId="1"/>
  </si>
  <si>
    <t>スリッパ</t>
    <phoneticPr fontId="1"/>
  </si>
  <si>
    <t>組成</t>
    <rPh sb="0" eb="2">
      <t>ソセイ</t>
    </rPh>
    <phoneticPr fontId="1"/>
  </si>
  <si>
    <t>WEB限定</t>
    <rPh sb="3" eb="5">
      <t>ゲンテイ</t>
    </rPh>
    <phoneticPr fontId="1"/>
  </si>
  <si>
    <t>WEB先行</t>
    <rPh sb="3" eb="5">
      <t>センコウ</t>
    </rPh>
    <phoneticPr fontId="1"/>
  </si>
  <si>
    <t>大きいサイズ</t>
    <rPh sb="0" eb="1">
      <t>オオ</t>
    </rPh>
    <phoneticPr fontId="1"/>
  </si>
  <si>
    <t>人気</t>
    <rPh sb="0" eb="2">
      <t>ニンキ</t>
    </rPh>
    <phoneticPr fontId="1"/>
  </si>
  <si>
    <t>5F</t>
    <phoneticPr fontId="1"/>
  </si>
  <si>
    <t>商品名</t>
    <rPh sb="0" eb="2">
      <t>ショウヒン</t>
    </rPh>
    <rPh sb="2" eb="3">
      <t>メイ</t>
    </rPh>
    <phoneticPr fontId="1"/>
  </si>
  <si>
    <t>販売開始日</t>
    <rPh sb="0" eb="2">
      <t>ハンバイ</t>
    </rPh>
    <rPh sb="2" eb="4">
      <t>カイシ</t>
    </rPh>
    <rPh sb="4" eb="5">
      <t>ビ</t>
    </rPh>
    <phoneticPr fontId="1"/>
  </si>
  <si>
    <t>ハッシュタグ</t>
    <phoneticPr fontId="1"/>
  </si>
  <si>
    <t>月</t>
    <rPh sb="0" eb="1">
      <t>ツキ</t>
    </rPh>
    <phoneticPr fontId="1"/>
  </si>
  <si>
    <t>日</t>
    <rPh sb="0" eb="1">
      <t>ヒ</t>
    </rPh>
    <phoneticPr fontId="1"/>
  </si>
  <si>
    <t>時間</t>
    <rPh sb="0" eb="2">
      <t>ジカン</t>
    </rPh>
    <phoneticPr fontId="1"/>
  </si>
  <si>
    <t>販売終了日</t>
    <rPh sb="0" eb="2">
      <t>ハンバイ</t>
    </rPh>
    <rPh sb="2" eb="4">
      <t>シュウリョウ</t>
    </rPh>
    <rPh sb="4" eb="5">
      <t>ビ</t>
    </rPh>
    <phoneticPr fontId="1"/>
  </si>
  <si>
    <t>NB名</t>
    <rPh sb="2" eb="3">
      <t>メイ</t>
    </rPh>
    <phoneticPr fontId="1"/>
  </si>
  <si>
    <t>↓サプライヤー入力箇所↓</t>
    <rPh sb="7" eb="9">
      <t>ニュウリョク</t>
    </rPh>
    <rPh sb="9" eb="11">
      <t>カショ</t>
    </rPh>
    <phoneticPr fontId="1"/>
  </si>
  <si>
    <t>行数</t>
    <rPh sb="0" eb="2">
      <t>ギョウスウ</t>
    </rPh>
    <phoneticPr fontId="1"/>
  </si>
  <si>
    <t>年</t>
    <rPh sb="0" eb="1">
      <t>ネン</t>
    </rPh>
    <phoneticPr fontId="1"/>
  </si>
  <si>
    <t>データ</t>
    <phoneticPr fontId="1"/>
  </si>
  <si>
    <t>サイズ打ち込み</t>
    <rPh sb="3" eb="4">
      <t>ウ</t>
    </rPh>
    <rPh sb="5" eb="6">
      <t>コ</t>
    </rPh>
    <phoneticPr fontId="1"/>
  </si>
  <si>
    <t>↓バイヤー選択↓</t>
    <rPh sb="5" eb="7">
      <t>センタク</t>
    </rPh>
    <phoneticPr fontId="1"/>
  </si>
  <si>
    <t>↓自動入力↓</t>
    <rPh sb="1" eb="3">
      <t>ジドウ</t>
    </rPh>
    <rPh sb="3" eb="5">
      <t>ニュウリョク</t>
    </rPh>
    <phoneticPr fontId="1"/>
  </si>
  <si>
    <t>ラベル（フラグ「1」）</t>
    <phoneticPr fontId="1"/>
  </si>
  <si>
    <t>商品詳細登録用リスト</t>
    <rPh sb="0" eb="2">
      <t>ショウヒン</t>
    </rPh>
    <rPh sb="2" eb="4">
      <t>ショウサイ</t>
    </rPh>
    <rPh sb="4" eb="7">
      <t>トウロクヨウ</t>
    </rPh>
    <phoneticPr fontId="1"/>
  </si>
  <si>
    <t>大分類</t>
    <rPh sb="0" eb="3">
      <t>ダイブンルイ</t>
    </rPh>
    <phoneticPr fontId="1"/>
  </si>
  <si>
    <t>ブランド名</t>
    <rPh sb="4" eb="5">
      <t>メイ</t>
    </rPh>
    <phoneticPr fontId="1"/>
  </si>
  <si>
    <t>ハッシュタグ（「:」は半角で入力）</t>
    <rPh sb="11" eb="13">
      <t>ハンカク</t>
    </rPh>
    <rPh sb="14" eb="16">
      <t>ニュウリョク</t>
    </rPh>
    <phoneticPr fontId="1"/>
  </si>
  <si>
    <t>キャッチコピー</t>
    <phoneticPr fontId="1"/>
  </si>
  <si>
    <t>PEANUTS</t>
    <phoneticPr fontId="1"/>
  </si>
  <si>
    <t>ミッフィー</t>
    <phoneticPr fontId="1"/>
  </si>
  <si>
    <t>商品名（ミッフィー）</t>
    <rPh sb="0" eb="3">
      <t>ショウヒンメイ</t>
    </rPh>
    <phoneticPr fontId="1"/>
  </si>
  <si>
    <t>商品名（キャラクター名）</t>
    <rPh sb="0" eb="3">
      <t>ショウヒンメイ</t>
    </rPh>
    <rPh sb="10" eb="11">
      <t>メイ</t>
    </rPh>
    <phoneticPr fontId="1"/>
  </si>
  <si>
    <t>キャラクター名</t>
    <rPh sb="6" eb="7">
      <t>メイ</t>
    </rPh>
    <phoneticPr fontId="1"/>
  </si>
  <si>
    <t>キャラクター:キャラ名</t>
    <rPh sb="10" eb="11">
      <t>メイ</t>
    </rPh>
    <phoneticPr fontId="1"/>
  </si>
  <si>
    <t>近藤千尋</t>
    <rPh sb="0" eb="2">
      <t>コンドウ</t>
    </rPh>
    <rPh sb="2" eb="4">
      <t>チヒロ</t>
    </rPh>
    <phoneticPr fontId="1"/>
  </si>
  <si>
    <t>商品名（近藤千尋）</t>
    <rPh sb="0" eb="3">
      <t>ショウヒンメイ</t>
    </rPh>
    <rPh sb="4" eb="6">
      <t>コンドウ</t>
    </rPh>
    <rPh sb="6" eb="8">
      <t>チヒロ</t>
    </rPh>
    <phoneticPr fontId="1"/>
  </si>
  <si>
    <t>その他モデル</t>
    <rPh sb="2" eb="3">
      <t>タ</t>
    </rPh>
    <phoneticPr fontId="1"/>
  </si>
  <si>
    <t>商品名（モデル名）</t>
    <rPh sb="0" eb="3">
      <t>ショウヒンメイ</t>
    </rPh>
    <rPh sb="7" eb="8">
      <t>メイ</t>
    </rPh>
    <phoneticPr fontId="1"/>
  </si>
  <si>
    <t>モデル名</t>
    <rPh sb="3" eb="4">
      <t>メイ</t>
    </rPh>
    <phoneticPr fontId="1"/>
  </si>
  <si>
    <t>商品名（MUMU）</t>
    <rPh sb="0" eb="3">
      <t>ショウヒンメイ</t>
    </rPh>
    <phoneticPr fontId="1"/>
  </si>
  <si>
    <t>商品名（TERA）</t>
    <rPh sb="0" eb="3">
      <t>ショウヒンメイ</t>
    </rPh>
    <phoneticPr fontId="1"/>
  </si>
  <si>
    <t>星玲奈</t>
    <rPh sb="0" eb="1">
      <t>ホシ</t>
    </rPh>
    <rPh sb="1" eb="3">
      <t>レイナ</t>
    </rPh>
    <phoneticPr fontId="1"/>
  </si>
  <si>
    <t>商品名（星玲奈）</t>
    <rPh sb="0" eb="3">
      <t>ショウヒンメイ</t>
    </rPh>
    <rPh sb="4" eb="7">
      <t>ホシレイナ</t>
    </rPh>
    <phoneticPr fontId="1"/>
  </si>
  <si>
    <t>商品名（Hina）</t>
    <rPh sb="0" eb="3">
      <t>ショウヒンメイ</t>
    </rPh>
    <phoneticPr fontId="1"/>
  </si>
  <si>
    <t>商品名（おかだゆり）</t>
    <rPh sb="0" eb="3">
      <t>ショウヒンメイ</t>
    </rPh>
    <phoneticPr fontId="1"/>
  </si>
  <si>
    <t>大きいサイズ:plussize:おかだゆり</t>
    <rPh sb="0" eb="1">
      <t>オオ</t>
    </rPh>
    <phoneticPr fontId="1"/>
  </si>
  <si>
    <t>その他インフルエンサー</t>
    <rPh sb="2" eb="3">
      <t>タ</t>
    </rPh>
    <phoneticPr fontId="1"/>
  </si>
  <si>
    <t>商品名（インフルエンサー名）</t>
    <rPh sb="0" eb="3">
      <t>ショウヒンメイ</t>
    </rPh>
    <rPh sb="12" eb="13">
      <t>メイ</t>
    </rPh>
    <phoneticPr fontId="1"/>
  </si>
  <si>
    <t>インフルエンサー名</t>
    <rPh sb="8" eb="9">
      <t>メイ</t>
    </rPh>
    <phoneticPr fontId="1"/>
  </si>
  <si>
    <t>PB</t>
    <phoneticPr fontId="1"/>
  </si>
  <si>
    <t>商品名のみ</t>
    <rPh sb="0" eb="3">
      <t>ショウヒンメイ</t>
    </rPh>
    <phoneticPr fontId="1"/>
  </si>
  <si>
    <t>HOSTから自動反映</t>
    <rPh sb="6" eb="8">
      <t>ジドウ</t>
    </rPh>
    <rPh sb="8" eb="10">
      <t>ハンエイ</t>
    </rPh>
    <phoneticPr fontId="1"/>
  </si>
  <si>
    <t>CLOSSHI VALUE</t>
    <phoneticPr fontId="1"/>
  </si>
  <si>
    <t>CLOSSHI SPORTS</t>
    <phoneticPr fontId="1"/>
  </si>
  <si>
    <t>CLOSSHI Baby</t>
    <phoneticPr fontId="1"/>
  </si>
  <si>
    <t>JB</t>
    <phoneticPr fontId="1"/>
  </si>
  <si>
    <t>365DAYS</t>
    <phoneticPr fontId="1"/>
  </si>
  <si>
    <t>dearful</t>
    <phoneticPr fontId="1"/>
  </si>
  <si>
    <t>商品名（プチプラのあや）</t>
    <rPh sb="0" eb="3">
      <t>ショウヒンメイ</t>
    </rPh>
    <phoneticPr fontId="1"/>
  </si>
  <si>
    <t>商品名（2PINK）</t>
    <rPh sb="0" eb="3">
      <t>ショウヒンメイ</t>
    </rPh>
    <phoneticPr fontId="1"/>
  </si>
  <si>
    <t>商品名（CAFii）</t>
    <rPh sb="0" eb="3">
      <t>ショウヒンメイ</t>
    </rPh>
    <phoneticPr fontId="1"/>
  </si>
  <si>
    <t>大きいサイズ:plussize:CAFii:カフィ</t>
    <rPh sb="0" eb="1">
      <t>オオ</t>
    </rPh>
    <phoneticPr fontId="1"/>
  </si>
  <si>
    <t>大きいサイズ:plussize:Vanilla studio:バニラスタジオ</t>
    <rPh sb="0" eb="1">
      <t>オオ</t>
    </rPh>
    <phoneticPr fontId="1"/>
  </si>
  <si>
    <t>商品名（as-ideal）</t>
    <rPh sb="0" eb="3">
      <t>ショウヒンメイ</t>
    </rPh>
    <phoneticPr fontId="1"/>
  </si>
  <si>
    <t>商品名（LOGOS DAYS）</t>
    <rPh sb="0" eb="3">
      <t>ショウヒンメイ</t>
    </rPh>
    <phoneticPr fontId="1"/>
  </si>
  <si>
    <t>アウトドアブランドの「LOGOS」としまむらが共同開発したブランド『LOGOS DAYS（ロゴスデイズ）』</t>
    <rPh sb="23" eb="25">
      <t>キョウドウ</t>
    </rPh>
    <rPh sb="25" eb="27">
      <t>カイハツ</t>
    </rPh>
    <phoneticPr fontId="1"/>
  </si>
  <si>
    <t>商品名（mimorand）</t>
    <rPh sb="0" eb="3">
      <t>ショウヒンメイ</t>
    </rPh>
    <phoneticPr fontId="1"/>
  </si>
  <si>
    <t>クスッと笑える、ちょっとシュールな子ども服『mimorand（ミモランド）』</t>
    <rPh sb="4" eb="5">
      <t>ワラ</t>
    </rPh>
    <rPh sb="17" eb="18">
      <t>コ</t>
    </rPh>
    <rPh sb="20" eb="21">
      <t>フク</t>
    </rPh>
    <phoneticPr fontId="1"/>
  </si>
  <si>
    <t>Ricca ricca</t>
    <phoneticPr fontId="1"/>
  </si>
  <si>
    <t>商品名（SEASON REASON）</t>
    <rPh sb="0" eb="3">
      <t>ショウヒンメイ</t>
    </rPh>
    <phoneticPr fontId="1"/>
  </si>
  <si>
    <t>SEASON REASON by Lin.＆Red:SEASON REASON:シーズンリーズン</t>
    <phoneticPr fontId="1"/>
  </si>
  <si>
    <t>PINK ANGEL</t>
    <phoneticPr fontId="1"/>
  </si>
  <si>
    <t>商品名（PINK ANGEL）</t>
    <rPh sb="0" eb="3">
      <t>ショウヒンメイ</t>
    </rPh>
    <phoneticPr fontId="1"/>
  </si>
  <si>
    <t>商品名（HK WORKS LONDON）</t>
    <rPh sb="0" eb="3">
      <t>ショウヒンメイ</t>
    </rPh>
    <phoneticPr fontId="1"/>
  </si>
  <si>
    <t>商品名（コロプカ）</t>
    <rPh sb="0" eb="2">
      <t>ショウヒン</t>
    </rPh>
    <rPh sb="2" eb="3">
      <t>メイ</t>
    </rPh>
    <phoneticPr fontId="1"/>
  </si>
  <si>
    <t>大きいサイズ:plussize:コロプカ</t>
    <rPh sb="0" eb="1">
      <t>オオ</t>
    </rPh>
    <phoneticPr fontId="1"/>
  </si>
  <si>
    <t>商品名（JUO）</t>
    <rPh sb="0" eb="2">
      <t>ショウヒン</t>
    </rPh>
    <rPh sb="2" eb="3">
      <t>メイ</t>
    </rPh>
    <phoneticPr fontId="1"/>
  </si>
  <si>
    <t>ママが今着せたい　ときめくベビー服『JUO（ジュオ）』</t>
    <rPh sb="3" eb="4">
      <t>イマ</t>
    </rPh>
    <rPh sb="4" eb="5">
      <t>キ</t>
    </rPh>
    <rPh sb="16" eb="17">
      <t>フク</t>
    </rPh>
    <phoneticPr fontId="1"/>
  </si>
  <si>
    <t>商品名（U.S.POLO ASSN.）</t>
    <rPh sb="0" eb="2">
      <t>ショウヒン</t>
    </rPh>
    <rPh sb="2" eb="3">
      <t>メイ</t>
    </rPh>
    <phoneticPr fontId="1"/>
  </si>
  <si>
    <t>上下組・パジャマ</t>
    <rPh sb="0" eb="3">
      <t>ジョウゲクミ</t>
    </rPh>
    <phoneticPr fontId="1"/>
  </si>
  <si>
    <t>限定</t>
    <rPh sb="0" eb="2">
      <t>ゲンテイ</t>
    </rPh>
    <phoneticPr fontId="1"/>
  </si>
  <si>
    <t>↓自動入力↓</t>
    <rPh sb="1" eb="3">
      <t>ジドウ</t>
    </rPh>
    <phoneticPr fontId="1"/>
  </si>
  <si>
    <t>EC商品情報入力FM【サプライヤー送付用】</t>
    <rPh sb="2" eb="4">
      <t>ショウヒン</t>
    </rPh>
    <rPh sb="4" eb="6">
      <t>ジョウホウ</t>
    </rPh>
    <rPh sb="6" eb="8">
      <t>ニュウリョク</t>
    </rPh>
    <rPh sb="17" eb="19">
      <t>ソウフ</t>
    </rPh>
    <rPh sb="19" eb="20">
      <t>ヨウ</t>
    </rPh>
    <phoneticPr fontId="1"/>
  </si>
  <si>
    <r>
      <t>RPA用自動入力FM　</t>
    </r>
    <r>
      <rPr>
        <b/>
        <sz val="20"/>
        <color theme="1"/>
        <rFont val="ＭＳ ゴシック"/>
        <family val="3"/>
        <charset val="128"/>
      </rPr>
      <t>※数式等いじらない</t>
    </r>
    <rPh sb="3" eb="4">
      <t>ヨウ</t>
    </rPh>
    <rPh sb="4" eb="6">
      <t>ジドウ</t>
    </rPh>
    <rPh sb="6" eb="8">
      <t>ニュウリョク</t>
    </rPh>
    <rPh sb="12" eb="14">
      <t>スウシキ</t>
    </rPh>
    <rPh sb="14" eb="15">
      <t>トウ</t>
    </rPh>
    <phoneticPr fontId="1"/>
  </si>
  <si>
    <t>↓数式飛ばしているので消さないで↓　☆数式確認して問題なかったら非表示にする</t>
    <rPh sb="1" eb="3">
      <t>スウシキ</t>
    </rPh>
    <rPh sb="3" eb="4">
      <t>ト</t>
    </rPh>
    <rPh sb="11" eb="12">
      <t>ケ</t>
    </rPh>
    <rPh sb="19" eb="21">
      <t>スウシキ</t>
    </rPh>
    <rPh sb="21" eb="23">
      <t>カクニン</t>
    </rPh>
    <rPh sb="25" eb="27">
      <t>モンダイ</t>
    </rPh>
    <rPh sb="32" eb="35">
      <t>ヒヒョウジ</t>
    </rPh>
    <phoneticPr fontId="1"/>
  </si>
  <si>
    <t>サイズ入力欄（黄色箇所のみ入力）</t>
    <rPh sb="3" eb="5">
      <t>ニュウリョク</t>
    </rPh>
    <rPh sb="5" eb="6">
      <t>ラン</t>
    </rPh>
    <rPh sb="7" eb="9">
      <t>キイロ</t>
    </rPh>
    <rPh sb="9" eb="11">
      <t>カショ</t>
    </rPh>
    <rPh sb="13" eb="15">
      <t>ニュウリョク</t>
    </rPh>
    <phoneticPr fontId="1"/>
  </si>
  <si>
    <t>記載サイズ例（選択後、自動入力）</t>
    <rPh sb="0" eb="2">
      <t>キサイ</t>
    </rPh>
    <rPh sb="5" eb="6">
      <t>レイ</t>
    </rPh>
    <rPh sb="7" eb="9">
      <t>センタク</t>
    </rPh>
    <rPh sb="9" eb="10">
      <t>ゴ</t>
    </rPh>
    <rPh sb="11" eb="15">
      <t>ジドウニュウリョク</t>
    </rPh>
    <phoneticPr fontId="1"/>
  </si>
  <si>
    <t>アイテム選択</t>
    <rPh sb="4" eb="6">
      <t>センタク</t>
    </rPh>
    <phoneticPr fontId="1"/>
  </si>
  <si>
    <t>○○cm</t>
    <phoneticPr fontId="1"/>
  </si>
  <si>
    <t>濃モノトーン</t>
    <rPh sb="0" eb="1">
      <t>ノウ</t>
    </rPh>
    <phoneticPr fontId="1"/>
  </si>
  <si>
    <t>濃アソート</t>
    <rPh sb="0" eb="1">
      <t>ノウ</t>
    </rPh>
    <phoneticPr fontId="1"/>
  </si>
  <si>
    <t>中モノトーン</t>
    <rPh sb="0" eb="1">
      <t>チュウ</t>
    </rPh>
    <phoneticPr fontId="1"/>
  </si>
  <si>
    <t>中アソート</t>
    <rPh sb="0" eb="1">
      <t>チュウ</t>
    </rPh>
    <phoneticPr fontId="1"/>
  </si>
  <si>
    <t>淡モノトーン</t>
    <rPh sb="0" eb="1">
      <t>タン</t>
    </rPh>
    <phoneticPr fontId="1"/>
  </si>
  <si>
    <t>淡アソート</t>
    <rPh sb="0" eb="1">
      <t>タン</t>
    </rPh>
    <phoneticPr fontId="1"/>
  </si>
  <si>
    <t>トップス（そで丈）</t>
    <rPh sb="7" eb="8">
      <t>タケ</t>
    </rPh>
    <phoneticPr fontId="1"/>
  </si>
  <si>
    <t>トップス（ゆき丈）</t>
    <rPh sb="7" eb="8">
      <t>タケ</t>
    </rPh>
    <phoneticPr fontId="1"/>
  </si>
  <si>
    <t>シャツ</t>
    <phoneticPr fontId="1"/>
  </si>
  <si>
    <t>ジャケット</t>
    <phoneticPr fontId="1"/>
  </si>
  <si>
    <t>モノトーン</t>
    <phoneticPr fontId="1"/>
  </si>
  <si>
    <t>アソート</t>
    <phoneticPr fontId="1"/>
  </si>
  <si>
    <t>ブーツ</t>
    <phoneticPr fontId="1"/>
  </si>
  <si>
    <t>○○cm～○○cm</t>
    <phoneticPr fontId="1"/>
  </si>
  <si>
    <t>イヤリング・ピアス</t>
    <phoneticPr fontId="1"/>
  </si>
  <si>
    <t>インテリア・布団類（高さ無し）</t>
    <rPh sb="6" eb="8">
      <t>フトン</t>
    </rPh>
    <rPh sb="8" eb="9">
      <t>ルイ</t>
    </rPh>
    <rPh sb="10" eb="11">
      <t>タカ</t>
    </rPh>
    <rPh sb="12" eb="13">
      <t>ナ</t>
    </rPh>
    <phoneticPr fontId="1"/>
  </si>
  <si>
    <t>インテリア・布団類（高さ有り）</t>
    <rPh sb="6" eb="8">
      <t>フトン</t>
    </rPh>
    <rPh sb="8" eb="9">
      <t>ルイ</t>
    </rPh>
    <rPh sb="10" eb="11">
      <t>タカ</t>
    </rPh>
    <rPh sb="12" eb="13">
      <t>アリ</t>
    </rPh>
    <phoneticPr fontId="1"/>
  </si>
  <si>
    <t>トップス2点セット</t>
    <rPh sb="5" eb="6">
      <t>テン</t>
    </rPh>
    <phoneticPr fontId="1"/>
  </si>
  <si>
    <t>ジャンスカ・キャミワンピ</t>
    <phoneticPr fontId="1"/>
  </si>
  <si>
    <t>チャーム・小物（高さ無し）</t>
    <rPh sb="5" eb="7">
      <t>コモノ</t>
    </rPh>
    <rPh sb="8" eb="9">
      <t>タカ</t>
    </rPh>
    <rPh sb="10" eb="11">
      <t>ナ</t>
    </rPh>
    <phoneticPr fontId="1"/>
  </si>
  <si>
    <t>チャーム・小物（高さ有り）</t>
    <rPh sb="5" eb="7">
      <t>コモノ</t>
    </rPh>
    <rPh sb="8" eb="9">
      <t>タカ</t>
    </rPh>
    <rPh sb="10" eb="11">
      <t>アリ</t>
    </rPh>
    <phoneticPr fontId="1"/>
  </si>
  <si>
    <t>オーバーオール</t>
    <phoneticPr fontId="1"/>
  </si>
  <si>
    <t>浴衣セット（浴衣+帯）</t>
    <rPh sb="0" eb="2">
      <t>ユカタ</t>
    </rPh>
    <rPh sb="6" eb="8">
      <t>ユカタ</t>
    </rPh>
    <rPh sb="9" eb="10">
      <t>オビ</t>
    </rPh>
    <phoneticPr fontId="1"/>
  </si>
  <si>
    <t>浴衣セット（浴衣+帯+下駄）</t>
    <rPh sb="0" eb="2">
      <t>ユカタ</t>
    </rPh>
    <rPh sb="6" eb="8">
      <t>ユカタ</t>
    </rPh>
    <rPh sb="9" eb="10">
      <t>オビ</t>
    </rPh>
    <rPh sb="11" eb="13">
      <t>ゲタ</t>
    </rPh>
    <phoneticPr fontId="1"/>
  </si>
  <si>
    <t>ベスト</t>
    <phoneticPr fontId="1"/>
  </si>
  <si>
    <t>配送区分</t>
    <rPh sb="0" eb="4">
      <t>ハイソウクブン</t>
    </rPh>
    <phoneticPr fontId="1"/>
  </si>
  <si>
    <t>ゆうパケット</t>
    <phoneticPr fontId="1"/>
  </si>
  <si>
    <t>大物</t>
    <rPh sb="0" eb="2">
      <t>オオモノ</t>
    </rPh>
    <phoneticPr fontId="1"/>
  </si>
  <si>
    <t>ロンパス・カバーオール</t>
    <phoneticPr fontId="1"/>
  </si>
  <si>
    <t>ブラジャー（アンダー有り）</t>
    <rPh sb="10" eb="11">
      <t>ア</t>
    </rPh>
    <phoneticPr fontId="1"/>
  </si>
  <si>
    <t>ブラジャー（アンダー無し）</t>
    <rPh sb="10" eb="11">
      <t>ナ</t>
    </rPh>
    <phoneticPr fontId="1"/>
  </si>
  <si>
    <t>ブラジャー＋ショーツセット（アンダー有）</t>
    <rPh sb="18" eb="19">
      <t>ア</t>
    </rPh>
    <phoneticPr fontId="1"/>
  </si>
  <si>
    <t>ブラジャー＋ショーツセット（アンダー無）</t>
    <rPh sb="18" eb="19">
      <t>ナ</t>
    </rPh>
    <phoneticPr fontId="1"/>
  </si>
  <si>
    <t>バッグ・ポーチ（マチ有）</t>
    <rPh sb="10" eb="11">
      <t>ア</t>
    </rPh>
    <phoneticPr fontId="1"/>
  </si>
  <si>
    <t>バッグ・ポーチ（マチ無）</t>
    <rPh sb="10" eb="11">
      <t>ナ</t>
    </rPh>
    <phoneticPr fontId="1"/>
  </si>
  <si>
    <t>年1</t>
    <rPh sb="0" eb="1">
      <t>ネン</t>
    </rPh>
    <phoneticPr fontId="1"/>
  </si>
  <si>
    <t>月1</t>
    <rPh sb="0" eb="1">
      <t>ツキ</t>
    </rPh>
    <phoneticPr fontId="1"/>
  </si>
  <si>
    <t>日1</t>
    <rPh sb="0" eb="1">
      <t>ヒ</t>
    </rPh>
    <phoneticPr fontId="1"/>
  </si>
  <si>
    <t>時間1</t>
    <rPh sb="0" eb="2">
      <t>ジカン</t>
    </rPh>
    <phoneticPr fontId="1"/>
  </si>
  <si>
    <t>LL</t>
  </si>
  <si>
    <t>3L</t>
  </si>
  <si>
    <t>4L</t>
  </si>
  <si>
    <t>SHB2200-1</t>
    <phoneticPr fontId="1"/>
  </si>
  <si>
    <t>パンツ</t>
  </si>
  <si>
    <t>〇</t>
  </si>
  <si>
    <t>ID</t>
    <phoneticPr fontId="1"/>
  </si>
  <si>
    <t>PASS</t>
    <phoneticPr fontId="1"/>
  </si>
  <si>
    <t>レディース　バックプリントプルオーバー（プチプラのあや）</t>
    <phoneticPr fontId="1"/>
  </si>
  <si>
    <t>123456EC</t>
    <phoneticPr fontId="1"/>
  </si>
  <si>
    <t>靴</t>
    <phoneticPr fontId="1"/>
  </si>
  <si>
    <t>スタイ</t>
    <phoneticPr fontId="1"/>
  </si>
  <si>
    <t>パッケージ商品</t>
    <rPh sb="5" eb="7">
      <t>ショウヒン</t>
    </rPh>
    <phoneticPr fontId="1"/>
  </si>
  <si>
    <t>大きいサイズ:plussize:Hina</t>
    <rPh sb="0" eb="1">
      <t>オオ</t>
    </rPh>
    <phoneticPr fontId="1"/>
  </si>
  <si>
    <t>ECONECO</t>
  </si>
  <si>
    <t>商品名（ECONECO）</t>
    <rPh sb="0" eb="3">
      <t>ショウヒンメイ</t>
    </rPh>
    <phoneticPr fontId="1"/>
  </si>
  <si>
    <t>商品名（Ricca ricca）</t>
    <rPh sb="0" eb="3">
      <t>ショウヒンメイ</t>
    </rPh>
    <phoneticPr fontId="1"/>
  </si>
  <si>
    <t>人気インフルエンサー、プチプラのあやさんとのコラボ商品。</t>
    <rPh sb="0" eb="2">
      <t>ニンキ</t>
    </rPh>
    <phoneticPr fontId="1"/>
  </si>
  <si>
    <t>人気インフルエンサー、MUMUさんとのコラボ商品。</t>
    <rPh sb="0" eb="2">
      <t>ニンキ</t>
    </rPh>
    <phoneticPr fontId="1"/>
  </si>
  <si>
    <t>人気インフルエンサー、TERAさんとのコラボ商品。</t>
    <rPh sb="0" eb="2">
      <t>ニンキ</t>
    </rPh>
    <phoneticPr fontId="1"/>
  </si>
  <si>
    <t>人気インフルエンサー、星玲奈さんとのコラボ商品。</t>
    <rPh sb="11" eb="14">
      <t>ホシレイナ</t>
    </rPh>
    <phoneticPr fontId="1"/>
  </si>
  <si>
    <t>人気インフルエンサー、おかだゆりさんとのコラボ商品。</t>
    <rPh sb="0" eb="2">
      <t>ニンキ</t>
    </rPh>
    <rPh sb="23" eb="25">
      <t>ショウヒン</t>
    </rPh>
    <phoneticPr fontId="1"/>
  </si>
  <si>
    <t>人気インフルエンサー、Hinaさんとのコラボ商品。</t>
    <rPh sb="22" eb="24">
      <t>ショウヒン</t>
    </rPh>
    <phoneticPr fontId="1"/>
  </si>
  <si>
    <t>商品名（hareiro）</t>
    <rPh sb="0" eb="3">
      <t>ショウヒンメイ</t>
    </rPh>
    <phoneticPr fontId="1"/>
  </si>
  <si>
    <t>商品名（タイトルやキャラ名）</t>
    <rPh sb="0" eb="3">
      <t>ショウヒンメイ</t>
    </rPh>
    <rPh sb="12" eb="13">
      <t>メイ</t>
    </rPh>
    <phoneticPr fontId="1"/>
  </si>
  <si>
    <t>他</t>
    <rPh sb="0" eb="1">
      <t>タ</t>
    </rPh>
    <phoneticPr fontId="1"/>
  </si>
  <si>
    <t>商品名（CAMMY AMIE）</t>
    <rPh sb="0" eb="3">
      <t>ショウヒンメイ</t>
    </rPh>
    <phoneticPr fontId="1"/>
  </si>
  <si>
    <t>CAMMY AMIE:キャミーアミー</t>
    <phoneticPr fontId="1"/>
  </si>
  <si>
    <t>キャラ</t>
    <phoneticPr fontId="1"/>
  </si>
  <si>
    <t>人気イラストレーター、絵子猫さんとのコラボ商品。</t>
    <rPh sb="0" eb="2">
      <t>ニンキ</t>
    </rPh>
    <rPh sb="11" eb="12">
      <t>エ</t>
    </rPh>
    <rPh sb="12" eb="14">
      <t>コネコ</t>
    </rPh>
    <rPh sb="21" eb="23">
      <t>ショウヒン</t>
    </rPh>
    <phoneticPr fontId="1"/>
  </si>
  <si>
    <t>小泉のん</t>
    <rPh sb="0" eb="2">
      <t>コイズミ</t>
    </rPh>
    <phoneticPr fontId="1"/>
  </si>
  <si>
    <t>商品名（小泉のん）</t>
    <rPh sb="0" eb="3">
      <t>ショウヒンメイ</t>
    </rPh>
    <rPh sb="4" eb="6">
      <t>コイズミ</t>
    </rPh>
    <phoneticPr fontId="1"/>
  </si>
  <si>
    <t>近藤千尋</t>
    <rPh sb="0" eb="4">
      <t>コンドウチヒロ</t>
    </rPh>
    <phoneticPr fontId="1"/>
  </si>
  <si>
    <t>商品名（しまスタ）</t>
    <rPh sb="0" eb="2">
      <t>ショウヒン</t>
    </rPh>
    <rPh sb="2" eb="3">
      <t>メイ</t>
    </rPh>
    <phoneticPr fontId="1"/>
  </si>
  <si>
    <t>商品名（マインクラフト）</t>
    <rPh sb="0" eb="3">
      <t>ショウヒンメイ</t>
    </rPh>
    <phoneticPr fontId="1"/>
  </si>
  <si>
    <t>商品名（アンパンマン）</t>
    <rPh sb="0" eb="3">
      <t>ショウヒンメイ</t>
    </rPh>
    <phoneticPr fontId="1"/>
  </si>
  <si>
    <t>商品名（MAYUKO）</t>
    <rPh sb="0" eb="3">
      <t>ショウヒンメイ</t>
    </rPh>
    <phoneticPr fontId="1"/>
  </si>
  <si>
    <t>商品名（Miyo）</t>
    <rPh sb="0" eb="3">
      <t>ショウヒンメイ</t>
    </rPh>
    <phoneticPr fontId="1"/>
  </si>
  <si>
    <t>すみっコぐらし</t>
    <phoneticPr fontId="1"/>
  </si>
  <si>
    <t>商品名（すみっコぐらし）</t>
    <rPh sb="0" eb="3">
      <t>ショウヒンメイ</t>
    </rPh>
    <phoneticPr fontId="1"/>
  </si>
  <si>
    <t>キャラクター:すみっコぐらし</t>
    <phoneticPr fontId="1"/>
  </si>
  <si>
    <t>トムとジェリー</t>
    <phoneticPr fontId="1"/>
  </si>
  <si>
    <t>商品名（トムとジェリー）</t>
    <rPh sb="0" eb="3">
      <t>ショウヒンメイ</t>
    </rPh>
    <phoneticPr fontId="1"/>
  </si>
  <si>
    <t>人気インフルエンサー、MAYUKOさんとのコラボ商品。</t>
    <rPh sb="0" eb="2">
      <t>ニンキ</t>
    </rPh>
    <rPh sb="24" eb="26">
      <t>ショウヒン</t>
    </rPh>
    <phoneticPr fontId="1"/>
  </si>
  <si>
    <t>人気インフルエンサー、Miyoさんとのコラボ商品。</t>
    <rPh sb="0" eb="2">
      <t>ニンキ</t>
    </rPh>
    <rPh sb="22" eb="24">
      <t>ショウヒン</t>
    </rPh>
    <phoneticPr fontId="1"/>
  </si>
  <si>
    <t>商品名（LITTC）</t>
    <rPh sb="0" eb="3">
      <t>ショウヒンメイ</t>
    </rPh>
    <phoneticPr fontId="1"/>
  </si>
  <si>
    <t>商品名（スザンヌ）</t>
    <rPh sb="0" eb="3">
      <t>ショウヒンメイ</t>
    </rPh>
    <phoneticPr fontId="1"/>
  </si>
  <si>
    <t>商品名（ハイキュー!!）</t>
    <rPh sb="0" eb="3">
      <t>ショウヒンメイ</t>
    </rPh>
    <phoneticPr fontId="1"/>
  </si>
  <si>
    <t>キャラクター:PUI PUI モルカー</t>
    <phoneticPr fontId="1"/>
  </si>
  <si>
    <t>商品名（PUI PUI モルカー）</t>
    <rPh sb="0" eb="3">
      <t>ショウヒンメイ</t>
    </rPh>
    <phoneticPr fontId="1"/>
  </si>
  <si>
    <t>ちいかわ</t>
    <phoneticPr fontId="1"/>
  </si>
  <si>
    <t>商品名（ちいかわ）</t>
    <rPh sb="0" eb="3">
      <t>ショウヒンメイ</t>
    </rPh>
    <phoneticPr fontId="1"/>
  </si>
  <si>
    <t>キャラクター:ちいかわ</t>
    <phoneticPr fontId="1"/>
  </si>
  <si>
    <t>商品名（ちみたん）</t>
    <rPh sb="0" eb="3">
      <t>ショウヒンメイ</t>
    </rPh>
    <phoneticPr fontId="1"/>
  </si>
  <si>
    <t>商品名（ANSERI）</t>
    <rPh sb="0" eb="3">
      <t>ショウヒンメイ</t>
    </rPh>
    <phoneticPr fontId="1"/>
  </si>
  <si>
    <t>HK WORKS LONDON</t>
  </si>
  <si>
    <t>as-ideal</t>
  </si>
  <si>
    <t>CAFii</t>
  </si>
  <si>
    <t>Vanilla studio</t>
  </si>
  <si>
    <t>商品名（Vanilla studio）</t>
    <rPh sb="0" eb="3">
      <t>ショウヒンメイ</t>
    </rPh>
    <phoneticPr fontId="1"/>
  </si>
  <si>
    <t>CAMMY AMIE</t>
  </si>
  <si>
    <t>SEASON REASON</t>
  </si>
  <si>
    <t>mimorand</t>
  </si>
  <si>
    <t>夏目友人帳</t>
    <rPh sb="0" eb="4">
      <t>ナツメユウジン</t>
    </rPh>
    <rPh sb="4" eb="5">
      <t>チョウ</t>
    </rPh>
    <phoneticPr fontId="1"/>
  </si>
  <si>
    <t>商品名（夏目友人帳）</t>
    <rPh sb="0" eb="3">
      <t>ショウヒンメイ</t>
    </rPh>
    <rPh sb="4" eb="8">
      <t>ナツメユウジン</t>
    </rPh>
    <rPh sb="8" eb="9">
      <t>チョウ</t>
    </rPh>
    <phoneticPr fontId="1"/>
  </si>
  <si>
    <t>夏目友人帳</t>
    <rPh sb="0" eb="5">
      <t>ナツメユウジンチョウ</t>
    </rPh>
    <phoneticPr fontId="1"/>
  </si>
  <si>
    <t>キャラクター:夏目友人帳</t>
    <rPh sb="7" eb="12">
      <t>ナツメユウジンチョウ</t>
    </rPh>
    <phoneticPr fontId="1"/>
  </si>
  <si>
    <t>ハッシュタグ（自動）</t>
    <rPh sb="7" eb="9">
      <t>ジドウ</t>
    </rPh>
    <phoneticPr fontId="1"/>
  </si>
  <si>
    <t>SEASON REASON</t>
    <phoneticPr fontId="1"/>
  </si>
  <si>
    <t>バイヤー入力</t>
    <phoneticPr fontId="1"/>
  </si>
  <si>
    <r>
      <t xml:space="preserve">ハッシュタグ（手動）
</t>
    </r>
    <r>
      <rPr>
        <b/>
        <sz val="20"/>
        <color rgb="FFFF0000"/>
        <rFont val="ＭＳ ゴシック"/>
        <family val="3"/>
        <charset val="128"/>
      </rPr>
      <t>※自動分に追加する場合は半角コロン:から始める</t>
    </r>
    <rPh sb="7" eb="9">
      <t>シュドウ</t>
    </rPh>
    <rPh sb="12" eb="14">
      <t>ジドウ</t>
    </rPh>
    <rPh sb="14" eb="15">
      <t>ブン</t>
    </rPh>
    <rPh sb="16" eb="18">
      <t>ツイカ</t>
    </rPh>
    <rPh sb="20" eb="22">
      <t>バアイ</t>
    </rPh>
    <rPh sb="23" eb="25">
      <t>ハンカク</t>
    </rPh>
    <rPh sb="31" eb="32">
      <t>ハジ</t>
    </rPh>
    <phoneticPr fontId="1"/>
  </si>
  <si>
    <t>撮影ポイント/備考</t>
    <rPh sb="7" eb="9">
      <t>ビコウ</t>
    </rPh>
    <phoneticPr fontId="1"/>
  </si>
  <si>
    <t>80cm</t>
    <phoneticPr fontId="1"/>
  </si>
  <si>
    <r>
      <t xml:space="preserve">小分類
</t>
    </r>
    <r>
      <rPr>
        <b/>
        <sz val="9"/>
        <color rgb="FFFF0000"/>
        <rFont val="游ゴシック"/>
        <family val="3"/>
        <charset val="128"/>
        <scheme val="minor"/>
      </rPr>
      <t>ブランドキャラ名はここを参照</t>
    </r>
    <rPh sb="0" eb="3">
      <t>ショウブンルイ</t>
    </rPh>
    <rPh sb="11" eb="12">
      <t>メイ</t>
    </rPh>
    <rPh sb="16" eb="18">
      <t>サンショウ</t>
    </rPh>
    <phoneticPr fontId="1"/>
  </si>
  <si>
    <t>追加・変更については、EC事業部までご連絡下さい。</t>
    <rPh sb="0" eb="2">
      <t>ツイカ</t>
    </rPh>
    <rPh sb="3" eb="5">
      <t>ヘンコウ</t>
    </rPh>
    <rPh sb="13" eb="15">
      <t>ジギョウ</t>
    </rPh>
    <rPh sb="15" eb="16">
      <t>ブ</t>
    </rPh>
    <rPh sb="19" eb="22">
      <t>レンラククダ</t>
    </rPh>
    <phoneticPr fontId="1"/>
  </si>
  <si>
    <t>「新しい服を選ぶ時の楽しさ」「新しい服ででかける軽やかな気分」をいっぱいに詰め込んだ、大人世代のためのブランド『hareiro ─晴れ色─』</t>
    <rPh sb="1" eb="2">
      <t>アタラ</t>
    </rPh>
    <rPh sb="4" eb="5">
      <t>フク</t>
    </rPh>
    <rPh sb="6" eb="7">
      <t>エラ</t>
    </rPh>
    <rPh sb="8" eb="9">
      <t>トキ</t>
    </rPh>
    <rPh sb="10" eb="11">
      <t>タノ</t>
    </rPh>
    <rPh sb="15" eb="16">
      <t>アタラ</t>
    </rPh>
    <rPh sb="18" eb="19">
      <t>フク</t>
    </rPh>
    <rPh sb="24" eb="25">
      <t>カロ</t>
    </rPh>
    <rPh sb="28" eb="30">
      <t>キブン</t>
    </rPh>
    <rPh sb="37" eb="38">
      <t>ツ</t>
    </rPh>
    <rPh sb="39" eb="40">
      <t>コ</t>
    </rPh>
    <rPh sb="43" eb="45">
      <t>オトナ</t>
    </rPh>
    <rPh sb="45" eb="47">
      <t>セダイ</t>
    </rPh>
    <rPh sb="65" eb="66">
      <t>ハ</t>
    </rPh>
    <rPh sb="67" eb="68">
      <t>イロ</t>
    </rPh>
    <phoneticPr fontId="1"/>
  </si>
  <si>
    <t>メンズ　ベルト付テーパードパンツ（SEASON REASON）</t>
  </si>
  <si>
    <t>メンズ　ベルト付テーパードパンツ（SEASON REASON）</t>
    <rPh sb="7" eb="8">
      <t>ツ</t>
    </rPh>
    <phoneticPr fontId="1"/>
  </si>
  <si>
    <t>キッズ　ジップパーカ（110・120cm　ポケットモンスター）</t>
  </si>
  <si>
    <t>キッズ　ジップパーカ（110・120cm　ポケットモンスター）</t>
    <phoneticPr fontId="1"/>
  </si>
  <si>
    <t>ポケットモンスター</t>
    <phoneticPr fontId="1"/>
  </si>
  <si>
    <t>110cm</t>
  </si>
  <si>
    <t>110cm</t>
    <phoneticPr fontId="1"/>
  </si>
  <si>
    <t>120cm</t>
  </si>
  <si>
    <t>120cm</t>
    <phoneticPr fontId="1"/>
  </si>
  <si>
    <t>M</t>
  </si>
  <si>
    <t>M</t>
    <phoneticPr fontId="1"/>
  </si>
  <si>
    <t>L</t>
  </si>
  <si>
    <t>L</t>
    <phoneticPr fontId="1"/>
  </si>
  <si>
    <t>LL</t>
    <phoneticPr fontId="1"/>
  </si>
  <si>
    <t>3L</t>
    <phoneticPr fontId="1"/>
  </si>
  <si>
    <t>カバー付枕（ミッフィー）</t>
  </si>
  <si>
    <t>カバー付枕（ミッフィー）</t>
    <rPh sb="3" eb="4">
      <t>ツ</t>
    </rPh>
    <rPh sb="4" eb="5">
      <t>マクラ</t>
    </rPh>
    <phoneticPr fontId="1"/>
  </si>
  <si>
    <t>*</t>
  </si>
  <si>
    <t>*</t>
    <phoneticPr fontId="1"/>
  </si>
  <si>
    <t>レディース　袖レースワンピース（2PINK）</t>
  </si>
  <si>
    <t>レディース　袖レースワンピース（2PINK）</t>
    <rPh sb="6" eb="7">
      <t>ソデ</t>
    </rPh>
    <phoneticPr fontId="1"/>
  </si>
  <si>
    <t>S</t>
  </si>
  <si>
    <t>S</t>
    <phoneticPr fontId="1"/>
  </si>
  <si>
    <t>レディース　ワイヤーブラジャー＋ショーツセット</t>
  </si>
  <si>
    <t>レディース　ワイヤーブラジャー＋ショーツセット</t>
    <phoneticPr fontId="1"/>
  </si>
  <si>
    <t>B70/M</t>
  </si>
  <si>
    <t>B70/M</t>
    <phoneticPr fontId="1"/>
  </si>
  <si>
    <t>B75/M</t>
  </si>
  <si>
    <t>B75/M</t>
    <phoneticPr fontId="1"/>
  </si>
  <si>
    <t>C70/M</t>
  </si>
  <si>
    <t>C70/M</t>
    <phoneticPr fontId="1"/>
  </si>
  <si>
    <t>C75/L</t>
  </si>
  <si>
    <t>C75/L</t>
    <phoneticPr fontId="1"/>
  </si>
  <si>
    <t>D80/L</t>
  </si>
  <si>
    <t>D80/L</t>
    <phoneticPr fontId="1"/>
  </si>
  <si>
    <t>D85/LL</t>
  </si>
  <si>
    <t>D85/LL</t>
    <phoneticPr fontId="1"/>
  </si>
  <si>
    <t>CLOSSHI</t>
  </si>
  <si>
    <t>CLOSSHI</t>
    <phoneticPr fontId="1"/>
  </si>
  <si>
    <t>メンズ　3足組クルーソックス（FIBER HEAT）</t>
  </si>
  <si>
    <t>メンズ　3足組クルーソックス（FIBER HEAT）</t>
    <rPh sb="5" eb="6">
      <t>ソク</t>
    </rPh>
    <rPh sb="6" eb="7">
      <t>グミ</t>
    </rPh>
    <phoneticPr fontId="1"/>
  </si>
  <si>
    <t>25-27cm</t>
  </si>
  <si>
    <t>25-27cm</t>
    <phoneticPr fontId="1"/>
  </si>
  <si>
    <t>27-29cm</t>
  </si>
  <si>
    <t>27-29cm</t>
    <phoneticPr fontId="1"/>
  </si>
  <si>
    <t>レディース　マニッシュシューズ（TERA）</t>
  </si>
  <si>
    <t>レディース　マニッシュシューズ（TERA）</t>
    <phoneticPr fontId="1"/>
  </si>
  <si>
    <t>4L</t>
    <phoneticPr fontId="1"/>
  </si>
  <si>
    <t>レディース　ショルダーバッグ（ミッキーマウス）</t>
  </si>
  <si>
    <t>レディース　ショルダーバッグ（ミッキーマウス）</t>
    <phoneticPr fontId="1"/>
  </si>
  <si>
    <t>足型トルソーに着用させて撮影して下さい</t>
    <rPh sb="0" eb="2">
      <t>アシガタ</t>
    </rPh>
    <rPh sb="7" eb="9">
      <t>チャクヨウ</t>
    </rPh>
    <rPh sb="12" eb="14">
      <t>サツエイ</t>
    </rPh>
    <rPh sb="16" eb="17">
      <t>クダ</t>
    </rPh>
    <phoneticPr fontId="1"/>
  </si>
  <si>
    <t>チャックの持ち手がミッキーの形なのがわかるよう撮影</t>
    <rPh sb="5" eb="6">
      <t>モ</t>
    </rPh>
    <rPh sb="7" eb="8">
      <t>テ</t>
    </rPh>
    <rPh sb="14" eb="15">
      <t>カタチ</t>
    </rPh>
    <rPh sb="23" eb="25">
      <t>サツエイ</t>
    </rPh>
    <phoneticPr fontId="1"/>
  </si>
  <si>
    <t>カバーを外した状態でも撮影して下さい</t>
    <rPh sb="4" eb="5">
      <t>ハズ</t>
    </rPh>
    <rPh sb="7" eb="9">
      <t>ジョウタイ</t>
    </rPh>
    <rPh sb="11" eb="13">
      <t>サツエイ</t>
    </rPh>
    <rPh sb="15" eb="16">
      <t>クダ</t>
    </rPh>
    <phoneticPr fontId="1"/>
  </si>
  <si>
    <t>レディース　ルームウェア（すみっコぐらし）</t>
  </si>
  <si>
    <t>レディース　ルームウェア（すみっコぐらし）</t>
    <phoneticPr fontId="1"/>
  </si>
  <si>
    <t>ボトムの裾が絞れるようになっているので、わかるように撮影して下さい</t>
    <rPh sb="4" eb="5">
      <t>スソ</t>
    </rPh>
    <rPh sb="6" eb="7">
      <t>シボ</t>
    </rPh>
    <rPh sb="26" eb="28">
      <t>サツエイ</t>
    </rPh>
    <rPh sb="30" eb="31">
      <t>クダ</t>
    </rPh>
    <phoneticPr fontId="1"/>
  </si>
  <si>
    <t>マネキン着用希望
ホック部分をアップで撮影</t>
    <rPh sb="4" eb="6">
      <t>チャクヨウ</t>
    </rPh>
    <rPh sb="6" eb="8">
      <t>キボウ</t>
    </rPh>
    <rPh sb="12" eb="14">
      <t>ブブン</t>
    </rPh>
    <rPh sb="19" eb="21">
      <t>サツエイ</t>
    </rPh>
    <phoneticPr fontId="1"/>
  </si>
  <si>
    <t>レース部分をアップで撮影</t>
    <rPh sb="3" eb="5">
      <t>ブブン</t>
    </rPh>
    <rPh sb="10" eb="12">
      <t>サツエイ</t>
    </rPh>
    <phoneticPr fontId="1"/>
  </si>
  <si>
    <t>フードの裏地の柄がわかるよう撮影</t>
    <rPh sb="4" eb="6">
      <t>ウラジ</t>
    </rPh>
    <rPh sb="7" eb="8">
      <t>ガラ</t>
    </rPh>
    <rPh sb="14" eb="16">
      <t>サツエイ</t>
    </rPh>
    <phoneticPr fontId="1"/>
  </si>
  <si>
    <t>T1234</t>
  </si>
  <si>
    <t>T1234</t>
    <phoneticPr fontId="1"/>
  </si>
  <si>
    <t>MK987sd</t>
  </si>
  <si>
    <t>MK987sd</t>
    <phoneticPr fontId="1"/>
  </si>
  <si>
    <t>Mf1248</t>
  </si>
  <si>
    <t>Mf1248</t>
    <phoneticPr fontId="1"/>
  </si>
  <si>
    <t>kt12458</t>
  </si>
  <si>
    <t>kt12458</t>
    <phoneticPr fontId="1"/>
  </si>
  <si>
    <t>0144100001234</t>
  </si>
  <si>
    <t>0144100001234</t>
    <phoneticPr fontId="1"/>
  </si>
  <si>
    <t>0136700002587</t>
  </si>
  <si>
    <t>0136700002587</t>
    <phoneticPr fontId="1"/>
  </si>
  <si>
    <t>0175300001254</t>
  </si>
  <si>
    <t>0175300001254</t>
    <phoneticPr fontId="1"/>
  </si>
  <si>
    <t>0125800009865</t>
  </si>
  <si>
    <t>0125800009865</t>
    <phoneticPr fontId="1"/>
  </si>
  <si>
    <t>0152300001784</t>
  </si>
  <si>
    <t>0152300001784</t>
    <phoneticPr fontId="1"/>
  </si>
  <si>
    <t>0150100003659</t>
  </si>
  <si>
    <t>0150100003659</t>
    <phoneticPr fontId="1"/>
  </si>
  <si>
    <t>0114400005725</t>
  </si>
  <si>
    <t>0114400005725</t>
    <phoneticPr fontId="1"/>
  </si>
  <si>
    <t>0134300000203</t>
  </si>
  <si>
    <t>0134300000203</t>
    <phoneticPr fontId="1"/>
  </si>
  <si>
    <t>0180500001207</t>
  </si>
  <si>
    <t>0180500001207</t>
    <phoneticPr fontId="1"/>
  </si>
  <si>
    <t>0183400000707</t>
  </si>
  <si>
    <t>0183400000707</t>
    <phoneticPr fontId="1"/>
  </si>
  <si>
    <t>替えの靴紐がついているので、付け替えたものも撮影して下さい</t>
    <rPh sb="0" eb="1">
      <t>カ</t>
    </rPh>
    <rPh sb="3" eb="5">
      <t>クツヒモ</t>
    </rPh>
    <rPh sb="14" eb="15">
      <t>ツ</t>
    </rPh>
    <rPh sb="16" eb="17">
      <t>カ</t>
    </rPh>
    <rPh sb="22" eb="24">
      <t>サツエイ</t>
    </rPh>
    <rPh sb="26" eb="27">
      <t>クダ</t>
    </rPh>
    <phoneticPr fontId="1"/>
  </si>
  <si>
    <t>商品名（ポケットモンスター）</t>
    <rPh sb="0" eb="3">
      <t>ショウヒンメイ</t>
    </rPh>
    <phoneticPr fontId="1"/>
  </si>
  <si>
    <t>キャラクター:ポケットモンスター</t>
  </si>
  <si>
    <t>その他キャラクター</t>
    <rPh sb="2" eb="3">
      <t>タ</t>
    </rPh>
    <phoneticPr fontId="1"/>
  </si>
  <si>
    <t>キャラクター:ディズニー</t>
  </si>
  <si>
    <t>TREND:2PINK</t>
  </si>
  <si>
    <t>人気インフルエンサー、プチプラのあやさんコラボ商品が登場！！
スタイリングのアクセントになるカジュアルなカレッジロゴプルオーバー。
トレンド感のあるカレッジロゴがポイント。こだわりの配色がヴィンテージ感をプラスしてくれます。
シャツをレイヤードしたり、つけ襟を合わせたり、アレンジ次第で幅広いスタイリングを楽しめるアイテムです。
ロングシーズン活躍する裏毛生地を使用しています。
　　　　　　　　　　</t>
    <rPh sb="0" eb="2">
      <t>ニンキ</t>
    </rPh>
    <phoneticPr fontId="1"/>
  </si>
  <si>
    <t>本体：綿100％
リブ：綿95％、ポリウレタン5％</t>
    <phoneticPr fontId="1"/>
  </si>
  <si>
    <t>ロングベストにシャツをレイヤードしたようなドッキングワンピースです♪
サイドに深めのスリットが入り、パンツ合わせで今年らしい着こなしが完成します。
ベルト付きなのでメリハリのあるスタイリングも可能です♪</t>
    <phoneticPr fontId="1"/>
  </si>
  <si>
    <t>トロミのある肌触りの良い素材を採用！
ゆったりしたシルエット、タック入りで穿き心地抜群のお洒落パンツです！</t>
    <phoneticPr fontId="1"/>
  </si>
  <si>
    <t>76～84</t>
    <phoneticPr fontId="1"/>
  </si>
  <si>
    <t>84～94</t>
    <phoneticPr fontId="1"/>
  </si>
  <si>
    <t>94～104</t>
    <phoneticPr fontId="1"/>
  </si>
  <si>
    <t>バックにネイティブ柄のプリントを載せた、デニムニット素材のパーカです。
左裾にチケット、フロントはジップ仕様になっています。</t>
    <phoneticPr fontId="1"/>
  </si>
  <si>
    <t>87～95</t>
    <phoneticPr fontId="1"/>
  </si>
  <si>
    <t>97～105</t>
    <phoneticPr fontId="1"/>
  </si>
  <si>
    <t>92～100</t>
    <phoneticPr fontId="1"/>
  </si>
  <si>
    <t>98～95</t>
    <phoneticPr fontId="1"/>
  </si>
  <si>
    <t>足元に取り入れると一気にトレンドスタイルになる、厚底マニッシュシューズの登場です。
足裏への負担が少ないクッション中敷きで、人気のタンクソール仕様です。
マットなブラックが高見えのポイントです。</t>
    <phoneticPr fontId="1"/>
  </si>
  <si>
    <t>ナチュラルスタイルに合わせやすいクルーソックスです。
長め丈クルーソックス＋履き口メロウ仕様で、くしゅっと履くスタイルにオススメです◎
表糸にオーガニックコットン糸を使用しているので、
履き心地だけでなく、環境にも優しい靴下です。</t>
    <phoneticPr fontId="1"/>
  </si>
  <si>
    <t>毎日の生活に馴染むシンプルさとおしゃれを兼ね備えた使いやすいデザインのソフトワイヤー入りブラジャーとショーツの2点セットです♪
ソフトワイヤーで優しくホールド&amp;脇と背中のお肉の段差を軽減させる仕様でシルエットきれい♪
毎日使うものだから。リーズナブルで、きれいが叶う♪おすすめシリーズです！</t>
    <phoneticPr fontId="1"/>
  </si>
  <si>
    <t>＜ブラジャー＞
ポリエステル　ナイロン　その他　　　
＜ショーツ＞
ポリエステル　ナイロン　その他</t>
    <phoneticPr fontId="1"/>
  </si>
  <si>
    <t>甲材：合成皮革</t>
    <phoneticPr fontId="1"/>
  </si>
  <si>
    <t>靴</t>
  </si>
  <si>
    <t>22.5～23.0</t>
    <phoneticPr fontId="1"/>
  </si>
  <si>
    <t>23.0～23.5</t>
    <phoneticPr fontId="1"/>
  </si>
  <si>
    <t>23.5～240</t>
    <phoneticPr fontId="1"/>
  </si>
  <si>
    <t>24.5～25.0</t>
    <phoneticPr fontId="1"/>
  </si>
  <si>
    <t>25.0～25.5</t>
    <phoneticPr fontId="1"/>
  </si>
  <si>
    <t>25.5～26.0</t>
    <phoneticPr fontId="1"/>
  </si>
  <si>
    <t>がわ地：ポリエステル100％</t>
    <phoneticPr fontId="1"/>
  </si>
  <si>
    <t>人気キャラクター、ミッフィーのカバー付枕が登場！
表はロゴ、裏はキャラクターの両面仕様です。
カバーを外してもかわいい♪</t>
    <rPh sb="0" eb="2">
      <t>ニンキ</t>
    </rPh>
    <rPh sb="18" eb="19">
      <t>ツ</t>
    </rPh>
    <rPh sb="19" eb="20">
      <t>マクラ</t>
    </rPh>
    <rPh sb="25" eb="26">
      <t>オモテ</t>
    </rPh>
    <rPh sb="30" eb="31">
      <t>ウラ</t>
    </rPh>
    <rPh sb="51" eb="52">
      <t>ハズ</t>
    </rPh>
    <phoneticPr fontId="1"/>
  </si>
  <si>
    <t>ディズニーの人気キャラクターがプリントされたトートバッグです。
天井がファスナーで中身が落ちにくく、ポケットもたくさんあって、収納力も抜群。
シンプルなデザインなので様々なシーンでお使いいただけます。</t>
    <phoneticPr fontId="1"/>
  </si>
  <si>
    <t>表地：綿　裏地：ポリエステル</t>
    <phoneticPr fontId="1"/>
  </si>
  <si>
    <t>シンプルなロゴデザインと袖部分のリボンがポイントのルームウェア☆
ボトムスはかわいいハート柄デザインで、気分もあがる1枚！</t>
    <phoneticPr fontId="1"/>
  </si>
  <si>
    <t>本体:ポリエステル85%　綿15%
リブ部分:ポリエステル80%　綿15％　ポリウレタン5%</t>
    <phoneticPr fontId="1"/>
  </si>
  <si>
    <t xml:space="preserve">
本体:アクリル82%　ポリエステル15%　ポリウレタン3%
袖別布:ポリエステル80%　綿20%
ベルト:合成皮革</t>
    <phoneticPr fontId="1"/>
  </si>
  <si>
    <t xml:space="preserve">
ポリエステル70％　レーヨン30％</t>
    <phoneticPr fontId="1"/>
  </si>
  <si>
    <t xml:space="preserve">
本体：綿100%　リブ：綿95%　ポリウレタン5%</t>
    <phoneticPr fontId="1"/>
  </si>
  <si>
    <t>ナイロン76%　ポリウレタン24%</t>
    <phoneticPr fontId="1"/>
  </si>
  <si>
    <t>レディース　バックプリントプルオーバー（プチプラのあや）</t>
  </si>
  <si>
    <t>990</t>
  </si>
  <si>
    <t>501</t>
  </si>
  <si>
    <t>123456</t>
  </si>
  <si>
    <t>プチプラのあや:dearful</t>
  </si>
  <si>
    <t>5L</t>
  </si>
  <si>
    <t>6L</t>
  </si>
  <si>
    <t>　身丈:</t>
  </si>
  <si>
    <t>　肩幅:</t>
  </si>
  <si>
    <t>　身幅:</t>
  </si>
  <si>
    <t>　そで丈:</t>
  </si>
  <si>
    <t/>
  </si>
  <si>
    <t>1790</t>
  </si>
  <si>
    <t>523</t>
  </si>
  <si>
    <t>644443</t>
  </si>
  <si>
    <t>　総丈:</t>
  </si>
  <si>
    <t>258</t>
  </si>
  <si>
    <t>SEASON REASON by Lin.＆Red:SEASON REASON:シーズンリーズン</t>
  </si>
  <si>
    <t>　ウエスト:</t>
  </si>
  <si>
    <t>　ヒップ:</t>
  </si>
  <si>
    <t>　また上:</t>
  </si>
  <si>
    <t>　また下:</t>
  </si>
  <si>
    <t>890</t>
  </si>
  <si>
    <t>753</t>
  </si>
  <si>
    <t>SHB2200-1</t>
  </si>
  <si>
    <t>1290</t>
  </si>
  <si>
    <t>367</t>
  </si>
  <si>
    <t>212519</t>
  </si>
  <si>
    <t xml:space="preserve">
&lt;ブラジャー&gt;
バスト:</t>
  </si>
  <si>
    <t>　アンダーバスト:</t>
  </si>
  <si>
    <t xml:space="preserve">
&lt;ショーツ&gt;
ヒップ:</t>
  </si>
  <si>
    <t>590</t>
  </si>
  <si>
    <t>441</t>
  </si>
  <si>
    <t>　口ゴム幅:</t>
  </si>
  <si>
    <t>144</t>
  </si>
  <si>
    <t>キャラクター:ミッフィー</t>
  </si>
  <si>
    <t>　サイズ目安:</t>
  </si>
  <si>
    <t>　ヒール:</t>
  </si>
  <si>
    <t>2700</t>
  </si>
  <si>
    <t>343</t>
  </si>
  <si>
    <t>　縦:</t>
  </si>
  <si>
    <t>　横:</t>
  </si>
  <si>
    <t>　マチ幅:</t>
  </si>
  <si>
    <t>805</t>
  </si>
  <si>
    <t>834</t>
  </si>
  <si>
    <t>キャラクター:すみっコぐらし</t>
  </si>
  <si>
    <t xml:space="preserve">
&lt;トップス&gt;
身丈:</t>
  </si>
  <si>
    <t xml:space="preserve">
&lt;ボトムス&gt;
ウエスト:</t>
  </si>
  <si>
    <t>ワンピース（そで丈）</t>
    <rPh sb="8" eb="9">
      <t>タケ</t>
    </rPh>
    <phoneticPr fontId="1"/>
  </si>
  <si>
    <t>ワンピース（ゆき丈）</t>
    <rPh sb="8" eb="9">
      <t>タケ</t>
    </rPh>
    <phoneticPr fontId="1"/>
  </si>
  <si>
    <t>EC売出原稿（ECのみ）</t>
    <rPh sb="2" eb="4">
      <t>ウリダシ</t>
    </rPh>
    <rPh sb="4" eb="6">
      <t>ゲンコウ</t>
    </rPh>
    <phoneticPr fontId="1"/>
  </si>
  <si>
    <t>terawear emu</t>
  </si>
  <si>
    <t>近藤千尋:FLASH BLUE</t>
    <rPh sb="0" eb="4">
      <t>コンドウチヒロ</t>
    </rPh>
    <phoneticPr fontId="1"/>
  </si>
  <si>
    <t>小泉のん</t>
    <rPh sb="0" eb="1">
      <t>イズミ</t>
    </rPh>
    <phoneticPr fontId="1"/>
  </si>
  <si>
    <t>ワンピース</t>
  </si>
  <si>
    <t>シャツ</t>
  </si>
  <si>
    <t>　身丈：</t>
    <rPh sb="1" eb="3">
      <t>ミタケ</t>
    </rPh>
    <phoneticPr fontId="1"/>
  </si>
  <si>
    <t>　肩幅：</t>
    <rPh sb="1" eb="3">
      <t>カタハバ</t>
    </rPh>
    <phoneticPr fontId="1"/>
  </si>
  <si>
    <t>　身幅：</t>
    <rPh sb="1" eb="3">
      <t>ミハバ</t>
    </rPh>
    <phoneticPr fontId="1"/>
  </si>
  <si>
    <t>　そで丈：</t>
    <rPh sb="3" eb="4">
      <t>タケ</t>
    </rPh>
    <phoneticPr fontId="1"/>
  </si>
  <si>
    <t>　ゆき丈：</t>
    <rPh sb="3" eb="4">
      <t>タケ</t>
    </rPh>
    <phoneticPr fontId="1"/>
  </si>
  <si>
    <t>　着丈：</t>
    <rPh sb="1" eb="3">
      <t>キタケ</t>
    </rPh>
    <phoneticPr fontId="1"/>
  </si>
  <si>
    <t>　首周り：</t>
    <rPh sb="1" eb="2">
      <t>クビ</t>
    </rPh>
    <rPh sb="2" eb="3">
      <t>マワ</t>
    </rPh>
    <phoneticPr fontId="1"/>
  </si>
  <si>
    <t>　ウエスト：</t>
  </si>
  <si>
    <t>　ヒップ：</t>
  </si>
  <si>
    <t>　また上：</t>
    <rPh sb="3" eb="4">
      <t>カミ</t>
    </rPh>
    <phoneticPr fontId="1"/>
  </si>
  <si>
    <t>　また下：</t>
    <rPh sb="3" eb="4">
      <t>シタ</t>
    </rPh>
    <phoneticPr fontId="1"/>
  </si>
  <si>
    <t>　総丈：</t>
    <rPh sb="1" eb="2">
      <t>ソウ</t>
    </rPh>
    <rPh sb="2" eb="3">
      <t>タケ</t>
    </rPh>
    <phoneticPr fontId="1"/>
  </si>
  <si>
    <t xml:space="preserve">
&lt;トップス&gt;
身丈：</t>
    <rPh sb="8" eb="10">
      <t>ミタケ</t>
    </rPh>
    <phoneticPr fontId="1"/>
  </si>
  <si>
    <t xml:space="preserve">
&lt;ボトムス&gt;
ウエスト：</t>
  </si>
  <si>
    <t>　また上：</t>
    <rPh sb="3" eb="4">
      <t>ウエ</t>
    </rPh>
    <phoneticPr fontId="1"/>
  </si>
  <si>
    <t xml:space="preserve">
&lt;アウター&gt;
身丈：</t>
    <rPh sb="8" eb="10">
      <t>ミタケ</t>
    </rPh>
    <phoneticPr fontId="1"/>
  </si>
  <si>
    <t xml:space="preserve">
&lt;インナー&gt;
身丈：</t>
    <rPh sb="8" eb="10">
      <t>ミタケ</t>
    </rPh>
    <phoneticPr fontId="1"/>
  </si>
  <si>
    <t>　横幅：</t>
    <rPh sb="1" eb="3">
      <t>ヨコハバ</t>
    </rPh>
    <phoneticPr fontId="1"/>
  </si>
  <si>
    <t>　中心丈：</t>
    <rPh sb="1" eb="3">
      <t>チュウシン</t>
    </rPh>
    <rPh sb="3" eb="4">
      <t>タケ</t>
    </rPh>
    <phoneticPr fontId="1"/>
  </si>
  <si>
    <t>　首周り：</t>
    <rPh sb="1" eb="3">
      <t>クビマワ</t>
    </rPh>
    <phoneticPr fontId="1"/>
  </si>
  <si>
    <t>　
&lt;浴衣&gt;
身丈：</t>
    <rPh sb="3" eb="5">
      <t>ユカタ</t>
    </rPh>
    <rPh sb="7" eb="9">
      <t>ミタケ</t>
    </rPh>
    <phoneticPr fontId="1"/>
  </si>
  <si>
    <t xml:space="preserve">
&lt;帯&gt;
胴帯長さ：</t>
    <rPh sb="2" eb="3">
      <t>オビ</t>
    </rPh>
    <rPh sb="5" eb="6">
      <t>ドウ</t>
    </rPh>
    <rPh sb="6" eb="7">
      <t>オビ</t>
    </rPh>
    <rPh sb="7" eb="8">
      <t>ナガ</t>
    </rPh>
    <phoneticPr fontId="1"/>
  </si>
  <si>
    <t xml:space="preserve">
&lt;下駄&gt;
サイズ目安：</t>
    <rPh sb="2" eb="4">
      <t>ゲタ</t>
    </rPh>
    <rPh sb="9" eb="11">
      <t>メヤス</t>
    </rPh>
    <phoneticPr fontId="1"/>
  </si>
  <si>
    <t>　口ゴム幅：</t>
    <rPh sb="1" eb="2">
      <t>クチ</t>
    </rPh>
    <rPh sb="4" eb="5">
      <t>ハバ</t>
    </rPh>
    <phoneticPr fontId="1"/>
  </si>
  <si>
    <t>　バスト：</t>
  </si>
  <si>
    <t>　アンダーバスト：</t>
  </si>
  <si>
    <t xml:space="preserve">
&lt;ブラジャー&gt;
バスト：</t>
  </si>
  <si>
    <t xml:space="preserve">
&lt;ショーツ&gt;
ヒップ：</t>
  </si>
  <si>
    <t>　サイズ目安：</t>
    <rPh sb="4" eb="6">
      <t>メヤス</t>
    </rPh>
    <phoneticPr fontId="1"/>
  </si>
  <si>
    <t>　ヒール：</t>
  </si>
  <si>
    <t>　高さ：</t>
    <rPh sb="1" eb="2">
      <t>タカ</t>
    </rPh>
    <phoneticPr fontId="1"/>
  </si>
  <si>
    <t>　筒周り：</t>
    <rPh sb="1" eb="2">
      <t>ツツ</t>
    </rPh>
    <rPh sb="2" eb="3">
      <t>マワ</t>
    </rPh>
    <phoneticPr fontId="1"/>
  </si>
  <si>
    <t>　全長：</t>
    <rPh sb="1" eb="3">
      <t>ゼンチョウ</t>
    </rPh>
    <phoneticPr fontId="1"/>
  </si>
  <si>
    <t>　親骨の長さ：</t>
    <rPh sb="1" eb="3">
      <t>オヤボネ</t>
    </rPh>
    <rPh sb="4" eb="5">
      <t>ナガ</t>
    </rPh>
    <phoneticPr fontId="1"/>
  </si>
  <si>
    <t>　直径：</t>
    <rPh sb="1" eb="3">
      <t>チョッケイ</t>
    </rPh>
    <phoneticPr fontId="1"/>
  </si>
  <si>
    <t>　つば幅：</t>
    <rPh sb="3" eb="4">
      <t>ハバ</t>
    </rPh>
    <phoneticPr fontId="1"/>
  </si>
  <si>
    <t>　内径寸法：</t>
    <rPh sb="1" eb="3">
      <t>ナイケイ</t>
    </rPh>
    <rPh sb="3" eb="5">
      <t>スンポウ</t>
    </rPh>
    <phoneticPr fontId="1"/>
  </si>
  <si>
    <t>　縦：</t>
    <rPh sb="1" eb="2">
      <t>タテ</t>
    </rPh>
    <phoneticPr fontId="1"/>
  </si>
  <si>
    <t>　横：</t>
    <rPh sb="1" eb="2">
      <t>ヨコ</t>
    </rPh>
    <phoneticPr fontId="1"/>
  </si>
  <si>
    <t>　マチ幅：</t>
    <rPh sb="3" eb="4">
      <t>ハバ</t>
    </rPh>
    <phoneticPr fontId="1"/>
  </si>
  <si>
    <t>　ウエスト（最短）：</t>
    <rPh sb="6" eb="8">
      <t>サイタン</t>
    </rPh>
    <phoneticPr fontId="1"/>
  </si>
  <si>
    <t>　ウエスト（最長）：</t>
    <rPh sb="6" eb="8">
      <t>サイチョウ</t>
    </rPh>
    <phoneticPr fontId="1"/>
  </si>
  <si>
    <t>　総丈：</t>
    <rPh sb="1" eb="3">
      <t>ソウタケ</t>
    </rPh>
    <phoneticPr fontId="1"/>
  </si>
  <si>
    <t>　幅：</t>
    <rPh sb="1" eb="2">
      <t>ハバ</t>
    </rPh>
    <phoneticPr fontId="1"/>
  </si>
  <si>
    <t>　長さ：</t>
    <rPh sb="1" eb="2">
      <t>ナガ</t>
    </rPh>
    <phoneticPr fontId="1"/>
  </si>
  <si>
    <t>　大剣幅：</t>
    <rPh sb="1" eb="3">
      <t>ダイケン</t>
    </rPh>
    <rPh sb="3" eb="4">
      <t>ハバ</t>
    </rPh>
    <phoneticPr fontId="1"/>
  </si>
  <si>
    <t xml:space="preserve">
&lt;パッケージサイズ&gt;
縦：</t>
    <rPh sb="12" eb="13">
      <t>タテ</t>
    </rPh>
    <phoneticPr fontId="1"/>
  </si>
  <si>
    <t xml:space="preserve">
&lt;商品サイズ&gt;
縦：</t>
    <rPh sb="2" eb="4">
      <t>ショウヒン</t>
    </rPh>
    <rPh sb="9" eb="10">
      <t>タテ</t>
    </rPh>
    <phoneticPr fontId="1"/>
  </si>
  <si>
    <r>
      <t xml:space="preserve">カラーコード/カラー名/代表品番
</t>
    </r>
    <r>
      <rPr>
        <u/>
        <sz val="22"/>
        <color theme="1"/>
        <rFont val="ＭＳ ゴシック"/>
        <family val="3"/>
        <charset val="128"/>
      </rPr>
      <t>※カラー名下のセルに
店絞りは</t>
    </r>
    <r>
      <rPr>
        <b/>
        <u/>
        <sz val="22"/>
        <color theme="1"/>
        <rFont val="ＭＳ ゴシック"/>
        <family val="3"/>
        <charset val="128"/>
      </rPr>
      <t>１、</t>
    </r>
    <r>
      <rPr>
        <u/>
        <sz val="22"/>
        <color theme="1"/>
        <rFont val="ＭＳ ゴシック"/>
        <family val="3"/>
        <charset val="128"/>
      </rPr>
      <t>EC限定は</t>
    </r>
    <r>
      <rPr>
        <b/>
        <u/>
        <sz val="22"/>
        <color theme="1"/>
        <rFont val="ＭＳ ゴシック"/>
        <family val="3"/>
        <charset val="128"/>
      </rPr>
      <t>２</t>
    </r>
    <r>
      <rPr>
        <u/>
        <sz val="22"/>
        <color theme="1"/>
        <rFont val="ＭＳ ゴシック"/>
        <family val="3"/>
        <charset val="128"/>
      </rPr>
      <t>を入力</t>
    </r>
    <rPh sb="10" eb="11">
      <t>メイ</t>
    </rPh>
    <rPh sb="12" eb="14">
      <t>ダイヒョウ</t>
    </rPh>
    <rPh sb="14" eb="16">
      <t>ヒンバン</t>
    </rPh>
    <rPh sb="21" eb="22">
      <t>メイ</t>
    </rPh>
    <rPh sb="22" eb="23">
      <t>シタ</t>
    </rPh>
    <rPh sb="28" eb="29">
      <t>ミセ</t>
    </rPh>
    <rPh sb="29" eb="30">
      <t>シボ</t>
    </rPh>
    <rPh sb="41" eb="43">
      <t>ニュウリョク</t>
    </rPh>
    <phoneticPr fontId="1"/>
  </si>
  <si>
    <t>代表品番</t>
    <rPh sb="0" eb="2">
      <t>ダイヒョウ</t>
    </rPh>
    <rPh sb="2" eb="4">
      <t>ヒンバン</t>
    </rPh>
    <phoneticPr fontId="5"/>
  </si>
  <si>
    <t>代表品番</t>
  </si>
  <si>
    <t>代表品番</t>
    <phoneticPr fontId="1"/>
  </si>
  <si>
    <t>スカート</t>
  </si>
  <si>
    <t>SS</t>
    <phoneticPr fontId="1"/>
  </si>
  <si>
    <t>PBコード
(HOST)</t>
    <phoneticPr fontId="1"/>
  </si>
  <si>
    <t>CLOSSHI</t>
    <phoneticPr fontId="1"/>
  </si>
  <si>
    <t>CLOSSHI PREMIUM</t>
    <phoneticPr fontId="1"/>
  </si>
  <si>
    <t>PB</t>
    <phoneticPr fontId="1"/>
  </si>
  <si>
    <t>CLOSSHI VALUE</t>
    <phoneticPr fontId="1"/>
  </si>
  <si>
    <t>PB</t>
    <phoneticPr fontId="1"/>
  </si>
  <si>
    <t>CLOSSHI Kids</t>
    <phoneticPr fontId="1"/>
  </si>
  <si>
    <t>CLOSSHI Kids</t>
    <phoneticPr fontId="1"/>
  </si>
  <si>
    <t>JB</t>
    <phoneticPr fontId="1"/>
  </si>
  <si>
    <t>365DAYS</t>
    <phoneticPr fontId="1"/>
  </si>
  <si>
    <t>プチプラのあや:dearful</t>
    <phoneticPr fontId="1"/>
  </si>
  <si>
    <t>雑誌「ViVi」としまむらのオリジナルブランド『2PINK（ツーピンク）』</t>
    <phoneticPr fontId="1"/>
  </si>
  <si>
    <t>JB</t>
    <phoneticPr fontId="1"/>
  </si>
  <si>
    <t>ラ・ファーファモデルえんどぅーさんが着こなす、トレンドを上手く取り入れたオシャレ感度の高い『Vanilla studio（バニラスタジオ）』</t>
    <phoneticPr fontId="1"/>
  </si>
  <si>
    <t>as-ideal:アッシュイデアル</t>
    <phoneticPr fontId="1"/>
  </si>
  <si>
    <t>LOGOS DAYS</t>
    <phoneticPr fontId="1"/>
  </si>
  <si>
    <t>JB</t>
    <phoneticPr fontId="1"/>
  </si>
  <si>
    <t>mimorand:ミモランド</t>
    <phoneticPr fontId="1"/>
  </si>
  <si>
    <t>JB</t>
    <phoneticPr fontId="1"/>
  </si>
  <si>
    <t>Ricca ricca:リッカリッカ</t>
    <phoneticPr fontId="1"/>
  </si>
  <si>
    <t>”ずっとつづく優しい暮らし”をコンセプトにした、宝島社の女性誌「リンネル」と「InRed」がプロデュースするライフスタイルブランド『SEASON REASON by Lin.&amp;Red（シーズンリーズン バイ リン アンド レッド）』</t>
    <phoneticPr fontId="1"/>
  </si>
  <si>
    <t>PINK ANGEL</t>
    <phoneticPr fontId="1"/>
  </si>
  <si>
    <t>JB</t>
    <phoneticPr fontId="1"/>
  </si>
  <si>
    <t>HK WORKS LONDON</t>
    <phoneticPr fontId="1"/>
  </si>
  <si>
    <t>hareiro</t>
    <phoneticPr fontId="1"/>
  </si>
  <si>
    <t>hareiro</t>
    <phoneticPr fontId="1"/>
  </si>
  <si>
    <t>ディズニー</t>
    <phoneticPr fontId="1"/>
  </si>
  <si>
    <t>キャラクター:ディズニー</t>
    <phoneticPr fontId="1"/>
  </si>
  <si>
    <t>キャラ</t>
    <phoneticPr fontId="1"/>
  </si>
  <si>
    <t>PEANUTS</t>
    <phoneticPr fontId="1"/>
  </si>
  <si>
    <t>キャラクター:PEANUTS:ピーナッツ</t>
    <phoneticPr fontId="1"/>
  </si>
  <si>
    <t>サンリオ</t>
    <phoneticPr fontId="1"/>
  </si>
  <si>
    <t>サンリオ</t>
    <phoneticPr fontId="1"/>
  </si>
  <si>
    <t>キャラクター:サンリオ</t>
    <phoneticPr fontId="1"/>
  </si>
  <si>
    <t>ミッフィー</t>
    <phoneticPr fontId="1"/>
  </si>
  <si>
    <t>ミッフィー</t>
    <phoneticPr fontId="1"/>
  </si>
  <si>
    <t>キャラクター:ミッフィー</t>
    <phoneticPr fontId="1"/>
  </si>
  <si>
    <t>アンパンマン</t>
    <phoneticPr fontId="1"/>
  </si>
  <si>
    <t>キャラクター:アンパンマン</t>
    <phoneticPr fontId="1"/>
  </si>
  <si>
    <t>キャラ</t>
    <phoneticPr fontId="1"/>
  </si>
  <si>
    <t>すみっコぐらし</t>
    <phoneticPr fontId="1"/>
  </si>
  <si>
    <t>すみっコぐらし</t>
    <phoneticPr fontId="1"/>
  </si>
  <si>
    <t>トムとジェリー</t>
    <phoneticPr fontId="1"/>
  </si>
  <si>
    <t>キャラクター:トムとジェリー</t>
    <phoneticPr fontId="1"/>
  </si>
  <si>
    <t>マインクラフト</t>
    <phoneticPr fontId="1"/>
  </si>
  <si>
    <t>マインクラフト</t>
    <phoneticPr fontId="1"/>
  </si>
  <si>
    <t>キャラクター:マインクラフト</t>
    <phoneticPr fontId="1"/>
  </si>
  <si>
    <t>ハイキュー</t>
    <phoneticPr fontId="1"/>
  </si>
  <si>
    <t>ハイキュー!!</t>
    <phoneticPr fontId="1"/>
  </si>
  <si>
    <t>キャラクター:ハイキュー!!</t>
    <phoneticPr fontId="1"/>
  </si>
  <si>
    <t>PUI PUI モルカー</t>
    <phoneticPr fontId="1"/>
  </si>
  <si>
    <t>PUI PUI モルカー</t>
    <phoneticPr fontId="1"/>
  </si>
  <si>
    <t>ちいかわ</t>
    <phoneticPr fontId="1"/>
  </si>
  <si>
    <t>ちみたん</t>
    <phoneticPr fontId="1"/>
  </si>
  <si>
    <t>ちみたん</t>
    <phoneticPr fontId="1"/>
  </si>
  <si>
    <t>キャラクター:ちみたん</t>
    <phoneticPr fontId="1"/>
  </si>
  <si>
    <t>ポケットモンスター</t>
    <phoneticPr fontId="1"/>
  </si>
  <si>
    <t>ポケットモンスター</t>
    <phoneticPr fontId="1"/>
  </si>
  <si>
    <t>キャラクター:ポケットモンスター</t>
    <phoneticPr fontId="1"/>
  </si>
  <si>
    <t>モデル</t>
    <phoneticPr fontId="1"/>
  </si>
  <si>
    <t>モデル</t>
    <phoneticPr fontId="1"/>
  </si>
  <si>
    <t>モデル</t>
    <phoneticPr fontId="1"/>
  </si>
  <si>
    <t>スザンヌ</t>
    <phoneticPr fontId="1"/>
  </si>
  <si>
    <t>-</t>
    <phoneticPr fontId="1"/>
  </si>
  <si>
    <t>スザンヌ</t>
    <phoneticPr fontId="1"/>
  </si>
  <si>
    <t>モデル</t>
    <phoneticPr fontId="1"/>
  </si>
  <si>
    <t>-</t>
    <phoneticPr fontId="1"/>
  </si>
  <si>
    <t>インフルエンサー</t>
    <phoneticPr fontId="1"/>
  </si>
  <si>
    <t>MUMU</t>
    <phoneticPr fontId="1"/>
  </si>
  <si>
    <t>MUMU＆Co.</t>
    <phoneticPr fontId="1"/>
  </si>
  <si>
    <t>MUMU:MUMU＆Co.</t>
    <phoneticPr fontId="1"/>
  </si>
  <si>
    <t>インフルエンサー</t>
    <phoneticPr fontId="1"/>
  </si>
  <si>
    <t>terawear emu</t>
    <phoneticPr fontId="1"/>
  </si>
  <si>
    <t>TERA:てら:terawear emu</t>
    <phoneticPr fontId="1"/>
  </si>
  <si>
    <t>インフルエンサー</t>
    <phoneticPr fontId="1"/>
  </si>
  <si>
    <t>星玲奈</t>
    <phoneticPr fontId="1"/>
  </si>
  <si>
    <t>Hina</t>
    <phoneticPr fontId="1"/>
  </si>
  <si>
    <t>Hina</t>
    <phoneticPr fontId="1"/>
  </si>
  <si>
    <t>おかだゆり</t>
    <phoneticPr fontId="1"/>
  </si>
  <si>
    <t>おかだゆり</t>
    <phoneticPr fontId="1"/>
  </si>
  <si>
    <t>インフルエンサー</t>
    <phoneticPr fontId="1"/>
  </si>
  <si>
    <t>MAYUKO</t>
    <phoneticPr fontId="1"/>
  </si>
  <si>
    <t>MAYUKO</t>
    <phoneticPr fontId="1"/>
  </si>
  <si>
    <t>インフルエンサー</t>
    <phoneticPr fontId="1"/>
  </si>
  <si>
    <t>Miyo</t>
    <phoneticPr fontId="1"/>
  </si>
  <si>
    <t>Miyo</t>
    <phoneticPr fontId="1"/>
  </si>
  <si>
    <t>インフルエンサー</t>
    <phoneticPr fontId="1"/>
  </si>
  <si>
    <t>ANSERI</t>
    <phoneticPr fontId="1"/>
  </si>
  <si>
    <t>ANSERI</t>
    <phoneticPr fontId="1"/>
  </si>
  <si>
    <t>-</t>
    <phoneticPr fontId="1"/>
  </si>
  <si>
    <t>U.S.POLO ASSN.</t>
    <phoneticPr fontId="1"/>
  </si>
  <si>
    <t>U.S.POLO ASSN.</t>
    <phoneticPr fontId="1"/>
  </si>
  <si>
    <t>U.S.POLO ASSN.</t>
    <phoneticPr fontId="1"/>
  </si>
  <si>
    <t>　</t>
    <phoneticPr fontId="1"/>
  </si>
  <si>
    <t>しまスタ</t>
    <phoneticPr fontId="1"/>
  </si>
  <si>
    <t>しまスタ</t>
    <phoneticPr fontId="1"/>
  </si>
  <si>
    <t>しまスタ</t>
    <phoneticPr fontId="1"/>
  </si>
  <si>
    <t>コロプカ</t>
    <phoneticPr fontId="1"/>
  </si>
  <si>
    <t>コロプカ</t>
    <phoneticPr fontId="1"/>
  </si>
  <si>
    <t>ラ・ファーファモデルおさむさんが着こなす、ぽっちゃりさんに向けた北欧ナチュラルテイストの『colopca（コロプカ）』</t>
    <phoneticPr fontId="1"/>
  </si>
  <si>
    <t>JUO</t>
    <phoneticPr fontId="1"/>
  </si>
  <si>
    <t>JUO</t>
    <phoneticPr fontId="1"/>
  </si>
  <si>
    <t>JUO:ジュオ</t>
    <phoneticPr fontId="1"/>
  </si>
  <si>
    <t>エコネコ</t>
    <phoneticPr fontId="1"/>
  </si>
  <si>
    <t>ECONECO:エコネコ</t>
    <phoneticPr fontId="1"/>
  </si>
  <si>
    <t>LITTC</t>
    <phoneticPr fontId="1"/>
  </si>
  <si>
    <t>LITTC:リトシー</t>
    <phoneticPr fontId="1"/>
  </si>
  <si>
    <t>*</t>
    <phoneticPr fontId="1"/>
  </si>
  <si>
    <t>*</t>
    <phoneticPr fontId="1"/>
  </si>
  <si>
    <t>1B</t>
    <phoneticPr fontId="1"/>
  </si>
  <si>
    <t>L</t>
    <phoneticPr fontId="1"/>
  </si>
  <si>
    <t>レディース　レインパンプス（YUMI）</t>
    <phoneticPr fontId="1"/>
  </si>
  <si>
    <t>1X3691R</t>
    <phoneticPr fontId="1"/>
  </si>
  <si>
    <t>LL</t>
    <phoneticPr fontId="1"/>
  </si>
  <si>
    <t>0114200000796</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</si>
</sst>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m/d;@"/>
    <numFmt numFmtId="177" formatCode="0_ ;[Red]\-0\ "/>
    <numFmt numFmtId="178" formatCode="m/d\(aaa\)"/>
    <numFmt numFmtId="179" formatCode="m&quot;月&quot;d&quot;日&quot;;@"/>
    <numFmt numFmtId="180" formatCode="0_);[Red]\(0\)"/>
    <numFmt numFmtId="181" formatCode="yyyy&quot;年&quot;m&quot;月&quot;d&quot;日&quot;;@"/>
    <numFmt numFmtId="182" formatCode="&quot;レ&quot;&quot;デ&quot;&quot;ィ&quot;&quot;ー&quot;&quot;ス&quot;&quot;　&quot;@"/>
    <numFmt numFmtId="183" formatCode="0000"/>
  </numFmts>
  <fonts count="89">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4"/>
      <name val="ＭＳ Ｐゴシック"/>
      <family val="3"/>
      <charset val="128"/>
    </font>
    <font>
      <b/>
      <sz val="36"/>
      <name val="ＭＳ Ｐゴシック"/>
      <family val="3"/>
      <charset val="128"/>
    </font>
    <font>
      <sz val="6"/>
      <name val="ＭＳ Ｐゴシック"/>
      <family val="3"/>
      <charset val="128"/>
    </font>
    <font>
      <sz val="20"/>
      <name val="ＭＳ Ｐゴシック"/>
      <family val="3"/>
      <charset val="128"/>
    </font>
    <font>
      <sz val="16"/>
      <name val="ＭＳ Ｐゴシック"/>
      <family val="3"/>
      <charset val="128"/>
    </font>
    <font>
      <b/>
      <sz val="20"/>
      <name val="ＭＳ Ｐゴシック"/>
      <family val="3"/>
      <charset val="128"/>
    </font>
    <font>
      <sz val="14"/>
      <color theme="1"/>
      <name val="ＭＳ ゴシック"/>
      <family val="3"/>
      <charset val="128"/>
    </font>
    <font>
      <b/>
      <sz val="48"/>
      <name val="ＭＳ Ｐゴシック"/>
      <family val="3"/>
      <charset val="128"/>
    </font>
    <font>
      <sz val="16"/>
      <color theme="1"/>
      <name val="ＭＳ ゴシック"/>
      <family val="3"/>
      <charset val="128"/>
    </font>
    <font>
      <sz val="18"/>
      <color theme="1"/>
      <name val="ＭＳ ゴシック"/>
      <family val="3"/>
      <charset val="128"/>
    </font>
    <font>
      <sz val="20"/>
      <color theme="1"/>
      <name val="ＭＳ ゴシック"/>
      <family val="3"/>
      <charset val="128"/>
    </font>
    <font>
      <sz val="12"/>
      <color theme="1"/>
      <name val="ＭＳ ゴシック"/>
      <family val="3"/>
      <charset val="128"/>
    </font>
    <font>
      <sz val="22"/>
      <color theme="1"/>
      <name val="ＭＳ ゴシック"/>
      <family val="3"/>
      <charset val="128"/>
    </font>
    <font>
      <sz val="24"/>
      <color theme="1"/>
      <name val="ＭＳ ゴシック"/>
      <family val="3"/>
      <charset val="128"/>
    </font>
    <font>
      <sz val="30"/>
      <color theme="1"/>
      <name val="ＭＳ ゴシック"/>
      <family val="3"/>
      <charset val="128"/>
    </font>
    <font>
      <sz val="18"/>
      <color theme="1"/>
      <name val="游ゴシック"/>
      <family val="2"/>
      <charset val="128"/>
      <scheme val="minor"/>
    </font>
    <font>
      <sz val="20"/>
      <color theme="1"/>
      <name val="游ゴシック"/>
      <family val="2"/>
      <charset val="128"/>
      <scheme val="minor"/>
    </font>
    <font>
      <sz val="22"/>
      <color theme="1"/>
      <name val="游ゴシック"/>
      <family val="2"/>
      <charset val="128"/>
      <scheme val="minor"/>
    </font>
    <font>
      <sz val="24"/>
      <color theme="1"/>
      <name val="游ゴシック"/>
      <family val="2"/>
      <charset val="128"/>
      <scheme val="minor"/>
    </font>
    <font>
      <sz val="30"/>
      <color theme="1"/>
      <name val="游ゴシック"/>
      <family val="2"/>
      <charset val="128"/>
      <scheme val="minor"/>
    </font>
    <font>
      <sz val="32"/>
      <color theme="1"/>
      <name val="游ゴシック"/>
      <family val="2"/>
      <charset val="128"/>
      <scheme val="minor"/>
    </font>
    <font>
      <sz val="32"/>
      <color theme="1"/>
      <name val="ＭＳ ゴシック"/>
      <family val="3"/>
      <charset val="128"/>
    </font>
    <font>
      <sz val="11"/>
      <name val="ＭＳ Ｐゴシック"/>
      <family val="3"/>
      <charset val="128"/>
    </font>
    <font>
      <b/>
      <sz val="22"/>
      <name val="HGP創英角ｺﾞｼｯｸUB"/>
      <family val="3"/>
      <charset val="128"/>
    </font>
    <font>
      <b/>
      <sz val="48"/>
      <name val="HGP創英角ｺﾞｼｯｸUB"/>
      <family val="3"/>
      <charset val="128"/>
    </font>
    <font>
      <b/>
      <sz val="28"/>
      <name val="HGP創英角ｺﾞｼｯｸUB"/>
      <family val="3"/>
      <charset val="128"/>
    </font>
    <font>
      <b/>
      <sz val="11"/>
      <name val="HGP創英角ｺﾞｼｯｸUB"/>
      <family val="3"/>
      <charset val="128"/>
    </font>
    <font>
      <b/>
      <sz val="36"/>
      <name val="HGP創英角ｺﾞｼｯｸUB"/>
      <family val="3"/>
      <charset val="128"/>
    </font>
    <font>
      <b/>
      <sz val="18"/>
      <name val="HGP創英角ｺﾞｼｯｸUB"/>
      <family val="3"/>
      <charset val="128"/>
    </font>
    <font>
      <b/>
      <sz val="20"/>
      <name val="HGP創英角ｺﾞｼｯｸUB"/>
      <family val="3"/>
      <charset val="128"/>
    </font>
    <font>
      <sz val="14"/>
      <color theme="1"/>
      <name val="游ゴシック"/>
      <family val="3"/>
      <charset val="128"/>
      <scheme val="minor"/>
    </font>
    <font>
      <b/>
      <sz val="48"/>
      <color theme="1"/>
      <name val="ＭＳ Ｐゴシック"/>
      <family val="3"/>
      <charset val="128"/>
    </font>
    <font>
      <b/>
      <sz val="22"/>
      <color indexed="81"/>
      <name val="MS P ゴシック"/>
      <family val="3"/>
      <charset val="128"/>
    </font>
    <font>
      <b/>
      <sz val="16"/>
      <color rgb="FFFF0000"/>
      <name val="游ゴシック"/>
      <family val="3"/>
      <charset val="128"/>
      <scheme val="minor"/>
    </font>
    <font>
      <b/>
      <sz val="72"/>
      <name val="ＭＳ Ｐゴシック"/>
      <family val="3"/>
      <charset val="128"/>
    </font>
    <font>
      <u/>
      <sz val="22"/>
      <color theme="1"/>
      <name val="ＭＳ ゴシック"/>
      <family val="3"/>
      <charset val="128"/>
    </font>
    <font>
      <b/>
      <sz val="72"/>
      <color theme="1"/>
      <name val="ＭＳ Ｐゴシック"/>
      <family val="3"/>
      <charset val="128"/>
    </font>
    <font>
      <b/>
      <sz val="26"/>
      <name val="ＭＳ Ｐゴシック"/>
      <family val="3"/>
      <charset val="128"/>
    </font>
    <font>
      <b/>
      <sz val="24"/>
      <color indexed="81"/>
      <name val="MS P ゴシック"/>
      <family val="3"/>
      <charset val="128"/>
    </font>
    <font>
      <b/>
      <u/>
      <sz val="22"/>
      <color theme="1"/>
      <name val="ＭＳ ゴシック"/>
      <family val="3"/>
      <charset val="128"/>
    </font>
    <font>
      <sz val="22"/>
      <name val="ＭＳ Ｐゴシック"/>
      <family val="3"/>
      <charset val="128"/>
    </font>
    <font>
      <sz val="26"/>
      <color theme="1"/>
      <name val="ＭＳ ゴシック"/>
      <family val="3"/>
      <charset val="128"/>
    </font>
    <font>
      <b/>
      <sz val="100"/>
      <name val="ＭＳ Ｐゴシック"/>
      <family val="3"/>
      <charset val="128"/>
    </font>
    <font>
      <b/>
      <sz val="22"/>
      <color theme="1"/>
      <name val="游ゴシック"/>
      <family val="3"/>
      <charset val="128"/>
      <scheme val="minor"/>
    </font>
    <font>
      <b/>
      <u/>
      <sz val="20"/>
      <color theme="1"/>
      <name val="游ゴシック"/>
      <family val="3"/>
      <charset val="128"/>
      <scheme val="minor"/>
    </font>
    <font>
      <b/>
      <sz val="11"/>
      <color theme="1"/>
      <name val="游ゴシック"/>
      <family val="2"/>
      <charset val="128"/>
      <scheme val="minor"/>
    </font>
    <font>
      <b/>
      <sz val="22"/>
      <color theme="1"/>
      <name val="游ゴシック"/>
      <family val="2"/>
      <charset val="128"/>
      <scheme val="minor"/>
    </font>
    <font>
      <b/>
      <sz val="24"/>
      <name val="ＭＳ Ｐゴシック"/>
      <family val="3"/>
      <charset val="128"/>
    </font>
    <font>
      <b/>
      <sz val="11"/>
      <color theme="1"/>
      <name val="游ゴシック"/>
      <family val="3"/>
      <charset val="128"/>
      <scheme val="minor"/>
    </font>
    <font>
      <sz val="16"/>
      <color theme="1"/>
      <name val="游ゴシック"/>
      <family val="2"/>
      <charset val="128"/>
      <scheme val="minor"/>
    </font>
    <font>
      <b/>
      <u/>
      <sz val="20"/>
      <color rgb="FFFF0000"/>
      <name val="游ゴシック"/>
      <family val="3"/>
      <charset val="128"/>
      <scheme val="minor"/>
    </font>
    <font>
      <sz val="11"/>
      <color theme="1"/>
      <name val="ＭＳ ゴシック"/>
      <family val="3"/>
      <charset val="128"/>
    </font>
    <font>
      <sz val="12"/>
      <name val="ＭＳ Ｐゴシック"/>
      <family val="3"/>
      <charset val="128"/>
    </font>
    <font>
      <b/>
      <sz val="14"/>
      <color theme="1"/>
      <name val="ＭＳ ゴシック"/>
      <family val="3"/>
      <charset val="128"/>
    </font>
    <font>
      <b/>
      <sz val="11"/>
      <color theme="1"/>
      <name val="ＭＳ ゴシック"/>
      <family val="3"/>
      <charset val="128"/>
    </font>
    <font>
      <b/>
      <sz val="40"/>
      <color theme="1"/>
      <name val="ＭＳ ゴシック"/>
      <family val="3"/>
      <charset val="128"/>
    </font>
    <font>
      <b/>
      <sz val="14"/>
      <name val="ＭＳ ゴシック"/>
      <family val="3"/>
      <charset val="128"/>
    </font>
    <font>
      <sz val="11"/>
      <name val="ＭＳ ゴシック"/>
      <family val="3"/>
      <charset val="128"/>
    </font>
    <font>
      <b/>
      <sz val="20"/>
      <color theme="1"/>
      <name val="ＭＳ ゴシック"/>
      <family val="3"/>
      <charset val="128"/>
    </font>
    <font>
      <sz val="11"/>
      <color rgb="FFFF0000"/>
      <name val="游ゴシック"/>
      <family val="2"/>
      <charset val="128"/>
      <scheme val="minor"/>
    </font>
    <font>
      <sz val="11"/>
      <name val="游ゴシック"/>
      <family val="3"/>
      <charset val="128"/>
      <scheme val="minor"/>
    </font>
    <font>
      <b/>
      <sz val="20"/>
      <name val="ＭＳ ゴシック"/>
      <family val="3"/>
      <charset val="128"/>
    </font>
    <font>
      <b/>
      <sz val="28"/>
      <color theme="1"/>
      <name val="ＭＳ ゴシック"/>
      <family val="3"/>
      <charset val="128"/>
    </font>
    <font>
      <sz val="11"/>
      <name val="游ゴシック"/>
      <family val="2"/>
      <charset val="128"/>
      <scheme val="minor"/>
    </font>
    <font>
      <b/>
      <sz val="14"/>
      <color rgb="FFFF0000"/>
      <name val="ＭＳ ゴシック"/>
      <family val="3"/>
      <charset val="128"/>
    </font>
    <font>
      <sz val="26"/>
      <color rgb="FFFF0000"/>
      <name val="ＭＳ ゴシック"/>
      <family val="3"/>
      <charset val="128"/>
    </font>
    <font>
      <b/>
      <sz val="11"/>
      <color rgb="FFFFFF00"/>
      <name val="ＭＳ ゴシック"/>
      <family val="3"/>
      <charset val="128"/>
    </font>
    <font>
      <b/>
      <sz val="14"/>
      <color rgb="FFFFFF00"/>
      <name val="ＭＳ ゴシック"/>
      <family val="3"/>
      <charset val="128"/>
    </font>
    <font>
      <b/>
      <sz val="20"/>
      <color rgb="FFFF0000"/>
      <name val="ＭＳ ゴシック"/>
      <family val="3"/>
      <charset val="128"/>
    </font>
    <font>
      <b/>
      <sz val="9"/>
      <color rgb="FFFF0000"/>
      <name val="游ゴシック"/>
      <family val="3"/>
      <charset val="128"/>
      <scheme val="minor"/>
    </font>
    <font>
      <b/>
      <sz val="28"/>
      <name val="游ゴシック"/>
      <family val="3"/>
      <charset val="128"/>
      <scheme val="minor"/>
    </font>
    <font>
      <b/>
      <sz val="11"/>
      <name val="游ゴシック"/>
      <family val="3"/>
      <charset val="128"/>
      <scheme val="minor"/>
    </font>
    <font>
      <sz val="24"/>
      <color rgb="FFFF0000"/>
      <name val="ＭＳ ゴシック"/>
      <family val="3"/>
      <charset val="128"/>
    </font>
    <font>
      <sz val="18"/>
      <color rgb="FFFF0000"/>
      <name val="ＭＳ ゴシック"/>
      <family val="3"/>
      <charset val="128"/>
    </font>
    <font>
      <sz val="22"/>
      <color rgb="FFFF0000"/>
      <name val="ＭＳ ゴシック"/>
      <family val="3"/>
      <charset val="128"/>
    </font>
    <font>
      <sz val="20"/>
      <color rgb="FFFF0000"/>
      <name val="ＭＳ ゴシック"/>
      <family val="3"/>
      <charset val="128"/>
    </font>
    <font>
      <b/>
      <sz val="28"/>
      <color rgb="FFFF0000"/>
      <name val="游ゴシック"/>
      <family val="3"/>
      <charset val="128"/>
      <scheme val="minor"/>
    </font>
    <font>
      <sz val="22"/>
      <color indexed="81"/>
      <name val="MS P ゴシック"/>
      <family val="3"/>
      <charset val="128"/>
    </font>
    <font>
      <b/>
      <sz val="20"/>
      <color rgb="FFFF0000"/>
      <name val="ＭＳ Ｐゴシック"/>
      <family val="3"/>
      <charset val="128"/>
    </font>
    <font>
      <sz val="26"/>
      <name val="ＭＳ ゴシック"/>
      <family val="3"/>
      <charset val="128"/>
    </font>
    <font>
      <sz val="24"/>
      <name val="ＭＳ ゴシック"/>
      <family val="3"/>
      <charset val="128"/>
    </font>
    <font>
      <sz val="18"/>
      <name val="ＭＳ ゴシック"/>
      <family val="3"/>
      <charset val="128"/>
    </font>
    <font>
      <sz val="22"/>
      <name val="ＭＳ ゴシック"/>
      <family val="3"/>
      <charset val="128"/>
    </font>
    <font>
      <sz val="20"/>
      <name val="ＭＳ ゴシック"/>
      <family val="3"/>
      <charset val="128"/>
    </font>
    <font>
      <b/>
      <sz val="40"/>
      <name val="HGP創英角ｺﾞｼｯｸUB"/>
      <family val="3"/>
      <charset val="128"/>
    </font>
    <font>
      <b/>
      <sz val="38"/>
      <name val="HGP創英角ｺﾞｼｯｸUB"/>
      <family val="3"/>
      <charset val="128"/>
    </font>
  </fonts>
  <fills count="13">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9" tint="0.79998168889431442"/>
        <bgColor indexed="64"/>
      </patternFill>
    </fill>
  </fills>
  <borders count="109">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auto="1"/>
      </top>
      <bottom/>
      <diagonal/>
    </border>
    <border>
      <left/>
      <right/>
      <top/>
      <bottom style="thick">
        <color auto="1"/>
      </bottom>
      <diagonal/>
    </border>
    <border>
      <left style="thin">
        <color indexed="64"/>
      </left>
      <right style="thin">
        <color indexed="64"/>
      </right>
      <top/>
      <bottom/>
      <diagonal/>
    </border>
    <border>
      <left style="thick">
        <color indexed="64"/>
      </left>
      <right/>
      <top/>
      <bottom/>
      <diagonal/>
    </border>
    <border>
      <left/>
      <right style="thick">
        <color indexed="64"/>
      </right>
      <top/>
      <bottom/>
      <diagonal/>
    </border>
    <border>
      <left/>
      <right style="thin">
        <color indexed="64"/>
      </right>
      <top/>
      <bottom/>
      <diagonal/>
    </border>
    <border>
      <left style="thin">
        <color indexed="64"/>
      </left>
      <right style="thin">
        <color indexed="64"/>
      </right>
      <top style="thin">
        <color indexed="64"/>
      </top>
      <bottom style="hair">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dotted">
        <color indexed="64"/>
      </top>
      <bottom style="thick">
        <color indexed="64"/>
      </bottom>
      <diagonal/>
    </border>
    <border>
      <left/>
      <right style="thick">
        <color indexed="64"/>
      </right>
      <top style="dotted">
        <color indexed="64"/>
      </top>
      <bottom style="thick">
        <color indexed="64"/>
      </bottom>
      <diagonal/>
    </border>
    <border>
      <left style="thick">
        <color indexed="64"/>
      </left>
      <right/>
      <top/>
      <bottom style="dotted">
        <color indexed="64"/>
      </bottom>
      <diagonal/>
    </border>
    <border>
      <left/>
      <right/>
      <top/>
      <bottom style="dotted">
        <color indexed="64"/>
      </bottom>
      <diagonal/>
    </border>
    <border>
      <left/>
      <right style="thick">
        <color indexed="64"/>
      </right>
      <top/>
      <bottom style="dotted">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style="thick">
        <color indexed="64"/>
      </bottom>
      <diagonal/>
    </border>
    <border>
      <left style="thin">
        <color indexed="64"/>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hair">
        <color indexed="64"/>
      </right>
      <top/>
      <bottom style="medium">
        <color indexed="64"/>
      </bottom>
      <diagonal/>
    </border>
    <border>
      <left style="thin">
        <color indexed="64"/>
      </left>
      <right style="hair">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ck">
        <color indexed="64"/>
      </left>
      <right/>
      <top style="thin">
        <color indexed="64"/>
      </top>
      <bottom/>
      <diagonal/>
    </border>
    <border>
      <left style="thick">
        <color indexed="64"/>
      </left>
      <right/>
      <top style="dotted">
        <color indexed="64"/>
      </top>
      <bottom style="dotted">
        <color indexed="64"/>
      </bottom>
      <diagonal/>
    </border>
    <border>
      <left/>
      <right/>
      <top style="dotted">
        <color indexed="64"/>
      </top>
      <bottom style="dotted">
        <color indexed="64"/>
      </bottom>
      <diagonal/>
    </border>
    <border>
      <left/>
      <right style="thick">
        <color indexed="64"/>
      </right>
      <top style="dotted">
        <color indexed="64"/>
      </top>
      <bottom style="dotted">
        <color indexed="64"/>
      </bottom>
      <diagonal/>
    </border>
    <border>
      <left style="thick">
        <color indexed="64"/>
      </left>
      <right/>
      <top/>
      <bottom style="thin">
        <color indexed="64"/>
      </bottom>
      <diagonal/>
    </border>
    <border>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hair">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dotted">
        <color indexed="64"/>
      </top>
      <bottom style="medium">
        <color indexed="64"/>
      </bottom>
      <diagonal/>
    </border>
    <border>
      <left/>
      <right style="thick">
        <color indexed="64"/>
      </right>
      <top style="dotted">
        <color indexed="64"/>
      </top>
      <bottom style="medium">
        <color indexed="64"/>
      </bottom>
      <diagonal/>
    </border>
    <border>
      <left style="thick">
        <color indexed="64"/>
      </left>
      <right/>
      <top/>
      <bottom style="medium">
        <color indexed="64"/>
      </bottom>
      <diagonal/>
    </border>
    <border>
      <left style="thick">
        <color indexed="64"/>
      </left>
      <right/>
      <top style="dotted">
        <color indexed="64"/>
      </top>
      <bottom style="medium">
        <color indexed="64"/>
      </bottom>
      <diagonal/>
    </border>
    <border>
      <left style="thin">
        <color indexed="64"/>
      </left>
      <right style="thin">
        <color indexed="64"/>
      </right>
      <top style="double">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diagonalDown="1">
      <left style="thin">
        <color indexed="64"/>
      </left>
      <right/>
      <top style="medium">
        <color indexed="64"/>
      </top>
      <bottom/>
      <diagonal style="thin">
        <color indexed="64"/>
      </diagonal>
    </border>
    <border diagonalDown="1">
      <left/>
      <right/>
      <top style="medium">
        <color indexed="64"/>
      </top>
      <bottom/>
      <diagonal style="thin">
        <color indexed="64"/>
      </diagonal>
    </border>
    <border diagonalDown="1">
      <left/>
      <right style="thin">
        <color indexed="64"/>
      </right>
      <top style="medium">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medium">
        <color indexed="64"/>
      </bottom>
      <diagonal style="thin">
        <color indexed="64"/>
      </diagonal>
    </border>
    <border diagonalDown="1">
      <left/>
      <right/>
      <top/>
      <bottom style="medium">
        <color indexed="64"/>
      </bottom>
      <diagonal style="thin">
        <color indexed="64"/>
      </diagonal>
    </border>
    <border diagonalDown="1">
      <left/>
      <right style="thin">
        <color indexed="64"/>
      </right>
      <top/>
      <bottom style="medium">
        <color indexed="64"/>
      </bottom>
      <diagonal style="thin">
        <color indexed="64"/>
      </diagonal>
    </border>
    <border diagonalDown="1">
      <left style="thin">
        <color indexed="64"/>
      </left>
      <right/>
      <top style="double">
        <color indexed="64"/>
      </top>
      <bottom/>
      <diagonal style="thin">
        <color indexed="64"/>
      </diagonal>
    </border>
    <border diagonalDown="1">
      <left/>
      <right/>
      <top style="double">
        <color indexed="64"/>
      </top>
      <bottom/>
      <diagonal style="thin">
        <color indexed="64"/>
      </diagonal>
    </border>
    <border diagonalDown="1">
      <left/>
      <right style="thin">
        <color indexed="64"/>
      </right>
      <top style="double">
        <color indexed="64"/>
      </top>
      <bottom/>
      <diagonal style="thin">
        <color indexed="64"/>
      </diagonal>
    </border>
    <border>
      <left style="thin">
        <color indexed="64"/>
      </left>
      <right style="thin">
        <color indexed="64"/>
      </right>
      <top style="double">
        <color indexed="64"/>
      </top>
      <bottom style="medium">
        <color indexed="64"/>
      </bottom>
      <diagonal/>
    </border>
    <border>
      <left/>
      <right/>
      <top style="dotted">
        <color indexed="64"/>
      </top>
      <bottom/>
      <diagonal/>
    </border>
    <border>
      <left/>
      <right style="thick">
        <color indexed="64"/>
      </right>
      <top style="dotted">
        <color indexed="64"/>
      </top>
      <bottom/>
      <diagonal/>
    </border>
    <border>
      <left style="thin">
        <color indexed="64"/>
      </left>
      <right style="thin">
        <color indexed="64"/>
      </right>
      <top style="double">
        <color indexed="64"/>
      </top>
      <bottom style="thin">
        <color indexed="64"/>
      </bottom>
      <diagonal/>
    </border>
    <border>
      <left style="thick">
        <color indexed="64"/>
      </left>
      <right/>
      <top style="dotted">
        <color indexed="64"/>
      </top>
      <bottom/>
      <diagonal/>
    </border>
  </borders>
  <cellStyleXfs count="3">
    <xf numFmtId="0" fontId="0" fillId="0" borderId="0">
      <alignment vertical="center"/>
    </xf>
    <xf numFmtId="38" fontId="2" fillId="0" borderId="0" applyFont="0" applyFill="0" applyBorder="0" applyAlignment="0" applyProtection="0">
      <alignment vertical="center"/>
    </xf>
    <xf numFmtId="0" fontId="25" fillId="0" borderId="0">
      <alignment vertical="center"/>
    </xf>
  </cellStyleXfs>
  <cellXfs count="685">
    <xf numFmtId="0" fontId="0" fillId="0" borderId="0" xfId="0">
      <alignment vertical="center"/>
    </xf>
    <xf numFmtId="0" fontId="8" fillId="0" borderId="0" xfId="0" applyNumberFormat="1" applyFont="1" applyFill="1" applyBorder="1" applyAlignment="1">
      <alignment horizontal="center" vertical="center"/>
    </xf>
    <xf numFmtId="0" fontId="0" fillId="0" borderId="14" xfId="0" applyBorder="1">
      <alignment vertical="center"/>
    </xf>
    <xf numFmtId="0" fontId="0" fillId="0" borderId="15" xfId="0" applyBorder="1">
      <alignment vertical="center"/>
    </xf>
    <xf numFmtId="49" fontId="0" fillId="0" borderId="0" xfId="0" applyNumberFormat="1">
      <alignment vertical="center"/>
    </xf>
    <xf numFmtId="0" fontId="0" fillId="0" borderId="0" xfId="0" applyNumberFormat="1">
      <alignment vertical="center"/>
    </xf>
    <xf numFmtId="0" fontId="9" fillId="3" borderId="0" xfId="0" applyFont="1" applyFill="1" applyBorder="1" applyAlignment="1">
      <alignment vertical="center" wrapText="1"/>
    </xf>
    <xf numFmtId="0" fontId="18" fillId="0" borderId="0" xfId="0" applyFont="1">
      <alignment vertical="center"/>
    </xf>
    <xf numFmtId="0" fontId="12" fillId="3" borderId="0" xfId="0" applyFont="1" applyFill="1" applyBorder="1" applyAlignment="1">
      <alignment vertical="center" wrapText="1"/>
    </xf>
    <xf numFmtId="0" fontId="19" fillId="0" borderId="0" xfId="0" applyFont="1">
      <alignment vertical="center"/>
    </xf>
    <xf numFmtId="0" fontId="13" fillId="3" borderId="0" xfId="0" applyFont="1" applyFill="1" applyBorder="1" applyAlignment="1">
      <alignment vertical="center" wrapText="1"/>
    </xf>
    <xf numFmtId="0" fontId="20" fillId="0" borderId="0" xfId="0" applyFont="1">
      <alignment vertical="center"/>
    </xf>
    <xf numFmtId="0" fontId="15" fillId="3" borderId="0" xfId="0" applyFont="1" applyFill="1" applyBorder="1" applyAlignment="1">
      <alignment vertical="center" wrapText="1"/>
    </xf>
    <xf numFmtId="0" fontId="21" fillId="0" borderId="0" xfId="0" applyFont="1">
      <alignment vertical="center"/>
    </xf>
    <xf numFmtId="0" fontId="16" fillId="3" borderId="0" xfId="0" applyFont="1" applyFill="1" applyBorder="1" applyAlignment="1">
      <alignment vertical="center" wrapText="1"/>
    </xf>
    <xf numFmtId="0" fontId="22" fillId="0" borderId="0" xfId="0" applyFont="1">
      <alignment vertical="center"/>
    </xf>
    <xf numFmtId="0" fontId="17" fillId="3" borderId="0" xfId="0" applyFont="1" applyFill="1" applyBorder="1" applyAlignment="1">
      <alignment vertical="center" wrapText="1"/>
    </xf>
    <xf numFmtId="0" fontId="23" fillId="0" borderId="0" xfId="0" applyFont="1">
      <alignment vertical="center"/>
    </xf>
    <xf numFmtId="0" fontId="24" fillId="3" borderId="0" xfId="0" applyFont="1" applyFill="1" applyBorder="1" applyAlignment="1">
      <alignment vertical="center" wrapText="1"/>
    </xf>
    <xf numFmtId="0" fontId="9" fillId="4" borderId="0" xfId="0" applyFont="1" applyFill="1" applyBorder="1" applyAlignment="1">
      <alignment vertical="center" wrapText="1"/>
    </xf>
    <xf numFmtId="0" fontId="15" fillId="4" borderId="0" xfId="0" applyFont="1" applyFill="1" applyBorder="1" applyAlignment="1">
      <alignment vertical="center" wrapText="1"/>
    </xf>
    <xf numFmtId="0" fontId="16" fillId="4" borderId="0" xfId="0" applyFont="1" applyFill="1" applyBorder="1" applyAlignment="1">
      <alignment vertical="center" wrapText="1"/>
    </xf>
    <xf numFmtId="0" fontId="17" fillId="4" borderId="0" xfId="0" applyFont="1" applyFill="1" applyBorder="1" applyAlignment="1">
      <alignment vertical="center" wrapText="1"/>
    </xf>
    <xf numFmtId="0" fontId="24" fillId="4" borderId="0" xfId="0" applyFont="1" applyFill="1" applyBorder="1" applyAlignment="1">
      <alignment vertical="center" wrapText="1"/>
    </xf>
    <xf numFmtId="0" fontId="0" fillId="0" borderId="0" xfId="0" applyAlignment="1">
      <alignment vertical="center" shrinkToFit="1"/>
    </xf>
    <xf numFmtId="0" fontId="3" fillId="0" borderId="0" xfId="0" applyNumberFormat="1" applyFont="1" applyFill="1" applyBorder="1" applyAlignment="1">
      <alignment vertical="center"/>
    </xf>
    <xf numFmtId="0" fontId="7" fillId="0" borderId="0" xfId="0" applyFont="1" applyFill="1" applyBorder="1" applyAlignment="1">
      <alignment vertical="center"/>
    </xf>
    <xf numFmtId="0" fontId="0" fillId="0" borderId="0" xfId="0" applyFill="1" applyBorder="1">
      <alignment vertical="center"/>
    </xf>
    <xf numFmtId="38" fontId="15" fillId="3" borderId="0" xfId="0" applyNumberFormat="1" applyFont="1" applyFill="1" applyBorder="1" applyAlignment="1">
      <alignment vertical="center" wrapText="1"/>
    </xf>
    <xf numFmtId="38" fontId="11" fillId="0" borderId="0" xfId="0" applyNumberFormat="1" applyFont="1" applyBorder="1" applyAlignment="1">
      <alignment horizontal="right" vertical="center"/>
    </xf>
    <xf numFmtId="38" fontId="11" fillId="0" borderId="0" xfId="0" applyNumberFormat="1" applyFont="1" applyBorder="1">
      <alignment vertical="center"/>
    </xf>
    <xf numFmtId="0" fontId="11" fillId="0" borderId="0" xfId="0" applyFont="1" applyFill="1" applyBorder="1">
      <alignment vertical="center"/>
    </xf>
    <xf numFmtId="38" fontId="11" fillId="0" borderId="0" xfId="1" applyFont="1" applyBorder="1">
      <alignment vertical="center"/>
    </xf>
    <xf numFmtId="38" fontId="11" fillId="0" borderId="0" xfId="1" applyFont="1" applyFill="1" applyBorder="1">
      <alignment vertical="center"/>
    </xf>
    <xf numFmtId="56" fontId="11" fillId="0" borderId="0" xfId="0" applyNumberFormat="1" applyFont="1" applyBorder="1">
      <alignment vertical="center"/>
    </xf>
    <xf numFmtId="0" fontId="0" fillId="0" borderId="0" xfId="0" applyBorder="1">
      <alignment vertical="center"/>
    </xf>
    <xf numFmtId="176" fontId="11" fillId="0" borderId="0" xfId="0" applyNumberFormat="1" applyFont="1" applyBorder="1">
      <alignment vertical="center"/>
    </xf>
    <xf numFmtId="177" fontId="11" fillId="0" borderId="0" xfId="1" applyNumberFormat="1" applyFont="1" applyBorder="1">
      <alignment vertical="center"/>
    </xf>
    <xf numFmtId="38" fontId="11" fillId="0" borderId="0" xfId="0" applyNumberFormat="1" applyFont="1" applyFill="1" applyBorder="1">
      <alignment vertical="center"/>
    </xf>
    <xf numFmtId="0" fontId="0" fillId="6" borderId="0" xfId="0" applyFill="1">
      <alignment vertical="center"/>
    </xf>
    <xf numFmtId="49" fontId="33" fillId="6" borderId="0" xfId="0" applyNumberFormat="1" applyFont="1" applyFill="1">
      <alignment vertical="center"/>
    </xf>
    <xf numFmtId="0" fontId="33" fillId="6" borderId="0" xfId="0" applyFont="1" applyFill="1">
      <alignment vertical="center"/>
    </xf>
    <xf numFmtId="0" fontId="36" fillId="6" borderId="0" xfId="0" applyFont="1" applyFill="1">
      <alignment vertical="center"/>
    </xf>
    <xf numFmtId="176" fontId="26" fillId="0" borderId="31" xfId="2" applyNumberFormat="1" applyFont="1" applyBorder="1" applyAlignment="1">
      <alignment horizontal="center" vertical="center" shrinkToFit="1"/>
    </xf>
    <xf numFmtId="0" fontId="39" fillId="0" borderId="14" xfId="0" applyFont="1" applyBorder="1" applyAlignment="1">
      <alignment vertical="center"/>
    </xf>
    <xf numFmtId="0" fontId="39" fillId="0" borderId="15" xfId="0" applyFont="1" applyBorder="1" applyAlignment="1">
      <alignment vertical="center"/>
    </xf>
    <xf numFmtId="0" fontId="9" fillId="3"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24" fillId="3" borderId="0" xfId="0" applyFont="1" applyFill="1" applyBorder="1" applyAlignment="1">
      <alignment horizontal="center" vertical="center" wrapText="1"/>
    </xf>
    <xf numFmtId="0" fontId="0" fillId="0" borderId="0" xfId="0" applyAlignment="1">
      <alignment horizontal="center" vertical="center"/>
    </xf>
    <xf numFmtId="0" fontId="7" fillId="0" borderId="0" xfId="0" applyFont="1" applyFill="1" applyBorder="1" applyAlignment="1">
      <alignment horizontal="center" vertical="center"/>
    </xf>
    <xf numFmtId="0" fontId="0" fillId="0" borderId="0" xfId="0" applyFill="1" applyBorder="1" applyAlignment="1">
      <alignment horizontal="center" vertical="center"/>
    </xf>
    <xf numFmtId="176" fontId="26" fillId="0" borderId="53" xfId="2" applyNumberFormat="1" applyFont="1" applyBorder="1" applyAlignment="1">
      <alignment horizontal="center" vertical="center" shrinkToFit="1"/>
    </xf>
    <xf numFmtId="0" fontId="11" fillId="0" borderId="0" xfId="0" applyFont="1" applyBorder="1" applyAlignment="1">
      <alignment horizontal="center" vertical="center"/>
    </xf>
    <xf numFmtId="0" fontId="9" fillId="4" borderId="0" xfId="0" applyFont="1" applyFill="1" applyBorder="1" applyAlignment="1">
      <alignment horizontal="center" vertical="center" wrapText="1"/>
    </xf>
    <xf numFmtId="0" fontId="34" fillId="0" borderId="14" xfId="0" applyFont="1" applyBorder="1" applyAlignment="1">
      <alignment horizontal="center" vertical="center"/>
    </xf>
    <xf numFmtId="0" fontId="34" fillId="0" borderId="15" xfId="0" applyFont="1" applyBorder="1" applyAlignment="1">
      <alignment horizontal="center" vertical="center"/>
    </xf>
    <xf numFmtId="0" fontId="46" fillId="0" borderId="0" xfId="0" applyFont="1">
      <alignment vertical="center"/>
    </xf>
    <xf numFmtId="0" fontId="47" fillId="0" borderId="0" xfId="0" applyFont="1">
      <alignment vertical="center"/>
    </xf>
    <xf numFmtId="176" fontId="9" fillId="4" borderId="0" xfId="0" applyNumberFormat="1" applyFont="1" applyFill="1" applyBorder="1" applyAlignment="1">
      <alignment horizontal="center" vertical="center" wrapText="1"/>
    </xf>
    <xf numFmtId="0" fontId="15" fillId="4" borderId="0"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24" fillId="4" borderId="0" xfId="0" applyFont="1" applyFill="1" applyBorder="1" applyAlignment="1">
      <alignment horizontal="center" vertical="center" wrapText="1"/>
    </xf>
    <xf numFmtId="0" fontId="26" fillId="5" borderId="30" xfId="2" applyNumberFormat="1" applyFont="1" applyFill="1" applyBorder="1" applyAlignment="1">
      <alignment horizontal="center" vertical="center" shrinkToFit="1"/>
    </xf>
    <xf numFmtId="0" fontId="26" fillId="5" borderId="59" xfId="2" applyNumberFormat="1" applyFont="1" applyFill="1" applyBorder="1" applyAlignment="1">
      <alignment horizontal="center" vertical="center" shrinkToFit="1"/>
    </xf>
    <xf numFmtId="56" fontId="11" fillId="4" borderId="63" xfId="0" applyNumberFormat="1" applyFont="1" applyFill="1" applyBorder="1" applyAlignment="1">
      <alignment horizontal="center" vertical="center" wrapText="1"/>
    </xf>
    <xf numFmtId="176" fontId="11" fillId="4" borderId="5" xfId="0" applyNumberFormat="1" applyFont="1" applyFill="1" applyBorder="1" applyAlignment="1">
      <alignment horizontal="center" vertical="center" wrapText="1"/>
    </xf>
    <xf numFmtId="38" fontId="11" fillId="0" borderId="5" xfId="0" applyNumberFormat="1" applyFont="1" applyBorder="1">
      <alignment vertical="center"/>
    </xf>
    <xf numFmtId="0" fontId="11" fillId="0" borderId="5" xfId="0" applyFont="1" applyFill="1" applyBorder="1">
      <alignment vertical="center"/>
    </xf>
    <xf numFmtId="38" fontId="11" fillId="0" borderId="5" xfId="1" applyFont="1" applyBorder="1">
      <alignment vertical="center"/>
    </xf>
    <xf numFmtId="38" fontId="11" fillId="0" borderId="5" xfId="1" applyFont="1" applyFill="1" applyBorder="1">
      <alignment vertical="center"/>
    </xf>
    <xf numFmtId="179" fontId="11" fillId="0" borderId="5" xfId="0" applyNumberFormat="1" applyFont="1" applyBorder="1">
      <alignment vertical="center"/>
    </xf>
    <xf numFmtId="56" fontId="11" fillId="4" borderId="65" xfId="0" applyNumberFormat="1" applyFont="1" applyFill="1" applyBorder="1" applyAlignment="1">
      <alignment horizontal="center" vertical="center" wrapText="1"/>
    </xf>
    <xf numFmtId="0" fontId="11" fillId="0" borderId="52" xfId="0" applyFont="1" applyBorder="1" applyAlignment="1">
      <alignment horizontal="center" vertical="center"/>
    </xf>
    <xf numFmtId="176" fontId="11" fillId="4" borderId="52" xfId="0" applyNumberFormat="1" applyFont="1" applyFill="1" applyBorder="1" applyAlignment="1">
      <alignment horizontal="center" vertical="center" wrapText="1"/>
    </xf>
    <xf numFmtId="38" fontId="11" fillId="0" borderId="52" xfId="0" applyNumberFormat="1" applyFont="1" applyBorder="1">
      <alignment vertical="center"/>
    </xf>
    <xf numFmtId="0" fontId="11" fillId="0" borderId="52" xfId="0" applyFont="1" applyFill="1" applyBorder="1">
      <alignment vertical="center"/>
    </xf>
    <xf numFmtId="38" fontId="11" fillId="0" borderId="52" xfId="1" applyFont="1" applyBorder="1">
      <alignment vertical="center"/>
    </xf>
    <xf numFmtId="38" fontId="11" fillId="0" borderId="52" xfId="1" applyFont="1" applyFill="1" applyBorder="1">
      <alignment vertical="center"/>
    </xf>
    <xf numFmtId="179" fontId="11" fillId="0" borderId="52" xfId="0" applyNumberFormat="1" applyFont="1" applyBorder="1">
      <alignment vertical="center"/>
    </xf>
    <xf numFmtId="56" fontId="11" fillId="4" borderId="61" xfId="0" applyNumberFormat="1" applyFont="1" applyFill="1" applyBorder="1" applyAlignment="1">
      <alignment horizontal="center" vertical="center" wrapText="1"/>
    </xf>
    <xf numFmtId="176" fontId="11" fillId="4" borderId="51" xfId="0" applyNumberFormat="1" applyFont="1" applyFill="1" applyBorder="1" applyAlignment="1">
      <alignment horizontal="center" vertical="center" wrapText="1"/>
    </xf>
    <xf numFmtId="38" fontId="11" fillId="0" borderId="51" xfId="0" applyNumberFormat="1" applyFont="1" applyBorder="1">
      <alignment vertical="center"/>
    </xf>
    <xf numFmtId="0" fontId="11" fillId="0" borderId="51" xfId="0" applyFont="1" applyFill="1" applyBorder="1">
      <alignment vertical="center"/>
    </xf>
    <xf numFmtId="38" fontId="11" fillId="0" borderId="51" xfId="1" applyFont="1" applyBorder="1">
      <alignment vertical="center"/>
    </xf>
    <xf numFmtId="38" fontId="11" fillId="0" borderId="51" xfId="1" applyFont="1" applyFill="1" applyBorder="1">
      <alignment vertical="center"/>
    </xf>
    <xf numFmtId="179" fontId="11" fillId="0" borderId="51" xfId="0" applyNumberFormat="1" applyFont="1" applyBorder="1">
      <alignment vertical="center"/>
    </xf>
    <xf numFmtId="0" fontId="11" fillId="3" borderId="5" xfId="0" applyFont="1" applyFill="1" applyBorder="1" applyAlignment="1">
      <alignment vertical="center" wrapText="1"/>
    </xf>
    <xf numFmtId="0" fontId="11" fillId="3" borderId="51" xfId="0" applyFont="1" applyFill="1" applyBorder="1" applyAlignment="1">
      <alignment vertical="center" wrapText="1"/>
    </xf>
    <xf numFmtId="0" fontId="11" fillId="3" borderId="52" xfId="0" applyFont="1" applyFill="1" applyBorder="1" applyAlignment="1">
      <alignment vertical="center" wrapText="1"/>
    </xf>
    <xf numFmtId="179" fontId="11" fillId="3" borderId="52" xfId="0" applyNumberFormat="1" applyFont="1" applyFill="1" applyBorder="1" applyAlignment="1">
      <alignment vertical="center" wrapText="1"/>
    </xf>
    <xf numFmtId="0" fontId="11" fillId="0" borderId="5" xfId="0" applyFont="1" applyBorder="1" applyAlignment="1">
      <alignment horizontal="center" vertical="center"/>
    </xf>
    <xf numFmtId="0" fontId="11" fillId="0" borderId="51" xfId="0" applyFont="1" applyBorder="1" applyAlignment="1">
      <alignment horizontal="center" vertical="center"/>
    </xf>
    <xf numFmtId="0" fontId="34" fillId="0" borderId="14" xfId="0" applyFont="1" applyBorder="1" applyAlignment="1">
      <alignment vertical="center"/>
    </xf>
    <xf numFmtId="0" fontId="34" fillId="0" borderId="15" xfId="0" applyFont="1" applyBorder="1" applyAlignment="1">
      <alignment vertical="center"/>
    </xf>
    <xf numFmtId="0" fontId="9" fillId="4" borderId="0" xfId="0" applyFont="1" applyFill="1" applyBorder="1" applyAlignment="1">
      <alignment horizontal="center" vertical="center" wrapText="1"/>
    </xf>
    <xf numFmtId="38" fontId="11" fillId="0" borderId="64" xfId="0" applyNumberFormat="1" applyFont="1" applyBorder="1">
      <alignment vertical="center"/>
    </xf>
    <xf numFmtId="38" fontId="11" fillId="0" borderId="66" xfId="0" applyNumberFormat="1" applyFont="1" applyBorder="1">
      <alignment vertical="center"/>
    </xf>
    <xf numFmtId="0" fontId="11" fillId="0" borderId="69" xfId="0" applyFont="1" applyFill="1" applyBorder="1">
      <alignment vertical="center"/>
    </xf>
    <xf numFmtId="38" fontId="11" fillId="0" borderId="62" xfId="0" applyNumberFormat="1" applyFont="1" applyBorder="1">
      <alignment vertical="center"/>
    </xf>
    <xf numFmtId="38" fontId="11" fillId="0" borderId="69" xfId="1" applyFont="1" applyBorder="1">
      <alignment vertical="center"/>
    </xf>
    <xf numFmtId="0" fontId="26" fillId="0" borderId="32" xfId="2" applyNumberFormat="1" applyFont="1" applyBorder="1" applyAlignment="1">
      <alignment horizontal="center" vertical="center" shrinkToFit="1"/>
    </xf>
    <xf numFmtId="0" fontId="29" fillId="0" borderId="0" xfId="2" applyNumberFormat="1" applyFont="1">
      <alignment vertical="center"/>
    </xf>
    <xf numFmtId="0" fontId="30" fillId="0" borderId="0" xfId="2" applyNumberFormat="1" applyFont="1" applyAlignment="1">
      <alignment horizontal="center" vertical="center"/>
    </xf>
    <xf numFmtId="0" fontId="28" fillId="0" borderId="0" xfId="2" applyNumberFormat="1" applyFont="1" applyAlignment="1">
      <alignment horizontal="center" vertical="center"/>
    </xf>
    <xf numFmtId="0" fontId="26" fillId="0" borderId="60" xfId="2" applyNumberFormat="1" applyFont="1" applyBorder="1" applyAlignment="1">
      <alignment horizontal="center" vertical="center" shrinkToFit="1"/>
    </xf>
    <xf numFmtId="176" fontId="26" fillId="5" borderId="30" xfId="2" applyNumberFormat="1" applyFont="1" applyFill="1" applyBorder="1" applyAlignment="1">
      <alignment horizontal="center" vertical="center" shrinkToFit="1"/>
    </xf>
    <xf numFmtId="176" fontId="26" fillId="0" borderId="32" xfId="2" applyNumberFormat="1" applyFont="1" applyBorder="1" applyAlignment="1">
      <alignment horizontal="center" vertical="center" shrinkToFit="1"/>
    </xf>
    <xf numFmtId="176" fontId="29" fillId="0" borderId="0" xfId="2" applyNumberFormat="1" applyFont="1">
      <alignment vertical="center"/>
    </xf>
    <xf numFmtId="176" fontId="26" fillId="5" borderId="59" xfId="2" applyNumberFormat="1" applyFont="1" applyFill="1" applyBorder="1" applyAlignment="1">
      <alignment horizontal="center" vertical="center" shrinkToFit="1"/>
    </xf>
    <xf numFmtId="176" fontId="26" fillId="0" borderId="60" xfId="2" applyNumberFormat="1" applyFont="1" applyBorder="1" applyAlignment="1">
      <alignment horizontal="center" vertical="center" shrinkToFit="1"/>
    </xf>
    <xf numFmtId="176" fontId="26" fillId="0" borderId="0" xfId="2" applyNumberFormat="1" applyFont="1">
      <alignment vertical="center"/>
    </xf>
    <xf numFmtId="38" fontId="20" fillId="0" borderId="0" xfId="0" applyNumberFormat="1" applyFont="1" applyFill="1" applyBorder="1" applyAlignment="1">
      <alignment vertical="center"/>
    </xf>
    <xf numFmtId="38" fontId="46" fillId="0" borderId="0" xfId="0" applyNumberFormat="1" applyFont="1" applyFill="1" applyBorder="1" applyAlignment="1">
      <alignment vertical="center"/>
    </xf>
    <xf numFmtId="180" fontId="11" fillId="0" borderId="5" xfId="1" applyNumberFormat="1" applyFont="1" applyBorder="1">
      <alignment vertical="center"/>
    </xf>
    <xf numFmtId="38" fontId="12" fillId="3" borderId="0" xfId="0" applyNumberFormat="1" applyFont="1" applyFill="1" applyBorder="1" applyAlignment="1">
      <alignment vertical="center" wrapText="1"/>
    </xf>
    <xf numFmtId="0" fontId="52" fillId="0" borderId="0" xfId="0" applyFont="1">
      <alignment vertical="center"/>
    </xf>
    <xf numFmtId="176" fontId="26" fillId="0" borderId="31" xfId="2" applyNumberFormat="1" applyFont="1" applyFill="1" applyBorder="1" applyAlignment="1">
      <alignment horizontal="center" vertical="center" shrinkToFit="1"/>
    </xf>
    <xf numFmtId="176" fontId="26" fillId="0" borderId="53" xfId="2" applyNumberFormat="1" applyFont="1" applyFill="1" applyBorder="1" applyAlignment="1">
      <alignment horizontal="center" vertical="center" shrinkToFit="1"/>
    </xf>
    <xf numFmtId="0" fontId="26" fillId="0" borderId="32" xfId="2" applyNumberFormat="1" applyFont="1" applyFill="1" applyBorder="1" applyAlignment="1">
      <alignment horizontal="center" vertical="center" shrinkToFit="1"/>
    </xf>
    <xf numFmtId="0" fontId="26" fillId="0" borderId="60" xfId="2" applyNumberFormat="1" applyFont="1" applyFill="1" applyBorder="1" applyAlignment="1">
      <alignment horizontal="center" vertical="center" shrinkToFit="1"/>
    </xf>
    <xf numFmtId="0" fontId="29" fillId="0" borderId="0" xfId="2" applyNumberFormat="1" applyFont="1" applyFill="1">
      <alignment vertical="center"/>
    </xf>
    <xf numFmtId="0" fontId="26" fillId="0" borderId="31" xfId="2" applyNumberFormat="1" applyFont="1" applyBorder="1" applyAlignment="1">
      <alignment horizontal="center" vertical="center" shrinkToFit="1"/>
    </xf>
    <xf numFmtId="0" fontId="0" fillId="0" borderId="0" xfId="0" applyFont="1">
      <alignment vertical="center"/>
    </xf>
    <xf numFmtId="0" fontId="0" fillId="0" borderId="0" xfId="0" applyFont="1" applyBorder="1">
      <alignment vertical="center"/>
    </xf>
    <xf numFmtId="0" fontId="54" fillId="0" borderId="0" xfId="0" applyFont="1" applyBorder="1" applyAlignment="1">
      <alignment vertical="center"/>
    </xf>
    <xf numFmtId="0" fontId="54" fillId="0" borderId="0" xfId="0" applyFont="1" applyBorder="1">
      <alignment vertical="center"/>
    </xf>
    <xf numFmtId="38" fontId="54" fillId="0" borderId="0" xfId="0" applyNumberFormat="1" applyFont="1" applyBorder="1">
      <alignment vertical="center"/>
    </xf>
    <xf numFmtId="38" fontId="54" fillId="0" borderId="0" xfId="0" applyNumberFormat="1" applyFont="1" applyBorder="1" applyAlignment="1">
      <alignment vertical="center"/>
    </xf>
    <xf numFmtId="0" fontId="0" fillId="0" borderId="0" xfId="0" applyFont="1" applyFill="1" applyBorder="1">
      <alignment vertical="center"/>
    </xf>
    <xf numFmtId="0" fontId="54" fillId="0" borderId="0" xfId="0" applyFont="1" applyAlignment="1">
      <alignment horizontal="center" vertical="center"/>
    </xf>
    <xf numFmtId="0" fontId="54" fillId="0" borderId="0" xfId="0" applyFont="1">
      <alignment vertical="center"/>
    </xf>
    <xf numFmtId="38" fontId="54" fillId="0" borderId="0" xfId="1" applyFont="1" applyAlignment="1">
      <alignment horizontal="center" vertical="center"/>
    </xf>
    <xf numFmtId="0" fontId="0" fillId="0" borderId="5" xfId="0" applyBorder="1" applyAlignment="1">
      <alignment horizontal="center" vertical="center"/>
    </xf>
    <xf numFmtId="0" fontId="0" fillId="8" borderId="5" xfId="0" applyFill="1" applyBorder="1" applyAlignment="1">
      <alignment horizontal="center" vertical="center" wrapText="1"/>
    </xf>
    <xf numFmtId="0" fontId="0" fillId="0" borderId="5" xfId="0" applyBorder="1" applyAlignment="1">
      <alignment horizontal="left" vertical="center"/>
    </xf>
    <xf numFmtId="0" fontId="0" fillId="0" borderId="5" xfId="0" applyBorder="1">
      <alignment vertical="center"/>
    </xf>
    <xf numFmtId="56" fontId="0" fillId="0" borderId="5" xfId="0" applyNumberFormat="1" applyBorder="1" applyAlignment="1">
      <alignment horizontal="center" vertical="center"/>
    </xf>
    <xf numFmtId="0" fontId="0" fillId="0" borderId="5" xfId="0" applyBorder="1" applyAlignment="1">
      <alignment vertical="center" wrapText="1"/>
    </xf>
    <xf numFmtId="0" fontId="0" fillId="4" borderId="5" xfId="0" applyFill="1" applyBorder="1">
      <alignment vertical="center"/>
    </xf>
    <xf numFmtId="0" fontId="0" fillId="0" borderId="5" xfId="0" applyFill="1" applyBorder="1" applyAlignment="1">
      <alignment horizontal="center" vertical="center"/>
    </xf>
    <xf numFmtId="0" fontId="0" fillId="0" borderId="5" xfId="0" applyFill="1" applyBorder="1">
      <alignment vertical="center"/>
    </xf>
    <xf numFmtId="0" fontId="0" fillId="0" borderId="0" xfId="0" applyAlignment="1">
      <alignment vertical="center" wrapText="1"/>
    </xf>
    <xf numFmtId="0" fontId="50" fillId="0" borderId="0" xfId="0" applyFont="1" applyFill="1" applyBorder="1" applyAlignment="1">
      <alignment vertical="center"/>
    </xf>
    <xf numFmtId="0" fontId="57" fillId="3" borderId="63" xfId="0" applyFont="1" applyFill="1" applyBorder="1" applyAlignment="1">
      <alignment horizontal="center" vertical="center"/>
    </xf>
    <xf numFmtId="0" fontId="14" fillId="0" borderId="5" xfId="0" applyFont="1" applyBorder="1" applyAlignment="1">
      <alignment horizontal="center" vertical="center"/>
    </xf>
    <xf numFmtId="38" fontId="14" fillId="0" borderId="5" xfId="1" applyFont="1" applyBorder="1" applyAlignment="1">
      <alignment horizontal="center" vertical="center"/>
    </xf>
    <xf numFmtId="0" fontId="14" fillId="0" borderId="5" xfId="0" applyFont="1" applyFill="1" applyBorder="1" applyAlignment="1">
      <alignment horizontal="center" vertical="center"/>
    </xf>
    <xf numFmtId="0" fontId="14" fillId="0" borderId="52" xfId="0" applyFont="1" applyBorder="1" applyAlignment="1">
      <alignment horizontal="center" vertical="center"/>
    </xf>
    <xf numFmtId="0" fontId="60" fillId="10" borderId="61" xfId="0" applyFont="1" applyFill="1" applyBorder="1" applyAlignment="1">
      <alignment horizontal="center" vertical="center"/>
    </xf>
    <xf numFmtId="0" fontId="59" fillId="10" borderId="51" xfId="0" applyFont="1" applyFill="1" applyBorder="1" applyAlignment="1">
      <alignment horizontal="center" vertical="center"/>
    </xf>
    <xf numFmtId="38" fontId="59" fillId="10" borderId="51" xfId="1" applyFont="1" applyFill="1" applyBorder="1" applyAlignment="1">
      <alignment horizontal="center" vertical="center"/>
    </xf>
    <xf numFmtId="0" fontId="56" fillId="10" borderId="10" xfId="0" applyFont="1" applyFill="1" applyBorder="1" applyAlignment="1">
      <alignment horizontal="center" vertical="center" shrinkToFit="1"/>
    </xf>
    <xf numFmtId="0" fontId="56" fillId="10" borderId="10" xfId="0" applyFont="1" applyFill="1" applyBorder="1" applyAlignment="1">
      <alignment horizontal="center" vertical="center"/>
    </xf>
    <xf numFmtId="0" fontId="59" fillId="10" borderId="10" xfId="0" applyFont="1" applyFill="1" applyBorder="1" applyAlignment="1">
      <alignment horizontal="center" vertical="center"/>
    </xf>
    <xf numFmtId="0" fontId="59" fillId="10" borderId="75" xfId="0" applyFont="1" applyFill="1" applyBorder="1" applyAlignment="1">
      <alignment horizontal="center" vertical="center"/>
    </xf>
    <xf numFmtId="0" fontId="14" fillId="0" borderId="5" xfId="0" applyFont="1" applyFill="1" applyBorder="1" applyAlignment="1">
      <alignment horizontal="left" vertical="center" wrapText="1" shrinkToFit="1"/>
    </xf>
    <xf numFmtId="0" fontId="14" fillId="0" borderId="5" xfId="0" applyFont="1" applyFill="1" applyBorder="1" applyAlignment="1">
      <alignment horizontal="left" vertical="center" wrapText="1"/>
    </xf>
    <xf numFmtId="0" fontId="14" fillId="0" borderId="5" xfId="0" applyFont="1" applyFill="1" applyBorder="1" applyAlignment="1">
      <alignment horizontal="left" vertical="top" wrapText="1"/>
    </xf>
    <xf numFmtId="0" fontId="14" fillId="0" borderId="0" xfId="0" applyFont="1">
      <alignment vertical="center"/>
    </xf>
    <xf numFmtId="38" fontId="14" fillId="0" borderId="52" xfId="1" applyFont="1" applyBorder="1" applyAlignment="1">
      <alignment horizontal="center" vertical="center"/>
    </xf>
    <xf numFmtId="0" fontId="14" fillId="0" borderId="52" xfId="0" applyFont="1" applyFill="1" applyBorder="1" applyAlignment="1">
      <alignment horizontal="left" vertical="center" wrapText="1"/>
    </xf>
    <xf numFmtId="0" fontId="14" fillId="0" borderId="52" xfId="0" applyFont="1" applyFill="1" applyBorder="1" applyAlignment="1">
      <alignment horizontal="left" vertical="top" wrapText="1"/>
    </xf>
    <xf numFmtId="0" fontId="14" fillId="0" borderId="52" xfId="0" applyFont="1" applyFill="1" applyBorder="1" applyAlignment="1">
      <alignment horizontal="center" vertical="center"/>
    </xf>
    <xf numFmtId="0" fontId="14" fillId="11" borderId="5" xfId="0" applyFont="1" applyFill="1" applyBorder="1" applyAlignment="1">
      <alignment horizontal="center" vertical="center"/>
    </xf>
    <xf numFmtId="0" fontId="14" fillId="11" borderId="5" xfId="0" applyFont="1" applyFill="1" applyBorder="1" applyAlignment="1">
      <alignment horizontal="left" vertical="center"/>
    </xf>
    <xf numFmtId="0" fontId="14" fillId="11" borderId="52" xfId="0" applyFont="1" applyFill="1" applyBorder="1" applyAlignment="1">
      <alignment horizontal="left" vertical="center"/>
    </xf>
    <xf numFmtId="0" fontId="14" fillId="11" borderId="64" xfId="0" applyFont="1" applyFill="1" applyBorder="1" applyAlignment="1">
      <alignment horizontal="center" vertical="center"/>
    </xf>
    <xf numFmtId="0" fontId="14" fillId="11" borderId="52" xfId="0" applyFont="1" applyFill="1" applyBorder="1" applyAlignment="1">
      <alignment horizontal="center" vertical="center"/>
    </xf>
    <xf numFmtId="0" fontId="14" fillId="11" borderId="66" xfId="0" applyFont="1" applyFill="1" applyBorder="1" applyAlignment="1">
      <alignment horizontal="center" vertical="center"/>
    </xf>
    <xf numFmtId="0" fontId="54" fillId="0" borderId="0" xfId="0" applyFont="1" applyBorder="1" applyAlignment="1">
      <alignment vertical="center" wrapText="1"/>
    </xf>
    <xf numFmtId="0" fontId="62" fillId="0" borderId="0" xfId="0" applyFont="1">
      <alignment vertical="center"/>
    </xf>
    <xf numFmtId="0" fontId="62" fillId="0" borderId="0" xfId="0" applyFont="1" applyBorder="1">
      <alignment vertical="center"/>
    </xf>
    <xf numFmtId="49" fontId="63" fillId="0" borderId="0" xfId="0" applyNumberFormat="1" applyFont="1">
      <alignment vertical="center"/>
    </xf>
    <xf numFmtId="0" fontId="63" fillId="0" borderId="0" xfId="0" applyFont="1">
      <alignment vertical="center"/>
    </xf>
    <xf numFmtId="0" fontId="13" fillId="3" borderId="5" xfId="0" applyFont="1" applyFill="1" applyBorder="1" applyAlignment="1">
      <alignment horizontal="center" vertical="center" shrinkToFit="1"/>
    </xf>
    <xf numFmtId="0" fontId="11" fillId="0" borderId="0" xfId="0" applyFont="1" applyAlignment="1">
      <alignment horizontal="center" vertical="center"/>
    </xf>
    <xf numFmtId="0" fontId="61" fillId="3" borderId="61" xfId="0" applyFont="1" applyFill="1" applyBorder="1" applyAlignment="1">
      <alignment horizontal="center" vertical="center"/>
    </xf>
    <xf numFmtId="0" fontId="13" fillId="0" borderId="0" xfId="0" applyFont="1" applyAlignment="1">
      <alignment horizontal="center" vertical="center"/>
    </xf>
    <xf numFmtId="38" fontId="13" fillId="0" borderId="0" xfId="1" applyFont="1" applyAlignment="1">
      <alignment horizontal="center" vertical="center"/>
    </xf>
    <xf numFmtId="0" fontId="13" fillId="0" borderId="0" xfId="0" applyFont="1">
      <alignment vertical="center"/>
    </xf>
    <xf numFmtId="0" fontId="61" fillId="0" borderId="0" xfId="0" applyFont="1" applyBorder="1" applyAlignment="1">
      <alignment horizontal="center" vertical="center"/>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0" fontId="61" fillId="7" borderId="76" xfId="0" applyFont="1" applyFill="1" applyBorder="1" applyAlignment="1">
      <alignment horizontal="center" vertical="center"/>
    </xf>
    <xf numFmtId="0" fontId="61" fillId="3" borderId="51" xfId="0" applyFont="1" applyFill="1" applyBorder="1" applyAlignment="1">
      <alignment horizontal="center" vertical="center"/>
    </xf>
    <xf numFmtId="38" fontId="61" fillId="3" borderId="51" xfId="1" applyFont="1" applyFill="1" applyBorder="1" applyAlignment="1">
      <alignment horizontal="center" vertical="center"/>
    </xf>
    <xf numFmtId="0" fontId="61" fillId="7" borderId="51" xfId="0" applyFont="1" applyFill="1" applyBorder="1" applyAlignment="1">
      <alignment horizontal="center" vertical="center"/>
    </xf>
    <xf numFmtId="0" fontId="61" fillId="9" borderId="51" xfId="0" applyFont="1" applyFill="1" applyBorder="1" applyAlignment="1">
      <alignment horizontal="center" vertical="center"/>
    </xf>
    <xf numFmtId="0" fontId="13" fillId="9" borderId="16" xfId="0" applyFont="1" applyFill="1" applyBorder="1" applyAlignment="1">
      <alignment horizontal="center" vertical="center" wrapText="1"/>
    </xf>
    <xf numFmtId="0" fontId="64" fillId="3" borderId="51" xfId="0" applyFont="1" applyFill="1" applyBorder="1" applyAlignment="1">
      <alignment horizontal="center" vertical="center" wrapText="1"/>
    </xf>
    <xf numFmtId="0" fontId="28" fillId="0" borderId="18" xfId="2" applyNumberFormat="1" applyFont="1" applyFill="1" applyBorder="1" applyAlignment="1">
      <alignment horizontal="center" vertical="center" shrinkToFit="1"/>
    </xf>
    <xf numFmtId="0" fontId="28" fillId="0" borderId="18" xfId="2" applyNumberFormat="1" applyFont="1" applyBorder="1" applyAlignment="1">
      <alignment horizontal="center" vertical="center" shrinkToFit="1"/>
    </xf>
    <xf numFmtId="0" fontId="28" fillId="0" borderId="0" xfId="2" applyNumberFormat="1" applyFont="1" applyAlignment="1">
      <alignment vertical="center"/>
    </xf>
    <xf numFmtId="0" fontId="28" fillId="0" borderId="0" xfId="2" applyNumberFormat="1" applyFont="1" applyBorder="1" applyAlignment="1">
      <alignment horizontal="center" vertical="center" shrinkToFit="1"/>
    </xf>
    <xf numFmtId="0" fontId="63" fillId="0" borderId="0" xfId="0" applyFont="1" applyFill="1">
      <alignment vertical="center"/>
    </xf>
    <xf numFmtId="0" fontId="63" fillId="0" borderId="0" xfId="0" applyFont="1" applyAlignment="1">
      <alignment vertical="center" wrapText="1"/>
    </xf>
    <xf numFmtId="0" fontId="66" fillId="0" borderId="0" xfId="0" applyFont="1">
      <alignment vertical="center"/>
    </xf>
    <xf numFmtId="0" fontId="66" fillId="0" borderId="0" xfId="0" applyFont="1" applyAlignment="1">
      <alignment vertical="center" wrapText="1"/>
    </xf>
    <xf numFmtId="0" fontId="66" fillId="0" borderId="0" xfId="0" applyFont="1" applyBorder="1">
      <alignment vertical="center"/>
    </xf>
    <xf numFmtId="0" fontId="66" fillId="0" borderId="0" xfId="0" applyFont="1" applyFill="1" applyBorder="1">
      <alignment vertical="center"/>
    </xf>
    <xf numFmtId="0" fontId="67" fillId="10" borderId="10" xfId="0" applyFont="1" applyFill="1" applyBorder="1" applyAlignment="1">
      <alignment horizontal="center" vertical="center" shrinkToFit="1"/>
    </xf>
    <xf numFmtId="0" fontId="0" fillId="0" borderId="0" xfId="0" applyFill="1">
      <alignment vertical="center"/>
    </xf>
    <xf numFmtId="0" fontId="48" fillId="0" borderId="0" xfId="0" applyFont="1" applyFill="1">
      <alignment vertical="center"/>
    </xf>
    <xf numFmtId="0" fontId="69" fillId="7" borderId="0" xfId="0" applyFont="1" applyFill="1" applyAlignment="1">
      <alignment horizontal="right" vertical="center"/>
    </xf>
    <xf numFmtId="0" fontId="70" fillId="7" borderId="0" xfId="0" applyFont="1" applyFill="1" applyAlignment="1">
      <alignment horizontal="left" vertical="center"/>
    </xf>
    <xf numFmtId="0" fontId="70" fillId="7" borderId="1" xfId="0" applyFont="1" applyFill="1" applyBorder="1" applyAlignment="1">
      <alignment horizontal="left" vertical="center"/>
    </xf>
    <xf numFmtId="0" fontId="61" fillId="9" borderId="13" xfId="0" applyFont="1" applyFill="1" applyBorder="1" applyAlignment="1">
      <alignment horizontal="center" vertical="center"/>
    </xf>
    <xf numFmtId="0" fontId="0" fillId="0" borderId="87" xfId="0" applyBorder="1" applyAlignment="1">
      <alignment horizontal="center" vertical="center"/>
    </xf>
    <xf numFmtId="0" fontId="64" fillId="9" borderId="51"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3" borderId="5" xfId="0" applyFont="1" applyFill="1" applyBorder="1" applyAlignment="1" applyProtection="1">
      <alignment horizontal="center" vertical="center" shrinkToFit="1"/>
      <protection locked="0"/>
    </xf>
    <xf numFmtId="0" fontId="13" fillId="3" borderId="5" xfId="0" applyFont="1" applyFill="1" applyBorder="1" applyAlignment="1" applyProtection="1">
      <alignment horizontal="center" vertical="center" shrinkToFit="1"/>
    </xf>
    <xf numFmtId="0" fontId="13" fillId="7" borderId="5" xfId="0" applyFont="1" applyFill="1" applyBorder="1" applyAlignment="1" applyProtection="1">
      <alignment horizontal="center" vertical="center" shrinkToFit="1"/>
      <protection locked="0"/>
    </xf>
    <xf numFmtId="0" fontId="0" fillId="7" borderId="5" xfId="0" applyFill="1" applyBorder="1">
      <alignment vertical="center"/>
    </xf>
    <xf numFmtId="0" fontId="0" fillId="7" borderId="5" xfId="0" applyFill="1" applyBorder="1" applyAlignment="1">
      <alignment vertical="center"/>
    </xf>
    <xf numFmtId="0" fontId="0" fillId="8" borderId="5" xfId="0" applyFill="1" applyBorder="1" applyAlignment="1">
      <alignment horizontal="center" vertical="center"/>
    </xf>
    <xf numFmtId="0" fontId="73" fillId="0" borderId="84" xfId="0" applyFont="1" applyFill="1" applyBorder="1" applyAlignment="1">
      <alignment horizontal="right" vertical="center"/>
    </xf>
    <xf numFmtId="0" fontId="73" fillId="0" borderId="5" xfId="0" applyFont="1" applyFill="1" applyBorder="1" applyAlignment="1">
      <alignment horizontal="right" vertical="center"/>
    </xf>
    <xf numFmtId="0" fontId="63" fillId="0" borderId="0" xfId="0" applyNumberFormat="1" applyFont="1">
      <alignment vertical="center"/>
    </xf>
    <xf numFmtId="0" fontId="74" fillId="0" borderId="0" xfId="0" applyFont="1" applyFill="1" applyAlignment="1">
      <alignment horizontal="left" vertical="center"/>
    </xf>
    <xf numFmtId="0" fontId="68" fillId="0" borderId="34" xfId="0" applyFont="1" applyBorder="1" applyAlignment="1">
      <alignment horizontal="center" vertical="center" shrinkToFit="1"/>
    </xf>
    <xf numFmtId="0" fontId="68" fillId="0" borderId="10" xfId="0" applyFont="1" applyBorder="1" applyAlignment="1">
      <alignment horizontal="center" vertical="center" shrinkToFit="1"/>
    </xf>
    <xf numFmtId="0" fontId="68" fillId="0" borderId="5" xfId="0" applyFont="1" applyBorder="1" applyAlignment="1">
      <alignment horizontal="center" vertical="center" shrinkToFit="1"/>
    </xf>
    <xf numFmtId="0" fontId="68" fillId="0" borderId="20" xfId="0" applyFont="1" applyBorder="1" applyAlignment="1">
      <alignment horizontal="center" vertical="center" shrinkToFit="1"/>
    </xf>
    <xf numFmtId="0" fontId="68" fillId="0" borderId="35" xfId="0" applyFont="1" applyBorder="1" applyAlignment="1">
      <alignment horizontal="center" vertical="center" shrinkToFit="1"/>
    </xf>
    <xf numFmtId="0" fontId="68" fillId="0" borderId="35" xfId="0" applyFont="1" applyBorder="1" applyAlignment="1">
      <alignment vertical="center" shrinkToFit="1"/>
    </xf>
    <xf numFmtId="0" fontId="68" fillId="0" borderId="88" xfId="0" applyFont="1" applyBorder="1" applyAlignment="1">
      <alignment horizontal="center" vertical="center" shrinkToFit="1"/>
    </xf>
    <xf numFmtId="0" fontId="79" fillId="0" borderId="84" xfId="0" applyFont="1" applyFill="1" applyBorder="1" applyAlignment="1">
      <alignment horizontal="right" vertical="center"/>
    </xf>
    <xf numFmtId="0" fontId="79" fillId="0" borderId="5" xfId="0" applyFont="1" applyFill="1" applyBorder="1" applyAlignment="1">
      <alignment horizontal="right" vertical="center"/>
    </xf>
    <xf numFmtId="0" fontId="78" fillId="0" borderId="0" xfId="0" applyFont="1">
      <alignment vertical="center"/>
    </xf>
    <xf numFmtId="0" fontId="71" fillId="7" borderId="76" xfId="0" applyFont="1" applyFill="1" applyBorder="1" applyAlignment="1">
      <alignment horizontal="center" vertical="center"/>
    </xf>
    <xf numFmtId="0" fontId="71" fillId="7" borderId="51" xfId="0" applyFont="1" applyFill="1" applyBorder="1" applyAlignment="1">
      <alignment horizontal="center" vertical="center"/>
    </xf>
    <xf numFmtId="0" fontId="78" fillId="7" borderId="5" xfId="0" applyFont="1" applyFill="1" applyBorder="1" applyAlignment="1" applyProtection="1">
      <alignment horizontal="center" vertical="center" shrinkToFit="1"/>
      <protection locked="0"/>
    </xf>
    <xf numFmtId="0" fontId="81" fillId="0" borderId="0" xfId="0" applyFont="1" applyFill="1" applyBorder="1" applyAlignment="1">
      <alignment vertical="center"/>
    </xf>
    <xf numFmtId="0" fontId="50" fillId="4" borderId="0" xfId="0" applyFont="1" applyFill="1" applyBorder="1" applyAlignment="1">
      <alignment vertical="center"/>
    </xf>
    <xf numFmtId="0" fontId="66" fillId="0" borderId="0" xfId="0" applyFont="1" applyFill="1" applyAlignment="1">
      <alignment vertical="center" wrapText="1"/>
    </xf>
    <xf numFmtId="0" fontId="66" fillId="0" borderId="0" xfId="0" applyFont="1" applyFill="1">
      <alignment vertical="center"/>
    </xf>
    <xf numFmtId="0" fontId="60" fillId="0" borderId="0" xfId="0" applyFont="1" applyFill="1" applyBorder="1" applyAlignment="1">
      <alignment vertical="center" wrapText="1"/>
    </xf>
    <xf numFmtId="38" fontId="60" fillId="0" borderId="0" xfId="0" applyNumberFormat="1" applyFont="1" applyFill="1" applyBorder="1" applyAlignment="1">
      <alignment vertical="center"/>
    </xf>
    <xf numFmtId="0" fontId="60" fillId="0" borderId="0" xfId="0" applyFont="1" applyFill="1" applyBorder="1" applyAlignment="1">
      <alignment vertical="center"/>
    </xf>
    <xf numFmtId="38" fontId="60" fillId="0" borderId="0" xfId="0" applyNumberFormat="1" applyFont="1" applyFill="1" applyBorder="1">
      <alignment vertical="center"/>
    </xf>
    <xf numFmtId="0" fontId="60" fillId="0" borderId="0" xfId="0" applyFont="1" applyFill="1" applyBorder="1">
      <alignment vertical="center"/>
    </xf>
    <xf numFmtId="38" fontId="60" fillId="0" borderId="0" xfId="0" applyNumberFormat="1" applyFont="1" applyFill="1" applyBorder="1" applyAlignment="1">
      <alignment vertical="center" wrapText="1"/>
    </xf>
    <xf numFmtId="0" fontId="66" fillId="0" borderId="0" xfId="0" applyFont="1" applyFill="1" applyBorder="1" applyAlignment="1">
      <alignment vertical="center" wrapText="1"/>
    </xf>
    <xf numFmtId="0" fontId="82" fillId="0" borderId="5" xfId="0" applyFont="1" applyBorder="1" applyAlignment="1">
      <alignment horizontal="center" vertical="center" shrinkToFit="1"/>
    </xf>
    <xf numFmtId="176" fontId="29" fillId="0" borderId="0" xfId="2" applyNumberFormat="1" applyFont="1" applyFill="1">
      <alignment vertical="center"/>
    </xf>
    <xf numFmtId="0" fontId="61" fillId="9" borderId="13" xfId="0" applyFont="1" applyFill="1" applyBorder="1" applyAlignment="1">
      <alignment horizontal="center" vertical="center"/>
    </xf>
    <xf numFmtId="0" fontId="13" fillId="9" borderId="16" xfId="0" applyFont="1" applyFill="1" applyBorder="1" applyAlignment="1">
      <alignment horizontal="center" vertical="center" wrapText="1"/>
    </xf>
    <xf numFmtId="0" fontId="82" fillId="0" borderId="16" xfId="0" applyFont="1" applyBorder="1" applyAlignment="1">
      <alignment horizontal="center" vertical="center" shrinkToFit="1"/>
    </xf>
    <xf numFmtId="0" fontId="82" fillId="0" borderId="11" xfId="0" applyFont="1" applyBorder="1" applyAlignment="1">
      <alignment horizontal="center" vertical="center" shrinkToFit="1"/>
    </xf>
    <xf numFmtId="0" fontId="82" fillId="0" borderId="74" xfId="0" applyFont="1" applyBorder="1" applyAlignment="1">
      <alignment horizontal="center" vertical="center" shrinkToFit="1"/>
    </xf>
    <xf numFmtId="49" fontId="82" fillId="0" borderId="52" xfId="0" applyNumberFormat="1" applyFont="1" applyBorder="1" applyAlignment="1">
      <alignment horizontal="center" vertical="center" shrinkToFit="1"/>
    </xf>
    <xf numFmtId="183" fontId="31" fillId="0" borderId="33" xfId="2" applyNumberFormat="1" applyFont="1" applyBorder="1" applyAlignment="1">
      <alignment horizontal="center" vertical="center" shrinkToFit="1"/>
    </xf>
    <xf numFmtId="183" fontId="31" fillId="0" borderId="17" xfId="2" applyNumberFormat="1" applyFont="1" applyBorder="1" applyAlignment="1">
      <alignment horizontal="center" vertical="center" shrinkToFit="1"/>
    </xf>
    <xf numFmtId="183" fontId="31" fillId="0" borderId="72" xfId="2" applyNumberFormat="1" applyFont="1" applyBorder="1" applyAlignment="1">
      <alignment horizontal="center" vertical="center" shrinkToFit="1"/>
    </xf>
    <xf numFmtId="183" fontId="31" fillId="0" borderId="73" xfId="2" applyNumberFormat="1" applyFont="1" applyBorder="1" applyAlignment="1">
      <alignment horizontal="center" vertical="center" shrinkToFit="1"/>
    </xf>
    <xf numFmtId="0" fontId="14" fillId="0" borderId="5" xfId="0" applyFont="1" applyBorder="1" applyAlignment="1">
      <alignment horizontal="center" vertical="center" wrapText="1"/>
    </xf>
    <xf numFmtId="0" fontId="14" fillId="0" borderId="5" xfId="0" applyNumberFormat="1" applyFont="1" applyBorder="1" applyAlignment="1">
      <alignment horizontal="center" vertical="center" wrapText="1"/>
    </xf>
    <xf numFmtId="0" fontId="14" fillId="0" borderId="52" xfId="0" applyFont="1" applyBorder="1" applyAlignment="1">
      <alignment horizontal="center" vertical="center" wrapText="1"/>
    </xf>
    <xf numFmtId="0" fontId="44" fillId="0" borderId="11" xfId="0" applyFont="1" applyBorder="1" applyAlignment="1">
      <alignment horizontal="center" vertical="center" shrinkToFit="1"/>
    </xf>
    <xf numFmtId="0" fontId="82" fillId="0" borderId="11" xfId="0" applyFont="1" applyBorder="1" applyAlignment="1">
      <alignment horizontal="center" vertical="center" shrinkToFit="1"/>
    </xf>
    <xf numFmtId="0" fontId="82" fillId="0" borderId="16" xfId="0" applyFont="1" applyBorder="1" applyAlignment="1">
      <alignment horizontal="center" vertical="center" shrinkToFit="1"/>
    </xf>
    <xf numFmtId="0" fontId="82" fillId="0" borderId="11" xfId="0" applyFont="1" applyBorder="1" applyAlignment="1">
      <alignment horizontal="center" vertical="center" shrinkToFit="1"/>
    </xf>
    <xf numFmtId="0" fontId="44" fillId="0" borderId="11" xfId="0" applyFont="1" applyBorder="1" applyAlignment="1">
      <alignment horizontal="center" vertical="center" shrinkToFit="1"/>
    </xf>
    <xf numFmtId="0" fontId="87" fillId="0" borderId="0" xfId="2" applyNumberFormat="1" applyFont="1" applyAlignment="1">
      <alignment horizontal="center" vertical="center"/>
    </xf>
    <xf numFmtId="0" fontId="87" fillId="0" borderId="0" xfId="2" applyNumberFormat="1" applyFont="1">
      <alignment vertical="center"/>
    </xf>
    <xf numFmtId="0" fontId="88" fillId="0" borderId="29" xfId="2" applyNumberFormat="1" applyFont="1" applyFill="1" applyBorder="1" applyAlignment="1">
      <alignment horizontal="center" vertical="center" shrinkToFit="1"/>
    </xf>
    <xf numFmtId="0" fontId="88" fillId="0" borderId="29" xfId="2" applyNumberFormat="1" applyFont="1" applyBorder="1" applyAlignment="1">
      <alignment horizontal="center" vertical="center" shrinkToFit="1"/>
    </xf>
    <xf numFmtId="0" fontId="88" fillId="0" borderId="0" xfId="2" applyNumberFormat="1" applyFont="1" applyAlignment="1">
      <alignment horizontal="center" vertical="center"/>
    </xf>
    <xf numFmtId="0" fontId="88" fillId="0" borderId="29" xfId="2" applyNumberFormat="1" applyFont="1" applyFill="1" applyBorder="1" applyAlignment="1">
      <alignment vertical="center" shrinkToFit="1"/>
    </xf>
    <xf numFmtId="0" fontId="44" fillId="0" borderId="5" xfId="0" applyFont="1" applyBorder="1" applyAlignment="1">
      <alignment horizontal="center" vertical="center" shrinkToFit="1"/>
    </xf>
    <xf numFmtId="0" fontId="44" fillId="0" borderId="107" xfId="0" applyFont="1" applyBorder="1" applyAlignment="1">
      <alignment horizontal="center" vertical="center" shrinkToFit="1"/>
    </xf>
    <xf numFmtId="0" fontId="82" fillId="0" borderId="107" xfId="0" applyFont="1" applyBorder="1" applyAlignment="1">
      <alignment horizontal="center" vertical="center" shrinkToFit="1"/>
    </xf>
    <xf numFmtId="49" fontId="82" fillId="0" borderId="11" xfId="0" applyNumberFormat="1" applyFont="1" applyBorder="1" applyAlignment="1">
      <alignment horizontal="center" vertical="center" shrinkToFit="1"/>
    </xf>
    <xf numFmtId="0" fontId="82" fillId="0" borderId="51" xfId="0" applyFont="1" applyBorder="1" applyAlignment="1">
      <alignment horizontal="center" vertical="center" shrinkToFit="1"/>
    </xf>
    <xf numFmtId="0" fontId="44" fillId="0" borderId="51" xfId="0" applyFont="1" applyBorder="1" applyAlignment="1">
      <alignment horizontal="center" vertical="center" shrinkToFit="1"/>
    </xf>
    <xf numFmtId="0" fontId="88" fillId="0" borderId="28" xfId="2" applyNumberFormat="1" applyFont="1" applyBorder="1" applyAlignment="1">
      <alignment horizontal="center" vertical="center" shrinkToFit="1"/>
    </xf>
    <xf numFmtId="0" fontId="88" fillId="0" borderId="18" xfId="2" applyNumberFormat="1" applyFont="1" applyFill="1" applyBorder="1" applyAlignment="1">
      <alignment vertical="center" shrinkToFit="1"/>
    </xf>
    <xf numFmtId="0" fontId="88" fillId="0" borderId="0" xfId="2" applyNumberFormat="1" applyFont="1">
      <alignment vertical="center"/>
    </xf>
    <xf numFmtId="183" fontId="31" fillId="0" borderId="108" xfId="2" applyNumberFormat="1" applyFont="1" applyBorder="1" applyAlignment="1">
      <alignment horizontal="center" vertical="center" shrinkToFit="1"/>
    </xf>
    <xf numFmtId="0" fontId="44" fillId="0" borderId="52" xfId="0" applyFont="1" applyBorder="1" applyAlignment="1">
      <alignment horizontal="center" vertical="center" shrinkToFit="1"/>
    </xf>
    <xf numFmtId="0" fontId="82" fillId="0" borderId="52" xfId="0" applyFont="1" applyBorder="1" applyAlignment="1">
      <alignment horizontal="center" vertical="center" shrinkToFit="1"/>
    </xf>
    <xf numFmtId="0" fontId="82" fillId="0" borderId="16" xfId="0" applyFont="1" applyBorder="1" applyAlignment="1">
      <alignment horizontal="center" vertical="center" shrinkToFit="1"/>
    </xf>
    <xf numFmtId="0" fontId="82" fillId="0" borderId="11" xfId="0" applyFont="1" applyBorder="1" applyAlignment="1">
      <alignment horizontal="center" vertical="center" shrinkToFit="1"/>
    </xf>
    <xf numFmtId="0" fontId="13" fillId="0" borderId="92" xfId="0" applyFont="1" applyBorder="1" applyAlignment="1">
      <alignment horizontal="center" vertical="center"/>
    </xf>
    <xf numFmtId="0" fontId="13" fillId="0" borderId="93" xfId="0" applyFont="1" applyBorder="1" applyAlignment="1">
      <alignment horizontal="center" vertical="center"/>
    </xf>
    <xf numFmtId="0" fontId="13" fillId="0" borderId="94" xfId="0" applyFont="1" applyBorder="1" applyAlignment="1">
      <alignment horizontal="center" vertical="center"/>
    </xf>
    <xf numFmtId="0" fontId="13" fillId="0" borderId="95" xfId="0" applyFont="1" applyBorder="1" applyAlignment="1">
      <alignment horizontal="center" vertical="center"/>
    </xf>
    <xf numFmtId="0" fontId="13" fillId="0" borderId="96" xfId="0" applyFont="1" applyBorder="1" applyAlignment="1">
      <alignment horizontal="center" vertical="center"/>
    </xf>
    <xf numFmtId="0" fontId="13" fillId="0" borderId="97" xfId="0" applyFont="1" applyBorder="1" applyAlignment="1">
      <alignment horizontal="center" vertical="center"/>
    </xf>
    <xf numFmtId="0" fontId="13" fillId="0" borderId="98" xfId="0" applyFont="1" applyBorder="1" applyAlignment="1">
      <alignment horizontal="center" vertical="center"/>
    </xf>
    <xf numFmtId="0" fontId="13" fillId="0" borderId="99" xfId="0" applyFont="1" applyBorder="1" applyAlignment="1">
      <alignment horizontal="center" vertical="center"/>
    </xf>
    <xf numFmtId="0" fontId="13" fillId="0" borderId="100" xfId="0" applyFont="1" applyBorder="1" applyAlignment="1">
      <alignment horizontal="center" vertical="center"/>
    </xf>
    <xf numFmtId="0" fontId="39" fillId="0" borderId="14" xfId="0" applyFont="1" applyBorder="1" applyAlignment="1">
      <alignment horizontal="left" vertical="center"/>
    </xf>
    <xf numFmtId="0" fontId="39" fillId="0" borderId="15" xfId="0" applyFont="1" applyBorder="1" applyAlignment="1">
      <alignment horizontal="left" vertical="center"/>
    </xf>
    <xf numFmtId="0" fontId="43" fillId="2" borderId="2" xfId="0" applyFont="1" applyFill="1" applyBorder="1" applyAlignment="1">
      <alignment horizontal="center" vertical="center"/>
    </xf>
    <xf numFmtId="0" fontId="43" fillId="2" borderId="3" xfId="0" applyFont="1" applyFill="1" applyBorder="1" applyAlignment="1">
      <alignment horizontal="center" vertical="center"/>
    </xf>
    <xf numFmtId="0" fontId="43" fillId="2" borderId="6" xfId="0" applyFont="1" applyFill="1" applyBorder="1" applyAlignment="1">
      <alignment horizontal="center" vertical="center"/>
    </xf>
    <xf numFmtId="0" fontId="43" fillId="2" borderId="0" xfId="0" applyFont="1" applyFill="1" applyBorder="1" applyAlignment="1">
      <alignment horizontal="center" vertical="center"/>
    </xf>
    <xf numFmtId="0" fontId="43" fillId="2" borderId="7" xfId="0" applyFont="1" applyFill="1" applyBorder="1" applyAlignment="1">
      <alignment horizontal="center" vertical="center"/>
    </xf>
    <xf numFmtId="0" fontId="43" fillId="2" borderId="1" xfId="0" applyFont="1" applyFill="1" applyBorder="1" applyAlignment="1">
      <alignment horizontal="center" vertical="center"/>
    </xf>
    <xf numFmtId="0" fontId="16" fillId="3" borderId="41" xfId="0" applyFont="1" applyFill="1" applyBorder="1" applyAlignment="1">
      <alignment horizontal="center" vertical="center"/>
    </xf>
    <xf numFmtId="0" fontId="16" fillId="3" borderId="48" xfId="0" applyFont="1" applyFill="1" applyBorder="1" applyAlignment="1">
      <alignment horizontal="center" vertical="center"/>
    </xf>
    <xf numFmtId="0" fontId="16" fillId="3" borderId="39" xfId="0" applyFont="1" applyFill="1" applyBorder="1" applyAlignment="1">
      <alignment horizontal="center" vertical="center" wrapText="1"/>
    </xf>
    <xf numFmtId="0" fontId="16" fillId="3" borderId="45" xfId="0" applyFont="1" applyFill="1" applyBorder="1" applyAlignment="1">
      <alignment horizontal="center" vertical="center"/>
    </xf>
    <xf numFmtId="56" fontId="45" fillId="0" borderId="22" xfId="0" applyNumberFormat="1" applyFont="1" applyBorder="1" applyAlignment="1">
      <alignment horizontal="center" vertical="center"/>
    </xf>
    <xf numFmtId="0" fontId="45" fillId="0" borderId="23" xfId="0" applyNumberFormat="1" applyFont="1" applyBorder="1" applyAlignment="1">
      <alignment horizontal="center" vertical="center"/>
    </xf>
    <xf numFmtId="0" fontId="45" fillId="0" borderId="24" xfId="0" applyNumberFormat="1" applyFont="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1" xfId="0" applyFont="1" applyFill="1" applyBorder="1" applyAlignment="1">
      <alignment horizontal="center" vertical="center"/>
    </xf>
    <xf numFmtId="178" fontId="37" fillId="0" borderId="2" xfId="0" applyNumberFormat="1" applyFont="1" applyFill="1" applyBorder="1" applyAlignment="1">
      <alignment horizontal="center" vertical="center" shrinkToFit="1"/>
    </xf>
    <xf numFmtId="178" fontId="37" fillId="0" borderId="3" xfId="0" applyNumberFormat="1" applyFont="1" applyFill="1" applyBorder="1" applyAlignment="1">
      <alignment horizontal="center" vertical="center" shrinkToFit="1"/>
    </xf>
    <xf numFmtId="178" fontId="37" fillId="0" borderId="4" xfId="0" applyNumberFormat="1" applyFont="1" applyFill="1" applyBorder="1" applyAlignment="1">
      <alignment horizontal="center" vertical="center" shrinkToFit="1"/>
    </xf>
    <xf numFmtId="178" fontId="37" fillId="0" borderId="6" xfId="0" applyNumberFormat="1" applyFont="1" applyFill="1" applyBorder="1" applyAlignment="1">
      <alignment horizontal="center" vertical="center" shrinkToFit="1"/>
    </xf>
    <xf numFmtId="178" fontId="37" fillId="0" borderId="0" xfId="0" applyNumberFormat="1" applyFont="1" applyFill="1" applyBorder="1" applyAlignment="1">
      <alignment horizontal="center" vertical="center" shrinkToFit="1"/>
    </xf>
    <xf numFmtId="178" fontId="37" fillId="0" borderId="21" xfId="0" applyNumberFormat="1" applyFont="1" applyFill="1" applyBorder="1" applyAlignment="1">
      <alignment horizontal="center" vertical="center" shrinkToFit="1"/>
    </xf>
    <xf numFmtId="178" fontId="37" fillId="0" borderId="7" xfId="0" applyNumberFormat="1" applyFont="1" applyFill="1" applyBorder="1" applyAlignment="1">
      <alignment horizontal="center" vertical="center" shrinkToFit="1"/>
    </xf>
    <xf numFmtId="178" fontId="37" fillId="0" borderId="1" xfId="0" applyNumberFormat="1" applyFont="1" applyFill="1" applyBorder="1" applyAlignment="1">
      <alignment horizontal="center" vertical="center" shrinkToFit="1"/>
    </xf>
    <xf numFmtId="178" fontId="37" fillId="0" borderId="8" xfId="0" applyNumberFormat="1" applyFont="1" applyFill="1" applyBorder="1" applyAlignment="1">
      <alignment horizontal="center" vertical="center" shrinkToFit="1"/>
    </xf>
    <xf numFmtId="49" fontId="82" fillId="0" borderId="41" xfId="1" applyNumberFormat="1" applyFont="1" applyBorder="1" applyAlignment="1">
      <alignment horizontal="center" vertical="center" shrinkToFit="1"/>
    </xf>
    <xf numFmtId="49" fontId="82" fillId="0" borderId="16" xfId="1" applyNumberFormat="1" applyFont="1" applyBorder="1" applyAlignment="1">
      <alignment horizontal="center" vertical="center" shrinkToFit="1"/>
    </xf>
    <xf numFmtId="49" fontId="82" fillId="0" borderId="35" xfId="1" applyNumberFormat="1" applyFont="1" applyBorder="1" applyAlignment="1">
      <alignment horizontal="center" vertical="center" shrinkToFit="1"/>
    </xf>
    <xf numFmtId="0" fontId="15" fillId="3" borderId="39"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40" xfId="0" applyFont="1" applyFill="1" applyBorder="1" applyAlignment="1">
      <alignment horizontal="center" vertical="center" wrapText="1"/>
    </xf>
    <xf numFmtId="0" fontId="15" fillId="3" borderId="45"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15" fillId="3" borderId="47" xfId="0" applyFont="1" applyFill="1" applyBorder="1" applyAlignment="1">
      <alignment horizontal="center" vertical="center" wrapText="1"/>
    </xf>
    <xf numFmtId="38" fontId="82" fillId="0" borderId="41" xfId="1" applyFont="1" applyBorder="1" applyAlignment="1">
      <alignment horizontal="center" vertical="center" shrinkToFit="1"/>
    </xf>
    <xf numFmtId="38" fontId="82" fillId="0" borderId="16" xfId="1" applyFont="1" applyBorder="1" applyAlignment="1">
      <alignment horizontal="center" vertical="center" shrinkToFit="1"/>
    </xf>
    <xf numFmtId="38" fontId="82" fillId="0" borderId="35" xfId="1" applyFont="1" applyBorder="1" applyAlignment="1">
      <alignment horizontal="center" vertical="center" shrinkToFit="1"/>
    </xf>
    <xf numFmtId="0" fontId="82" fillId="0" borderId="41" xfId="1" applyNumberFormat="1" applyFont="1" applyBorder="1" applyAlignment="1">
      <alignment horizontal="center" vertical="center" shrinkToFit="1"/>
    </xf>
    <xf numFmtId="0" fontId="82" fillId="0" borderId="16" xfId="1" applyNumberFormat="1" applyFont="1" applyBorder="1" applyAlignment="1">
      <alignment horizontal="center" vertical="center" shrinkToFit="1"/>
    </xf>
    <xf numFmtId="0" fontId="82" fillId="0" borderId="35" xfId="1" applyNumberFormat="1" applyFont="1" applyBorder="1" applyAlignment="1">
      <alignment horizontal="center" vertical="center" shrinkToFit="1"/>
    </xf>
    <xf numFmtId="182" fontId="44" fillId="4" borderId="69" xfId="0" applyNumberFormat="1" applyFont="1" applyFill="1" applyBorder="1" applyAlignment="1">
      <alignment horizontal="center" vertical="center" wrapText="1" shrinkToFit="1"/>
    </xf>
    <xf numFmtId="0" fontId="16" fillId="3" borderId="41" xfId="0" applyFont="1" applyFill="1" applyBorder="1" applyAlignment="1">
      <alignment horizontal="center" vertical="center" wrapText="1"/>
    </xf>
    <xf numFmtId="0" fontId="16" fillId="3" borderId="48" xfId="0" applyFont="1" applyFill="1" applyBorder="1" applyAlignment="1">
      <alignment horizontal="center" vertical="center" wrapText="1"/>
    </xf>
    <xf numFmtId="0" fontId="86" fillId="0" borderId="16" xfId="0" applyFont="1" applyBorder="1" applyAlignment="1">
      <alignment horizontal="center" vertical="center"/>
    </xf>
    <xf numFmtId="0" fontId="86" fillId="0" borderId="35" xfId="0" applyFont="1" applyBorder="1" applyAlignment="1">
      <alignment horizontal="center" vertical="center"/>
    </xf>
    <xf numFmtId="0" fontId="12" fillId="3" borderId="41" xfId="0" applyFont="1" applyFill="1" applyBorder="1" applyAlignment="1">
      <alignment horizontal="center" vertical="center" wrapText="1"/>
    </xf>
    <xf numFmtId="0" fontId="12" fillId="3" borderId="48" xfId="0" applyFont="1" applyFill="1" applyBorder="1" applyAlignment="1">
      <alignment horizontal="center" vertical="center" wrapText="1"/>
    </xf>
    <xf numFmtId="0" fontId="86" fillId="0" borderId="41" xfId="0" applyFont="1" applyBorder="1" applyAlignment="1">
      <alignment horizontal="center" vertical="center"/>
    </xf>
    <xf numFmtId="0" fontId="82" fillId="4" borderId="11" xfId="0" applyFont="1" applyFill="1" applyBorder="1" applyAlignment="1" applyProtection="1">
      <alignment horizontal="center" vertical="center" shrinkToFit="1"/>
    </xf>
    <xf numFmtId="0" fontId="82" fillId="4" borderId="16" xfId="0" applyFont="1" applyFill="1" applyBorder="1" applyAlignment="1" applyProtection="1">
      <alignment horizontal="center" vertical="center" shrinkToFit="1"/>
    </xf>
    <xf numFmtId="0" fontId="82" fillId="4" borderId="35" xfId="0" applyFont="1" applyFill="1" applyBorder="1" applyAlignment="1" applyProtection="1">
      <alignment horizontal="center" vertical="center" shrinkToFit="1"/>
    </xf>
    <xf numFmtId="0" fontId="83" fillId="4" borderId="50" xfId="0" applyFont="1" applyFill="1" applyBorder="1" applyAlignment="1">
      <alignment horizontal="center" vertical="center"/>
    </xf>
    <xf numFmtId="0" fontId="83" fillId="4" borderId="49" xfId="0" applyFont="1" applyFill="1" applyBorder="1" applyAlignment="1">
      <alignment horizontal="center" vertical="center"/>
    </xf>
    <xf numFmtId="0" fontId="86" fillId="0" borderId="11" xfId="0" applyFont="1" applyBorder="1" applyAlignment="1">
      <alignment horizontal="center" vertical="center"/>
    </xf>
    <xf numFmtId="0" fontId="82" fillId="0" borderId="11" xfId="0" applyFont="1" applyBorder="1" applyAlignment="1">
      <alignment horizontal="center" vertical="center" shrinkToFit="1"/>
    </xf>
    <xf numFmtId="0" fontId="82" fillId="0" borderId="16" xfId="0" applyFont="1" applyBorder="1" applyAlignment="1">
      <alignment horizontal="center" vertical="center" shrinkToFit="1"/>
    </xf>
    <xf numFmtId="0" fontId="82" fillId="0" borderId="35" xfId="0" applyFont="1" applyBorder="1" applyAlignment="1">
      <alignment horizontal="center" vertical="center" shrinkToFit="1"/>
    </xf>
    <xf numFmtId="176" fontId="84" fillId="0" borderId="41" xfId="0" applyNumberFormat="1" applyFont="1" applyBorder="1" applyAlignment="1">
      <alignment horizontal="center" vertical="center"/>
    </xf>
    <xf numFmtId="176" fontId="84" fillId="0" borderId="16" xfId="0" applyNumberFormat="1" applyFont="1" applyBorder="1" applyAlignment="1">
      <alignment horizontal="center" vertical="center"/>
    </xf>
    <xf numFmtId="176" fontId="84" fillId="0" borderId="35" xfId="0" applyNumberFormat="1" applyFont="1" applyBorder="1" applyAlignment="1">
      <alignment horizontal="center" vertical="center"/>
    </xf>
    <xf numFmtId="0" fontId="85" fillId="0" borderId="11" xfId="0" applyFont="1" applyBorder="1" applyAlignment="1">
      <alignment horizontal="center" vertical="center" wrapText="1"/>
    </xf>
    <xf numFmtId="0" fontId="85" fillId="0" borderId="16" xfId="0" applyFont="1" applyBorder="1" applyAlignment="1">
      <alignment horizontal="center" vertical="center" wrapText="1"/>
    </xf>
    <xf numFmtId="0" fontId="85" fillId="0" borderId="35" xfId="0" applyFont="1" applyBorder="1" applyAlignment="1">
      <alignment horizontal="center" vertical="center" wrapText="1"/>
    </xf>
    <xf numFmtId="0" fontId="82" fillId="0" borderId="41" xfId="0" applyFont="1" applyBorder="1" applyAlignment="1">
      <alignment horizontal="center" vertical="center" shrinkToFit="1"/>
    </xf>
    <xf numFmtId="0" fontId="16" fillId="3" borderId="3" xfId="0" applyFont="1" applyFill="1" applyBorder="1" applyAlignment="1">
      <alignment horizontal="center" vertical="center" wrapText="1"/>
    </xf>
    <xf numFmtId="0" fontId="16" fillId="3" borderId="40" xfId="0" applyFont="1" applyFill="1" applyBorder="1" applyAlignment="1">
      <alignment horizontal="center" vertical="center" wrapText="1"/>
    </xf>
    <xf numFmtId="0" fontId="16" fillId="3" borderId="45" xfId="0" applyFont="1" applyFill="1" applyBorder="1" applyAlignment="1">
      <alignment horizontal="center" vertical="center" wrapText="1"/>
    </xf>
    <xf numFmtId="0" fontId="16" fillId="3" borderId="46" xfId="0" applyFont="1" applyFill="1" applyBorder="1" applyAlignment="1">
      <alignment horizontal="center" vertical="center" wrapText="1"/>
    </xf>
    <xf numFmtId="0" fontId="16" fillId="3" borderId="47" xfId="0" applyFont="1" applyFill="1" applyBorder="1" applyAlignment="1">
      <alignment horizontal="center" vertical="center" wrapText="1"/>
    </xf>
    <xf numFmtId="0" fontId="85" fillId="0" borderId="89" xfId="0" applyFont="1" applyBorder="1" applyAlignment="1">
      <alignment horizontal="center" vertical="center" wrapText="1"/>
    </xf>
    <xf numFmtId="0" fontId="85" fillId="0" borderId="90" xfId="0" applyFont="1" applyBorder="1" applyAlignment="1">
      <alignment horizontal="center" vertical="center" wrapText="1"/>
    </xf>
    <xf numFmtId="0" fontId="85" fillId="0" borderId="91" xfId="0" applyFont="1" applyBorder="1" applyAlignment="1">
      <alignment horizontal="center" vertical="center" wrapText="1"/>
    </xf>
    <xf numFmtId="0" fontId="85" fillId="0" borderId="9" xfId="0" applyFont="1" applyBorder="1" applyAlignment="1">
      <alignment horizontal="center" vertical="center" wrapText="1"/>
    </xf>
    <xf numFmtId="0" fontId="85" fillId="0" borderId="0" xfId="0" applyFont="1" applyBorder="1" applyAlignment="1">
      <alignment horizontal="center" vertical="center" wrapText="1"/>
    </xf>
    <xf numFmtId="0" fontId="85" fillId="0" borderId="19" xfId="0" applyFont="1" applyBorder="1" applyAlignment="1">
      <alignment horizontal="center" vertical="center" wrapText="1"/>
    </xf>
    <xf numFmtId="0" fontId="85" fillId="0" borderId="36" xfId="0" applyFont="1" applyBorder="1" applyAlignment="1">
      <alignment horizontal="center" vertical="center" wrapText="1"/>
    </xf>
    <xf numFmtId="0" fontId="85" fillId="0" borderId="1" xfId="0" applyFont="1" applyBorder="1" applyAlignment="1">
      <alignment horizontal="center" vertical="center" wrapText="1"/>
    </xf>
    <xf numFmtId="0" fontId="85" fillId="0" borderId="37" xfId="0" applyFont="1" applyBorder="1" applyAlignment="1">
      <alignment horizontal="center" vertical="center" wrapText="1"/>
    </xf>
    <xf numFmtId="0" fontId="15" fillId="3" borderId="41" xfId="0" applyFont="1" applyFill="1" applyBorder="1" applyAlignment="1">
      <alignment horizontal="center" vertical="center" wrapText="1"/>
    </xf>
    <xf numFmtId="0" fontId="15" fillId="3" borderId="48" xfId="0" applyFont="1" applyFill="1" applyBorder="1" applyAlignment="1">
      <alignment horizontal="center" vertical="center" wrapText="1"/>
    </xf>
    <xf numFmtId="0" fontId="83" fillId="4" borderId="41" xfId="0" applyFont="1" applyFill="1" applyBorder="1" applyAlignment="1">
      <alignment horizontal="center" vertical="center"/>
    </xf>
    <xf numFmtId="0" fontId="83" fillId="4" borderId="16" xfId="0" applyFont="1" applyFill="1" applyBorder="1" applyAlignment="1">
      <alignment horizontal="center" vertical="center"/>
    </xf>
    <xf numFmtId="0" fontId="83" fillId="4" borderId="35" xfId="0" applyFont="1" applyFill="1" applyBorder="1" applyAlignment="1">
      <alignment horizontal="center" vertical="center"/>
    </xf>
    <xf numFmtId="0" fontId="85" fillId="0" borderId="41" xfId="0" applyFont="1" applyBorder="1" applyAlignment="1">
      <alignment horizontal="center" vertical="center" wrapText="1"/>
    </xf>
    <xf numFmtId="0" fontId="82" fillId="4" borderId="41" xfId="0" applyFont="1" applyFill="1" applyBorder="1" applyAlignment="1" applyProtection="1">
      <alignment horizontal="center" vertical="center" shrinkToFit="1"/>
    </xf>
    <xf numFmtId="0" fontId="15" fillId="3" borderId="3" xfId="0" applyFont="1" applyFill="1" applyBorder="1" applyAlignment="1">
      <alignment horizontal="center" vertical="center"/>
    </xf>
    <xf numFmtId="0" fontId="15" fillId="3" borderId="9" xfId="0" applyFont="1" applyFill="1" applyBorder="1" applyAlignment="1">
      <alignment horizontal="center" vertical="center"/>
    </xf>
    <xf numFmtId="0" fontId="15" fillId="3" borderId="0" xfId="0" applyFont="1" applyFill="1" applyBorder="1" applyAlignment="1">
      <alignment horizontal="center" vertical="center"/>
    </xf>
    <xf numFmtId="0" fontId="15" fillId="3" borderId="38" xfId="0" applyFont="1" applyFill="1" applyBorder="1" applyAlignment="1">
      <alignment horizontal="center" vertical="center"/>
    </xf>
    <xf numFmtId="0" fontId="15" fillId="3" borderId="42" xfId="0" applyFont="1" applyFill="1" applyBorder="1" applyAlignment="1">
      <alignment horizontal="center" vertical="center"/>
    </xf>
    <xf numFmtId="0" fontId="15" fillId="3" borderId="43" xfId="0" applyFont="1" applyFill="1" applyBorder="1" applyAlignment="1">
      <alignment horizontal="center" vertical="center"/>
    </xf>
    <xf numFmtId="49" fontId="82" fillId="0" borderId="11" xfId="1" applyNumberFormat="1" applyFont="1" applyBorder="1" applyAlignment="1">
      <alignment horizontal="center" vertical="center" shrinkToFit="1"/>
    </xf>
    <xf numFmtId="0" fontId="44" fillId="4" borderId="104" xfId="0" applyNumberFormat="1" applyFont="1" applyFill="1" applyBorder="1" applyAlignment="1">
      <alignment horizontal="center" vertical="center" wrapText="1" shrinkToFit="1"/>
    </xf>
    <xf numFmtId="0" fontId="44" fillId="4" borderId="69" xfId="0" applyNumberFormat="1" applyFont="1" applyFill="1" applyBorder="1" applyAlignment="1">
      <alignment horizontal="center" vertical="center" wrapText="1" shrinkToFit="1"/>
    </xf>
    <xf numFmtId="0" fontId="13" fillId="0" borderId="101" xfId="0" applyFont="1" applyBorder="1" applyAlignment="1">
      <alignment horizontal="center" vertical="center"/>
    </xf>
    <xf numFmtId="0" fontId="13" fillId="0" borderId="102" xfId="0" applyFont="1" applyBorder="1" applyAlignment="1">
      <alignment horizontal="center" vertical="center"/>
    </xf>
    <xf numFmtId="0" fontId="13" fillId="0" borderId="103" xfId="0" applyFont="1" applyBorder="1" applyAlignment="1">
      <alignment horizontal="center" vertical="center"/>
    </xf>
    <xf numFmtId="0" fontId="16" fillId="3" borderId="38" xfId="0" applyFont="1" applyFill="1" applyBorder="1" applyAlignment="1">
      <alignment horizontal="center" vertical="center" textRotation="255"/>
    </xf>
    <xf numFmtId="0" fontId="16" fillId="3" borderId="44" xfId="0" applyFont="1" applyFill="1" applyBorder="1" applyAlignment="1">
      <alignment horizontal="center" vertical="center" textRotation="255"/>
    </xf>
    <xf numFmtId="0" fontId="11" fillId="3" borderId="39" xfId="0" applyFont="1" applyFill="1" applyBorder="1" applyAlignment="1">
      <alignment horizontal="center" vertical="center" textRotation="255" wrapText="1"/>
    </xf>
    <xf numFmtId="0" fontId="11" fillId="3" borderId="45" xfId="0" applyFont="1" applyFill="1" applyBorder="1" applyAlignment="1">
      <alignment horizontal="center" vertical="center" textRotation="255" wrapText="1"/>
    </xf>
    <xf numFmtId="0" fontId="13" fillId="3" borderId="3" xfId="0" applyFont="1" applyFill="1" applyBorder="1" applyAlignment="1">
      <alignment horizontal="center" vertical="center" wrapText="1"/>
    </xf>
    <xf numFmtId="0" fontId="13" fillId="3" borderId="46" xfId="0" applyFont="1" applyFill="1" applyBorder="1" applyAlignment="1">
      <alignment horizontal="center" vertical="center" wrapText="1"/>
    </xf>
    <xf numFmtId="0" fontId="12" fillId="3" borderId="40" xfId="0" applyFont="1" applyFill="1" applyBorder="1" applyAlignment="1">
      <alignment horizontal="center" vertical="center"/>
    </xf>
    <xf numFmtId="0" fontId="12" fillId="3" borderId="47" xfId="0" applyFont="1" applyFill="1" applyBorder="1" applyAlignment="1">
      <alignment horizontal="center" vertical="center"/>
    </xf>
    <xf numFmtId="0" fontId="45" fillId="0" borderId="22" xfId="0" applyNumberFormat="1" applyFont="1" applyBorder="1" applyAlignment="1">
      <alignment horizontal="center" vertical="center"/>
    </xf>
    <xf numFmtId="0" fontId="11" fillId="0" borderId="0" xfId="0" applyFont="1" applyBorder="1" applyAlignment="1">
      <alignment horizontal="center" vertical="center"/>
    </xf>
    <xf numFmtId="0" fontId="9" fillId="4" borderId="0" xfId="0" applyFont="1" applyFill="1" applyBorder="1" applyAlignment="1">
      <alignment horizontal="center" vertical="center" wrapText="1"/>
    </xf>
    <xf numFmtId="38" fontId="11" fillId="0" borderId="0" xfId="1" applyFont="1" applyBorder="1" applyAlignment="1">
      <alignment horizontal="center" vertical="center"/>
    </xf>
    <xf numFmtId="0" fontId="51" fillId="0" borderId="22" xfId="0" applyFont="1" applyBorder="1" applyAlignment="1">
      <alignment horizontal="center" vertical="center"/>
    </xf>
    <xf numFmtId="0" fontId="51" fillId="0" borderId="24" xfId="0" applyFont="1" applyBorder="1" applyAlignment="1">
      <alignment horizontal="center" vertical="center"/>
    </xf>
    <xf numFmtId="38" fontId="49" fillId="0" borderId="0" xfId="0" applyNumberFormat="1" applyFont="1" applyAlignment="1">
      <alignment horizontal="right" vertical="center"/>
    </xf>
    <xf numFmtId="0" fontId="11" fillId="0" borderId="51" xfId="0" applyFont="1" applyBorder="1" applyAlignment="1">
      <alignment horizontal="center" vertical="center"/>
    </xf>
    <xf numFmtId="0" fontId="11" fillId="0" borderId="5" xfId="0" applyFont="1" applyBorder="1" applyAlignment="1">
      <alignment horizontal="center" vertical="center"/>
    </xf>
    <xf numFmtId="0" fontId="11" fillId="4" borderId="51"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3" borderId="5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65" fillId="0" borderId="86" xfId="0" applyFont="1" applyFill="1" applyBorder="1" applyAlignment="1">
      <alignment horizontal="center" vertical="center" wrapText="1" shrinkToFit="1"/>
    </xf>
    <xf numFmtId="0" fontId="65" fillId="0" borderId="83" xfId="0" applyFont="1" applyFill="1" applyBorder="1" applyAlignment="1">
      <alignment horizontal="center" vertical="center" wrapText="1" shrinkToFit="1"/>
    </xf>
    <xf numFmtId="0" fontId="11" fillId="3" borderId="62" xfId="0" applyFont="1" applyFill="1" applyBorder="1" applyAlignment="1">
      <alignment horizontal="center" vertical="center" wrapText="1"/>
    </xf>
    <xf numFmtId="0" fontId="11" fillId="3" borderId="64" xfId="0" applyFont="1" applyFill="1" applyBorder="1" applyAlignment="1">
      <alignment horizontal="center" vertical="center" wrapText="1"/>
    </xf>
    <xf numFmtId="0" fontId="65" fillId="0" borderId="85" xfId="0" applyFont="1" applyFill="1" applyBorder="1" applyAlignment="1">
      <alignment horizontal="center" vertical="center" wrapText="1" shrinkToFit="1"/>
    </xf>
    <xf numFmtId="0" fontId="65" fillId="0" borderId="31" xfId="0" applyFont="1" applyFill="1" applyBorder="1" applyAlignment="1">
      <alignment horizontal="center" vertical="center" wrapText="1" shrinkToFit="1"/>
    </xf>
    <xf numFmtId="38" fontId="11" fillId="0" borderId="51" xfId="1" applyFont="1" applyBorder="1" applyAlignment="1">
      <alignment horizontal="center" vertical="center"/>
    </xf>
    <xf numFmtId="38" fontId="11" fillId="0" borderId="5" xfId="1" applyFont="1" applyBorder="1" applyAlignment="1">
      <alignment horizontal="center" vertical="center"/>
    </xf>
    <xf numFmtId="0" fontId="11" fillId="4" borderId="61" xfId="0" applyFont="1" applyFill="1" applyBorder="1" applyAlignment="1">
      <alignment horizontal="center" vertical="center" wrapText="1"/>
    </xf>
    <xf numFmtId="0" fontId="11" fillId="4" borderId="63" xfId="0" applyFont="1" applyFill="1" applyBorder="1" applyAlignment="1">
      <alignment horizontal="center" vertical="center" wrapText="1"/>
    </xf>
    <xf numFmtId="38" fontId="46" fillId="0" borderId="0" xfId="0" applyNumberFormat="1" applyFont="1" applyFill="1" applyBorder="1" applyAlignment="1">
      <alignment horizontal="right" vertical="center"/>
    </xf>
    <xf numFmtId="38" fontId="49" fillId="0" borderId="0" xfId="0" applyNumberFormat="1" applyFont="1" applyFill="1" applyBorder="1" applyAlignment="1">
      <alignment horizontal="right" vertical="center"/>
    </xf>
    <xf numFmtId="0" fontId="49" fillId="0" borderId="0" xfId="0" applyFont="1" applyFill="1" applyBorder="1" applyAlignment="1">
      <alignment horizontal="right" vertical="center"/>
    </xf>
    <xf numFmtId="0" fontId="68" fillId="0" borderId="16" xfId="0" applyFont="1" applyBorder="1" applyAlignment="1">
      <alignment horizontal="center" vertical="center" shrinkToFit="1"/>
    </xf>
    <xf numFmtId="0" fontId="68" fillId="0" borderId="10" xfId="0" applyFont="1" applyBorder="1" applyAlignment="1">
      <alignment horizontal="center" vertical="center" shrinkToFit="1"/>
    </xf>
    <xf numFmtId="0" fontId="78" fillId="0" borderId="16" xfId="0" applyFont="1" applyBorder="1" applyAlignment="1">
      <alignment horizontal="center" vertical="center"/>
    </xf>
    <xf numFmtId="0" fontId="78" fillId="0" borderId="35" xfId="0" applyFont="1" applyBorder="1" applyAlignment="1">
      <alignment horizontal="center" vertical="center"/>
    </xf>
    <xf numFmtId="0" fontId="77" fillId="0" borderId="39" xfId="0" applyFont="1" applyBorder="1" applyAlignment="1">
      <alignment horizontal="center" vertical="center" wrapText="1"/>
    </xf>
    <xf numFmtId="0" fontId="77" fillId="0" borderId="3" xfId="0" applyFont="1" applyBorder="1" applyAlignment="1">
      <alignment horizontal="center" vertical="center" wrapText="1"/>
    </xf>
    <xf numFmtId="0" fontId="77" fillId="0" borderId="40" xfId="0" applyFont="1" applyBorder="1" applyAlignment="1">
      <alignment horizontal="center" vertical="center" wrapText="1"/>
    </xf>
    <xf numFmtId="0" fontId="77" fillId="0" borderId="9" xfId="0" applyFont="1" applyBorder="1" applyAlignment="1">
      <alignment horizontal="center" vertical="center" wrapText="1"/>
    </xf>
    <xf numFmtId="0" fontId="77" fillId="0" borderId="0" xfId="0" applyFont="1" applyBorder="1" applyAlignment="1">
      <alignment horizontal="center" vertical="center" wrapText="1"/>
    </xf>
    <xf numFmtId="0" fontId="77" fillId="0" borderId="19" xfId="0" applyFont="1" applyBorder="1" applyAlignment="1">
      <alignment horizontal="center" vertical="center" wrapText="1"/>
    </xf>
    <xf numFmtId="0" fontId="77" fillId="0" borderId="36" xfId="0" applyFont="1" applyBorder="1" applyAlignment="1">
      <alignment horizontal="center" vertical="center" wrapText="1"/>
    </xf>
    <xf numFmtId="0" fontId="77" fillId="0" borderId="1" xfId="0" applyFont="1" applyBorder="1" applyAlignment="1">
      <alignment horizontal="center" vertical="center" wrapText="1"/>
    </xf>
    <xf numFmtId="0" fontId="77" fillId="0" borderId="37" xfId="0" applyFont="1" applyBorder="1" applyAlignment="1">
      <alignment horizontal="center" vertical="center" wrapText="1"/>
    </xf>
    <xf numFmtId="0" fontId="75" fillId="4" borderId="67" xfId="0" applyFont="1" applyFill="1" applyBorder="1" applyAlignment="1">
      <alignment horizontal="center" vertical="center"/>
    </xf>
    <xf numFmtId="0" fontId="75" fillId="4" borderId="50" xfId="0" applyFont="1" applyFill="1" applyBorder="1" applyAlignment="1">
      <alignment horizontal="center" vertical="center"/>
    </xf>
    <xf numFmtId="0" fontId="75" fillId="4" borderId="49" xfId="0" applyFont="1" applyFill="1" applyBorder="1" applyAlignment="1">
      <alignment horizontal="center" vertical="center"/>
    </xf>
    <xf numFmtId="176" fontId="76" fillId="0" borderId="16" xfId="0" applyNumberFormat="1" applyFont="1" applyBorder="1" applyAlignment="1">
      <alignment horizontal="center" vertical="center"/>
    </xf>
    <xf numFmtId="176" fontId="76" fillId="0" borderId="35" xfId="0" applyNumberFormat="1" applyFont="1" applyBorder="1" applyAlignment="1">
      <alignment horizontal="center" vertical="center"/>
    </xf>
    <xf numFmtId="0" fontId="77" fillId="0" borderId="16" xfId="0" applyFont="1" applyBorder="1" applyAlignment="1">
      <alignment horizontal="center" vertical="center" wrapText="1"/>
    </xf>
    <xf numFmtId="0" fontId="77" fillId="0" borderId="35" xfId="0" applyFont="1" applyBorder="1" applyAlignment="1">
      <alignment horizontal="center" vertical="center" wrapText="1"/>
    </xf>
    <xf numFmtId="0" fontId="77" fillId="0" borderId="39" xfId="0" applyFont="1" applyBorder="1" applyAlignment="1">
      <alignment vertical="center" wrapText="1"/>
    </xf>
    <xf numFmtId="0" fontId="77" fillId="0" borderId="3" xfId="0" applyFont="1" applyBorder="1" applyAlignment="1">
      <alignment vertical="center" wrapText="1"/>
    </xf>
    <xf numFmtId="0" fontId="77" fillId="0" borderId="40" xfId="0" applyFont="1" applyBorder="1" applyAlignment="1">
      <alignment vertical="center" wrapText="1"/>
    </xf>
    <xf numFmtId="0" fontId="77" fillId="0" borderId="9" xfId="0" applyFont="1" applyBorder="1" applyAlignment="1">
      <alignment vertical="center" wrapText="1"/>
    </xf>
    <xf numFmtId="0" fontId="77" fillId="0" borderId="0" xfId="0" applyFont="1" applyBorder="1" applyAlignment="1">
      <alignment vertical="center" wrapText="1"/>
    </xf>
    <xf numFmtId="0" fontId="77" fillId="0" borderId="19" xfId="0" applyFont="1" applyBorder="1" applyAlignment="1">
      <alignment vertical="center" wrapText="1"/>
    </xf>
    <xf numFmtId="0" fontId="77" fillId="0" borderId="36" xfId="0" applyFont="1" applyBorder="1" applyAlignment="1">
      <alignment vertical="center" wrapText="1"/>
    </xf>
    <xf numFmtId="0" fontId="77" fillId="0" borderId="1" xfId="0" applyFont="1" applyBorder="1" applyAlignment="1">
      <alignment vertical="center" wrapText="1"/>
    </xf>
    <xf numFmtId="0" fontId="77" fillId="0" borderId="37" xfId="0" applyFont="1" applyBorder="1" applyAlignment="1">
      <alignment vertical="center" wrapText="1"/>
    </xf>
    <xf numFmtId="0" fontId="68" fillId="0" borderId="35" xfId="0" applyFont="1" applyBorder="1" applyAlignment="1">
      <alignment horizontal="center" vertical="center" shrinkToFit="1"/>
    </xf>
    <xf numFmtId="0" fontId="68" fillId="4" borderId="16" xfId="0" applyFont="1" applyFill="1" applyBorder="1" applyAlignment="1" applyProtection="1">
      <alignment horizontal="center" vertical="center" shrinkToFit="1"/>
    </xf>
    <xf numFmtId="0" fontId="68" fillId="4" borderId="35" xfId="0" applyFont="1" applyFill="1" applyBorder="1" applyAlignment="1" applyProtection="1">
      <alignment horizontal="center" vertical="center" shrinkToFit="1"/>
    </xf>
    <xf numFmtId="0" fontId="13" fillId="0" borderId="9" xfId="0" applyFont="1" applyBorder="1" applyAlignment="1">
      <alignment horizontal="center" vertical="center"/>
    </xf>
    <xf numFmtId="0" fontId="13" fillId="0" borderId="36" xfId="0" applyFont="1" applyBorder="1" applyAlignment="1">
      <alignment horizontal="center" vertical="center"/>
    </xf>
    <xf numFmtId="0" fontId="13" fillId="0" borderId="0"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9" xfId="0" applyFont="1" applyBorder="1" applyAlignment="1">
      <alignment horizontal="center" vertical="center"/>
    </xf>
    <xf numFmtId="0" fontId="13" fillId="0" borderId="37" xfId="0" applyFont="1" applyBorder="1" applyAlignment="1">
      <alignment horizontal="center" vertical="center"/>
    </xf>
    <xf numFmtId="0" fontId="68" fillId="4" borderId="16" xfId="0" applyFont="1" applyFill="1" applyBorder="1" applyAlignment="1">
      <alignment horizontal="center" vertical="center" wrapText="1" shrinkToFit="1"/>
    </xf>
    <xf numFmtId="0" fontId="68" fillId="4" borderId="35" xfId="0" applyFont="1" applyFill="1" applyBorder="1" applyAlignment="1">
      <alignment horizontal="center" vertical="center" wrapText="1" shrinkToFit="1"/>
    </xf>
    <xf numFmtId="38" fontId="68" fillId="0" borderId="16" xfId="1" applyFont="1" applyBorder="1" applyAlignment="1">
      <alignment horizontal="center" vertical="center" shrinkToFit="1"/>
    </xf>
    <xf numFmtId="38" fontId="68" fillId="0" borderId="35" xfId="1" applyFont="1" applyBorder="1" applyAlignment="1">
      <alignment horizontal="center" vertical="center" shrinkToFit="1"/>
    </xf>
    <xf numFmtId="0" fontId="68" fillId="0" borderId="16" xfId="1" applyNumberFormat="1" applyFont="1" applyBorder="1" applyAlignment="1">
      <alignment horizontal="center" vertical="center" shrinkToFit="1"/>
    </xf>
    <xf numFmtId="0" fontId="68" fillId="0" borderId="35" xfId="1" applyNumberFormat="1" applyFont="1" applyBorder="1" applyAlignment="1">
      <alignment horizontal="center" vertical="center" shrinkToFit="1"/>
    </xf>
    <xf numFmtId="49" fontId="68" fillId="0" borderId="16" xfId="1" applyNumberFormat="1" applyFont="1" applyBorder="1" applyAlignment="1">
      <alignment horizontal="center" vertical="center" shrinkToFit="1"/>
    </xf>
    <xf numFmtId="49" fontId="68" fillId="0" borderId="35" xfId="1" applyNumberFormat="1" applyFont="1" applyBorder="1" applyAlignment="1">
      <alignment horizontal="center" vertical="center" shrinkToFit="1"/>
    </xf>
    <xf numFmtId="0" fontId="68" fillId="0" borderId="41" xfId="0" applyFont="1" applyBorder="1" applyAlignment="1">
      <alignment horizontal="center" vertical="center" shrinkToFit="1"/>
    </xf>
    <xf numFmtId="0" fontId="78" fillId="0" borderId="39" xfId="0" applyFont="1" applyBorder="1" applyAlignment="1">
      <alignment horizontal="center" vertical="center"/>
    </xf>
    <xf numFmtId="0" fontId="78" fillId="0" borderId="9" xfId="0" applyFont="1" applyBorder="1" applyAlignment="1">
      <alignment horizontal="center" vertical="center"/>
    </xf>
    <xf numFmtId="0" fontId="78" fillId="0" borderId="36" xfId="0" applyFont="1" applyBorder="1" applyAlignment="1">
      <alignment horizontal="center" vertical="center"/>
    </xf>
    <xf numFmtId="0" fontId="68" fillId="4" borderId="11" xfId="0" applyFont="1" applyFill="1" applyBorder="1" applyAlignment="1" applyProtection="1">
      <alignment horizontal="center" vertical="center" shrinkToFit="1"/>
    </xf>
    <xf numFmtId="0" fontId="68" fillId="0" borderId="41" xfId="1" applyNumberFormat="1" applyFont="1" applyBorder="1" applyAlignment="1">
      <alignment horizontal="center" vertical="center" shrinkToFit="1"/>
    </xf>
    <xf numFmtId="0" fontId="78"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8" fillId="0" borderId="1" xfId="0" applyFont="1" applyBorder="1" applyAlignment="1">
      <alignment horizontal="center" vertical="center" wrapText="1"/>
    </xf>
    <xf numFmtId="38" fontId="68" fillId="0" borderId="41" xfId="1" applyFont="1" applyBorder="1" applyAlignment="1">
      <alignment horizontal="center" vertical="center" shrinkToFit="1"/>
    </xf>
    <xf numFmtId="49" fontId="68" fillId="0" borderId="11" xfId="1" applyNumberFormat="1" applyFont="1" applyBorder="1" applyAlignment="1">
      <alignment horizontal="center" vertical="center" shrinkToFit="1"/>
    </xf>
    <xf numFmtId="0" fontId="68" fillId="0" borderId="11" xfId="0" applyFont="1" applyBorder="1" applyAlignment="1">
      <alignment horizontal="center" vertical="center" shrinkToFit="1"/>
    </xf>
    <xf numFmtId="0" fontId="78" fillId="0" borderId="40" xfId="0" applyFont="1" applyBorder="1" applyAlignment="1">
      <alignment horizontal="center" vertical="center"/>
    </xf>
    <xf numFmtId="0" fontId="78" fillId="0" borderId="19" xfId="0" applyFont="1" applyBorder="1" applyAlignment="1">
      <alignment horizontal="center" vertical="center"/>
    </xf>
    <xf numFmtId="0" fontId="78" fillId="0" borderId="37" xfId="0" applyFont="1" applyBorder="1" applyAlignment="1">
      <alignment horizontal="center" vertical="center"/>
    </xf>
    <xf numFmtId="0" fontId="68" fillId="4" borderId="41" xfId="0" applyFont="1" applyFill="1" applyBorder="1" applyAlignment="1">
      <alignment horizontal="center" vertical="center" wrapText="1" shrinkToFit="1"/>
    </xf>
    <xf numFmtId="176" fontId="76" fillId="0" borderId="11" xfId="0" applyNumberFormat="1" applyFont="1" applyBorder="1" applyAlignment="1">
      <alignment horizontal="center" vertical="center"/>
    </xf>
    <xf numFmtId="0" fontId="77" fillId="0" borderId="11" xfId="0" applyFont="1" applyBorder="1" applyAlignment="1">
      <alignment horizontal="center" vertical="center" wrapText="1"/>
    </xf>
    <xf numFmtId="0" fontId="78" fillId="0" borderId="11" xfId="0" applyFont="1" applyBorder="1" applyAlignment="1">
      <alignment horizontal="center" vertical="center"/>
    </xf>
    <xf numFmtId="0" fontId="75" fillId="4" borderId="41" xfId="0" applyFont="1" applyFill="1" applyBorder="1" applyAlignment="1">
      <alignment horizontal="center" vertical="center"/>
    </xf>
    <xf numFmtId="0" fontId="75" fillId="4" borderId="16" xfId="0" applyFont="1" applyFill="1" applyBorder="1" applyAlignment="1">
      <alignment horizontal="center" vertical="center"/>
    </xf>
    <xf numFmtId="0" fontId="75" fillId="4" borderId="35" xfId="0" applyFont="1" applyFill="1" applyBorder="1" applyAlignment="1">
      <alignment horizontal="center" vertical="center"/>
    </xf>
    <xf numFmtId="0" fontId="68" fillId="4" borderId="41" xfId="0" applyFont="1" applyFill="1" applyBorder="1" applyAlignment="1" applyProtection="1">
      <alignment horizontal="center" vertical="center" shrinkToFit="1"/>
    </xf>
    <xf numFmtId="49" fontId="68" fillId="0" borderId="41" xfId="1" applyNumberFormat="1" applyFont="1" applyBorder="1" applyAlignment="1">
      <alignment horizontal="center" vertical="center" shrinkToFit="1"/>
    </xf>
    <xf numFmtId="0" fontId="77" fillId="0" borderId="41" xfId="0" applyFont="1" applyBorder="1" applyAlignment="1">
      <alignment horizontal="center" vertical="center" wrapText="1"/>
    </xf>
    <xf numFmtId="0" fontId="78" fillId="0" borderId="41" xfId="0" applyFont="1" applyBorder="1" applyAlignment="1">
      <alignment horizontal="center" vertical="center"/>
    </xf>
    <xf numFmtId="176" fontId="76" fillId="0" borderId="41" xfId="0" applyNumberFormat="1" applyFont="1" applyBorder="1" applyAlignment="1">
      <alignment horizontal="center" vertical="center"/>
    </xf>
    <xf numFmtId="0" fontId="77" fillId="0" borderId="89" xfId="0" applyFont="1" applyBorder="1" applyAlignment="1">
      <alignment horizontal="center" vertical="center" wrapText="1"/>
    </xf>
    <xf numFmtId="0" fontId="77" fillId="0" borderId="90" xfId="0" applyFont="1" applyBorder="1" applyAlignment="1">
      <alignment horizontal="center" vertical="center" wrapText="1"/>
    </xf>
    <xf numFmtId="0" fontId="77" fillId="0" borderId="91" xfId="0" applyFont="1" applyBorder="1" applyAlignment="1">
      <alignment horizontal="center" vertical="center" wrapText="1"/>
    </xf>
    <xf numFmtId="0" fontId="68" fillId="0" borderId="74" xfId="0" applyFont="1" applyBorder="1" applyAlignment="1">
      <alignment horizontal="center" vertical="center" shrinkToFit="1"/>
    </xf>
    <xf numFmtId="0" fontId="15" fillId="3" borderId="45" xfId="0" applyFont="1" applyFill="1" applyBorder="1" applyAlignment="1">
      <alignment horizontal="center" vertical="center"/>
    </xf>
    <xf numFmtId="0" fontId="15" fillId="3" borderId="46" xfId="0" applyFont="1" applyFill="1" applyBorder="1" applyAlignment="1">
      <alignment horizontal="center" vertical="center"/>
    </xf>
    <xf numFmtId="0" fontId="50" fillId="2" borderId="68" xfId="0" applyFont="1" applyFill="1" applyBorder="1" applyAlignment="1">
      <alignment horizontal="center" vertical="center"/>
    </xf>
    <xf numFmtId="0" fontId="50" fillId="2" borderId="12" xfId="0" applyFont="1" applyFill="1" applyBorder="1" applyAlignment="1">
      <alignment horizontal="center" vertical="center"/>
    </xf>
    <xf numFmtId="0" fontId="50" fillId="2" borderId="13" xfId="0" applyFont="1" applyFill="1" applyBorder="1" applyAlignment="1">
      <alignment horizontal="center" vertical="center"/>
    </xf>
    <xf numFmtId="0" fontId="40" fillId="2" borderId="6" xfId="0" applyNumberFormat="1" applyFont="1" applyFill="1" applyBorder="1" applyAlignment="1">
      <alignment horizontal="center" vertical="center"/>
    </xf>
    <xf numFmtId="0" fontId="40" fillId="2" borderId="21" xfId="0" applyNumberFormat="1" applyFont="1" applyFill="1" applyBorder="1" applyAlignment="1">
      <alignment horizontal="center" vertical="center"/>
    </xf>
    <xf numFmtId="0" fontId="40" fillId="2" borderId="7" xfId="0" applyNumberFormat="1" applyFont="1" applyFill="1" applyBorder="1" applyAlignment="1">
      <alignment horizontal="center" vertical="center"/>
    </xf>
    <xf numFmtId="0" fontId="40" fillId="2" borderId="8"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shrinkToFit="1"/>
    </xf>
    <xf numFmtId="178" fontId="4" fillId="0" borderId="1" xfId="0" applyNumberFormat="1" applyFont="1" applyFill="1" applyBorder="1" applyAlignment="1">
      <alignment horizontal="center" vertical="center" shrinkToFit="1"/>
    </xf>
    <xf numFmtId="176" fontId="6" fillId="2" borderId="23" xfId="0" applyNumberFormat="1" applyFont="1" applyFill="1" applyBorder="1" applyAlignment="1">
      <alignment horizontal="center" vertical="center" wrapText="1" shrinkToFit="1"/>
    </xf>
    <xf numFmtId="176" fontId="6" fillId="2" borderId="24" xfId="0" applyNumberFormat="1" applyFont="1" applyFill="1" applyBorder="1" applyAlignment="1">
      <alignment horizontal="center" vertical="center" wrapText="1" shrinkToFit="1"/>
    </xf>
    <xf numFmtId="0" fontId="4" fillId="0" borderId="2" xfId="0"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6" xfId="0" applyNumberFormat="1" applyFont="1" applyFill="1" applyBorder="1" applyAlignment="1">
      <alignment horizontal="center" vertical="center"/>
    </xf>
    <xf numFmtId="0" fontId="4" fillId="0" borderId="21" xfId="0"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0" fontId="4" fillId="0" borderId="8" xfId="0" applyNumberFormat="1" applyFont="1" applyFill="1" applyBorder="1" applyAlignment="1">
      <alignment horizontal="center" vertical="center"/>
    </xf>
    <xf numFmtId="0" fontId="13" fillId="0" borderId="11"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0" xfId="0" applyFont="1" applyBorder="1" applyAlignment="1">
      <alignment horizontal="center" vertical="center" wrapText="1"/>
    </xf>
    <xf numFmtId="0" fontId="13" fillId="7" borderId="11" xfId="0" applyFont="1" applyFill="1" applyBorder="1" applyAlignment="1" applyProtection="1">
      <alignment horizontal="center" vertical="center" wrapText="1"/>
      <protection locked="0"/>
    </xf>
    <xf numFmtId="0" fontId="13" fillId="7" borderId="16" xfId="0" applyFont="1" applyFill="1" applyBorder="1" applyAlignment="1" applyProtection="1">
      <alignment horizontal="center" vertical="center" wrapText="1"/>
      <protection locked="0"/>
    </xf>
    <xf numFmtId="0" fontId="13" fillId="7" borderId="10" xfId="0" applyFont="1" applyFill="1" applyBorder="1" applyAlignment="1" applyProtection="1">
      <alignment horizontal="center" vertical="center" wrapText="1"/>
      <protection locked="0"/>
    </xf>
    <xf numFmtId="0" fontId="13" fillId="12" borderId="11" xfId="0" applyFont="1" applyFill="1" applyBorder="1" applyAlignment="1" applyProtection="1">
      <alignment horizontal="center" vertical="center" wrapText="1"/>
      <protection locked="0"/>
    </xf>
    <xf numFmtId="0" fontId="13" fillId="12" borderId="16" xfId="0" applyFont="1" applyFill="1" applyBorder="1" applyAlignment="1" applyProtection="1">
      <alignment horizontal="center" vertical="center" wrapText="1"/>
      <protection locked="0"/>
    </xf>
    <xf numFmtId="0" fontId="13" fillId="12" borderId="10" xfId="0" applyFont="1" applyFill="1" applyBorder="1" applyAlignment="1" applyProtection="1">
      <alignment horizontal="center" vertical="center" wrapText="1"/>
      <protection locked="0"/>
    </xf>
    <xf numFmtId="0" fontId="11" fillId="0" borderId="11"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0" xfId="0" applyFont="1" applyBorder="1" applyAlignment="1">
      <alignment horizontal="center" vertical="center" wrapText="1"/>
    </xf>
    <xf numFmtId="0" fontId="11" fillId="12" borderId="11" xfId="0" applyFont="1" applyFill="1" applyBorder="1" applyAlignment="1" applyProtection="1">
      <alignment horizontal="center" vertical="center" wrapText="1"/>
      <protection locked="0"/>
    </xf>
    <xf numFmtId="0" fontId="11" fillId="12" borderId="16" xfId="0" applyFont="1" applyFill="1" applyBorder="1" applyAlignment="1" applyProtection="1">
      <alignment horizontal="center" vertical="center" wrapText="1"/>
      <protection locked="0"/>
    </xf>
    <xf numFmtId="0" fontId="11" fillId="12" borderId="10" xfId="0" applyFont="1" applyFill="1" applyBorder="1" applyAlignment="1" applyProtection="1">
      <alignment horizontal="center" vertical="center" wrapText="1"/>
      <protection locked="0"/>
    </xf>
    <xf numFmtId="0" fontId="61" fillId="3" borderId="78" xfId="0" applyFont="1" applyFill="1" applyBorder="1" applyAlignment="1">
      <alignment horizontal="center" vertical="center"/>
    </xf>
    <xf numFmtId="0" fontId="61" fillId="3" borderId="42" xfId="0" applyFont="1" applyFill="1" applyBorder="1" applyAlignment="1">
      <alignment horizontal="center" vertical="center"/>
    </xf>
    <xf numFmtId="0" fontId="61" fillId="3" borderId="79" xfId="0" applyFont="1" applyFill="1" applyBorder="1" applyAlignment="1">
      <alignment horizontal="center" vertical="center"/>
    </xf>
    <xf numFmtId="0" fontId="13" fillId="9" borderId="11"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0" xfId="0" applyFont="1" applyFill="1" applyBorder="1" applyAlignment="1">
      <alignment horizontal="center" vertical="center" wrapText="1"/>
    </xf>
    <xf numFmtId="0" fontId="13" fillId="12" borderId="11" xfId="0" applyFont="1" applyFill="1" applyBorder="1" applyAlignment="1" applyProtection="1">
      <alignment vertical="center" wrapText="1"/>
      <protection locked="0"/>
    </xf>
    <xf numFmtId="0" fontId="13" fillId="12" borderId="16" xfId="0" applyFont="1" applyFill="1" applyBorder="1" applyAlignment="1" applyProtection="1">
      <alignment vertical="center" wrapText="1"/>
      <protection locked="0"/>
    </xf>
    <xf numFmtId="0" fontId="13" fillId="12" borderId="10" xfId="0" applyFont="1" applyFill="1" applyBorder="1" applyAlignment="1" applyProtection="1">
      <alignment vertical="center" wrapText="1"/>
      <protection locked="0"/>
    </xf>
    <xf numFmtId="0" fontId="11" fillId="0" borderId="11" xfId="0" applyFont="1" applyBorder="1" applyAlignment="1">
      <alignment vertical="center" wrapText="1"/>
    </xf>
    <xf numFmtId="0" fontId="11" fillId="0" borderId="16" xfId="0" applyFont="1" applyBorder="1" applyAlignment="1">
      <alignment vertical="center" wrapText="1"/>
    </xf>
    <xf numFmtId="0" fontId="11" fillId="0" borderId="10" xfId="0" applyFont="1" applyBorder="1" applyAlignment="1">
      <alignment vertical="center" wrapText="1"/>
    </xf>
    <xf numFmtId="0" fontId="13" fillId="0" borderId="11" xfId="0" applyFont="1" applyBorder="1" applyAlignment="1">
      <alignment vertical="center" wrapText="1"/>
    </xf>
    <xf numFmtId="0" fontId="13" fillId="0" borderId="16" xfId="0" applyFont="1" applyBorder="1" applyAlignment="1">
      <alignment vertical="center" wrapText="1"/>
    </xf>
    <xf numFmtId="0" fontId="13" fillId="0" borderId="10" xfId="0" applyFont="1" applyBorder="1" applyAlignment="1">
      <alignment vertical="center" wrapText="1"/>
    </xf>
    <xf numFmtId="0" fontId="11" fillId="0" borderId="11" xfId="0" applyNumberFormat="1" applyFont="1" applyBorder="1" applyAlignment="1">
      <alignment horizontal="center" vertical="center" wrapText="1"/>
    </xf>
    <xf numFmtId="0" fontId="11" fillId="0" borderId="16" xfId="0" applyNumberFormat="1" applyFont="1" applyBorder="1" applyAlignment="1">
      <alignment horizontal="center" vertical="center" wrapText="1"/>
    </xf>
    <xf numFmtId="0" fontId="11" fillId="0" borderId="10" xfId="0" applyNumberFormat="1" applyFont="1" applyBorder="1" applyAlignment="1">
      <alignment horizontal="center" vertical="center" wrapText="1"/>
    </xf>
    <xf numFmtId="0" fontId="13" fillId="0" borderId="11" xfId="0" applyNumberFormat="1" applyFont="1" applyBorder="1" applyAlignment="1">
      <alignment horizontal="center" vertical="center" wrapText="1"/>
    </xf>
    <xf numFmtId="0" fontId="13" fillId="0" borderId="16" xfId="0" applyNumberFormat="1" applyFont="1" applyBorder="1" applyAlignment="1">
      <alignment horizontal="center" vertical="center" wrapText="1"/>
    </xf>
    <xf numFmtId="0" fontId="13" fillId="0" borderId="10" xfId="0" applyNumberFormat="1" applyFont="1" applyBorder="1" applyAlignment="1">
      <alignment horizontal="center" vertical="center" wrapText="1"/>
    </xf>
    <xf numFmtId="0" fontId="65" fillId="0" borderId="14" xfId="0" applyFont="1" applyBorder="1" applyAlignment="1">
      <alignment horizontal="center" vertical="center"/>
    </xf>
    <xf numFmtId="0" fontId="65" fillId="0" borderId="0" xfId="0" applyFont="1" applyBorder="1" applyAlignment="1">
      <alignment horizontal="center" vertical="center"/>
    </xf>
    <xf numFmtId="0" fontId="65" fillId="0" borderId="15" xfId="0" applyFont="1" applyBorder="1" applyAlignment="1">
      <alignment horizontal="center" vertical="center"/>
    </xf>
    <xf numFmtId="181" fontId="50" fillId="0" borderId="0" xfId="0" applyNumberFormat="1" applyFont="1" applyFill="1" applyBorder="1" applyAlignment="1">
      <alignment horizontal="center" vertical="center" shrinkToFit="1"/>
    </xf>
    <xf numFmtId="0" fontId="61" fillId="3" borderId="68" xfId="0" applyFont="1" applyFill="1" applyBorder="1" applyAlignment="1">
      <alignment horizontal="center" vertical="center"/>
    </xf>
    <xf numFmtId="0" fontId="61" fillId="3" borderId="12" xfId="0" applyFont="1" applyFill="1" applyBorder="1" applyAlignment="1">
      <alignment horizontal="center" vertical="center"/>
    </xf>
    <xf numFmtId="0" fontId="61" fillId="3" borderId="13" xfId="0" applyFont="1" applyFill="1" applyBorder="1" applyAlignment="1">
      <alignment horizontal="center" vertical="center"/>
    </xf>
    <xf numFmtId="0" fontId="13" fillId="7" borderId="11" xfId="0" applyFont="1" applyFill="1" applyBorder="1" applyAlignment="1" applyProtection="1">
      <alignment horizontal="center" vertical="center" wrapText="1" shrinkToFit="1"/>
      <protection locked="0"/>
    </xf>
    <xf numFmtId="0" fontId="13" fillId="7" borderId="16" xfId="0" applyFont="1" applyFill="1" applyBorder="1" applyAlignment="1" applyProtection="1">
      <alignment horizontal="center" vertical="center" wrapText="1" shrinkToFit="1"/>
      <protection locked="0"/>
    </xf>
    <xf numFmtId="0" fontId="13" fillId="7" borderId="10" xfId="0" applyFont="1" applyFill="1" applyBorder="1" applyAlignment="1" applyProtection="1">
      <alignment horizontal="center" vertical="center" wrapText="1" shrinkToFit="1"/>
      <protection locked="0"/>
    </xf>
    <xf numFmtId="0" fontId="50" fillId="0" borderId="0" xfId="0" applyFont="1" applyFill="1" applyBorder="1" applyAlignment="1">
      <alignment horizontal="center" vertical="center"/>
    </xf>
    <xf numFmtId="0" fontId="50" fillId="0" borderId="0" xfId="0" applyNumberFormat="1" applyFont="1" applyFill="1" applyBorder="1" applyAlignment="1">
      <alignment horizontal="center" vertical="center"/>
    </xf>
    <xf numFmtId="178" fontId="50" fillId="0" borderId="0" xfId="0" applyNumberFormat="1" applyFont="1" applyFill="1" applyBorder="1" applyAlignment="1">
      <alignment horizontal="center" vertical="center" shrinkToFit="1"/>
    </xf>
    <xf numFmtId="176" fontId="55" fillId="0" borderId="0" xfId="0" applyNumberFormat="1" applyFont="1" applyFill="1" applyBorder="1" applyAlignment="1">
      <alignment horizontal="center" vertical="center" wrapText="1" shrinkToFit="1"/>
    </xf>
    <xf numFmtId="0" fontId="61" fillId="9" borderId="68" xfId="0" applyFont="1" applyFill="1" applyBorder="1" applyAlignment="1">
      <alignment horizontal="center" vertical="center"/>
    </xf>
    <xf numFmtId="0" fontId="61" fillId="9" borderId="13" xfId="0" applyFont="1" applyFill="1" applyBorder="1" applyAlignment="1">
      <alignment horizontal="center" vertical="center"/>
    </xf>
    <xf numFmtId="0" fontId="61" fillId="7" borderId="68" xfId="0" applyFont="1" applyFill="1" applyBorder="1" applyAlignment="1">
      <alignment horizontal="center" vertical="center"/>
    </xf>
    <xf numFmtId="0" fontId="61" fillId="7" borderId="12" xfId="0" applyFont="1" applyFill="1" applyBorder="1" applyAlignment="1">
      <alignment horizontal="center" vertical="center"/>
    </xf>
    <xf numFmtId="0" fontId="61" fillId="7" borderId="13" xfId="0" applyFont="1" applyFill="1" applyBorder="1" applyAlignment="1">
      <alignment horizontal="center" vertical="center"/>
    </xf>
    <xf numFmtId="0" fontId="61" fillId="7" borderId="80" xfId="0" applyFont="1" applyFill="1" applyBorder="1" applyAlignment="1">
      <alignment horizontal="center" vertical="center"/>
    </xf>
    <xf numFmtId="0" fontId="61" fillId="7" borderId="81" xfId="0" applyFont="1" applyFill="1" applyBorder="1" applyAlignment="1">
      <alignment horizontal="center" vertical="center"/>
    </xf>
    <xf numFmtId="0" fontId="61" fillId="7" borderId="82" xfId="0" applyFont="1" applyFill="1" applyBorder="1" applyAlignment="1">
      <alignment horizontal="center" vertical="center"/>
    </xf>
    <xf numFmtId="0" fontId="61" fillId="0" borderId="0" xfId="0" applyFont="1" applyAlignment="1">
      <alignment horizontal="center" vertical="center"/>
    </xf>
    <xf numFmtId="0" fontId="71" fillId="0" borderId="11" xfId="0" applyFont="1" applyBorder="1" applyAlignment="1">
      <alignment horizontal="center" vertical="center" wrapText="1"/>
    </xf>
    <xf numFmtId="0" fontId="71" fillId="0" borderId="16" xfId="0" applyFont="1" applyBorder="1" applyAlignment="1">
      <alignment horizontal="center" vertical="center" wrapText="1"/>
    </xf>
    <xf numFmtId="0" fontId="71" fillId="0" borderId="10" xfId="0" applyFont="1" applyBorder="1" applyAlignment="1">
      <alignment horizontal="center" vertical="center" wrapText="1"/>
    </xf>
    <xf numFmtId="0" fontId="78" fillId="7" borderId="11" xfId="0" applyFont="1" applyFill="1" applyBorder="1" applyAlignment="1" applyProtection="1">
      <alignment horizontal="center" vertical="center" wrapText="1" shrinkToFit="1"/>
      <protection locked="0"/>
    </xf>
    <xf numFmtId="0" fontId="78" fillId="7" borderId="16" xfId="0" applyFont="1" applyFill="1" applyBorder="1" applyAlignment="1" applyProtection="1">
      <alignment horizontal="center" vertical="center" wrapText="1" shrinkToFit="1"/>
      <protection locked="0"/>
    </xf>
    <xf numFmtId="0" fontId="78" fillId="7" borderId="10" xfId="0" applyFont="1" applyFill="1" applyBorder="1" applyAlignment="1" applyProtection="1">
      <alignment horizontal="center" vertical="center" wrapText="1" shrinkToFit="1"/>
      <protection locked="0"/>
    </xf>
    <xf numFmtId="0" fontId="78" fillId="7" borderId="11" xfId="0" applyFont="1" applyFill="1" applyBorder="1" applyAlignment="1" applyProtection="1">
      <alignment horizontal="center" vertical="center" wrapText="1"/>
      <protection locked="0"/>
    </xf>
    <xf numFmtId="0" fontId="78" fillId="7" borderId="16" xfId="0" applyFont="1" applyFill="1" applyBorder="1" applyAlignment="1" applyProtection="1">
      <alignment horizontal="center" vertical="center" wrapText="1"/>
      <protection locked="0"/>
    </xf>
    <xf numFmtId="0" fontId="78" fillId="7" borderId="10" xfId="0" applyFont="1" applyFill="1" applyBorder="1" applyAlignment="1" applyProtection="1">
      <alignment horizontal="center" vertical="center" wrapText="1"/>
      <protection locked="0"/>
    </xf>
    <xf numFmtId="0" fontId="56" fillId="3" borderId="68" xfId="0" applyFont="1" applyFill="1" applyBorder="1" applyAlignment="1">
      <alignment horizontal="center" vertical="center"/>
    </xf>
    <xf numFmtId="0" fontId="56" fillId="3" borderId="12" xfId="0" applyFont="1" applyFill="1" applyBorder="1" applyAlignment="1">
      <alignment horizontal="center" vertical="center"/>
    </xf>
    <xf numFmtId="0" fontId="56" fillId="3" borderId="13" xfId="0" applyFont="1" applyFill="1" applyBorder="1" applyAlignment="1">
      <alignment horizontal="center" vertical="center"/>
    </xf>
    <xf numFmtId="0" fontId="50" fillId="2" borderId="22" xfId="0" applyFont="1" applyFill="1" applyBorder="1" applyAlignment="1">
      <alignment horizontal="center" vertical="center"/>
    </xf>
    <xf numFmtId="0" fontId="50" fillId="2" borderId="23" xfId="0" applyFont="1" applyFill="1" applyBorder="1" applyAlignment="1">
      <alignment horizontal="center" vertical="center"/>
    </xf>
    <xf numFmtId="0" fontId="50" fillId="2" borderId="24" xfId="0" applyFont="1" applyFill="1" applyBorder="1" applyAlignment="1">
      <alignment horizontal="center" vertical="center"/>
    </xf>
    <xf numFmtId="0" fontId="56" fillId="10" borderId="37" xfId="0" applyFont="1" applyFill="1" applyBorder="1" applyAlignment="1">
      <alignment horizontal="center" vertical="center"/>
    </xf>
    <xf numFmtId="0" fontId="56" fillId="10" borderId="35" xfId="0" applyFont="1" applyFill="1" applyBorder="1" applyAlignment="1">
      <alignment horizontal="center" vertical="center"/>
    </xf>
    <xf numFmtId="0" fontId="56" fillId="10" borderId="77" xfId="0" applyFont="1" applyFill="1" applyBorder="1" applyAlignment="1">
      <alignment horizontal="center" vertical="center"/>
    </xf>
    <xf numFmtId="0" fontId="58" fillId="0" borderId="14" xfId="0" applyFont="1" applyBorder="1" applyAlignment="1">
      <alignment horizontal="center" vertical="center"/>
    </xf>
    <xf numFmtId="0" fontId="58" fillId="0" borderId="0" xfId="0" applyFont="1" applyBorder="1" applyAlignment="1">
      <alignment horizontal="center" vertical="center"/>
    </xf>
    <xf numFmtId="0" fontId="58" fillId="0" borderId="15" xfId="0" applyFont="1" applyBorder="1" applyAlignment="1">
      <alignment horizontal="center" vertical="center"/>
    </xf>
    <xf numFmtId="0" fontId="56" fillId="10" borderId="43" xfId="0" applyFont="1" applyFill="1" applyBorder="1" applyAlignment="1">
      <alignment horizontal="center" vertical="center"/>
    </xf>
    <xf numFmtId="181" fontId="50" fillId="0" borderId="2" xfId="0" applyNumberFormat="1" applyFont="1" applyFill="1" applyBorder="1" applyAlignment="1">
      <alignment horizontal="center" vertical="center" shrinkToFit="1"/>
    </xf>
    <xf numFmtId="181" fontId="50" fillId="0" borderId="3" xfId="0" applyNumberFormat="1" applyFont="1" applyFill="1" applyBorder="1" applyAlignment="1">
      <alignment horizontal="center" vertical="center" shrinkToFit="1"/>
    </xf>
    <xf numFmtId="181" fontId="50" fillId="0" borderId="4" xfId="0" applyNumberFormat="1" applyFont="1" applyFill="1" applyBorder="1" applyAlignment="1">
      <alignment horizontal="center" vertical="center" shrinkToFit="1"/>
    </xf>
    <xf numFmtId="181" fontId="50" fillId="0" borderId="6" xfId="0" applyNumberFormat="1" applyFont="1" applyFill="1" applyBorder="1" applyAlignment="1">
      <alignment horizontal="center" vertical="center" shrinkToFit="1"/>
    </xf>
    <xf numFmtId="181" fontId="50" fillId="0" borderId="21" xfId="0" applyNumberFormat="1" applyFont="1" applyFill="1" applyBorder="1" applyAlignment="1">
      <alignment horizontal="center" vertical="center" shrinkToFit="1"/>
    </xf>
    <xf numFmtId="181" fontId="50" fillId="0" borderId="7" xfId="0" applyNumberFormat="1" applyFont="1" applyFill="1" applyBorder="1" applyAlignment="1">
      <alignment horizontal="center" vertical="center" shrinkToFit="1"/>
    </xf>
    <xf numFmtId="181" fontId="50" fillId="0" borderId="1" xfId="0" applyNumberFormat="1" applyFont="1" applyFill="1" applyBorder="1" applyAlignment="1">
      <alignment horizontal="center" vertical="center" shrinkToFit="1"/>
    </xf>
    <xf numFmtId="181" fontId="50" fillId="0" borderId="8" xfId="0" applyNumberFormat="1" applyFont="1" applyFill="1" applyBorder="1" applyAlignment="1">
      <alignment horizontal="center" vertical="center" shrinkToFit="1"/>
    </xf>
    <xf numFmtId="0" fontId="50" fillId="2" borderId="6" xfId="0" applyNumberFormat="1" applyFont="1" applyFill="1" applyBorder="1" applyAlignment="1">
      <alignment horizontal="center" vertical="center"/>
    </xf>
    <xf numFmtId="0" fontId="50" fillId="2" borderId="21" xfId="0" applyNumberFormat="1" applyFont="1" applyFill="1" applyBorder="1" applyAlignment="1">
      <alignment horizontal="center" vertical="center"/>
    </xf>
    <xf numFmtId="0" fontId="50" fillId="2" borderId="7" xfId="0" applyNumberFormat="1" applyFont="1" applyFill="1" applyBorder="1" applyAlignment="1">
      <alignment horizontal="center" vertical="center"/>
    </xf>
    <xf numFmtId="0" fontId="50" fillId="2" borderId="8" xfId="0" applyNumberFormat="1" applyFont="1" applyFill="1" applyBorder="1" applyAlignment="1">
      <alignment horizontal="center" vertical="center"/>
    </xf>
    <xf numFmtId="178" fontId="50" fillId="0" borderId="1" xfId="0" applyNumberFormat="1" applyFont="1" applyFill="1" applyBorder="1" applyAlignment="1">
      <alignment horizontal="center" vertical="center" shrinkToFit="1"/>
    </xf>
    <xf numFmtId="176" fontId="55" fillId="2" borderId="23" xfId="0" applyNumberFormat="1" applyFont="1" applyFill="1" applyBorder="1" applyAlignment="1">
      <alignment horizontal="center" vertical="center" wrapText="1" shrinkToFit="1"/>
    </xf>
    <xf numFmtId="176" fontId="55" fillId="2" borderId="24" xfId="0" applyNumberFormat="1" applyFont="1" applyFill="1" applyBorder="1" applyAlignment="1">
      <alignment horizontal="center" vertical="center" wrapText="1" shrinkToFit="1"/>
    </xf>
    <xf numFmtId="0" fontId="50" fillId="0" borderId="2" xfId="0" applyNumberFormat="1" applyFont="1" applyFill="1" applyBorder="1" applyAlignment="1">
      <alignment horizontal="center" vertical="center"/>
    </xf>
    <xf numFmtId="0" fontId="50" fillId="0" borderId="3" xfId="0" applyNumberFormat="1" applyFont="1" applyFill="1" applyBorder="1" applyAlignment="1">
      <alignment horizontal="center" vertical="center"/>
    </xf>
    <xf numFmtId="0" fontId="50" fillId="0" borderId="4" xfId="0" applyNumberFormat="1" applyFont="1" applyFill="1" applyBorder="1" applyAlignment="1">
      <alignment horizontal="center" vertical="center"/>
    </xf>
    <xf numFmtId="0" fontId="50" fillId="0" borderId="6" xfId="0" applyNumberFormat="1" applyFont="1" applyFill="1" applyBorder="1" applyAlignment="1">
      <alignment horizontal="center" vertical="center"/>
    </xf>
    <xf numFmtId="0" fontId="50" fillId="0" borderId="21" xfId="0" applyNumberFormat="1" applyFont="1" applyFill="1" applyBorder="1" applyAlignment="1">
      <alignment horizontal="center" vertical="center"/>
    </xf>
    <xf numFmtId="0" fontId="50" fillId="0" borderId="7" xfId="0" applyNumberFormat="1" applyFont="1" applyFill="1" applyBorder="1" applyAlignment="1">
      <alignment horizontal="center" vertical="center"/>
    </xf>
    <xf numFmtId="0" fontId="50" fillId="0" borderId="1" xfId="0" applyNumberFormat="1" applyFont="1" applyFill="1" applyBorder="1" applyAlignment="1">
      <alignment horizontal="center" vertical="center"/>
    </xf>
    <xf numFmtId="0" fontId="50" fillId="0" borderId="8" xfId="0" applyNumberFormat="1" applyFont="1" applyFill="1" applyBorder="1" applyAlignment="1">
      <alignment horizontal="center" vertical="center"/>
    </xf>
    <xf numFmtId="0" fontId="67" fillId="10" borderId="68" xfId="0" applyFont="1" applyFill="1" applyBorder="1" applyAlignment="1">
      <alignment horizontal="center" vertical="center"/>
    </xf>
    <xf numFmtId="0" fontId="67" fillId="10" borderId="13" xfId="0" applyFont="1" applyFill="1" applyBorder="1" applyAlignment="1">
      <alignment horizontal="center" vertical="center"/>
    </xf>
    <xf numFmtId="0" fontId="56" fillId="3" borderId="1" xfId="0" applyFont="1" applyFill="1" applyBorder="1" applyAlignment="1">
      <alignment horizontal="center" vertical="center"/>
    </xf>
    <xf numFmtId="0" fontId="56" fillId="3" borderId="8" xfId="0" applyFont="1" applyFill="1" applyBorder="1" applyAlignment="1">
      <alignment horizontal="center" vertical="center"/>
    </xf>
    <xf numFmtId="0" fontId="88" fillId="0" borderId="56" xfId="2" applyNumberFormat="1" applyFont="1" applyBorder="1" applyAlignment="1">
      <alignment horizontal="center" vertical="center" shrinkToFit="1"/>
    </xf>
    <xf numFmtId="0" fontId="88" fillId="0" borderId="57" xfId="2" applyNumberFormat="1" applyFont="1" applyBorder="1" applyAlignment="1">
      <alignment horizontal="center" vertical="center" shrinkToFit="1"/>
    </xf>
    <xf numFmtId="0" fontId="88" fillId="0" borderId="58" xfId="2" applyNumberFormat="1" applyFont="1" applyBorder="1" applyAlignment="1">
      <alignment horizontal="center" vertical="center" shrinkToFit="1"/>
    </xf>
    <xf numFmtId="0" fontId="87" fillId="0" borderId="56" xfId="2" applyNumberFormat="1" applyFont="1" applyBorder="1" applyAlignment="1">
      <alignment horizontal="center" vertical="center" shrinkToFit="1"/>
    </xf>
    <xf numFmtId="0" fontId="87" fillId="0" borderId="57" xfId="2" applyNumberFormat="1" applyFont="1" applyBorder="1" applyAlignment="1">
      <alignment horizontal="center" vertical="center" shrinkToFit="1"/>
    </xf>
    <xf numFmtId="0" fontId="87" fillId="0" borderId="58" xfId="2" applyNumberFormat="1" applyFont="1" applyBorder="1" applyAlignment="1">
      <alignment horizontal="center" vertical="center" shrinkToFit="1"/>
    </xf>
    <xf numFmtId="183" fontId="32" fillId="0" borderId="25" xfId="2" applyNumberFormat="1" applyFont="1" applyBorder="1" applyAlignment="1">
      <alignment horizontal="center" vertical="center" shrinkToFit="1"/>
    </xf>
    <xf numFmtId="183" fontId="32" fillId="0" borderId="26" xfId="2" applyNumberFormat="1" applyFont="1" applyBorder="1" applyAlignment="1">
      <alignment horizontal="center" vertical="center" shrinkToFit="1"/>
    </xf>
    <xf numFmtId="0" fontId="27" fillId="0" borderId="55" xfId="2" applyNumberFormat="1" applyFont="1" applyBorder="1" applyAlignment="1">
      <alignment horizontal="center" vertical="center" shrinkToFit="1"/>
    </xf>
    <xf numFmtId="0" fontId="27" fillId="0" borderId="17" xfId="2" applyNumberFormat="1" applyFont="1" applyBorder="1" applyAlignment="1">
      <alignment horizontal="center" vertical="center" shrinkToFit="1"/>
    </xf>
    <xf numFmtId="0" fontId="27" fillId="0" borderId="54" xfId="2" applyNumberFormat="1" applyFont="1" applyBorder="1" applyAlignment="1">
      <alignment horizontal="center" vertical="center" shrinkToFit="1"/>
    </xf>
    <xf numFmtId="0" fontId="27" fillId="0" borderId="28" xfId="2" applyNumberFormat="1" applyFont="1" applyBorder="1" applyAlignment="1">
      <alignment horizontal="center" vertical="center" shrinkToFit="1"/>
    </xf>
    <xf numFmtId="49" fontId="87" fillId="0" borderId="56" xfId="2" applyNumberFormat="1" applyFont="1" applyBorder="1" applyAlignment="1">
      <alignment horizontal="center" vertical="center" shrinkToFit="1"/>
    </xf>
    <xf numFmtId="49" fontId="87" fillId="0" borderId="57" xfId="2" applyNumberFormat="1" applyFont="1" applyBorder="1" applyAlignment="1">
      <alignment horizontal="center" vertical="center" shrinkToFit="1"/>
    </xf>
    <xf numFmtId="49" fontId="87" fillId="0" borderId="58" xfId="2" applyNumberFormat="1" applyFont="1" applyBorder="1" applyAlignment="1">
      <alignment horizontal="center" vertical="center" shrinkToFit="1"/>
    </xf>
    <xf numFmtId="183" fontId="32" fillId="0" borderId="70" xfId="2" applyNumberFormat="1" applyFont="1" applyBorder="1" applyAlignment="1">
      <alignment horizontal="center" vertical="center" shrinkToFit="1"/>
    </xf>
    <xf numFmtId="183" fontId="32" fillId="0" borderId="71" xfId="2" applyNumberFormat="1" applyFont="1" applyBorder="1" applyAlignment="1">
      <alignment horizontal="center" vertical="center" shrinkToFit="1"/>
    </xf>
    <xf numFmtId="0" fontId="27" fillId="0" borderId="27" xfId="2" applyNumberFormat="1" applyFont="1" applyBorder="1" applyAlignment="1">
      <alignment horizontal="center" vertical="center" shrinkToFit="1"/>
    </xf>
    <xf numFmtId="183" fontId="32" fillId="0" borderId="25" xfId="2" applyNumberFormat="1" applyFont="1" applyFill="1" applyBorder="1" applyAlignment="1">
      <alignment horizontal="center" vertical="center" shrinkToFit="1"/>
    </xf>
    <xf numFmtId="183" fontId="32" fillId="0" borderId="26" xfId="2" applyNumberFormat="1" applyFont="1" applyFill="1" applyBorder="1" applyAlignment="1">
      <alignment horizontal="center" vertical="center" shrinkToFit="1"/>
    </xf>
    <xf numFmtId="0" fontId="87" fillId="0" borderId="28" xfId="2" applyNumberFormat="1" applyFont="1" applyBorder="1" applyAlignment="1">
      <alignment horizontal="center" vertical="center" shrinkToFit="1"/>
    </xf>
    <xf numFmtId="0" fontId="88" fillId="0" borderId="27" xfId="2" applyNumberFormat="1" applyFont="1" applyBorder="1" applyAlignment="1">
      <alignment horizontal="center" vertical="center" shrinkToFit="1"/>
    </xf>
    <xf numFmtId="0" fontId="88" fillId="0" borderId="28" xfId="2" applyNumberFormat="1" applyFont="1" applyBorder="1" applyAlignment="1">
      <alignment horizontal="center" vertical="center" shrinkToFit="1"/>
    </xf>
    <xf numFmtId="0" fontId="88" fillId="0" borderId="29" xfId="2" applyNumberFormat="1" applyFont="1" applyBorder="1" applyAlignment="1">
      <alignment horizontal="center" vertical="center" shrinkToFit="1"/>
    </xf>
    <xf numFmtId="183" fontId="32" fillId="0" borderId="105" xfId="2" applyNumberFormat="1" applyFont="1" applyBorder="1" applyAlignment="1">
      <alignment horizontal="center" vertical="center" shrinkToFit="1"/>
    </xf>
    <xf numFmtId="183" fontId="32" fillId="0" borderId="106" xfId="2" applyNumberFormat="1" applyFont="1" applyBorder="1" applyAlignment="1">
      <alignment horizontal="center" vertical="center" shrinkToFit="1"/>
    </xf>
    <xf numFmtId="0" fontId="87" fillId="0" borderId="27" xfId="2" applyNumberFormat="1" applyFont="1" applyBorder="1" applyAlignment="1">
      <alignment horizontal="center" vertical="center" shrinkToFit="1"/>
    </xf>
    <xf numFmtId="0" fontId="28" fillId="0" borderId="56" xfId="2" applyNumberFormat="1" applyFont="1" applyBorder="1" applyAlignment="1">
      <alignment horizontal="center" vertical="center" shrinkToFit="1"/>
    </xf>
    <xf numFmtId="0" fontId="28" fillId="0" borderId="57" xfId="2" applyNumberFormat="1" applyFont="1" applyBorder="1" applyAlignment="1">
      <alignment horizontal="center" vertical="center" shrinkToFit="1"/>
    </xf>
    <xf numFmtId="0" fontId="28" fillId="0" borderId="58" xfId="2" applyNumberFormat="1" applyFont="1" applyBorder="1" applyAlignment="1">
      <alignment horizontal="center" vertical="center" shrinkToFit="1"/>
    </xf>
    <xf numFmtId="0" fontId="87" fillId="0" borderId="29" xfId="2" applyNumberFormat="1" applyFont="1" applyBorder="1" applyAlignment="1">
      <alignment horizontal="center" vertical="center" shrinkToFit="1"/>
    </xf>
    <xf numFmtId="176" fontId="27" fillId="0" borderId="54" xfId="2" applyNumberFormat="1" applyFont="1" applyFill="1" applyBorder="1" applyAlignment="1">
      <alignment horizontal="center" vertical="center" shrinkToFit="1"/>
    </xf>
    <xf numFmtId="176" fontId="27" fillId="0" borderId="28" xfId="2" applyNumberFormat="1" applyFont="1" applyFill="1" applyBorder="1" applyAlignment="1">
      <alignment horizontal="center" vertical="center" shrinkToFit="1"/>
    </xf>
    <xf numFmtId="183" fontId="32" fillId="0" borderId="70" xfId="2" applyNumberFormat="1" applyFont="1" applyFill="1" applyBorder="1" applyAlignment="1">
      <alignment horizontal="center" vertical="center" shrinkToFit="1"/>
    </xf>
    <xf numFmtId="183" fontId="32" fillId="0" borderId="71" xfId="2" applyNumberFormat="1" applyFont="1" applyFill="1" applyBorder="1" applyAlignment="1">
      <alignment horizontal="center" vertical="center" shrinkToFit="1"/>
    </xf>
    <xf numFmtId="183" fontId="32" fillId="0" borderId="105" xfId="2" applyNumberFormat="1" applyFont="1" applyFill="1" applyBorder="1" applyAlignment="1">
      <alignment horizontal="center" vertical="center" shrinkToFit="1"/>
    </xf>
    <xf numFmtId="183" fontId="32" fillId="0" borderId="106" xfId="2" applyNumberFormat="1" applyFont="1" applyFill="1" applyBorder="1" applyAlignment="1">
      <alignment horizontal="center" vertical="center" shrinkToFit="1"/>
    </xf>
    <xf numFmtId="176" fontId="87" fillId="0" borderId="28" xfId="2" applyNumberFormat="1" applyFont="1" applyFill="1" applyBorder="1" applyAlignment="1">
      <alignment horizontal="center" vertical="center" shrinkToFit="1"/>
    </xf>
    <xf numFmtId="49" fontId="28" fillId="0" borderId="56" xfId="2" applyNumberFormat="1" applyFont="1" applyBorder="1" applyAlignment="1">
      <alignment horizontal="center" vertical="center" shrinkToFit="1"/>
    </xf>
    <xf numFmtId="49" fontId="28" fillId="0" borderId="57" xfId="2" applyNumberFormat="1" applyFont="1" applyBorder="1" applyAlignment="1">
      <alignment horizontal="center" vertical="center" shrinkToFit="1"/>
    </xf>
    <xf numFmtId="49" fontId="28" fillId="0" borderId="58" xfId="2" applyNumberFormat="1" applyFont="1" applyBorder="1" applyAlignment="1">
      <alignment horizontal="center" vertical="center" shrinkToFit="1"/>
    </xf>
    <xf numFmtId="180" fontId="32" fillId="0" borderId="25" xfId="2" applyNumberFormat="1" applyFont="1" applyFill="1" applyBorder="1" applyAlignment="1">
      <alignment horizontal="center" vertical="center" shrinkToFit="1"/>
    </xf>
    <xf numFmtId="180" fontId="32" fillId="0" borderId="26" xfId="2" applyNumberFormat="1" applyFont="1" applyFill="1" applyBorder="1" applyAlignment="1">
      <alignment horizontal="center" vertical="center" shrinkToFit="1"/>
    </xf>
    <xf numFmtId="0" fontId="0" fillId="0" borderId="46" xfId="0" applyBorder="1" applyAlignment="1">
      <alignment horizontal="center" vertical="center"/>
    </xf>
    <xf numFmtId="38" fontId="14" fillId="0" borderId="0" xfId="1" applyFont="1" applyBorder="1" applyAlignment="1">
      <alignment horizontal="center" vertical="center"/>
    </xf>
    <xf numFmtId="38" fontId="14" fillId="0" borderId="0" xfId="0" applyNumberFormat="1" applyFont="1" applyBorder="1" applyAlignment="1">
      <alignment horizontal="center" vertical="center"/>
    </xf>
  </cellXfs>
  <cellStyles count="3">
    <cellStyle name="桁区切り" xfId="1" builtinId="6"/>
    <cellStyle name="標準" xfId="0" builtinId="0"/>
    <cellStyle name="標準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33</xdr:col>
      <xdr:colOff>1493830</xdr:colOff>
      <xdr:row>1</xdr:row>
      <xdr:rowOff>57149</xdr:rowOff>
    </xdr:from>
    <xdr:to>
      <xdr:col>33</xdr:col>
      <xdr:colOff>4229094</xdr:colOff>
      <xdr:row>3</xdr:row>
      <xdr:rowOff>135798</xdr:rowOff>
    </xdr:to>
    <xdr:pic>
      <xdr:nvPicPr>
        <xdr:cNvPr id="2" name="図 1">
          <a:extLst>
            <a:ext uri="{FF2B5EF4-FFF2-40B4-BE49-F238E27FC236}">
              <a16:creationId xmlns:a16="http://schemas.microsoft.com/office/drawing/2014/main" id="{F01C1372-9EB9-44D6-8E7D-7B713F72CFE7}"/>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9114"/>
        <a:stretch/>
      </xdr:blipFill>
      <xdr:spPr bwMode="auto">
        <a:xfrm>
          <a:off x="37536430" y="438149"/>
          <a:ext cx="2735264" cy="1065439"/>
        </a:xfrm>
        <a:prstGeom prst="rect">
          <a:avLst/>
        </a:prstGeom>
        <a:noFill/>
        <a:ln>
          <a:noFill/>
        </a:ln>
        <a:extLst>
          <a:ext uri="{53640926-AAD7-44D8-BBD7-CCE9431645EC}">
            <a14:shadowObscured xmlns:a14="http://schemas.microsoft.com/office/drawing/2010/main"/>
          </a:ext>
        </a:extLst>
      </xdr:spPr>
    </xdr:pic>
    <xdr:clientData/>
  </xdr:twoCellAnchor>
  <xdr:oneCellAnchor>
    <xdr:from>
      <xdr:col>33</xdr:col>
      <xdr:colOff>1211255</xdr:colOff>
      <xdr:row>51</xdr:row>
      <xdr:rowOff>484184</xdr:rowOff>
    </xdr:from>
    <xdr:ext cx="2725739" cy="1078139"/>
    <xdr:pic>
      <xdr:nvPicPr>
        <xdr:cNvPr id="3" name="図 2">
          <a:extLst>
            <a:ext uri="{FF2B5EF4-FFF2-40B4-BE49-F238E27FC236}">
              <a16:creationId xmlns:a16="http://schemas.microsoft.com/office/drawing/2014/main" id="{D0333D1E-5BA8-4993-9A63-E368153CE48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9114"/>
        <a:stretch/>
      </xdr:blipFill>
      <xdr:spPr bwMode="auto">
        <a:xfrm>
          <a:off x="35810818" y="25868309"/>
          <a:ext cx="2725739" cy="1078139"/>
        </a:xfrm>
        <a:prstGeom prst="rect">
          <a:avLst/>
        </a:prstGeom>
        <a:noFill/>
        <a:ln>
          <a:noFill/>
        </a:ln>
        <a:extLst>
          <a:ext uri="{53640926-AAD7-44D8-BBD7-CCE9431645EC}">
            <a14:shadowObscured xmlns:a14="http://schemas.microsoft.com/office/drawing/2010/main"/>
          </a:ext>
        </a:extLst>
      </xdr:spPr>
    </xdr:pic>
    <xdr:clientData/>
  </xdr:oneCellAnchor>
  <xdr:oneCellAnchor>
    <xdr:from>
      <xdr:col>33</xdr:col>
      <xdr:colOff>1211255</xdr:colOff>
      <xdr:row>102</xdr:row>
      <xdr:rowOff>484184</xdr:rowOff>
    </xdr:from>
    <xdr:ext cx="2725739" cy="1078139"/>
    <xdr:pic>
      <xdr:nvPicPr>
        <xdr:cNvPr id="4" name="図 3">
          <a:extLst>
            <a:ext uri="{FF2B5EF4-FFF2-40B4-BE49-F238E27FC236}">
              <a16:creationId xmlns:a16="http://schemas.microsoft.com/office/drawing/2014/main" id="{8FDF6E19-5080-4E73-A2E9-5C409D4BCAB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9114"/>
        <a:stretch/>
      </xdr:blipFill>
      <xdr:spPr bwMode="auto">
        <a:xfrm>
          <a:off x="35807643" y="25871484"/>
          <a:ext cx="2725739" cy="1078139"/>
        </a:xfrm>
        <a:prstGeom prst="rect">
          <a:avLst/>
        </a:prstGeom>
        <a:noFill/>
        <a:ln>
          <a:noFill/>
        </a:ln>
        <a:extLst>
          <a:ext uri="{53640926-AAD7-44D8-BBD7-CCE9431645EC}">
            <a14:shadowObscured xmlns:a14="http://schemas.microsoft.com/office/drawing/2010/main"/>
          </a:ext>
        </a:extLst>
      </xdr:spPr>
    </xdr:pic>
    <xdr:clientData/>
  </xdr:oneCellAnchor>
  <xdr:oneCellAnchor>
    <xdr:from>
      <xdr:col>33</xdr:col>
      <xdr:colOff>1211255</xdr:colOff>
      <xdr:row>153</xdr:row>
      <xdr:rowOff>484184</xdr:rowOff>
    </xdr:from>
    <xdr:ext cx="2725739" cy="1078139"/>
    <xdr:pic>
      <xdr:nvPicPr>
        <xdr:cNvPr id="5" name="図 4">
          <a:extLst>
            <a:ext uri="{FF2B5EF4-FFF2-40B4-BE49-F238E27FC236}">
              <a16:creationId xmlns:a16="http://schemas.microsoft.com/office/drawing/2014/main" id="{25B13727-648E-43EE-8F55-357954F4E70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9114"/>
        <a:stretch/>
      </xdr:blipFill>
      <xdr:spPr bwMode="auto">
        <a:xfrm>
          <a:off x="35807643" y="25871484"/>
          <a:ext cx="2725739" cy="1078139"/>
        </a:xfrm>
        <a:prstGeom prst="rect">
          <a:avLst/>
        </a:prstGeom>
        <a:noFill/>
        <a:ln>
          <a:noFill/>
        </a:ln>
        <a:extLst>
          <a:ext uri="{53640926-AAD7-44D8-BBD7-CCE9431645EC}">
            <a14:shadowObscured xmlns:a14="http://schemas.microsoft.com/office/drawing/2010/main"/>
          </a:ext>
        </a:extLst>
      </xdr:spPr>
    </xdr:pic>
    <xdr:clientData/>
  </xdr:oneCellAnchor>
  <xdr:oneCellAnchor>
    <xdr:from>
      <xdr:col>33</xdr:col>
      <xdr:colOff>1211255</xdr:colOff>
      <xdr:row>204</xdr:row>
      <xdr:rowOff>484184</xdr:rowOff>
    </xdr:from>
    <xdr:ext cx="2725739" cy="1078139"/>
    <xdr:pic>
      <xdr:nvPicPr>
        <xdr:cNvPr id="6" name="図 5">
          <a:extLst>
            <a:ext uri="{FF2B5EF4-FFF2-40B4-BE49-F238E27FC236}">
              <a16:creationId xmlns:a16="http://schemas.microsoft.com/office/drawing/2014/main" id="{C7FDDF02-5B98-4B4D-B38D-479C3D64A2E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9114"/>
        <a:stretch/>
      </xdr:blipFill>
      <xdr:spPr bwMode="auto">
        <a:xfrm>
          <a:off x="35807643" y="25871484"/>
          <a:ext cx="2725739" cy="1078139"/>
        </a:xfrm>
        <a:prstGeom prst="rect">
          <a:avLst/>
        </a:prstGeom>
        <a:noFill/>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33</xdr:col>
      <xdr:colOff>1611305</xdr:colOff>
      <xdr:row>1</xdr:row>
      <xdr:rowOff>19049</xdr:rowOff>
    </xdr:from>
    <xdr:to>
      <xdr:col>33</xdr:col>
      <xdr:colOff>4343394</xdr:colOff>
      <xdr:row>3</xdr:row>
      <xdr:rowOff>93888</xdr:rowOff>
    </xdr:to>
    <xdr:pic>
      <xdr:nvPicPr>
        <xdr:cNvPr id="2" name="図 1">
          <a:extLst>
            <a:ext uri="{FF2B5EF4-FFF2-40B4-BE49-F238E27FC236}">
              <a16:creationId xmlns:a16="http://schemas.microsoft.com/office/drawing/2014/main" id="{072AFAEA-CE66-482A-B663-311FFB5A0B4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9114"/>
        <a:stretch/>
      </xdr:blipFill>
      <xdr:spPr bwMode="auto">
        <a:xfrm>
          <a:off x="37888855" y="400049"/>
          <a:ext cx="2735264" cy="1084489"/>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761999</xdr:colOff>
      <xdr:row>15</xdr:row>
      <xdr:rowOff>311727</xdr:rowOff>
    </xdr:from>
    <xdr:to>
      <xdr:col>6</xdr:col>
      <xdr:colOff>7477124</xdr:colOff>
      <xdr:row>24</xdr:row>
      <xdr:rowOff>51955</xdr:rowOff>
    </xdr:to>
    <xdr:sp macro="" textlink="">
      <xdr:nvSpPr>
        <xdr:cNvPr id="2" name="吹き出し: 四角形 1">
          <a:extLst>
            <a:ext uri="{FF2B5EF4-FFF2-40B4-BE49-F238E27FC236}">
              <a16:creationId xmlns:a16="http://schemas.microsoft.com/office/drawing/2014/main" id="{FCE6C314-6A2B-4E40-AF8E-7B9B61256817}"/>
            </a:ext>
          </a:extLst>
        </xdr:cNvPr>
        <xdr:cNvSpPr/>
      </xdr:nvSpPr>
      <xdr:spPr>
        <a:xfrm>
          <a:off x="4578349" y="3658177"/>
          <a:ext cx="3175" cy="1880178"/>
        </a:xfrm>
        <a:prstGeom prst="wedgeRectCallout">
          <a:avLst>
            <a:gd name="adj1" fmla="val -91007"/>
            <a:gd name="adj2" fmla="val -51068"/>
          </a:avLst>
        </a:prstGeom>
        <a:solidFill>
          <a:srgbClr val="FFFFCC"/>
        </a:solidFill>
        <a:ln w="1270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4400" b="1">
              <a:solidFill>
                <a:schemeClr val="tx1"/>
              </a:solidFill>
            </a:rPr>
            <a:t>①Ｅ列</a:t>
          </a:r>
          <a:endParaRPr kumimoji="1" lang="en-US" altLang="ja-JP" sz="4400" b="1">
            <a:solidFill>
              <a:schemeClr val="tx1"/>
            </a:solidFill>
          </a:endParaRPr>
        </a:p>
        <a:p>
          <a:pPr algn="l"/>
          <a:r>
            <a:rPr kumimoji="1" lang="ja-JP" altLang="en-US" sz="4400" b="1">
              <a:solidFill>
                <a:schemeClr val="tx1"/>
              </a:solidFill>
            </a:rPr>
            <a:t>該当品番をご確認下さい</a:t>
          </a:r>
          <a:r>
            <a:rPr kumimoji="1" lang="ja-JP" altLang="en-US" sz="1100">
              <a:solidFill>
                <a:schemeClr val="tx1"/>
              </a:solidFill>
            </a:rPr>
            <a:t>。</a:t>
          </a:r>
        </a:p>
      </xdr:txBody>
    </xdr:sp>
    <xdr:clientData/>
  </xdr:twoCellAnchor>
  <xdr:twoCellAnchor>
    <xdr:from>
      <xdr:col>7</xdr:col>
      <xdr:colOff>0</xdr:colOff>
      <xdr:row>16</xdr:row>
      <xdr:rowOff>2163</xdr:rowOff>
    </xdr:from>
    <xdr:to>
      <xdr:col>7</xdr:col>
      <xdr:colOff>8343036</xdr:colOff>
      <xdr:row>27</xdr:row>
      <xdr:rowOff>309562</xdr:rowOff>
    </xdr:to>
    <xdr:sp macro="" textlink="">
      <xdr:nvSpPr>
        <xdr:cNvPr id="3" name="吹き出し: 四角形 2">
          <a:extLst>
            <a:ext uri="{FF2B5EF4-FFF2-40B4-BE49-F238E27FC236}">
              <a16:creationId xmlns:a16="http://schemas.microsoft.com/office/drawing/2014/main" id="{20538E7A-2704-4FC2-9E59-BC58AADC99FC}"/>
            </a:ext>
          </a:extLst>
        </xdr:cNvPr>
        <xdr:cNvSpPr/>
      </xdr:nvSpPr>
      <xdr:spPr>
        <a:xfrm>
          <a:off x="4578350" y="3659763"/>
          <a:ext cx="653186" cy="2739449"/>
        </a:xfrm>
        <a:prstGeom prst="wedgeRectCallout">
          <a:avLst>
            <a:gd name="adj1" fmla="val 86871"/>
            <a:gd name="adj2" fmla="val -48744"/>
          </a:avLst>
        </a:prstGeom>
        <a:solidFill>
          <a:srgbClr val="FFFFCC"/>
        </a:solidFill>
        <a:ln w="1270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4400" b="1">
              <a:solidFill>
                <a:schemeClr val="tx1"/>
              </a:solidFill>
            </a:rPr>
            <a:t>②Ｉ列</a:t>
          </a:r>
          <a:endParaRPr kumimoji="1" lang="en-US" altLang="ja-JP" sz="4400" b="1">
            <a:solidFill>
              <a:schemeClr val="tx1"/>
            </a:solidFill>
          </a:endParaRPr>
        </a:p>
        <a:p>
          <a:pPr algn="l"/>
          <a:r>
            <a:rPr kumimoji="1" lang="ja-JP" altLang="en-US" sz="4400" b="1">
              <a:solidFill>
                <a:schemeClr val="tx1"/>
              </a:solidFill>
            </a:rPr>
            <a:t>キャッチコピーを入力下さい。改行する場合は「</a:t>
          </a:r>
          <a:r>
            <a:rPr kumimoji="1" lang="en-US" altLang="ja-JP" sz="4400" b="1">
              <a:solidFill>
                <a:schemeClr val="tx1"/>
              </a:solidFill>
            </a:rPr>
            <a:t>Alt</a:t>
          </a:r>
          <a:r>
            <a:rPr kumimoji="1" lang="ja-JP" altLang="en-US" sz="4400" b="1">
              <a:solidFill>
                <a:schemeClr val="tx1"/>
              </a:solidFill>
            </a:rPr>
            <a:t>＋</a:t>
          </a:r>
          <a:r>
            <a:rPr kumimoji="1" lang="en-US" altLang="ja-JP" sz="4400" b="1">
              <a:solidFill>
                <a:schemeClr val="tx1"/>
              </a:solidFill>
            </a:rPr>
            <a:t>Enter</a:t>
          </a:r>
          <a:r>
            <a:rPr kumimoji="1" lang="ja-JP" altLang="en-US" sz="4400" b="1">
              <a:solidFill>
                <a:schemeClr val="tx1"/>
              </a:solidFill>
            </a:rPr>
            <a:t>」</a:t>
          </a:r>
          <a:endParaRPr kumimoji="1" lang="en-US" altLang="ja-JP" sz="4400" b="1">
            <a:solidFill>
              <a:schemeClr val="tx1"/>
            </a:solidFill>
          </a:endParaRPr>
        </a:p>
        <a:p>
          <a:pPr algn="l"/>
          <a:r>
            <a:rPr kumimoji="1" lang="ja-JP" altLang="en-US" sz="4400" b="1">
              <a:solidFill>
                <a:schemeClr val="tx1"/>
              </a:solidFill>
            </a:rPr>
            <a:t>でお願いします。</a:t>
          </a:r>
          <a:endParaRPr kumimoji="1" lang="ja-JP" altLang="en-US" sz="1100">
            <a:solidFill>
              <a:schemeClr val="tx1"/>
            </a:solidFill>
          </a:endParaRPr>
        </a:p>
      </xdr:txBody>
    </xdr:sp>
    <xdr:clientData/>
  </xdr:twoCellAnchor>
  <xdr:twoCellAnchor>
    <xdr:from>
      <xdr:col>8</xdr:col>
      <xdr:colOff>10134600</xdr:colOff>
      <xdr:row>26</xdr:row>
      <xdr:rowOff>335538</xdr:rowOff>
    </xdr:from>
    <xdr:to>
      <xdr:col>19</xdr:col>
      <xdr:colOff>785811</xdr:colOff>
      <xdr:row>43</xdr:row>
      <xdr:rowOff>228600</xdr:rowOff>
    </xdr:to>
    <xdr:sp macro="" textlink="">
      <xdr:nvSpPr>
        <xdr:cNvPr id="4" name="吹き出し: 四角形 3">
          <a:extLst>
            <a:ext uri="{FF2B5EF4-FFF2-40B4-BE49-F238E27FC236}">
              <a16:creationId xmlns:a16="http://schemas.microsoft.com/office/drawing/2014/main" id="{075F8E63-6B4F-4838-B2F7-0F802AA3EF9C}"/>
            </a:ext>
          </a:extLst>
        </xdr:cNvPr>
        <xdr:cNvSpPr/>
      </xdr:nvSpPr>
      <xdr:spPr>
        <a:xfrm>
          <a:off x="5886450" y="6171188"/>
          <a:ext cx="7192961" cy="3887212"/>
        </a:xfrm>
        <a:prstGeom prst="wedgeRectCallout">
          <a:avLst>
            <a:gd name="adj1" fmla="val 6963"/>
            <a:gd name="adj2" fmla="val -120783"/>
          </a:avLst>
        </a:prstGeom>
        <a:solidFill>
          <a:srgbClr val="FFFFCC"/>
        </a:solidFill>
        <a:ln w="1270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4400" b="1">
              <a:solidFill>
                <a:schemeClr val="tx1"/>
              </a:solidFill>
            </a:rPr>
            <a:t>③Ｌ～Ｔ列</a:t>
          </a:r>
          <a:endParaRPr kumimoji="1" lang="en-US" altLang="ja-JP" sz="4400" b="1">
            <a:solidFill>
              <a:schemeClr val="tx1"/>
            </a:solidFill>
          </a:endParaRPr>
        </a:p>
        <a:p>
          <a:pPr algn="l"/>
          <a:r>
            <a:rPr kumimoji="1" lang="ja-JP" altLang="en-US" sz="4400" b="1">
              <a:solidFill>
                <a:schemeClr val="tx1"/>
              </a:solidFill>
            </a:rPr>
            <a:t>サイズ・項目毎のスペックを入力下さい。</a:t>
          </a:r>
          <a:endParaRPr kumimoji="1" lang="en-US" altLang="ja-JP" sz="4400" b="1">
            <a:solidFill>
              <a:schemeClr val="tx1"/>
            </a:solidFill>
          </a:endParaRPr>
        </a:p>
        <a:p>
          <a:pPr algn="l"/>
          <a:r>
            <a:rPr kumimoji="1" lang="ja-JP" altLang="en-US" sz="4400" b="1">
              <a:solidFill>
                <a:schemeClr val="tx1"/>
              </a:solidFill>
            </a:rPr>
            <a:t>単位（</a:t>
          </a:r>
          <a:r>
            <a:rPr kumimoji="1" lang="en-US" altLang="ja-JP" sz="4400" b="1">
              <a:solidFill>
                <a:schemeClr val="tx1"/>
              </a:solidFill>
            </a:rPr>
            <a:t>cm</a:t>
          </a:r>
          <a:r>
            <a:rPr kumimoji="1" lang="ja-JP" altLang="en-US" sz="4400" b="1">
              <a:solidFill>
                <a:schemeClr val="tx1"/>
              </a:solidFill>
            </a:rPr>
            <a:t>など）は不要です。</a:t>
          </a:r>
          <a:endParaRPr kumimoji="1" lang="en-US" altLang="ja-JP" sz="4400" b="1">
            <a:solidFill>
              <a:schemeClr val="tx1"/>
            </a:solidFill>
          </a:endParaRPr>
        </a:p>
        <a:p>
          <a:pPr algn="l"/>
          <a:r>
            <a:rPr kumimoji="1" lang="ja-JP" altLang="en-US" sz="4400" b="1">
              <a:solidFill>
                <a:schemeClr val="tx1"/>
              </a:solidFill>
            </a:rPr>
            <a:t>Ｌ列の項目が異なる場合や不足している</a:t>
          </a:r>
          <a:endParaRPr kumimoji="1" lang="en-US" altLang="ja-JP" sz="4400" b="1">
            <a:solidFill>
              <a:schemeClr val="tx1"/>
            </a:solidFill>
          </a:endParaRPr>
        </a:p>
        <a:p>
          <a:pPr algn="l"/>
          <a:r>
            <a:rPr kumimoji="1" lang="ja-JP" altLang="en-US" sz="4400" b="1">
              <a:solidFill>
                <a:schemeClr val="tx1"/>
              </a:solidFill>
            </a:rPr>
            <a:t>場合は、変更・追加・削除して頂いて</a:t>
          </a:r>
          <a:endParaRPr kumimoji="1" lang="en-US" altLang="ja-JP" sz="4400" b="1">
            <a:solidFill>
              <a:schemeClr val="tx1"/>
            </a:solidFill>
          </a:endParaRPr>
        </a:p>
        <a:p>
          <a:pPr algn="l"/>
          <a:r>
            <a:rPr kumimoji="1" lang="en-US" altLang="ja-JP" sz="4400" b="1">
              <a:solidFill>
                <a:schemeClr val="tx1"/>
              </a:solidFill>
            </a:rPr>
            <a:t>OK</a:t>
          </a:r>
          <a:r>
            <a:rPr kumimoji="1" lang="ja-JP" altLang="en-US" sz="4400" b="1">
              <a:solidFill>
                <a:schemeClr val="tx1"/>
              </a:solidFill>
            </a:rPr>
            <a:t>です。</a:t>
          </a:r>
          <a:endParaRPr kumimoji="1" lang="ja-JP" altLang="en-US" sz="1100">
            <a:solidFill>
              <a:schemeClr val="tx1"/>
            </a:solidFill>
          </a:endParaRPr>
        </a:p>
      </xdr:txBody>
    </xdr:sp>
    <xdr:clientData/>
  </xdr:twoCellAnchor>
  <xdr:twoCellAnchor>
    <xdr:from>
      <xdr:col>20</xdr:col>
      <xdr:colOff>6262688</xdr:colOff>
      <xdr:row>24</xdr:row>
      <xdr:rowOff>311726</xdr:rowOff>
    </xdr:from>
    <xdr:to>
      <xdr:col>29</xdr:col>
      <xdr:colOff>1008786</xdr:colOff>
      <xdr:row>39</xdr:row>
      <xdr:rowOff>0</xdr:rowOff>
    </xdr:to>
    <xdr:sp macro="" textlink="">
      <xdr:nvSpPr>
        <xdr:cNvPr id="5" name="吹き出し: 四角形 4">
          <a:extLst>
            <a:ext uri="{FF2B5EF4-FFF2-40B4-BE49-F238E27FC236}">
              <a16:creationId xmlns:a16="http://schemas.microsoft.com/office/drawing/2014/main" id="{F75D43DC-AFE4-4ABD-9113-16A946EB141C}"/>
            </a:ext>
          </a:extLst>
        </xdr:cNvPr>
        <xdr:cNvSpPr/>
      </xdr:nvSpPr>
      <xdr:spPr>
        <a:xfrm>
          <a:off x="13736638" y="5715576"/>
          <a:ext cx="5883998" cy="3199824"/>
        </a:xfrm>
        <a:prstGeom prst="wedgeRectCallout">
          <a:avLst>
            <a:gd name="adj1" fmla="val -68823"/>
            <a:gd name="adj2" fmla="val -107181"/>
          </a:avLst>
        </a:prstGeom>
        <a:solidFill>
          <a:srgbClr val="FFFFCC"/>
        </a:solidFill>
        <a:ln w="1270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4400" b="1">
              <a:solidFill>
                <a:schemeClr val="tx1"/>
              </a:solidFill>
            </a:rPr>
            <a:t>④Ｕ列</a:t>
          </a:r>
          <a:endParaRPr kumimoji="1" lang="en-US" altLang="ja-JP" sz="4400" b="1">
            <a:solidFill>
              <a:schemeClr val="tx1"/>
            </a:solidFill>
          </a:endParaRPr>
        </a:p>
        <a:p>
          <a:pPr algn="l"/>
          <a:r>
            <a:rPr kumimoji="1" lang="ja-JP" altLang="en-US" sz="4400" b="1">
              <a:solidFill>
                <a:schemeClr val="tx1"/>
              </a:solidFill>
            </a:rPr>
            <a:t>組成を入力下さい。</a:t>
          </a:r>
        </a:p>
        <a:p>
          <a:pPr algn="l"/>
          <a:r>
            <a:rPr kumimoji="1" lang="ja-JP" altLang="en-US" sz="4400" b="1">
              <a:solidFill>
                <a:schemeClr val="tx1"/>
              </a:solidFill>
            </a:rPr>
            <a:t>カタカナは全角、</a:t>
          </a:r>
          <a:endParaRPr kumimoji="1" lang="en-US" altLang="ja-JP" sz="4400" b="1">
            <a:solidFill>
              <a:schemeClr val="tx1"/>
            </a:solidFill>
          </a:endParaRPr>
        </a:p>
        <a:p>
          <a:pPr algn="l"/>
          <a:r>
            <a:rPr kumimoji="1" lang="ja-JP" altLang="en-US" sz="4400" b="1">
              <a:solidFill>
                <a:schemeClr val="tx1"/>
              </a:solidFill>
            </a:rPr>
            <a:t>数字・記号は半角でお願い致します。</a:t>
          </a:r>
          <a:endParaRPr kumimoji="1" lang="en-US" altLang="ja-JP" sz="4400" b="1">
            <a:solidFill>
              <a:schemeClr val="tx1"/>
            </a:solidFill>
          </a:endParaRPr>
        </a:p>
      </xdr:txBody>
    </xdr:sp>
    <xdr:clientData/>
  </xdr:twoCellAnchor>
  <xdr:twoCellAnchor>
    <xdr:from>
      <xdr:col>1</xdr:col>
      <xdr:colOff>342900</xdr:colOff>
      <xdr:row>20</xdr:row>
      <xdr:rowOff>6926</xdr:rowOff>
    </xdr:from>
    <xdr:to>
      <xdr:col>3</xdr:col>
      <xdr:colOff>723899</xdr:colOff>
      <xdr:row>49</xdr:row>
      <xdr:rowOff>38100</xdr:rowOff>
    </xdr:to>
    <xdr:sp macro="" textlink="">
      <xdr:nvSpPr>
        <xdr:cNvPr id="6" name="吹き出し: 四角形 5">
          <a:extLst>
            <a:ext uri="{FF2B5EF4-FFF2-40B4-BE49-F238E27FC236}">
              <a16:creationId xmlns:a16="http://schemas.microsoft.com/office/drawing/2014/main" id="{B34E60BA-9A43-4C5E-8762-12A2F7B2DF98}"/>
            </a:ext>
          </a:extLst>
        </xdr:cNvPr>
        <xdr:cNvSpPr/>
      </xdr:nvSpPr>
      <xdr:spPr>
        <a:xfrm>
          <a:off x="996950" y="4578926"/>
          <a:ext cx="1619249" cy="6660574"/>
        </a:xfrm>
        <a:prstGeom prst="wedgeRectCallout">
          <a:avLst>
            <a:gd name="adj1" fmla="val -17815"/>
            <a:gd name="adj2" fmla="val -18642"/>
          </a:avLst>
        </a:prstGeom>
        <a:solidFill>
          <a:srgbClr val="FFFFCC"/>
        </a:solidFill>
        <a:ln w="1270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4400" b="1">
              <a:solidFill>
                <a:schemeClr val="tx1"/>
              </a:solidFill>
            </a:rPr>
            <a:t>★はじめに★</a:t>
          </a:r>
          <a:endParaRPr kumimoji="1" lang="en-US" altLang="ja-JP" sz="4400" b="1">
            <a:solidFill>
              <a:schemeClr val="tx1"/>
            </a:solidFill>
          </a:endParaRPr>
        </a:p>
        <a:p>
          <a:pPr algn="l"/>
          <a:r>
            <a:rPr kumimoji="1" lang="ja-JP" altLang="en-US" sz="4400" b="1">
              <a:solidFill>
                <a:schemeClr val="tx1"/>
              </a:solidFill>
            </a:rPr>
            <a:t>・「サプライヤー入力ＦＭ」シートの</a:t>
          </a:r>
          <a:endParaRPr kumimoji="1" lang="en-US" altLang="ja-JP" sz="4400" b="1">
            <a:solidFill>
              <a:schemeClr val="tx1"/>
            </a:solidFill>
          </a:endParaRPr>
        </a:p>
        <a:p>
          <a:pPr algn="l"/>
          <a:r>
            <a:rPr kumimoji="1" lang="ja-JP" altLang="en-US" sz="4400" b="1">
              <a:solidFill>
                <a:schemeClr val="tx1"/>
              </a:solidFill>
            </a:rPr>
            <a:t>　黄色網掛けセルが入力いただきたい</a:t>
          </a:r>
          <a:endParaRPr kumimoji="1" lang="en-US" altLang="ja-JP" sz="4400" b="1">
            <a:solidFill>
              <a:schemeClr val="tx1"/>
            </a:solidFill>
          </a:endParaRPr>
        </a:p>
        <a:p>
          <a:pPr algn="l"/>
          <a:r>
            <a:rPr kumimoji="1" lang="ja-JP" altLang="en-US" sz="4400" b="1">
              <a:solidFill>
                <a:schemeClr val="tx1"/>
              </a:solidFill>
            </a:rPr>
            <a:t>　箇所になります（②～④）。</a:t>
          </a:r>
          <a:endParaRPr kumimoji="1" lang="en-US" altLang="ja-JP" sz="4400" b="1">
            <a:solidFill>
              <a:schemeClr val="tx1"/>
            </a:solidFill>
          </a:endParaRPr>
        </a:p>
        <a:p>
          <a:pPr algn="l"/>
          <a:r>
            <a:rPr kumimoji="1" lang="ja-JP" altLang="en-US" sz="4400" b="1">
              <a:solidFill>
                <a:schemeClr val="tx1"/>
              </a:solidFill>
            </a:rPr>
            <a:t>・シートの削除やシート名の変更は</a:t>
          </a:r>
          <a:endParaRPr kumimoji="1" lang="en-US" altLang="ja-JP" sz="4400" b="1">
            <a:solidFill>
              <a:schemeClr val="tx1"/>
            </a:solidFill>
          </a:endParaRPr>
        </a:p>
        <a:p>
          <a:pPr algn="l"/>
          <a:r>
            <a:rPr kumimoji="1" lang="ja-JP" altLang="en-US" sz="4400" b="1">
              <a:solidFill>
                <a:schemeClr val="tx1"/>
              </a:solidFill>
            </a:rPr>
            <a:t>　しないでください。</a:t>
          </a:r>
          <a:endParaRPr kumimoji="1" lang="en-US" altLang="ja-JP" sz="4400" b="1">
            <a:solidFill>
              <a:schemeClr val="tx1"/>
            </a:solidFill>
          </a:endParaRPr>
        </a:p>
        <a:p>
          <a:pPr algn="l"/>
          <a:r>
            <a:rPr kumimoji="1" lang="ja-JP" altLang="en-US" sz="4400" b="1">
              <a:solidFill>
                <a:schemeClr val="tx1"/>
              </a:solidFill>
            </a:rPr>
            <a:t>・該当外の行は削除せず、</a:t>
          </a:r>
          <a:endParaRPr kumimoji="1" lang="en-US" altLang="ja-JP" sz="4400" b="1">
            <a:solidFill>
              <a:schemeClr val="tx1"/>
            </a:solidFill>
          </a:endParaRPr>
        </a:p>
        <a:p>
          <a:pPr algn="l"/>
          <a:r>
            <a:rPr kumimoji="1" lang="ja-JP" altLang="en-US" sz="4400" b="1">
              <a:solidFill>
                <a:schemeClr val="tx1"/>
              </a:solidFill>
            </a:rPr>
            <a:t>　そのままの状態にして下さい。</a:t>
          </a:r>
          <a:endParaRPr kumimoji="1" lang="en-US" altLang="ja-JP" sz="4400" b="1">
            <a:solidFill>
              <a:schemeClr val="tx1"/>
            </a:solidFill>
          </a:endParaRPr>
        </a:p>
        <a:p>
          <a:pPr algn="l"/>
          <a:endParaRPr kumimoji="1" lang="en-US" altLang="ja-JP" sz="4400" b="1">
            <a:solidFill>
              <a:schemeClr val="tx1"/>
            </a:solidFill>
          </a:endParaRPr>
        </a:p>
        <a:p>
          <a:pPr algn="l"/>
          <a:r>
            <a:rPr kumimoji="1" lang="ja-JP" altLang="en-US" sz="4400" b="1">
              <a:solidFill>
                <a:schemeClr val="tx1"/>
              </a:solidFill>
            </a:rPr>
            <a:t>該当品番の情報入力、</a:t>
          </a:r>
          <a:endParaRPr kumimoji="1" lang="en-US" altLang="ja-JP" sz="4400" b="1">
            <a:solidFill>
              <a:schemeClr val="tx1"/>
            </a:solidFill>
          </a:endParaRPr>
        </a:p>
        <a:p>
          <a:pPr algn="l"/>
          <a:r>
            <a:rPr kumimoji="1" lang="ja-JP" altLang="en-US" sz="4400" b="1">
              <a:solidFill>
                <a:schemeClr val="tx1"/>
              </a:solidFill>
            </a:rPr>
            <a:t>お手数ですが宜しくお願い致します。</a:t>
          </a:r>
          <a:endParaRPr kumimoji="1" lang="ja-JP" alt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o5396.SMD/Desktop/&#9733;&#12469;&#12503;&#12521;&#12452;&#12516;&#12540;&#27096;&#35500;&#26126;&#29992;&#9733;sm5C.0000&#12304;&#12481;&#12521;&#12471;&#27969;&#29992;&#12305;EC&#22770;&#20986;&#21407;&#31295;%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自動計算（このシートは消さない）"/>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tabColor rgb="FFFFC000"/>
    <pageSetUpPr fitToPage="1"/>
  </sheetPr>
  <dimension ref="A1:BK259"/>
  <sheetViews>
    <sheetView tabSelected="1" view="pageBreakPreview" zoomScale="25" zoomScaleNormal="40" zoomScaleSheetLayoutView="25" workbookViewId="0">
      <selection activeCell="W12" sqref="W12:W15"/>
    </sheetView>
  </sheetViews>
  <sheetFormatPr defaultRowHeight="18"/>
  <cols>
    <col min="1" max="1" width="2.08203125" customWidth="1"/>
    <col min="2" max="2" width="5.58203125" customWidth="1"/>
    <col min="3" max="3" width="4.58203125" customWidth="1"/>
    <col min="4" max="4" width="1.58203125" customWidth="1"/>
    <col min="5" max="5" width="4.58203125" customWidth="1"/>
    <col min="6" max="6" width="75.5" customWidth="1"/>
    <col min="7" max="7" width="18.08203125" customWidth="1"/>
    <col min="8" max="8" width="12.08203125" customWidth="1"/>
    <col min="9" max="9" width="36.58203125" customWidth="1"/>
    <col min="10" max="10" width="33.58203125" customWidth="1"/>
    <col min="11" max="21" width="11.58203125" customWidth="1"/>
    <col min="22" max="22" width="9.58203125" hidden="1" customWidth="1"/>
    <col min="23" max="23" width="38.58203125" style="53" customWidth="1"/>
    <col min="24" max="24" width="15.08203125" style="53" customWidth="1"/>
    <col min="25" max="25" width="17.58203125" customWidth="1"/>
    <col min="26" max="26" width="10.08203125" customWidth="1"/>
    <col min="27" max="27" width="12.58203125" customWidth="1"/>
    <col min="28" max="28" width="11.1640625" bestFit="1" customWidth="1"/>
    <col min="29" max="30" width="11.58203125" customWidth="1"/>
    <col min="31" max="31" width="6.6640625" customWidth="1"/>
    <col min="32" max="33" width="11.08203125" customWidth="1"/>
    <col min="34" max="34" width="67.08203125" customWidth="1"/>
    <col min="35" max="35" width="6.6640625" style="19" customWidth="1"/>
    <col min="36" max="36" width="6.6640625" style="100" customWidth="1"/>
    <col min="37" max="37" width="8.08203125" style="46" bestFit="1" customWidth="1"/>
    <col min="38" max="38" width="10.5" style="100" customWidth="1"/>
    <col min="39" max="39" width="10.08203125" style="100" customWidth="1"/>
    <col min="40" max="40" width="7.58203125" style="6" customWidth="1"/>
    <col min="41" max="42" width="14.6640625" style="6" customWidth="1"/>
    <col min="43" max="43" width="7.08203125" style="6" customWidth="1"/>
    <col min="44" max="44" width="6.6640625" style="6" customWidth="1"/>
    <col min="45" max="45" width="16.58203125" style="6" customWidth="1"/>
    <col min="46" max="46" width="13.1640625" style="6" customWidth="1"/>
    <col min="47" max="47" width="30.58203125" style="6" customWidth="1"/>
    <col min="48" max="48" width="33.1640625" style="6" customWidth="1"/>
    <col min="49" max="49" width="21.08203125" style="6" customWidth="1"/>
    <col min="50" max="50" width="16.08203125" style="46" customWidth="1"/>
    <col min="51" max="51" width="37.08203125" style="6" customWidth="1"/>
    <col min="52" max="52" width="9" style="46" customWidth="1"/>
    <col min="53" max="53" width="9" style="46"/>
    <col min="54" max="54" width="9" style="6"/>
    <col min="55" max="63" width="8.58203125" style="35"/>
  </cols>
  <sheetData>
    <row r="1" spans="1:63" ht="30" customHeight="1" thickBot="1">
      <c r="AJ1" s="58"/>
      <c r="AL1" s="58"/>
      <c r="AM1" s="58"/>
      <c r="BC1"/>
      <c r="BD1"/>
      <c r="BE1"/>
      <c r="BF1"/>
      <c r="BG1"/>
      <c r="BH1"/>
      <c r="BI1"/>
      <c r="BJ1"/>
      <c r="BK1"/>
    </row>
    <row r="2" spans="1:63" ht="40.25" customHeight="1" thickTop="1" thickBot="1">
      <c r="A2" s="2"/>
      <c r="B2" s="44" t="s">
        <v>103</v>
      </c>
      <c r="C2" s="299" t="s">
        <v>543</v>
      </c>
      <c r="D2" s="299"/>
      <c r="E2" s="299"/>
      <c r="F2" s="299"/>
      <c r="G2" s="299"/>
      <c r="H2" s="299"/>
      <c r="I2" s="299"/>
      <c r="J2" s="299"/>
      <c r="K2" s="98"/>
      <c r="L2" s="98"/>
      <c r="M2" s="98"/>
      <c r="N2" s="98"/>
      <c r="O2" s="98"/>
      <c r="P2" s="98"/>
      <c r="Q2" s="98"/>
      <c r="R2" s="98"/>
      <c r="S2" s="98"/>
      <c r="T2" s="98"/>
      <c r="U2" s="98"/>
      <c r="V2" s="98"/>
      <c r="W2" s="98"/>
      <c r="X2" s="59"/>
      <c r="Y2" s="98"/>
      <c r="Z2" s="98"/>
      <c r="AA2" s="98"/>
      <c r="AB2" s="98"/>
      <c r="AC2" s="98"/>
      <c r="AD2" s="98"/>
      <c r="AE2" s="98"/>
      <c r="AF2" s="98"/>
      <c r="AG2" s="98"/>
      <c r="AH2" s="98"/>
      <c r="AJ2" s="58"/>
      <c r="AL2" s="58"/>
      <c r="AM2" s="58"/>
      <c r="BB2" s="6" t="s">
        <v>110</v>
      </c>
      <c r="BC2"/>
      <c r="BD2"/>
      <c r="BE2"/>
      <c r="BF2"/>
      <c r="BG2"/>
      <c r="BH2"/>
      <c r="BI2"/>
      <c r="BJ2"/>
      <c r="BK2"/>
    </row>
    <row r="3" spans="1:63" ht="40.25" customHeight="1" thickBot="1">
      <c r="A3" s="3"/>
      <c r="B3" s="45"/>
      <c r="C3" s="300"/>
      <c r="D3" s="300"/>
      <c r="E3" s="300"/>
      <c r="F3" s="300"/>
      <c r="G3" s="300"/>
      <c r="H3" s="300"/>
      <c r="I3" s="300"/>
      <c r="J3" s="300"/>
      <c r="K3" s="99"/>
      <c r="L3" s="99"/>
      <c r="M3" s="99"/>
      <c r="N3" s="99"/>
      <c r="O3" s="99"/>
      <c r="P3" s="99"/>
      <c r="Q3" s="99"/>
      <c r="R3" s="99"/>
      <c r="S3" s="99"/>
      <c r="T3" s="99"/>
      <c r="U3" s="99"/>
      <c r="V3" s="99"/>
      <c r="W3" s="99"/>
      <c r="X3" s="60"/>
      <c r="Y3" s="99"/>
      <c r="Z3" s="99"/>
      <c r="AA3" s="99"/>
      <c r="AB3" s="99"/>
      <c r="AC3" s="99"/>
      <c r="AD3" s="99"/>
      <c r="AE3" s="99"/>
      <c r="AF3" s="99"/>
      <c r="AG3" s="99"/>
      <c r="AH3" s="99"/>
      <c r="AJ3" s="430" t="s">
        <v>127</v>
      </c>
      <c r="AK3" s="416" t="s">
        <v>105</v>
      </c>
      <c r="AL3" s="418" t="s">
        <v>129</v>
      </c>
      <c r="AM3" s="418" t="s">
        <v>128</v>
      </c>
      <c r="AN3" s="428" t="s">
        <v>6</v>
      </c>
      <c r="AO3" s="416" t="s">
        <v>12</v>
      </c>
      <c r="AP3" s="416" t="s">
        <v>5</v>
      </c>
      <c r="AQ3" s="416" t="s">
        <v>13</v>
      </c>
      <c r="AR3" s="416" t="s">
        <v>14</v>
      </c>
      <c r="AS3" s="416" t="s">
        <v>9</v>
      </c>
      <c r="AT3" s="416" t="s">
        <v>10</v>
      </c>
      <c r="AU3" s="416" t="s">
        <v>16</v>
      </c>
      <c r="AV3" s="416" t="s">
        <v>17</v>
      </c>
      <c r="AW3" s="416" t="s">
        <v>18</v>
      </c>
      <c r="AX3" s="420" t="s">
        <v>112</v>
      </c>
      <c r="AY3" s="420" t="s">
        <v>108</v>
      </c>
      <c r="AZ3" s="420" t="s">
        <v>106</v>
      </c>
      <c r="BA3" s="424" t="s">
        <v>115</v>
      </c>
      <c r="BC3" s="413" t="s">
        <v>143</v>
      </c>
      <c r="BD3"/>
      <c r="BE3"/>
      <c r="BF3"/>
      <c r="BG3"/>
      <c r="BH3"/>
      <c r="BI3"/>
      <c r="BJ3"/>
      <c r="BK3"/>
    </row>
    <row r="4" spans="1:63" ht="40.25" customHeight="1" thickTop="1" thickBot="1">
      <c r="M4" s="53"/>
      <c r="N4" s="53"/>
      <c r="O4" s="53"/>
      <c r="P4" s="53"/>
      <c r="Q4" s="53"/>
      <c r="R4" s="53"/>
      <c r="S4" s="53"/>
      <c r="T4" s="53"/>
      <c r="U4" s="53"/>
      <c r="V4" s="53"/>
      <c r="AD4" s="207"/>
      <c r="AE4" s="207"/>
      <c r="AF4" s="426" t="s">
        <v>296</v>
      </c>
      <c r="AG4" s="427"/>
      <c r="AH4" s="222"/>
      <c r="AJ4" s="431"/>
      <c r="AK4" s="417"/>
      <c r="AL4" s="419"/>
      <c r="AM4" s="419"/>
      <c r="AN4" s="429"/>
      <c r="AO4" s="417"/>
      <c r="AP4" s="417"/>
      <c r="AQ4" s="417"/>
      <c r="AR4" s="417"/>
      <c r="AS4" s="417"/>
      <c r="AT4" s="417"/>
      <c r="AU4" s="417"/>
      <c r="AV4" s="417"/>
      <c r="AW4" s="417"/>
      <c r="AX4" s="421"/>
      <c r="AY4" s="421"/>
      <c r="AZ4" s="421"/>
      <c r="BA4" s="425"/>
      <c r="BC4" s="414"/>
      <c r="BD4"/>
      <c r="BE4"/>
      <c r="BF4"/>
      <c r="BG4"/>
      <c r="BH4"/>
      <c r="BI4"/>
      <c r="BJ4"/>
      <c r="BK4"/>
    </row>
    <row r="5" spans="1:63" ht="40.25" customHeight="1">
      <c r="C5" s="301" t="s">
        <v>0</v>
      </c>
      <c r="D5" s="302"/>
      <c r="E5" s="302"/>
      <c r="F5" s="409" t="s">
        <v>712</v>
      </c>
      <c r="H5" s="314" t="s">
        <v>1</v>
      </c>
      <c r="I5" s="315"/>
      <c r="J5" s="320">
        <v>45199</v>
      </c>
      <c r="K5" s="321"/>
      <c r="L5" s="322"/>
      <c r="M5" s="54"/>
      <c r="N5" s="54"/>
      <c r="O5" s="54"/>
      <c r="P5" s="54"/>
      <c r="Q5" s="54"/>
      <c r="R5" s="54"/>
      <c r="S5" s="54"/>
      <c r="T5" s="54"/>
      <c r="U5" s="54"/>
      <c r="V5" s="54"/>
      <c r="W5" s="54"/>
      <c r="X5" s="61" t="s">
        <v>132</v>
      </c>
      <c r="Y5" s="26"/>
      <c r="Z5" s="26"/>
      <c r="AA5" s="415">
        <f>BC55</f>
        <v>6</v>
      </c>
      <c r="AB5" s="415"/>
      <c r="AC5" s="415"/>
      <c r="AD5" s="208"/>
      <c r="AE5" s="207"/>
      <c r="AF5" s="422" t="s">
        <v>297</v>
      </c>
      <c r="AG5" s="423"/>
      <c r="AH5" s="223"/>
      <c r="AJ5" s="70" t="str">
        <f>F5</f>
        <v>1B</v>
      </c>
      <c r="AK5" s="96">
        <v>1</v>
      </c>
      <c r="AL5" s="71">
        <f>J5</f>
        <v>45199</v>
      </c>
      <c r="AM5" s="71"/>
      <c r="AN5" s="72" t="str">
        <f>F12</f>
        <v>レディース　レインパンプス（YUMI）</v>
      </c>
      <c r="AO5" s="72">
        <f>G12</f>
        <v>2200</v>
      </c>
      <c r="AP5" s="72">
        <f>H12</f>
        <v>142</v>
      </c>
      <c r="AQ5" s="72" t="str">
        <f>I12</f>
        <v>1X3691R</v>
      </c>
      <c r="AR5" s="72" t="str">
        <f>J12</f>
        <v>0114200000796</v>
      </c>
      <c r="AS5" s="73">
        <f>COUNTA(K12:P12)</f>
        <v>2</v>
      </c>
      <c r="AT5" s="73">
        <f>COUNTA(R12:U12,R14:U14)</f>
        <v>3</v>
      </c>
      <c r="AU5" s="74">
        <f>X12*AS5*AT5</f>
        <v>6000</v>
      </c>
      <c r="AV5" s="75">
        <f>AU5*AO5</f>
        <v>13200000</v>
      </c>
      <c r="AW5" s="76">
        <f>AA12</f>
        <v>0</v>
      </c>
      <c r="AX5" s="72">
        <f>AB12</f>
        <v>0</v>
      </c>
      <c r="AY5" s="72">
        <f>W12</f>
        <v>0</v>
      </c>
      <c r="AZ5" s="72" t="str">
        <f>Y12</f>
        <v>予約</v>
      </c>
      <c r="BA5" s="101">
        <f>K12</f>
        <v>213</v>
      </c>
      <c r="BC5" s="121">
        <f>AS5*AT5</f>
        <v>6</v>
      </c>
      <c r="BD5"/>
      <c r="BE5"/>
      <c r="BF5"/>
      <c r="BG5"/>
      <c r="BH5"/>
      <c r="BI5"/>
      <c r="BJ5"/>
      <c r="BK5"/>
    </row>
    <row r="6" spans="1:63" ht="40.25" customHeight="1">
      <c r="C6" s="303"/>
      <c r="D6" s="304"/>
      <c r="E6" s="304"/>
      <c r="F6" s="312"/>
      <c r="H6" s="316"/>
      <c r="I6" s="317"/>
      <c r="J6" s="323"/>
      <c r="K6" s="324"/>
      <c r="L6" s="325"/>
      <c r="M6" s="55"/>
      <c r="N6" s="55"/>
      <c r="O6" s="55"/>
      <c r="P6" s="55"/>
      <c r="Q6" s="55"/>
      <c r="R6" s="55"/>
      <c r="S6" s="55"/>
      <c r="T6" s="55"/>
      <c r="U6" s="55"/>
      <c r="V6" s="55"/>
      <c r="W6" s="55"/>
      <c r="X6" s="61" t="s">
        <v>139</v>
      </c>
      <c r="Y6" s="27"/>
      <c r="Z6" s="27"/>
      <c r="AA6" s="432">
        <f>AU55</f>
        <v>6000</v>
      </c>
      <c r="AB6" s="432"/>
      <c r="AC6" s="432"/>
      <c r="AD6" s="118" t="s">
        <v>140</v>
      </c>
      <c r="AF6" s="117"/>
      <c r="AJ6" s="70" t="str">
        <f>F5</f>
        <v>1B</v>
      </c>
      <c r="AK6" s="96">
        <v>2</v>
      </c>
      <c r="AL6" s="71">
        <f>AL5</f>
        <v>45199</v>
      </c>
      <c r="AM6" s="71"/>
      <c r="AN6" s="72">
        <f>F16</f>
        <v>0</v>
      </c>
      <c r="AO6" s="72">
        <f>G16</f>
        <v>0</v>
      </c>
      <c r="AP6" s="72">
        <f>H16</f>
        <v>0</v>
      </c>
      <c r="AQ6" s="72">
        <f>I16</f>
        <v>0</v>
      </c>
      <c r="AR6" s="72">
        <f>J16</f>
        <v>0</v>
      </c>
      <c r="AS6" s="73">
        <f>COUNTA(K16:P16)</f>
        <v>0</v>
      </c>
      <c r="AT6" s="73">
        <f>COUNTA(R16:U16,R18:U18)</f>
        <v>0</v>
      </c>
      <c r="AU6" s="74">
        <f>X16*AS6*AT6</f>
        <v>0</v>
      </c>
      <c r="AV6" s="75">
        <f t="shared" ref="AV6:AV15" si="0">AU6*AO6</f>
        <v>0</v>
      </c>
      <c r="AW6" s="76">
        <f>AA16</f>
        <v>0</v>
      </c>
      <c r="AX6" s="72">
        <f>AB16</f>
        <v>0</v>
      </c>
      <c r="AY6" s="72">
        <f>W16</f>
        <v>0</v>
      </c>
      <c r="AZ6" s="72">
        <f>Y16</f>
        <v>0</v>
      </c>
      <c r="BA6" s="101">
        <f>K16</f>
        <v>0</v>
      </c>
      <c r="BC6" s="121">
        <f t="shared" ref="BC6:BC54" si="1">AS6*AT6</f>
        <v>0</v>
      </c>
      <c r="BD6"/>
      <c r="BE6"/>
      <c r="BF6"/>
      <c r="BG6"/>
      <c r="BH6"/>
      <c r="BI6"/>
      <c r="BJ6"/>
      <c r="BK6"/>
    </row>
    <row r="7" spans="1:63" ht="40.25" customHeight="1">
      <c r="C7" s="303"/>
      <c r="D7" s="304"/>
      <c r="E7" s="304"/>
      <c r="F7" s="312"/>
      <c r="H7" s="316"/>
      <c r="I7" s="317"/>
      <c r="J7" s="323"/>
      <c r="K7" s="324"/>
      <c r="L7" s="325"/>
      <c r="M7" s="55"/>
      <c r="N7" s="55"/>
      <c r="O7" s="55"/>
      <c r="P7" s="55"/>
      <c r="Q7" s="55"/>
      <c r="R7" s="55"/>
      <c r="S7" s="55"/>
      <c r="T7" s="55"/>
      <c r="U7" s="55"/>
      <c r="V7" s="55"/>
      <c r="W7" s="55"/>
      <c r="X7" s="61" t="s">
        <v>133</v>
      </c>
      <c r="Y7" s="27"/>
      <c r="Z7" s="27"/>
      <c r="AA7" s="433">
        <f>AV55</f>
        <v>13200000</v>
      </c>
      <c r="AB7" s="434"/>
      <c r="AC7" s="434"/>
      <c r="AD7" s="61" t="s">
        <v>141</v>
      </c>
      <c r="AG7" s="1"/>
      <c r="AH7" s="1"/>
      <c r="AJ7" s="70" t="str">
        <f>F5</f>
        <v>1B</v>
      </c>
      <c r="AK7" s="96">
        <v>3</v>
      </c>
      <c r="AL7" s="71">
        <f t="shared" ref="AL7:AL52" si="2">AL6</f>
        <v>45199</v>
      </c>
      <c r="AM7" s="71"/>
      <c r="AN7" s="72">
        <f>F20</f>
        <v>0</v>
      </c>
      <c r="AO7" s="72">
        <f>G20</f>
        <v>0</v>
      </c>
      <c r="AP7" s="72">
        <f>H20</f>
        <v>0</v>
      </c>
      <c r="AQ7" s="72">
        <f>I20</f>
        <v>0</v>
      </c>
      <c r="AR7" s="72">
        <f>J20</f>
        <v>0</v>
      </c>
      <c r="AS7" s="73">
        <f>COUNTA(K20:P20)</f>
        <v>0</v>
      </c>
      <c r="AT7" s="73">
        <f>COUNTA(R22:U22,R20:U20)</f>
        <v>0</v>
      </c>
      <c r="AU7" s="74">
        <f>X20*AS7*AT7</f>
        <v>0</v>
      </c>
      <c r="AV7" s="75">
        <f t="shared" si="0"/>
        <v>0</v>
      </c>
      <c r="AW7" s="76">
        <f>AA20</f>
        <v>0</v>
      </c>
      <c r="AX7" s="72">
        <f>AB20</f>
        <v>0</v>
      </c>
      <c r="AY7" s="72">
        <f>W20</f>
        <v>0</v>
      </c>
      <c r="AZ7" s="72">
        <f>Y20</f>
        <v>0</v>
      </c>
      <c r="BA7" s="101">
        <f>K20</f>
        <v>0</v>
      </c>
      <c r="BC7" s="121">
        <f t="shared" si="1"/>
        <v>0</v>
      </c>
      <c r="BD7"/>
      <c r="BE7"/>
      <c r="BF7"/>
      <c r="BG7"/>
      <c r="BH7"/>
      <c r="BI7"/>
      <c r="BJ7"/>
      <c r="BK7"/>
    </row>
    <row r="8" spans="1:63" ht="40.25" customHeight="1" thickBot="1">
      <c r="C8" s="305"/>
      <c r="D8" s="306"/>
      <c r="E8" s="306"/>
      <c r="F8" s="313"/>
      <c r="H8" s="318"/>
      <c r="I8" s="319"/>
      <c r="J8" s="326"/>
      <c r="K8" s="327"/>
      <c r="L8" s="328"/>
      <c r="M8" s="53"/>
      <c r="N8" s="53"/>
      <c r="O8" s="53"/>
      <c r="P8" s="53"/>
      <c r="Q8" s="53"/>
      <c r="R8" s="53"/>
      <c r="S8" s="53"/>
      <c r="T8" s="53"/>
      <c r="U8" s="53"/>
      <c r="V8" s="53"/>
      <c r="X8" s="62" t="s">
        <v>144</v>
      </c>
      <c r="AJ8" s="70" t="str">
        <f>AJ7</f>
        <v>1B</v>
      </c>
      <c r="AK8" s="96">
        <v>4</v>
      </c>
      <c r="AL8" s="71">
        <f t="shared" si="2"/>
        <v>45199</v>
      </c>
      <c r="AM8" s="71"/>
      <c r="AN8" s="72">
        <f>F24</f>
        <v>0</v>
      </c>
      <c r="AO8" s="72">
        <f>G24</f>
        <v>0</v>
      </c>
      <c r="AP8" s="72">
        <f>H24</f>
        <v>0</v>
      </c>
      <c r="AQ8" s="72">
        <f>I24</f>
        <v>0</v>
      </c>
      <c r="AR8" s="72">
        <f>J24</f>
        <v>0</v>
      </c>
      <c r="AS8" s="73">
        <f>COUNTA(K24:P24)</f>
        <v>0</v>
      </c>
      <c r="AT8" s="73">
        <f>COUNTA(R24:U24,R26:U26)</f>
        <v>0</v>
      </c>
      <c r="AU8" s="74">
        <f>X24*AS8*AT8</f>
        <v>0</v>
      </c>
      <c r="AV8" s="75">
        <f t="shared" si="0"/>
        <v>0</v>
      </c>
      <c r="AW8" s="76">
        <f>AA24</f>
        <v>0</v>
      </c>
      <c r="AX8" s="72">
        <f>AB24</f>
        <v>0</v>
      </c>
      <c r="AY8" s="72">
        <f>W24</f>
        <v>0</v>
      </c>
      <c r="AZ8" s="72">
        <f>Y24</f>
        <v>0</v>
      </c>
      <c r="BA8" s="101">
        <f>K24</f>
        <v>0</v>
      </c>
      <c r="BC8" s="121">
        <f t="shared" si="1"/>
        <v>0</v>
      </c>
      <c r="BD8"/>
      <c r="BE8"/>
      <c r="BF8"/>
      <c r="BG8"/>
      <c r="BH8"/>
      <c r="BI8"/>
      <c r="BJ8"/>
      <c r="BK8"/>
    </row>
    <row r="9" spans="1:63" ht="40.25" customHeight="1" thickBot="1">
      <c r="AJ9" s="70" t="str">
        <f t="shared" ref="AJ9:AJ54" si="3">AJ8</f>
        <v>1B</v>
      </c>
      <c r="AK9" s="96">
        <v>5</v>
      </c>
      <c r="AL9" s="71">
        <f t="shared" si="2"/>
        <v>45199</v>
      </c>
      <c r="AM9" s="71"/>
      <c r="AN9" s="72">
        <f>F28</f>
        <v>0</v>
      </c>
      <c r="AO9" s="72">
        <f>G28</f>
        <v>0</v>
      </c>
      <c r="AP9" s="72">
        <f>H28</f>
        <v>0</v>
      </c>
      <c r="AQ9" s="72">
        <f>I28</f>
        <v>0</v>
      </c>
      <c r="AR9" s="72">
        <f>J28</f>
        <v>0</v>
      </c>
      <c r="AS9" s="73">
        <f>COUNTA(K28:P28)</f>
        <v>0</v>
      </c>
      <c r="AT9" s="73">
        <f>COUNTA(R28:U28,R30:U30)</f>
        <v>1</v>
      </c>
      <c r="AU9" s="119">
        <f>X28*AS9*AT9</f>
        <v>0</v>
      </c>
      <c r="AV9" s="75">
        <f t="shared" si="0"/>
        <v>0</v>
      </c>
      <c r="AW9" s="76">
        <f>AA28</f>
        <v>0</v>
      </c>
      <c r="AX9" s="72">
        <f>AB28</f>
        <v>0</v>
      </c>
      <c r="AY9" s="72">
        <f>W28</f>
        <v>0</v>
      </c>
      <c r="AZ9" s="72">
        <f>Y28</f>
        <v>0</v>
      </c>
      <c r="BA9" s="101">
        <f>K28</f>
        <v>0</v>
      </c>
      <c r="BC9" s="121">
        <f t="shared" si="1"/>
        <v>0</v>
      </c>
      <c r="BD9"/>
      <c r="BE9"/>
      <c r="BF9"/>
      <c r="BG9"/>
      <c r="BH9"/>
      <c r="BI9"/>
      <c r="BJ9"/>
      <c r="BK9"/>
    </row>
    <row r="10" spans="1:63" ht="40.25" customHeight="1">
      <c r="B10" s="401" t="s">
        <v>4</v>
      </c>
      <c r="C10" s="403" t="s">
        <v>111</v>
      </c>
      <c r="D10" s="405" t="s">
        <v>7</v>
      </c>
      <c r="E10" s="407" t="s">
        <v>8</v>
      </c>
      <c r="F10" s="307" t="s">
        <v>6</v>
      </c>
      <c r="G10" s="345" t="s">
        <v>102</v>
      </c>
      <c r="H10" s="345" t="s">
        <v>5</v>
      </c>
      <c r="I10" s="307" t="s">
        <v>13</v>
      </c>
      <c r="J10" s="309" t="s">
        <v>101</v>
      </c>
      <c r="K10" s="332" t="s">
        <v>597</v>
      </c>
      <c r="L10" s="333"/>
      <c r="M10" s="333"/>
      <c r="N10" s="333"/>
      <c r="O10" s="333"/>
      <c r="P10" s="333"/>
      <c r="Q10" s="334"/>
      <c r="R10" s="332" t="s">
        <v>119</v>
      </c>
      <c r="S10" s="389"/>
      <c r="T10" s="389"/>
      <c r="U10" s="389"/>
      <c r="V10" s="345" t="s">
        <v>15</v>
      </c>
      <c r="W10" s="345" t="s">
        <v>108</v>
      </c>
      <c r="X10" s="382" t="s">
        <v>131</v>
      </c>
      <c r="Y10" s="345" t="s">
        <v>106</v>
      </c>
      <c r="Z10" s="345" t="s">
        <v>242</v>
      </c>
      <c r="AA10" s="345" t="s">
        <v>104</v>
      </c>
      <c r="AB10" s="382" t="s">
        <v>112</v>
      </c>
      <c r="AC10" s="349" t="s">
        <v>107</v>
      </c>
      <c r="AD10" s="349" t="s">
        <v>130</v>
      </c>
      <c r="AE10" s="309" t="s">
        <v>361</v>
      </c>
      <c r="AF10" s="368"/>
      <c r="AG10" s="368"/>
      <c r="AH10" s="369"/>
      <c r="AJ10" s="70" t="str">
        <f t="shared" si="3"/>
        <v>1B</v>
      </c>
      <c r="AK10" s="96">
        <v>6</v>
      </c>
      <c r="AL10" s="71">
        <f t="shared" si="2"/>
        <v>45199</v>
      </c>
      <c r="AM10" s="71"/>
      <c r="AN10" s="72">
        <f>F32</f>
        <v>0</v>
      </c>
      <c r="AO10" s="72">
        <f>G32</f>
        <v>0</v>
      </c>
      <c r="AP10" s="72">
        <f>H32</f>
        <v>0</v>
      </c>
      <c r="AQ10" s="72">
        <f>I32</f>
        <v>0</v>
      </c>
      <c r="AR10" s="72">
        <f>J32</f>
        <v>0</v>
      </c>
      <c r="AS10" s="73">
        <f>COUNTA(K32:P32)</f>
        <v>0</v>
      </c>
      <c r="AT10" s="73">
        <f>COUNTA(R32:U32,R34:U34)</f>
        <v>1</v>
      </c>
      <c r="AU10" s="74">
        <f>X32*AS10*AT10</f>
        <v>0</v>
      </c>
      <c r="AV10" s="75">
        <f t="shared" si="0"/>
        <v>0</v>
      </c>
      <c r="AW10" s="76">
        <f>AA32</f>
        <v>0</v>
      </c>
      <c r="AX10" s="72">
        <f>AB32</f>
        <v>0</v>
      </c>
      <c r="AY10" s="72">
        <f>W32</f>
        <v>0</v>
      </c>
      <c r="AZ10" s="72">
        <f>Y32</f>
        <v>0</v>
      </c>
      <c r="BA10" s="101">
        <f>K32</f>
        <v>0</v>
      </c>
      <c r="BC10" s="121">
        <f t="shared" si="1"/>
        <v>0</v>
      </c>
      <c r="BD10"/>
      <c r="BE10"/>
      <c r="BF10"/>
      <c r="BG10"/>
      <c r="BH10"/>
      <c r="BI10"/>
      <c r="BJ10"/>
      <c r="BK10"/>
    </row>
    <row r="11" spans="1:63" ht="40.25" customHeight="1" thickBot="1">
      <c r="B11" s="402"/>
      <c r="C11" s="404"/>
      <c r="D11" s="406"/>
      <c r="E11" s="408"/>
      <c r="F11" s="308"/>
      <c r="G11" s="346"/>
      <c r="H11" s="346"/>
      <c r="I11" s="308"/>
      <c r="J11" s="310"/>
      <c r="K11" s="335"/>
      <c r="L11" s="336"/>
      <c r="M11" s="336"/>
      <c r="N11" s="336"/>
      <c r="O11" s="336"/>
      <c r="P11" s="336"/>
      <c r="Q11" s="337"/>
      <c r="R11" s="390"/>
      <c r="S11" s="391"/>
      <c r="T11" s="391"/>
      <c r="U11" s="391"/>
      <c r="V11" s="346"/>
      <c r="W11" s="346"/>
      <c r="X11" s="383"/>
      <c r="Y11" s="346"/>
      <c r="Z11" s="346"/>
      <c r="AA11" s="346"/>
      <c r="AB11" s="383"/>
      <c r="AC11" s="350"/>
      <c r="AD11" s="350"/>
      <c r="AE11" s="370"/>
      <c r="AF11" s="371"/>
      <c r="AG11" s="371"/>
      <c r="AH11" s="372"/>
      <c r="AJ11" s="70" t="str">
        <f t="shared" si="3"/>
        <v>1B</v>
      </c>
      <c r="AK11" s="96">
        <v>7</v>
      </c>
      <c r="AL11" s="71">
        <f t="shared" si="2"/>
        <v>45199</v>
      </c>
      <c r="AM11" s="71"/>
      <c r="AN11" s="72">
        <f>F36</f>
        <v>0</v>
      </c>
      <c r="AO11" s="72">
        <f>G36</f>
        <v>0</v>
      </c>
      <c r="AP11" s="72">
        <f>H36</f>
        <v>0</v>
      </c>
      <c r="AQ11" s="72">
        <f>I36</f>
        <v>0</v>
      </c>
      <c r="AR11" s="72">
        <f>J36</f>
        <v>0</v>
      </c>
      <c r="AS11" s="73">
        <f>COUNTA(K36:P36)</f>
        <v>0</v>
      </c>
      <c r="AT11" s="73">
        <f>COUNTA(R36:U36,R38:U38)</f>
        <v>1</v>
      </c>
      <c r="AU11" s="74">
        <f>X36*AS11*AT11</f>
        <v>0</v>
      </c>
      <c r="AV11" s="75">
        <f t="shared" si="0"/>
        <v>0</v>
      </c>
      <c r="AW11" s="76">
        <f>AA36</f>
        <v>0</v>
      </c>
      <c r="AX11" s="72">
        <f>AB36</f>
        <v>0</v>
      </c>
      <c r="AY11" s="72">
        <f>W36</f>
        <v>0</v>
      </c>
      <c r="AZ11" s="72">
        <f>Y36</f>
        <v>0</v>
      </c>
      <c r="BA11" s="101">
        <f>K36</f>
        <v>0</v>
      </c>
      <c r="BC11" s="121">
        <f t="shared" si="1"/>
        <v>0</v>
      </c>
      <c r="BD11"/>
      <c r="BE11"/>
      <c r="BF11"/>
      <c r="BG11"/>
      <c r="BH11"/>
      <c r="BI11"/>
      <c r="BJ11"/>
      <c r="BK11"/>
    </row>
    <row r="12" spans="1:63" s="7" customFormat="1" ht="40.25" customHeight="1" thickTop="1" thickBot="1">
      <c r="B12" s="392">
        <f t="shared" ref="B12" si="4">B8+1</f>
        <v>1</v>
      </c>
      <c r="C12" s="398"/>
      <c r="D12" s="399"/>
      <c r="E12" s="400"/>
      <c r="F12" s="396" t="s">
        <v>714</v>
      </c>
      <c r="G12" s="338">
        <v>2200</v>
      </c>
      <c r="H12" s="338">
        <v>142</v>
      </c>
      <c r="I12" s="341" t="s">
        <v>715</v>
      </c>
      <c r="J12" s="329" t="s">
        <v>717</v>
      </c>
      <c r="K12" s="256">
        <v>213</v>
      </c>
      <c r="L12" s="256">
        <v>211</v>
      </c>
      <c r="M12" s="256"/>
      <c r="N12" s="256"/>
      <c r="O12" s="256"/>
      <c r="P12" s="256"/>
      <c r="Q12" s="254"/>
      <c r="R12" s="277" t="s">
        <v>116</v>
      </c>
      <c r="S12" s="277" t="s">
        <v>713</v>
      </c>
      <c r="T12" s="278" t="s">
        <v>716</v>
      </c>
      <c r="U12" s="278"/>
      <c r="V12" s="367"/>
      <c r="W12" s="367"/>
      <c r="X12" s="388">
        <v>1000</v>
      </c>
      <c r="Y12" s="355" t="s">
        <v>147</v>
      </c>
      <c r="Z12" s="355"/>
      <c r="AA12" s="361"/>
      <c r="AB12" s="387"/>
      <c r="AC12" s="351"/>
      <c r="AD12" s="351"/>
      <c r="AE12" s="373"/>
      <c r="AF12" s="374"/>
      <c r="AG12" s="374"/>
      <c r="AH12" s="375"/>
      <c r="AI12" s="19"/>
      <c r="AJ12" s="70" t="str">
        <f t="shared" si="3"/>
        <v>1B</v>
      </c>
      <c r="AK12" s="96">
        <v>8</v>
      </c>
      <c r="AL12" s="71">
        <f t="shared" si="2"/>
        <v>45199</v>
      </c>
      <c r="AM12" s="71"/>
      <c r="AN12" s="72">
        <f>F40</f>
        <v>0</v>
      </c>
      <c r="AO12" s="72">
        <f>G40</f>
        <v>0</v>
      </c>
      <c r="AP12" s="72">
        <f>H40</f>
        <v>0</v>
      </c>
      <c r="AQ12" s="72">
        <f>I40</f>
        <v>0</v>
      </c>
      <c r="AR12" s="72">
        <f>J40</f>
        <v>0</v>
      </c>
      <c r="AS12" s="73">
        <f>COUNTA(K40:P40)</f>
        <v>0</v>
      </c>
      <c r="AT12" s="73">
        <f>COUNTA(R40:U40,R42:U42)</f>
        <v>1</v>
      </c>
      <c r="AU12" s="74">
        <f>X40*AS12*AT12</f>
        <v>0</v>
      </c>
      <c r="AV12" s="75">
        <f t="shared" si="0"/>
        <v>0</v>
      </c>
      <c r="AW12" s="76">
        <f>AA40</f>
        <v>0</v>
      </c>
      <c r="AX12" s="72">
        <f>AB40</f>
        <v>0</v>
      </c>
      <c r="AY12" s="72">
        <f>W40</f>
        <v>0</v>
      </c>
      <c r="AZ12" s="72">
        <f>Y40</f>
        <v>0</v>
      </c>
      <c r="BA12" s="101">
        <f>K40</f>
        <v>0</v>
      </c>
      <c r="BB12" s="6"/>
      <c r="BC12" s="121">
        <f t="shared" si="1"/>
        <v>0</v>
      </c>
    </row>
    <row r="13" spans="1:63" s="7" customFormat="1" ht="40.25" customHeight="1" thickBot="1">
      <c r="B13" s="393"/>
      <c r="C13" s="293"/>
      <c r="D13" s="294"/>
      <c r="E13" s="295"/>
      <c r="F13" s="397"/>
      <c r="G13" s="339"/>
      <c r="H13" s="339"/>
      <c r="I13" s="342"/>
      <c r="J13" s="330"/>
      <c r="K13" s="250"/>
      <c r="L13" s="250"/>
      <c r="M13" s="250"/>
      <c r="N13" s="250"/>
      <c r="O13" s="250"/>
      <c r="P13" s="250"/>
      <c r="Q13" s="250"/>
      <c r="R13" s="276"/>
      <c r="S13" s="276"/>
      <c r="T13" s="250"/>
      <c r="U13" s="250"/>
      <c r="V13" s="359"/>
      <c r="W13" s="359"/>
      <c r="X13" s="353"/>
      <c r="Y13" s="355"/>
      <c r="Z13" s="355"/>
      <c r="AA13" s="362"/>
      <c r="AB13" s="365"/>
      <c r="AC13" s="347"/>
      <c r="AD13" s="347"/>
      <c r="AE13" s="376"/>
      <c r="AF13" s="377"/>
      <c r="AG13" s="377"/>
      <c r="AH13" s="378"/>
      <c r="AI13" s="19"/>
      <c r="AJ13" s="70" t="str">
        <f t="shared" si="3"/>
        <v>1B</v>
      </c>
      <c r="AK13" s="96">
        <v>9</v>
      </c>
      <c r="AL13" s="71">
        <f t="shared" si="2"/>
        <v>45199</v>
      </c>
      <c r="AM13" s="71"/>
      <c r="AN13" s="72">
        <f>F44</f>
        <v>0</v>
      </c>
      <c r="AO13" s="72">
        <f>G44</f>
        <v>0</v>
      </c>
      <c r="AP13" s="72">
        <f>H44</f>
        <v>0</v>
      </c>
      <c r="AQ13" s="72">
        <f>I44</f>
        <v>0</v>
      </c>
      <c r="AR13" s="72">
        <f>J44</f>
        <v>0</v>
      </c>
      <c r="AS13" s="73">
        <f>COUNTA(K44:P44)</f>
        <v>0</v>
      </c>
      <c r="AT13" s="73">
        <f>COUNTA(R44:U44,R46:U46)</f>
        <v>1</v>
      </c>
      <c r="AU13" s="74">
        <f>X44*AS13*AT13</f>
        <v>0</v>
      </c>
      <c r="AV13" s="75">
        <f t="shared" si="0"/>
        <v>0</v>
      </c>
      <c r="AW13" s="76">
        <f>AA44</f>
        <v>0</v>
      </c>
      <c r="AX13" s="72">
        <f>AB44</f>
        <v>0</v>
      </c>
      <c r="AY13" s="72">
        <f>W44</f>
        <v>0</v>
      </c>
      <c r="AZ13" s="72">
        <f>Y44</f>
        <v>0</v>
      </c>
      <c r="BA13" s="101">
        <f>K44</f>
        <v>0</v>
      </c>
      <c r="BB13" s="6"/>
      <c r="BC13" s="121">
        <f t="shared" si="1"/>
        <v>0</v>
      </c>
    </row>
    <row r="14" spans="1:63" s="7" customFormat="1" ht="40.25" customHeight="1" thickBot="1">
      <c r="B14" s="393"/>
      <c r="C14" s="293"/>
      <c r="D14" s="294"/>
      <c r="E14" s="295"/>
      <c r="F14" s="397"/>
      <c r="G14" s="339"/>
      <c r="H14" s="339"/>
      <c r="I14" s="342"/>
      <c r="J14" s="330"/>
      <c r="K14" s="255"/>
      <c r="L14" s="255"/>
      <c r="M14" s="255"/>
      <c r="N14" s="255"/>
      <c r="O14" s="255"/>
      <c r="P14" s="255"/>
      <c r="Q14" s="255"/>
      <c r="R14" s="276"/>
      <c r="S14" s="276"/>
      <c r="T14" s="250"/>
      <c r="U14" s="250"/>
      <c r="V14" s="359"/>
      <c r="W14" s="359"/>
      <c r="X14" s="353"/>
      <c r="Y14" s="355"/>
      <c r="Z14" s="355"/>
      <c r="AA14" s="362"/>
      <c r="AB14" s="365"/>
      <c r="AC14" s="347"/>
      <c r="AD14" s="347"/>
      <c r="AE14" s="376"/>
      <c r="AF14" s="377"/>
      <c r="AG14" s="377"/>
      <c r="AH14" s="378"/>
      <c r="AI14" s="19"/>
      <c r="AJ14" s="77" t="str">
        <f t="shared" si="3"/>
        <v>1B</v>
      </c>
      <c r="AK14" s="78">
        <v>10</v>
      </c>
      <c r="AL14" s="79">
        <f>AL13</f>
        <v>45199</v>
      </c>
      <c r="AM14" s="79"/>
      <c r="AN14" s="80">
        <f>F48</f>
        <v>0</v>
      </c>
      <c r="AO14" s="80">
        <f>G48</f>
        <v>0</v>
      </c>
      <c r="AP14" s="80">
        <f>H48</f>
        <v>0</v>
      </c>
      <c r="AQ14" s="80">
        <f>I48</f>
        <v>0</v>
      </c>
      <c r="AR14" s="80">
        <f>J48</f>
        <v>0</v>
      </c>
      <c r="AS14" s="81">
        <f>COUNTA(K48:P48)</f>
        <v>0</v>
      </c>
      <c r="AT14" s="81">
        <f>COUNTA(R48:U48,R50:U50)</f>
        <v>1</v>
      </c>
      <c r="AU14" s="82">
        <f>X48*AS14*AT14</f>
        <v>0</v>
      </c>
      <c r="AV14" s="83">
        <f t="shared" si="0"/>
        <v>0</v>
      </c>
      <c r="AW14" s="84">
        <f>AA48</f>
        <v>0</v>
      </c>
      <c r="AX14" s="80">
        <f>AB48</f>
        <v>0</v>
      </c>
      <c r="AY14" s="80">
        <f>W48</f>
        <v>0</v>
      </c>
      <c r="AZ14" s="80">
        <f>Y48</f>
        <v>0</v>
      </c>
      <c r="BA14" s="102">
        <f>K48</f>
        <v>0</v>
      </c>
      <c r="BB14" s="6"/>
      <c r="BC14" s="121">
        <f t="shared" si="1"/>
        <v>0</v>
      </c>
    </row>
    <row r="15" spans="1:63" s="7" customFormat="1" ht="40.25" customHeight="1" thickBot="1">
      <c r="B15" s="394"/>
      <c r="C15" s="296"/>
      <c r="D15" s="297"/>
      <c r="E15" s="298"/>
      <c r="F15" s="397"/>
      <c r="G15" s="340"/>
      <c r="H15" s="340"/>
      <c r="I15" s="343"/>
      <c r="J15" s="331"/>
      <c r="K15" s="257"/>
      <c r="L15" s="257"/>
      <c r="M15" s="257"/>
      <c r="N15" s="257"/>
      <c r="O15" s="257"/>
      <c r="P15" s="257"/>
      <c r="Q15" s="279"/>
      <c r="R15" s="265"/>
      <c r="S15" s="265"/>
      <c r="T15" s="266"/>
      <c r="U15" s="266"/>
      <c r="V15" s="360"/>
      <c r="W15" s="360"/>
      <c r="X15" s="354"/>
      <c r="Y15" s="356"/>
      <c r="Z15" s="356"/>
      <c r="AA15" s="363"/>
      <c r="AB15" s="366"/>
      <c r="AC15" s="348"/>
      <c r="AD15" s="348"/>
      <c r="AE15" s="379"/>
      <c r="AF15" s="380"/>
      <c r="AG15" s="380"/>
      <c r="AH15" s="381"/>
      <c r="AI15" s="19"/>
      <c r="AJ15" s="85" t="str">
        <f t="shared" si="3"/>
        <v>1B</v>
      </c>
      <c r="AK15" s="97">
        <v>11</v>
      </c>
      <c r="AL15" s="86">
        <f t="shared" si="2"/>
        <v>45199</v>
      </c>
      <c r="AM15" s="86"/>
      <c r="AN15" s="87">
        <f>F63</f>
        <v>0</v>
      </c>
      <c r="AO15" s="87">
        <f>G63</f>
        <v>0</v>
      </c>
      <c r="AP15" s="87">
        <f>H63</f>
        <v>0</v>
      </c>
      <c r="AQ15" s="87">
        <f>I63</f>
        <v>0</v>
      </c>
      <c r="AR15" s="87">
        <f>J63</f>
        <v>0</v>
      </c>
      <c r="AS15" s="88">
        <f>COUNTA(K63:P63)</f>
        <v>0</v>
      </c>
      <c r="AT15" s="103">
        <f>COUNTA(R63:U63,R65:U65)</f>
        <v>1</v>
      </c>
      <c r="AU15" s="89">
        <f>X63*AS15*AT15</f>
        <v>0</v>
      </c>
      <c r="AV15" s="90">
        <f t="shared" si="0"/>
        <v>0</v>
      </c>
      <c r="AW15" s="91">
        <f>AA63</f>
        <v>0</v>
      </c>
      <c r="AX15" s="87">
        <f>AB63</f>
        <v>0</v>
      </c>
      <c r="AY15" s="87">
        <f>W63</f>
        <v>0</v>
      </c>
      <c r="AZ15" s="87">
        <f>Y63</f>
        <v>0</v>
      </c>
      <c r="BA15" s="104">
        <f>K63</f>
        <v>0</v>
      </c>
      <c r="BB15" s="6"/>
      <c r="BC15" s="121">
        <f t="shared" si="1"/>
        <v>0</v>
      </c>
    </row>
    <row r="16" spans="1:63" s="9" customFormat="1" ht="40.25" customHeight="1" thickTop="1" thickBot="1">
      <c r="B16" s="392">
        <f t="shared" ref="B16" si="5">B12+1</f>
        <v>2</v>
      </c>
      <c r="C16" s="290"/>
      <c r="D16" s="291"/>
      <c r="E16" s="292"/>
      <c r="F16" s="396"/>
      <c r="G16" s="338"/>
      <c r="H16" s="338"/>
      <c r="I16" s="341"/>
      <c r="J16" s="329"/>
      <c r="K16" s="256"/>
      <c r="L16" s="256"/>
      <c r="M16" s="256"/>
      <c r="N16" s="256"/>
      <c r="O16" s="256"/>
      <c r="P16" s="256"/>
      <c r="Q16" s="288"/>
      <c r="R16" s="277"/>
      <c r="S16" s="277"/>
      <c r="T16" s="278"/>
      <c r="U16" s="278"/>
      <c r="V16" s="367"/>
      <c r="W16" s="367"/>
      <c r="X16" s="388"/>
      <c r="Y16" s="355"/>
      <c r="Z16" s="355"/>
      <c r="AA16" s="361"/>
      <c r="AB16" s="387"/>
      <c r="AC16" s="351"/>
      <c r="AD16" s="351"/>
      <c r="AE16" s="373"/>
      <c r="AF16" s="374"/>
      <c r="AG16" s="374"/>
      <c r="AH16" s="375"/>
      <c r="AI16" s="19"/>
      <c r="AJ16" s="70" t="str">
        <f t="shared" si="3"/>
        <v>1B</v>
      </c>
      <c r="AK16" s="96">
        <v>12</v>
      </c>
      <c r="AL16" s="71">
        <f t="shared" si="2"/>
        <v>45199</v>
      </c>
      <c r="AM16" s="71"/>
      <c r="AN16" s="72">
        <f>F67</f>
        <v>0</v>
      </c>
      <c r="AO16" s="72">
        <f>G67</f>
        <v>0</v>
      </c>
      <c r="AP16" s="72">
        <f>H67</f>
        <v>0</v>
      </c>
      <c r="AQ16" s="72">
        <f>I67</f>
        <v>0</v>
      </c>
      <c r="AR16" s="72">
        <f>J67</f>
        <v>0</v>
      </c>
      <c r="AS16" s="73">
        <f>COUNTA(K67:P67)</f>
        <v>0</v>
      </c>
      <c r="AT16" s="81">
        <f>COUNTA(R67:U67,R69:U69)</f>
        <v>1</v>
      </c>
      <c r="AU16" s="89">
        <f>X67*AS16*AT16</f>
        <v>0</v>
      </c>
      <c r="AV16" s="75">
        <f t="shared" ref="AV16:AV54" si="6">AU16*AO16</f>
        <v>0</v>
      </c>
      <c r="AW16" s="76">
        <f>AA67</f>
        <v>0</v>
      </c>
      <c r="AX16" s="72">
        <f>AB67</f>
        <v>0</v>
      </c>
      <c r="AY16" s="72">
        <f>W67</f>
        <v>0</v>
      </c>
      <c r="AZ16" s="72">
        <f>Y67</f>
        <v>0</v>
      </c>
      <c r="BA16" s="101">
        <f>K67</f>
        <v>0</v>
      </c>
      <c r="BB16" s="6"/>
      <c r="BC16" s="121">
        <f t="shared" si="1"/>
        <v>0</v>
      </c>
    </row>
    <row r="17" spans="2:55" s="9" customFormat="1" ht="40.25" customHeight="1" thickBot="1">
      <c r="B17" s="393"/>
      <c r="C17" s="293"/>
      <c r="D17" s="294"/>
      <c r="E17" s="295"/>
      <c r="F17" s="397"/>
      <c r="G17" s="339"/>
      <c r="H17" s="339"/>
      <c r="I17" s="342"/>
      <c r="J17" s="330"/>
      <c r="K17" s="250"/>
      <c r="L17" s="250"/>
      <c r="M17" s="250"/>
      <c r="N17" s="250"/>
      <c r="O17" s="250"/>
      <c r="P17" s="250"/>
      <c r="Q17" s="250"/>
      <c r="R17" s="276"/>
      <c r="S17" s="276"/>
      <c r="T17" s="250"/>
      <c r="U17" s="250"/>
      <c r="V17" s="359"/>
      <c r="W17" s="359"/>
      <c r="X17" s="353"/>
      <c r="Y17" s="355"/>
      <c r="Z17" s="355"/>
      <c r="AA17" s="362"/>
      <c r="AB17" s="365"/>
      <c r="AC17" s="347"/>
      <c r="AD17" s="347"/>
      <c r="AE17" s="376"/>
      <c r="AF17" s="377"/>
      <c r="AG17" s="377"/>
      <c r="AH17" s="378"/>
      <c r="AI17" s="19"/>
      <c r="AJ17" s="70" t="str">
        <f t="shared" si="3"/>
        <v>1B</v>
      </c>
      <c r="AK17" s="96">
        <v>13</v>
      </c>
      <c r="AL17" s="71">
        <f t="shared" si="2"/>
        <v>45199</v>
      </c>
      <c r="AM17" s="71"/>
      <c r="AN17" s="72">
        <f>F71</f>
        <v>0</v>
      </c>
      <c r="AO17" s="72">
        <f>G71</f>
        <v>0</v>
      </c>
      <c r="AP17" s="72">
        <f>H71</f>
        <v>0</v>
      </c>
      <c r="AQ17" s="72">
        <f>I71</f>
        <v>0</v>
      </c>
      <c r="AR17" s="72">
        <f>J71</f>
        <v>0</v>
      </c>
      <c r="AS17" s="73">
        <f>COUNTA(K71:P71)</f>
        <v>0</v>
      </c>
      <c r="AT17" s="81">
        <f>COUNTA(R71:U71,R73:U73)</f>
        <v>1</v>
      </c>
      <c r="AU17" s="89">
        <f>X71*AS17*AT17</f>
        <v>0</v>
      </c>
      <c r="AV17" s="75">
        <f t="shared" si="6"/>
        <v>0</v>
      </c>
      <c r="AW17" s="76">
        <f>AA71</f>
        <v>0</v>
      </c>
      <c r="AX17" s="72">
        <f>AB71</f>
        <v>0</v>
      </c>
      <c r="AY17" s="72">
        <f>W71</f>
        <v>0</v>
      </c>
      <c r="AZ17" s="72">
        <f>Y71</f>
        <v>0</v>
      </c>
      <c r="BA17" s="101">
        <f>K71</f>
        <v>0</v>
      </c>
      <c r="BB17" s="6"/>
      <c r="BC17" s="121">
        <f t="shared" si="1"/>
        <v>0</v>
      </c>
    </row>
    <row r="18" spans="2:55" s="9" customFormat="1" ht="40.25" customHeight="1" thickBot="1">
      <c r="B18" s="393"/>
      <c r="C18" s="293"/>
      <c r="D18" s="294"/>
      <c r="E18" s="295"/>
      <c r="F18" s="397"/>
      <c r="G18" s="339"/>
      <c r="H18" s="339"/>
      <c r="I18" s="342"/>
      <c r="J18" s="330"/>
      <c r="K18" s="289"/>
      <c r="L18" s="289"/>
      <c r="M18" s="289"/>
      <c r="N18" s="289"/>
      <c r="O18" s="289"/>
      <c r="P18" s="289"/>
      <c r="Q18" s="289"/>
      <c r="R18" s="276"/>
      <c r="S18" s="276"/>
      <c r="T18" s="250"/>
      <c r="U18" s="250"/>
      <c r="V18" s="359"/>
      <c r="W18" s="359"/>
      <c r="X18" s="353"/>
      <c r="Y18" s="355"/>
      <c r="Z18" s="355"/>
      <c r="AA18" s="362"/>
      <c r="AB18" s="365"/>
      <c r="AC18" s="347"/>
      <c r="AD18" s="347"/>
      <c r="AE18" s="376"/>
      <c r="AF18" s="377"/>
      <c r="AG18" s="377"/>
      <c r="AH18" s="378"/>
      <c r="AI18" s="19"/>
      <c r="AJ18" s="70" t="str">
        <f t="shared" si="3"/>
        <v>1B</v>
      </c>
      <c r="AK18" s="96">
        <v>14</v>
      </c>
      <c r="AL18" s="71">
        <f t="shared" si="2"/>
        <v>45199</v>
      </c>
      <c r="AM18" s="71"/>
      <c r="AN18" s="72">
        <f>F75</f>
        <v>0</v>
      </c>
      <c r="AO18" s="72">
        <f>G75</f>
        <v>0</v>
      </c>
      <c r="AP18" s="72">
        <f>H75</f>
        <v>0</v>
      </c>
      <c r="AQ18" s="72">
        <f t="shared" ref="AQ18:AR18" si="7">I75</f>
        <v>0</v>
      </c>
      <c r="AR18" s="72">
        <f t="shared" si="7"/>
        <v>0</v>
      </c>
      <c r="AS18" s="73">
        <f>COUNTA(K75:P75)</f>
        <v>0</v>
      </c>
      <c r="AT18" s="81">
        <f>COUNTA(R75:U75,R77:U77)</f>
        <v>1</v>
      </c>
      <c r="AU18" s="89">
        <f>X75*AS18*AT18</f>
        <v>0</v>
      </c>
      <c r="AV18" s="75">
        <f t="shared" si="6"/>
        <v>0</v>
      </c>
      <c r="AW18" s="76">
        <f>AA75</f>
        <v>0</v>
      </c>
      <c r="AX18" s="72">
        <f>AB75</f>
        <v>0</v>
      </c>
      <c r="AY18" s="72">
        <f>W75</f>
        <v>0</v>
      </c>
      <c r="AZ18" s="72">
        <f>Y75</f>
        <v>0</v>
      </c>
      <c r="BA18" s="101">
        <f>K75</f>
        <v>0</v>
      </c>
      <c r="BB18" s="6"/>
      <c r="BC18" s="121">
        <f t="shared" si="1"/>
        <v>0</v>
      </c>
    </row>
    <row r="19" spans="2:55" s="9" customFormat="1" ht="40.25" customHeight="1" thickBot="1">
      <c r="B19" s="394"/>
      <c r="C19" s="296"/>
      <c r="D19" s="297"/>
      <c r="E19" s="298"/>
      <c r="F19" s="397"/>
      <c r="G19" s="340"/>
      <c r="H19" s="340"/>
      <c r="I19" s="343"/>
      <c r="J19" s="331"/>
      <c r="K19" s="257"/>
      <c r="L19" s="257"/>
      <c r="M19" s="257"/>
      <c r="N19" s="257"/>
      <c r="O19" s="257"/>
      <c r="P19" s="257"/>
      <c r="Q19" s="279"/>
      <c r="R19" s="269"/>
      <c r="S19" s="269"/>
      <c r="T19" s="289"/>
      <c r="U19" s="289"/>
      <c r="V19" s="360"/>
      <c r="W19" s="360"/>
      <c r="X19" s="354"/>
      <c r="Y19" s="356"/>
      <c r="Z19" s="356"/>
      <c r="AA19" s="363"/>
      <c r="AB19" s="366"/>
      <c r="AC19" s="348"/>
      <c r="AD19" s="348"/>
      <c r="AE19" s="379"/>
      <c r="AF19" s="380"/>
      <c r="AG19" s="380"/>
      <c r="AH19" s="381"/>
      <c r="AI19" s="19"/>
      <c r="AJ19" s="70" t="str">
        <f t="shared" si="3"/>
        <v>1B</v>
      </c>
      <c r="AK19" s="96">
        <v>15</v>
      </c>
      <c r="AL19" s="71">
        <f t="shared" si="2"/>
        <v>45199</v>
      </c>
      <c r="AM19" s="71"/>
      <c r="AN19" s="72">
        <f>F79</f>
        <v>0</v>
      </c>
      <c r="AO19" s="72">
        <f>G79</f>
        <v>0</v>
      </c>
      <c r="AP19" s="72">
        <f>H79</f>
        <v>0</v>
      </c>
      <c r="AQ19" s="72">
        <f t="shared" ref="AQ19:AR19" si="8">I79</f>
        <v>0</v>
      </c>
      <c r="AR19" s="72">
        <f t="shared" si="8"/>
        <v>0</v>
      </c>
      <c r="AS19" s="73">
        <f>COUNTA(K79:P79)</f>
        <v>0</v>
      </c>
      <c r="AT19" s="81">
        <f>COUNTA(R79:U79,R81:U81)</f>
        <v>1</v>
      </c>
      <c r="AU19" s="89">
        <f>X79*AS19*AT19</f>
        <v>0</v>
      </c>
      <c r="AV19" s="75">
        <f t="shared" si="6"/>
        <v>0</v>
      </c>
      <c r="AW19" s="76">
        <f>AA79</f>
        <v>0</v>
      </c>
      <c r="AX19" s="72">
        <f>AB79</f>
        <v>0</v>
      </c>
      <c r="AY19" s="72">
        <f>W79</f>
        <v>0</v>
      </c>
      <c r="AZ19" s="72">
        <f>Y79</f>
        <v>0</v>
      </c>
      <c r="BA19" s="101">
        <f>K79</f>
        <v>0</v>
      </c>
      <c r="BB19" s="6"/>
      <c r="BC19" s="121">
        <f t="shared" si="1"/>
        <v>0</v>
      </c>
    </row>
    <row r="20" spans="2:55" s="11" customFormat="1" ht="40.25" customHeight="1" thickTop="1" thickBot="1">
      <c r="B20" s="392">
        <f t="shared" ref="B20" si="9">B16+1</f>
        <v>3</v>
      </c>
      <c r="C20" s="290"/>
      <c r="D20" s="291"/>
      <c r="E20" s="292"/>
      <c r="F20" s="396"/>
      <c r="G20" s="338"/>
      <c r="H20" s="338"/>
      <c r="I20" s="341"/>
      <c r="J20" s="329"/>
      <c r="K20" s="256"/>
      <c r="L20" s="256"/>
      <c r="M20" s="256"/>
      <c r="N20" s="256"/>
      <c r="O20" s="256"/>
      <c r="P20" s="256"/>
      <c r="Q20" s="288"/>
      <c r="R20" s="277"/>
      <c r="S20" s="277"/>
      <c r="T20" s="278"/>
      <c r="U20" s="278"/>
      <c r="V20" s="367"/>
      <c r="W20" s="367"/>
      <c r="X20" s="388"/>
      <c r="Y20" s="355"/>
      <c r="Z20" s="355"/>
      <c r="AA20" s="361"/>
      <c r="AB20" s="387"/>
      <c r="AC20" s="351"/>
      <c r="AD20" s="351"/>
      <c r="AE20" s="373"/>
      <c r="AF20" s="374"/>
      <c r="AG20" s="374"/>
      <c r="AH20" s="375"/>
      <c r="AI20" s="20"/>
      <c r="AJ20" s="70" t="str">
        <f t="shared" si="3"/>
        <v>1B</v>
      </c>
      <c r="AK20" s="96">
        <v>16</v>
      </c>
      <c r="AL20" s="71">
        <f t="shared" si="2"/>
        <v>45199</v>
      </c>
      <c r="AM20" s="71"/>
      <c r="AN20" s="72">
        <f>F83</f>
        <v>0</v>
      </c>
      <c r="AO20" s="72">
        <f>G83</f>
        <v>0</v>
      </c>
      <c r="AP20" s="72">
        <f>H83</f>
        <v>0</v>
      </c>
      <c r="AQ20" s="72">
        <f t="shared" ref="AQ20:AR20" si="10">I83</f>
        <v>0</v>
      </c>
      <c r="AR20" s="72">
        <f t="shared" si="10"/>
        <v>0</v>
      </c>
      <c r="AS20" s="73">
        <f>COUNTA(K83:P83)</f>
        <v>0</v>
      </c>
      <c r="AT20" s="81">
        <f>COUNTA(R83:U83,R85:U85)</f>
        <v>1</v>
      </c>
      <c r="AU20" s="89">
        <f>X83*AS20*AT20</f>
        <v>0</v>
      </c>
      <c r="AV20" s="75">
        <f t="shared" si="6"/>
        <v>0</v>
      </c>
      <c r="AW20" s="76">
        <f>AA83</f>
        <v>0</v>
      </c>
      <c r="AX20" s="72">
        <f>AB83</f>
        <v>0</v>
      </c>
      <c r="AY20" s="72">
        <f>W83</f>
        <v>0</v>
      </c>
      <c r="AZ20" s="72">
        <f>Y83</f>
        <v>0</v>
      </c>
      <c r="BA20" s="101">
        <f>K83</f>
        <v>0</v>
      </c>
      <c r="BB20" s="6"/>
      <c r="BC20" s="121">
        <f t="shared" si="1"/>
        <v>0</v>
      </c>
    </row>
    <row r="21" spans="2:55" s="11" customFormat="1" ht="40.25" customHeight="1" thickBot="1">
      <c r="B21" s="393"/>
      <c r="C21" s="293"/>
      <c r="D21" s="294"/>
      <c r="E21" s="295"/>
      <c r="F21" s="397"/>
      <c r="G21" s="339"/>
      <c r="H21" s="339"/>
      <c r="I21" s="342"/>
      <c r="J21" s="330"/>
      <c r="K21" s="250"/>
      <c r="L21" s="250"/>
      <c r="M21" s="250"/>
      <c r="N21" s="250"/>
      <c r="O21" s="250"/>
      <c r="P21" s="250"/>
      <c r="Q21" s="250"/>
      <c r="R21" s="276"/>
      <c r="S21" s="276"/>
      <c r="T21" s="250"/>
      <c r="U21" s="250"/>
      <c r="V21" s="359"/>
      <c r="W21" s="359"/>
      <c r="X21" s="353"/>
      <c r="Y21" s="355"/>
      <c r="Z21" s="355"/>
      <c r="AA21" s="362"/>
      <c r="AB21" s="365"/>
      <c r="AC21" s="347"/>
      <c r="AD21" s="347"/>
      <c r="AE21" s="376"/>
      <c r="AF21" s="377"/>
      <c r="AG21" s="377"/>
      <c r="AH21" s="378"/>
      <c r="AI21" s="20"/>
      <c r="AJ21" s="70" t="str">
        <f t="shared" si="3"/>
        <v>1B</v>
      </c>
      <c r="AK21" s="96">
        <v>17</v>
      </c>
      <c r="AL21" s="71">
        <f t="shared" si="2"/>
        <v>45199</v>
      </c>
      <c r="AM21" s="71"/>
      <c r="AN21" s="72">
        <f>F87</f>
        <v>0</v>
      </c>
      <c r="AO21" s="72">
        <f>G87</f>
        <v>0</v>
      </c>
      <c r="AP21" s="72">
        <f>H87</f>
        <v>0</v>
      </c>
      <c r="AQ21" s="72">
        <f t="shared" ref="AQ21:AR21" si="11">I87</f>
        <v>0</v>
      </c>
      <c r="AR21" s="72">
        <f t="shared" si="11"/>
        <v>0</v>
      </c>
      <c r="AS21" s="73">
        <f>COUNTA(K87:P87)</f>
        <v>0</v>
      </c>
      <c r="AT21" s="81">
        <f>COUNTA(R87:U87,R89:U89)</f>
        <v>1</v>
      </c>
      <c r="AU21" s="89">
        <f>X87*AS21*AT21</f>
        <v>0</v>
      </c>
      <c r="AV21" s="75">
        <f t="shared" si="6"/>
        <v>0</v>
      </c>
      <c r="AW21" s="76">
        <f>AA87</f>
        <v>0</v>
      </c>
      <c r="AX21" s="72">
        <f>AB87</f>
        <v>0</v>
      </c>
      <c r="AY21" s="72">
        <f>W87</f>
        <v>0</v>
      </c>
      <c r="AZ21" s="72">
        <f>Y87</f>
        <v>0</v>
      </c>
      <c r="BA21" s="101">
        <f>K87</f>
        <v>0</v>
      </c>
      <c r="BB21" s="6"/>
      <c r="BC21" s="121">
        <f t="shared" si="1"/>
        <v>0</v>
      </c>
    </row>
    <row r="22" spans="2:55" s="11" customFormat="1" ht="40.25" customHeight="1" thickBot="1">
      <c r="B22" s="393"/>
      <c r="C22" s="293"/>
      <c r="D22" s="294"/>
      <c r="E22" s="295"/>
      <c r="F22" s="397"/>
      <c r="G22" s="339"/>
      <c r="H22" s="339"/>
      <c r="I22" s="342"/>
      <c r="J22" s="330"/>
      <c r="K22" s="289"/>
      <c r="L22" s="289"/>
      <c r="M22" s="289"/>
      <c r="N22" s="289"/>
      <c r="O22" s="289"/>
      <c r="P22" s="289"/>
      <c r="Q22" s="289"/>
      <c r="R22" s="276"/>
      <c r="S22" s="276"/>
      <c r="T22" s="250"/>
      <c r="U22" s="250"/>
      <c r="V22" s="359"/>
      <c r="W22" s="359"/>
      <c r="X22" s="353"/>
      <c r="Y22" s="355"/>
      <c r="Z22" s="355"/>
      <c r="AA22" s="362"/>
      <c r="AB22" s="365"/>
      <c r="AC22" s="347"/>
      <c r="AD22" s="347"/>
      <c r="AE22" s="376"/>
      <c r="AF22" s="377"/>
      <c r="AG22" s="377"/>
      <c r="AH22" s="378"/>
      <c r="AI22" s="20"/>
      <c r="AJ22" s="70" t="str">
        <f t="shared" si="3"/>
        <v>1B</v>
      </c>
      <c r="AK22" s="96">
        <v>18</v>
      </c>
      <c r="AL22" s="71">
        <f t="shared" si="2"/>
        <v>45199</v>
      </c>
      <c r="AM22" s="71"/>
      <c r="AN22" s="72">
        <f>F91</f>
        <v>0</v>
      </c>
      <c r="AO22" s="72">
        <f>G91</f>
        <v>0</v>
      </c>
      <c r="AP22" s="72">
        <f>H91</f>
        <v>0</v>
      </c>
      <c r="AQ22" s="72">
        <f t="shared" ref="AQ22:AR22" si="12">I91</f>
        <v>0</v>
      </c>
      <c r="AR22" s="72">
        <f t="shared" si="12"/>
        <v>0</v>
      </c>
      <c r="AS22" s="73">
        <f>COUNTA(K91:P91)</f>
        <v>0</v>
      </c>
      <c r="AT22" s="81">
        <f>COUNTA(R91:U91,R93:U93)</f>
        <v>1</v>
      </c>
      <c r="AU22" s="89">
        <f>X91*AS22*AT22</f>
        <v>0</v>
      </c>
      <c r="AV22" s="75">
        <f t="shared" si="6"/>
        <v>0</v>
      </c>
      <c r="AW22" s="76">
        <f>AA91</f>
        <v>0</v>
      </c>
      <c r="AX22" s="72">
        <f>AB91</f>
        <v>0</v>
      </c>
      <c r="AY22" s="72">
        <f>W91</f>
        <v>0</v>
      </c>
      <c r="AZ22" s="72">
        <f>Y91</f>
        <v>0</v>
      </c>
      <c r="BA22" s="101">
        <f>K91</f>
        <v>0</v>
      </c>
      <c r="BB22" s="6"/>
      <c r="BC22" s="121">
        <f t="shared" si="1"/>
        <v>0</v>
      </c>
    </row>
    <row r="23" spans="2:55" s="11" customFormat="1" ht="40.25" customHeight="1" thickBot="1">
      <c r="B23" s="394"/>
      <c r="C23" s="296"/>
      <c r="D23" s="297"/>
      <c r="E23" s="298"/>
      <c r="F23" s="397"/>
      <c r="G23" s="340"/>
      <c r="H23" s="340"/>
      <c r="I23" s="343"/>
      <c r="J23" s="331"/>
      <c r="K23" s="257"/>
      <c r="L23" s="257"/>
      <c r="M23" s="257"/>
      <c r="N23" s="257"/>
      <c r="O23" s="257"/>
      <c r="P23" s="257"/>
      <c r="Q23" s="279"/>
      <c r="R23" s="269"/>
      <c r="S23" s="269"/>
      <c r="T23" s="289"/>
      <c r="U23" s="289"/>
      <c r="V23" s="360"/>
      <c r="W23" s="360"/>
      <c r="X23" s="354"/>
      <c r="Y23" s="356"/>
      <c r="Z23" s="356"/>
      <c r="AA23" s="363"/>
      <c r="AB23" s="366"/>
      <c r="AC23" s="348"/>
      <c r="AD23" s="348"/>
      <c r="AE23" s="379"/>
      <c r="AF23" s="380"/>
      <c r="AG23" s="380"/>
      <c r="AH23" s="381"/>
      <c r="AI23" s="20"/>
      <c r="AJ23" s="70" t="str">
        <f t="shared" si="3"/>
        <v>1B</v>
      </c>
      <c r="AK23" s="96">
        <v>19</v>
      </c>
      <c r="AL23" s="71">
        <f t="shared" si="2"/>
        <v>45199</v>
      </c>
      <c r="AM23" s="71"/>
      <c r="AN23" s="72">
        <f>F95</f>
        <v>0</v>
      </c>
      <c r="AO23" s="72">
        <f>G95</f>
        <v>0</v>
      </c>
      <c r="AP23" s="72">
        <f>H95</f>
        <v>0</v>
      </c>
      <c r="AQ23" s="72">
        <f t="shared" ref="AQ23:AR23" si="13">I95</f>
        <v>0</v>
      </c>
      <c r="AR23" s="72">
        <f t="shared" si="13"/>
        <v>0</v>
      </c>
      <c r="AS23" s="73">
        <f>COUNTA(K95:P95)</f>
        <v>0</v>
      </c>
      <c r="AT23" s="81">
        <f>COUNTA(R95:U95,R97:U97)</f>
        <v>1</v>
      </c>
      <c r="AU23" s="89">
        <f>X95*AS23*AT23</f>
        <v>0</v>
      </c>
      <c r="AV23" s="75">
        <f t="shared" si="6"/>
        <v>0</v>
      </c>
      <c r="AW23" s="76">
        <f>AA95</f>
        <v>0</v>
      </c>
      <c r="AX23" s="72">
        <f>AB95</f>
        <v>0</v>
      </c>
      <c r="AY23" s="72">
        <f>W95</f>
        <v>0</v>
      </c>
      <c r="AZ23" s="72">
        <f>Y95</f>
        <v>0</v>
      </c>
      <c r="BA23" s="101">
        <f>K95</f>
        <v>0</v>
      </c>
      <c r="BB23" s="6"/>
      <c r="BC23" s="121">
        <f t="shared" si="1"/>
        <v>0</v>
      </c>
    </row>
    <row r="24" spans="2:55" s="13" customFormat="1" ht="40.25" customHeight="1" thickTop="1" thickBot="1">
      <c r="B24" s="392">
        <f t="shared" ref="B24" si="14">B20+1</f>
        <v>4</v>
      </c>
      <c r="C24" s="290"/>
      <c r="D24" s="291"/>
      <c r="E24" s="292"/>
      <c r="F24" s="396"/>
      <c r="G24" s="338"/>
      <c r="H24" s="338"/>
      <c r="I24" s="341"/>
      <c r="J24" s="329"/>
      <c r="K24" s="256"/>
      <c r="L24" s="256"/>
      <c r="M24" s="256"/>
      <c r="N24" s="256"/>
      <c r="O24" s="256"/>
      <c r="P24" s="256"/>
      <c r="Q24" s="288"/>
      <c r="R24" s="277"/>
      <c r="S24" s="277"/>
      <c r="T24" s="278"/>
      <c r="U24" s="278"/>
      <c r="V24" s="367"/>
      <c r="W24" s="367"/>
      <c r="X24" s="388"/>
      <c r="Y24" s="355"/>
      <c r="Z24" s="384"/>
      <c r="AA24" s="361"/>
      <c r="AB24" s="387"/>
      <c r="AC24" s="351"/>
      <c r="AD24" s="351"/>
      <c r="AE24" s="373"/>
      <c r="AF24" s="374"/>
      <c r="AG24" s="374"/>
      <c r="AH24" s="375"/>
      <c r="AI24" s="21"/>
      <c r="AJ24" s="77" t="str">
        <f t="shared" si="3"/>
        <v>1B</v>
      </c>
      <c r="AK24" s="78">
        <v>20</v>
      </c>
      <c r="AL24" s="79">
        <f t="shared" si="2"/>
        <v>45199</v>
      </c>
      <c r="AM24" s="79"/>
      <c r="AN24" s="80">
        <f>F99</f>
        <v>0</v>
      </c>
      <c r="AO24" s="80">
        <f>G99</f>
        <v>0</v>
      </c>
      <c r="AP24" s="80">
        <f>H99</f>
        <v>0</v>
      </c>
      <c r="AQ24" s="80">
        <f t="shared" ref="AQ24:AR24" si="15">I99</f>
        <v>0</v>
      </c>
      <c r="AR24" s="80">
        <f t="shared" si="15"/>
        <v>0</v>
      </c>
      <c r="AS24" s="94">
        <f>COUNTA(K99:P99)</f>
        <v>0</v>
      </c>
      <c r="AT24" s="81">
        <f>COUNTA(R99:U99,R101:U101)</f>
        <v>1</v>
      </c>
      <c r="AU24" s="105">
        <f>X99*AS24*AT24</f>
        <v>0</v>
      </c>
      <c r="AV24" s="83">
        <f t="shared" si="6"/>
        <v>0</v>
      </c>
      <c r="AW24" s="95">
        <f>AA99</f>
        <v>0</v>
      </c>
      <c r="AX24" s="80">
        <f>AB99</f>
        <v>0</v>
      </c>
      <c r="AY24" s="80">
        <f>W99</f>
        <v>0</v>
      </c>
      <c r="AZ24" s="80">
        <f>Y99</f>
        <v>0</v>
      </c>
      <c r="BA24" s="102">
        <f>K99</f>
        <v>0</v>
      </c>
      <c r="BB24" s="6"/>
      <c r="BC24" s="121">
        <f t="shared" si="1"/>
        <v>0</v>
      </c>
    </row>
    <row r="25" spans="2:55" s="13" customFormat="1" ht="40.25" customHeight="1" thickBot="1">
      <c r="B25" s="393"/>
      <c r="C25" s="293"/>
      <c r="D25" s="294"/>
      <c r="E25" s="295"/>
      <c r="F25" s="397"/>
      <c r="G25" s="339"/>
      <c r="H25" s="339"/>
      <c r="I25" s="342"/>
      <c r="J25" s="330"/>
      <c r="K25" s="250"/>
      <c r="L25" s="250"/>
      <c r="M25" s="250"/>
      <c r="N25" s="250"/>
      <c r="O25" s="250"/>
      <c r="P25" s="250"/>
      <c r="Q25" s="250"/>
      <c r="R25" s="276"/>
      <c r="S25" s="276"/>
      <c r="T25" s="250"/>
      <c r="U25" s="250"/>
      <c r="V25" s="359"/>
      <c r="W25" s="359"/>
      <c r="X25" s="353"/>
      <c r="Y25" s="355"/>
      <c r="Z25" s="385"/>
      <c r="AA25" s="362"/>
      <c r="AB25" s="365"/>
      <c r="AC25" s="347"/>
      <c r="AD25" s="347"/>
      <c r="AE25" s="376"/>
      <c r="AF25" s="377"/>
      <c r="AG25" s="377"/>
      <c r="AH25" s="378"/>
      <c r="AI25" s="21"/>
      <c r="AJ25" s="85" t="str">
        <f t="shared" si="3"/>
        <v>1B</v>
      </c>
      <c r="AK25" s="97">
        <v>21</v>
      </c>
      <c r="AL25" s="86">
        <f t="shared" si="2"/>
        <v>45199</v>
      </c>
      <c r="AM25" s="86"/>
      <c r="AN25" s="87">
        <f>F114</f>
        <v>0</v>
      </c>
      <c r="AO25" s="87">
        <f>G114</f>
        <v>0</v>
      </c>
      <c r="AP25" s="87">
        <f>H114</f>
        <v>0</v>
      </c>
      <c r="AQ25" s="87">
        <f t="shared" ref="AQ25" si="16">I114</f>
        <v>0</v>
      </c>
      <c r="AR25" s="87">
        <f>J114</f>
        <v>0</v>
      </c>
      <c r="AS25" s="93">
        <f>COUNTA(K114:P114)</f>
        <v>0</v>
      </c>
      <c r="AT25" s="93">
        <f>COUNTA(R114:U114,R116:U116)</f>
        <v>1</v>
      </c>
      <c r="AU25" s="89">
        <f>X114*AS25*AT25</f>
        <v>0</v>
      </c>
      <c r="AV25" s="90">
        <f t="shared" si="6"/>
        <v>0</v>
      </c>
      <c r="AW25" s="91">
        <f>AA114</f>
        <v>0</v>
      </c>
      <c r="AX25" s="87">
        <f>AB114</f>
        <v>0</v>
      </c>
      <c r="AY25" s="87">
        <f>W114</f>
        <v>0</v>
      </c>
      <c r="AZ25" s="87">
        <f>Y114</f>
        <v>0</v>
      </c>
      <c r="BA25" s="104">
        <f>K114</f>
        <v>0</v>
      </c>
      <c r="BB25" s="6"/>
      <c r="BC25" s="121">
        <f t="shared" si="1"/>
        <v>0</v>
      </c>
    </row>
    <row r="26" spans="2:55" s="13" customFormat="1" ht="40.25" customHeight="1" thickBot="1">
      <c r="B26" s="393"/>
      <c r="C26" s="293"/>
      <c r="D26" s="294"/>
      <c r="E26" s="295"/>
      <c r="F26" s="397"/>
      <c r="G26" s="339"/>
      <c r="H26" s="339"/>
      <c r="I26" s="342"/>
      <c r="J26" s="330"/>
      <c r="K26" s="289"/>
      <c r="L26" s="289"/>
      <c r="M26" s="289"/>
      <c r="N26" s="289"/>
      <c r="O26" s="289"/>
      <c r="P26" s="289"/>
      <c r="Q26" s="289"/>
      <c r="R26" s="276"/>
      <c r="S26" s="276"/>
      <c r="T26" s="250"/>
      <c r="U26" s="250"/>
      <c r="V26" s="359"/>
      <c r="W26" s="359"/>
      <c r="X26" s="353"/>
      <c r="Y26" s="355"/>
      <c r="Z26" s="385"/>
      <c r="AA26" s="362"/>
      <c r="AB26" s="365"/>
      <c r="AC26" s="347"/>
      <c r="AD26" s="347"/>
      <c r="AE26" s="376"/>
      <c r="AF26" s="377"/>
      <c r="AG26" s="377"/>
      <c r="AH26" s="378"/>
      <c r="AI26" s="21"/>
      <c r="AJ26" s="70" t="str">
        <f t="shared" si="3"/>
        <v>1B</v>
      </c>
      <c r="AK26" s="96">
        <v>22</v>
      </c>
      <c r="AL26" s="71">
        <f t="shared" si="2"/>
        <v>45199</v>
      </c>
      <c r="AM26" s="71"/>
      <c r="AN26" s="72">
        <f>F118</f>
        <v>0</v>
      </c>
      <c r="AO26" s="72">
        <f>G118</f>
        <v>0</v>
      </c>
      <c r="AP26" s="72">
        <f>H118</f>
        <v>0</v>
      </c>
      <c r="AQ26" s="72">
        <f t="shared" ref="AQ26" si="17">I118</f>
        <v>0</v>
      </c>
      <c r="AR26" s="72">
        <f>J118</f>
        <v>0</v>
      </c>
      <c r="AS26" s="92">
        <f>COUNTA(K118:P118)</f>
        <v>0</v>
      </c>
      <c r="AT26" s="92">
        <f>COUNTA(R118:U118,R120:U120)</f>
        <v>1</v>
      </c>
      <c r="AU26" s="89">
        <f>X118*AS26*AT26</f>
        <v>0</v>
      </c>
      <c r="AV26" s="75">
        <f t="shared" si="6"/>
        <v>0</v>
      </c>
      <c r="AW26" s="76">
        <f>AA118</f>
        <v>0</v>
      </c>
      <c r="AX26" s="72">
        <f>AB118</f>
        <v>0</v>
      </c>
      <c r="AY26" s="72">
        <f>W118</f>
        <v>0</v>
      </c>
      <c r="AZ26" s="72">
        <f>Y118</f>
        <v>0</v>
      </c>
      <c r="BA26" s="101">
        <f>K118</f>
        <v>0</v>
      </c>
      <c r="BB26" s="6"/>
      <c r="BC26" s="121">
        <f t="shared" si="1"/>
        <v>0</v>
      </c>
    </row>
    <row r="27" spans="2:55" s="13" customFormat="1" ht="40.25" customHeight="1" thickBot="1">
      <c r="B27" s="394"/>
      <c r="C27" s="296"/>
      <c r="D27" s="297"/>
      <c r="E27" s="298"/>
      <c r="F27" s="397"/>
      <c r="G27" s="340"/>
      <c r="H27" s="340"/>
      <c r="I27" s="343"/>
      <c r="J27" s="331"/>
      <c r="K27" s="257"/>
      <c r="L27" s="257"/>
      <c r="M27" s="257"/>
      <c r="N27" s="257"/>
      <c r="O27" s="257"/>
      <c r="P27" s="257"/>
      <c r="Q27" s="279"/>
      <c r="R27" s="269"/>
      <c r="S27" s="269"/>
      <c r="T27" s="289"/>
      <c r="U27" s="289"/>
      <c r="V27" s="360"/>
      <c r="W27" s="360"/>
      <c r="X27" s="354"/>
      <c r="Y27" s="356"/>
      <c r="Z27" s="386"/>
      <c r="AA27" s="363"/>
      <c r="AB27" s="366"/>
      <c r="AC27" s="348"/>
      <c r="AD27" s="348"/>
      <c r="AE27" s="379"/>
      <c r="AF27" s="380"/>
      <c r="AG27" s="380"/>
      <c r="AH27" s="381"/>
      <c r="AI27" s="21"/>
      <c r="AJ27" s="70" t="str">
        <f t="shared" si="3"/>
        <v>1B</v>
      </c>
      <c r="AK27" s="96">
        <v>23</v>
      </c>
      <c r="AL27" s="71">
        <f t="shared" si="2"/>
        <v>45199</v>
      </c>
      <c r="AM27" s="71"/>
      <c r="AN27" s="72">
        <f>F122</f>
        <v>0</v>
      </c>
      <c r="AO27" s="72">
        <f>G122</f>
        <v>0</v>
      </c>
      <c r="AP27" s="72">
        <f>H122</f>
        <v>0</v>
      </c>
      <c r="AQ27" s="72">
        <f t="shared" ref="AQ27" si="18">I122</f>
        <v>0</v>
      </c>
      <c r="AR27" s="72">
        <f>J122</f>
        <v>0</v>
      </c>
      <c r="AS27" s="92">
        <f>COUNTA(K122:P122)</f>
        <v>0</v>
      </c>
      <c r="AT27" s="92">
        <f>COUNTA(R122:U122,R124:U124)</f>
        <v>1</v>
      </c>
      <c r="AU27" s="89">
        <f>X122*AS27*AT27</f>
        <v>0</v>
      </c>
      <c r="AV27" s="75">
        <f t="shared" si="6"/>
        <v>0</v>
      </c>
      <c r="AW27" s="76">
        <f>AA122</f>
        <v>0</v>
      </c>
      <c r="AX27" s="72">
        <f>AB122</f>
        <v>0</v>
      </c>
      <c r="AY27" s="72">
        <f>W122</f>
        <v>0</v>
      </c>
      <c r="AZ27" s="72">
        <f>Y122</f>
        <v>0</v>
      </c>
      <c r="BA27" s="101">
        <f>K122</f>
        <v>0</v>
      </c>
      <c r="BB27" s="6"/>
      <c r="BC27" s="121">
        <f t="shared" si="1"/>
        <v>0</v>
      </c>
    </row>
    <row r="28" spans="2:55" s="15" customFormat="1" ht="40.25" customHeight="1" thickTop="1" thickBot="1">
      <c r="B28" s="392">
        <f t="shared" ref="B28" si="19">B24+1</f>
        <v>5</v>
      </c>
      <c r="C28" s="290"/>
      <c r="D28" s="291"/>
      <c r="E28" s="292"/>
      <c r="F28" s="344"/>
      <c r="G28" s="338"/>
      <c r="H28" s="338"/>
      <c r="I28" s="341"/>
      <c r="J28" s="395"/>
      <c r="K28" s="254"/>
      <c r="L28" s="254"/>
      <c r="M28" s="254"/>
      <c r="N28" s="254"/>
      <c r="O28" s="254"/>
      <c r="P28" s="254"/>
      <c r="Q28" s="254"/>
      <c r="R28" s="281" t="s">
        <v>711</v>
      </c>
      <c r="S28" s="281"/>
      <c r="T28" s="280"/>
      <c r="U28" s="280"/>
      <c r="V28" s="358"/>
      <c r="W28" s="367"/>
      <c r="X28" s="352"/>
      <c r="Y28" s="355"/>
      <c r="Z28" s="384"/>
      <c r="AA28" s="361"/>
      <c r="AB28" s="365"/>
      <c r="AC28" s="347"/>
      <c r="AD28" s="347"/>
      <c r="AE28" s="373"/>
      <c r="AF28" s="374"/>
      <c r="AG28" s="374"/>
      <c r="AH28" s="375"/>
      <c r="AI28" s="22"/>
      <c r="AJ28" s="70" t="str">
        <f t="shared" si="3"/>
        <v>1B</v>
      </c>
      <c r="AK28" s="96">
        <v>24</v>
      </c>
      <c r="AL28" s="71">
        <f t="shared" si="2"/>
        <v>45199</v>
      </c>
      <c r="AM28" s="71"/>
      <c r="AN28" s="72">
        <f>F126</f>
        <v>0</v>
      </c>
      <c r="AO28" s="72">
        <f>G126</f>
        <v>0</v>
      </c>
      <c r="AP28" s="72">
        <f>H126</f>
        <v>0</v>
      </c>
      <c r="AQ28" s="72">
        <f t="shared" ref="AQ28" si="20">I126</f>
        <v>0</v>
      </c>
      <c r="AR28" s="72">
        <f>J126</f>
        <v>0</v>
      </c>
      <c r="AS28" s="92">
        <f>COUNTA(K126:P126)</f>
        <v>0</v>
      </c>
      <c r="AT28" s="92">
        <f>COUNTA(R126:U126,R128:U128)</f>
        <v>1</v>
      </c>
      <c r="AU28" s="89">
        <f>X126*AS28*AT28</f>
        <v>0</v>
      </c>
      <c r="AV28" s="75">
        <f t="shared" si="6"/>
        <v>0</v>
      </c>
      <c r="AW28" s="76">
        <f>AA126</f>
        <v>0</v>
      </c>
      <c r="AX28" s="72">
        <f>AB126</f>
        <v>0</v>
      </c>
      <c r="AY28" s="72">
        <f>W126</f>
        <v>0</v>
      </c>
      <c r="AZ28" s="72">
        <f>Y126</f>
        <v>0</v>
      </c>
      <c r="BA28" s="101">
        <f>K126</f>
        <v>0</v>
      </c>
      <c r="BB28" s="6"/>
      <c r="BC28" s="121">
        <f t="shared" si="1"/>
        <v>0</v>
      </c>
    </row>
    <row r="29" spans="2:55" s="15" customFormat="1" ht="40.25" customHeight="1" thickBot="1">
      <c r="B29" s="393"/>
      <c r="C29" s="293"/>
      <c r="D29" s="294"/>
      <c r="E29" s="295"/>
      <c r="F29" s="344"/>
      <c r="G29" s="339"/>
      <c r="H29" s="339"/>
      <c r="I29" s="342"/>
      <c r="J29" s="330"/>
      <c r="K29" s="250"/>
      <c r="L29" s="250"/>
      <c r="M29" s="250"/>
      <c r="N29" s="250"/>
      <c r="O29" s="250"/>
      <c r="P29" s="250"/>
      <c r="Q29" s="250"/>
      <c r="R29" s="276"/>
      <c r="S29" s="276"/>
      <c r="T29" s="250"/>
      <c r="U29" s="250"/>
      <c r="V29" s="359"/>
      <c r="W29" s="359"/>
      <c r="X29" s="353"/>
      <c r="Y29" s="355"/>
      <c r="Z29" s="385"/>
      <c r="AA29" s="362"/>
      <c r="AB29" s="365"/>
      <c r="AC29" s="347"/>
      <c r="AD29" s="347"/>
      <c r="AE29" s="376"/>
      <c r="AF29" s="377"/>
      <c r="AG29" s="377"/>
      <c r="AH29" s="378"/>
      <c r="AI29" s="22"/>
      <c r="AJ29" s="70" t="str">
        <f t="shared" si="3"/>
        <v>1B</v>
      </c>
      <c r="AK29" s="96">
        <v>25</v>
      </c>
      <c r="AL29" s="71">
        <f t="shared" si="2"/>
        <v>45199</v>
      </c>
      <c r="AM29" s="71"/>
      <c r="AN29" s="72">
        <f>F130</f>
        <v>0</v>
      </c>
      <c r="AO29" s="72">
        <f>G130</f>
        <v>0</v>
      </c>
      <c r="AP29" s="72">
        <f>H130</f>
        <v>0</v>
      </c>
      <c r="AQ29" s="72">
        <f t="shared" ref="AQ29" si="21">I130</f>
        <v>0</v>
      </c>
      <c r="AR29" s="72">
        <f>J130</f>
        <v>0</v>
      </c>
      <c r="AS29" s="92">
        <f>COUNTA(K130:P130)</f>
        <v>0</v>
      </c>
      <c r="AT29" s="92">
        <f>COUNTA(R130:U130,R132:U132)</f>
        <v>1</v>
      </c>
      <c r="AU29" s="89">
        <f>X130*AS29*AT29</f>
        <v>0</v>
      </c>
      <c r="AV29" s="75">
        <f t="shared" si="6"/>
        <v>0</v>
      </c>
      <c r="AW29" s="76">
        <f>AA130</f>
        <v>0</v>
      </c>
      <c r="AX29" s="72">
        <f>AB130</f>
        <v>0</v>
      </c>
      <c r="AY29" s="72">
        <f>W130</f>
        <v>0</v>
      </c>
      <c r="AZ29" s="72">
        <f>Y130</f>
        <v>0</v>
      </c>
      <c r="BA29" s="101">
        <f>K130</f>
        <v>0</v>
      </c>
      <c r="BB29" s="6"/>
      <c r="BC29" s="121">
        <f t="shared" si="1"/>
        <v>0</v>
      </c>
    </row>
    <row r="30" spans="2:55" s="15" customFormat="1" ht="40.25" customHeight="1" thickBot="1">
      <c r="B30" s="393"/>
      <c r="C30" s="293"/>
      <c r="D30" s="294"/>
      <c r="E30" s="295"/>
      <c r="F30" s="344"/>
      <c r="G30" s="339"/>
      <c r="H30" s="339"/>
      <c r="I30" s="342"/>
      <c r="J30" s="330"/>
      <c r="K30" s="255"/>
      <c r="L30" s="255"/>
      <c r="M30" s="255"/>
      <c r="N30" s="255"/>
      <c r="O30" s="255"/>
      <c r="P30" s="255"/>
      <c r="Q30" s="255"/>
      <c r="R30" s="276"/>
      <c r="S30" s="276"/>
      <c r="T30" s="250"/>
      <c r="U30" s="250"/>
      <c r="V30" s="359"/>
      <c r="W30" s="359"/>
      <c r="X30" s="353"/>
      <c r="Y30" s="355"/>
      <c r="Z30" s="385"/>
      <c r="AA30" s="362"/>
      <c r="AB30" s="365"/>
      <c r="AC30" s="347"/>
      <c r="AD30" s="347"/>
      <c r="AE30" s="376"/>
      <c r="AF30" s="377"/>
      <c r="AG30" s="377"/>
      <c r="AH30" s="378"/>
      <c r="AI30" s="22"/>
      <c r="AJ30" s="70" t="str">
        <f t="shared" si="3"/>
        <v>1B</v>
      </c>
      <c r="AK30" s="96">
        <v>26</v>
      </c>
      <c r="AL30" s="71">
        <f t="shared" si="2"/>
        <v>45199</v>
      </c>
      <c r="AM30" s="71"/>
      <c r="AN30" s="72">
        <f>F134</f>
        <v>0</v>
      </c>
      <c r="AO30" s="72">
        <f>G134</f>
        <v>0</v>
      </c>
      <c r="AP30" s="72">
        <f>H134</f>
        <v>0</v>
      </c>
      <c r="AQ30" s="72">
        <f t="shared" ref="AQ30" si="22">I134</f>
        <v>0</v>
      </c>
      <c r="AR30" s="72">
        <f>J134</f>
        <v>0</v>
      </c>
      <c r="AS30" s="92">
        <f>COUNTA(K134:P134)</f>
        <v>0</v>
      </c>
      <c r="AT30" s="92">
        <f>COUNTA(R134:U134,R136:U136)</f>
        <v>1</v>
      </c>
      <c r="AU30" s="89">
        <f>X134*AS30*AT30</f>
        <v>0</v>
      </c>
      <c r="AV30" s="75">
        <f t="shared" si="6"/>
        <v>0</v>
      </c>
      <c r="AW30" s="76">
        <f>AA134</f>
        <v>0</v>
      </c>
      <c r="AX30" s="72">
        <f>AB134</f>
        <v>0</v>
      </c>
      <c r="AY30" s="72">
        <f>W134</f>
        <v>0</v>
      </c>
      <c r="AZ30" s="72">
        <f>Y134</f>
        <v>0</v>
      </c>
      <c r="BA30" s="101">
        <f>K134</f>
        <v>0</v>
      </c>
      <c r="BB30" s="6"/>
      <c r="BC30" s="121">
        <f t="shared" si="1"/>
        <v>0</v>
      </c>
    </row>
    <row r="31" spans="2:55" s="15" customFormat="1" ht="40.25" customHeight="1" thickBot="1">
      <c r="B31" s="394"/>
      <c r="C31" s="296"/>
      <c r="D31" s="297"/>
      <c r="E31" s="298"/>
      <c r="F31" s="344"/>
      <c r="G31" s="340"/>
      <c r="H31" s="340"/>
      <c r="I31" s="343"/>
      <c r="J31" s="331"/>
      <c r="K31" s="257"/>
      <c r="L31" s="257"/>
      <c r="M31" s="257"/>
      <c r="N31" s="257"/>
      <c r="O31" s="257"/>
      <c r="P31" s="257"/>
      <c r="Q31" s="257"/>
      <c r="R31" s="265"/>
      <c r="S31" s="265"/>
      <c r="T31" s="266"/>
      <c r="U31" s="266"/>
      <c r="V31" s="360"/>
      <c r="W31" s="360"/>
      <c r="X31" s="354"/>
      <c r="Y31" s="356"/>
      <c r="Z31" s="386"/>
      <c r="AA31" s="363"/>
      <c r="AB31" s="366"/>
      <c r="AC31" s="348"/>
      <c r="AD31" s="348"/>
      <c r="AE31" s="379"/>
      <c r="AF31" s="380"/>
      <c r="AG31" s="380"/>
      <c r="AH31" s="381"/>
      <c r="AI31" s="22"/>
      <c r="AJ31" s="70" t="str">
        <f t="shared" si="3"/>
        <v>1B</v>
      </c>
      <c r="AK31" s="96">
        <v>27</v>
      </c>
      <c r="AL31" s="71">
        <f t="shared" si="2"/>
        <v>45199</v>
      </c>
      <c r="AM31" s="71"/>
      <c r="AN31" s="72">
        <f>F138</f>
        <v>0</v>
      </c>
      <c r="AO31" s="72">
        <f>G138</f>
        <v>0</v>
      </c>
      <c r="AP31" s="72">
        <f>H138</f>
        <v>0</v>
      </c>
      <c r="AQ31" s="72">
        <f t="shared" ref="AQ31" si="23">I138</f>
        <v>0</v>
      </c>
      <c r="AR31" s="72">
        <f>J138</f>
        <v>0</v>
      </c>
      <c r="AS31" s="92">
        <f>COUNTA(K138:P138)</f>
        <v>0</v>
      </c>
      <c r="AT31" s="92">
        <f>COUNTA(R138:U138,R140:U140)</f>
        <v>1</v>
      </c>
      <c r="AU31" s="89">
        <f>X138*AS31*AT31</f>
        <v>0</v>
      </c>
      <c r="AV31" s="75">
        <f t="shared" si="6"/>
        <v>0</v>
      </c>
      <c r="AW31" s="76">
        <f>AA138</f>
        <v>0</v>
      </c>
      <c r="AX31" s="72">
        <f>AB138</f>
        <v>0</v>
      </c>
      <c r="AY31" s="72">
        <f>W138</f>
        <v>0</v>
      </c>
      <c r="AZ31" s="72">
        <f>Y138</f>
        <v>0</v>
      </c>
      <c r="BA31" s="101">
        <f>K138</f>
        <v>0</v>
      </c>
      <c r="BB31" s="6"/>
      <c r="BC31" s="121">
        <f t="shared" si="1"/>
        <v>0</v>
      </c>
    </row>
    <row r="32" spans="2:55" s="17" customFormat="1" ht="40.25" customHeight="1" thickTop="1" thickBot="1">
      <c r="B32" s="392">
        <f t="shared" ref="B32" si="24">B28+1</f>
        <v>6</v>
      </c>
      <c r="C32" s="290"/>
      <c r="D32" s="291"/>
      <c r="E32" s="292"/>
      <c r="F32" s="344"/>
      <c r="G32" s="338"/>
      <c r="H32" s="338"/>
      <c r="I32" s="341"/>
      <c r="J32" s="395"/>
      <c r="K32" s="254"/>
      <c r="L32" s="254"/>
      <c r="M32" s="254"/>
      <c r="N32" s="254"/>
      <c r="O32" s="254"/>
      <c r="P32" s="254"/>
      <c r="Q32" s="254"/>
      <c r="R32" s="281" t="s">
        <v>711</v>
      </c>
      <c r="S32" s="281"/>
      <c r="T32" s="280"/>
      <c r="U32" s="280"/>
      <c r="V32" s="358"/>
      <c r="W32" s="367"/>
      <c r="X32" s="352"/>
      <c r="Y32" s="355"/>
      <c r="Z32" s="355"/>
      <c r="AA32" s="361"/>
      <c r="AB32" s="364"/>
      <c r="AC32" s="357"/>
      <c r="AD32" s="357"/>
      <c r="AE32" s="373"/>
      <c r="AF32" s="374"/>
      <c r="AG32" s="374"/>
      <c r="AH32" s="375"/>
      <c r="AI32" s="23"/>
      <c r="AJ32" s="70" t="str">
        <f t="shared" si="3"/>
        <v>1B</v>
      </c>
      <c r="AK32" s="96">
        <v>28</v>
      </c>
      <c r="AL32" s="71">
        <f t="shared" si="2"/>
        <v>45199</v>
      </c>
      <c r="AM32" s="71"/>
      <c r="AN32" s="72">
        <f>F142</f>
        <v>0</v>
      </c>
      <c r="AO32" s="72">
        <f>G142</f>
        <v>0</v>
      </c>
      <c r="AP32" s="72">
        <f>H142</f>
        <v>0</v>
      </c>
      <c r="AQ32" s="72">
        <f t="shared" ref="AQ32" si="25">I142</f>
        <v>0</v>
      </c>
      <c r="AR32" s="72">
        <f>J142</f>
        <v>0</v>
      </c>
      <c r="AS32" s="92">
        <f>COUNTA(K142:P142)</f>
        <v>0</v>
      </c>
      <c r="AT32" s="92">
        <f>COUNTA(R142:U142,R146:U146)</f>
        <v>2</v>
      </c>
      <c r="AU32" s="89">
        <f>X142*AS32*AT32</f>
        <v>0</v>
      </c>
      <c r="AV32" s="75">
        <f t="shared" si="6"/>
        <v>0</v>
      </c>
      <c r="AW32" s="76">
        <f>AA142</f>
        <v>0</v>
      </c>
      <c r="AX32" s="72">
        <f>AB142</f>
        <v>0</v>
      </c>
      <c r="AY32" s="72">
        <f>W142</f>
        <v>0</v>
      </c>
      <c r="AZ32" s="72">
        <f>Y142</f>
        <v>0</v>
      </c>
      <c r="BA32" s="101">
        <f>K142</f>
        <v>0</v>
      </c>
      <c r="BB32" s="6"/>
      <c r="BC32" s="121">
        <f t="shared" si="1"/>
        <v>0</v>
      </c>
    </row>
    <row r="33" spans="2:63" s="17" customFormat="1" ht="40.25" customHeight="1" thickBot="1">
      <c r="B33" s="393"/>
      <c r="C33" s="293"/>
      <c r="D33" s="294"/>
      <c r="E33" s="295"/>
      <c r="F33" s="344"/>
      <c r="G33" s="339"/>
      <c r="H33" s="339"/>
      <c r="I33" s="342"/>
      <c r="J33" s="330"/>
      <c r="K33" s="250"/>
      <c r="L33" s="250"/>
      <c r="M33" s="250"/>
      <c r="N33" s="250"/>
      <c r="O33" s="250"/>
      <c r="P33" s="250"/>
      <c r="Q33" s="250"/>
      <c r="R33" s="276"/>
      <c r="S33" s="276"/>
      <c r="T33" s="250"/>
      <c r="U33" s="250"/>
      <c r="V33" s="359"/>
      <c r="W33" s="359"/>
      <c r="X33" s="353"/>
      <c r="Y33" s="355"/>
      <c r="Z33" s="355"/>
      <c r="AA33" s="362"/>
      <c r="AB33" s="365"/>
      <c r="AC33" s="347"/>
      <c r="AD33" s="347"/>
      <c r="AE33" s="376"/>
      <c r="AF33" s="377"/>
      <c r="AG33" s="377"/>
      <c r="AH33" s="378"/>
      <c r="AI33" s="23"/>
      <c r="AJ33" s="70" t="str">
        <f t="shared" si="3"/>
        <v>1B</v>
      </c>
      <c r="AK33" s="96">
        <v>29</v>
      </c>
      <c r="AL33" s="71">
        <f t="shared" si="2"/>
        <v>45199</v>
      </c>
      <c r="AM33" s="71"/>
      <c r="AN33" s="72">
        <f>F146</f>
        <v>0</v>
      </c>
      <c r="AO33" s="72">
        <f>G146</f>
        <v>0</v>
      </c>
      <c r="AP33" s="72">
        <f>H146</f>
        <v>0</v>
      </c>
      <c r="AQ33" s="72">
        <f t="shared" ref="AQ33" si="26">I146</f>
        <v>0</v>
      </c>
      <c r="AR33" s="72">
        <f>J146</f>
        <v>0</v>
      </c>
      <c r="AS33" s="92">
        <f>COUNTA(K146:P146)</f>
        <v>0</v>
      </c>
      <c r="AT33" s="92">
        <f>COUNTA(R146:U146,R148:U148)</f>
        <v>1</v>
      </c>
      <c r="AU33" s="89">
        <f>X146*AS33*AT33</f>
        <v>0</v>
      </c>
      <c r="AV33" s="75">
        <f t="shared" si="6"/>
        <v>0</v>
      </c>
      <c r="AW33" s="76">
        <f>AA146</f>
        <v>0</v>
      </c>
      <c r="AX33" s="72">
        <f>AB146</f>
        <v>0</v>
      </c>
      <c r="AY33" s="72">
        <f>W146</f>
        <v>0</v>
      </c>
      <c r="AZ33" s="72">
        <f>Y146</f>
        <v>0</v>
      </c>
      <c r="BA33" s="101">
        <f>K146</f>
        <v>0</v>
      </c>
      <c r="BB33" s="6"/>
      <c r="BC33" s="121">
        <f t="shared" si="1"/>
        <v>0</v>
      </c>
    </row>
    <row r="34" spans="2:63" s="17" customFormat="1" ht="40.25" customHeight="1" thickBot="1">
      <c r="B34" s="393"/>
      <c r="C34" s="293"/>
      <c r="D34" s="294"/>
      <c r="E34" s="295"/>
      <c r="F34" s="344"/>
      <c r="G34" s="339"/>
      <c r="H34" s="339"/>
      <c r="I34" s="342"/>
      <c r="J34" s="330"/>
      <c r="K34" s="255"/>
      <c r="L34" s="255"/>
      <c r="M34" s="255"/>
      <c r="N34" s="255"/>
      <c r="O34" s="255"/>
      <c r="P34" s="255"/>
      <c r="Q34" s="255"/>
      <c r="R34" s="276"/>
      <c r="S34" s="276"/>
      <c r="T34" s="250"/>
      <c r="U34" s="250"/>
      <c r="V34" s="359"/>
      <c r="W34" s="359"/>
      <c r="X34" s="353"/>
      <c r="Y34" s="355"/>
      <c r="Z34" s="355"/>
      <c r="AA34" s="362"/>
      <c r="AB34" s="365"/>
      <c r="AC34" s="347"/>
      <c r="AD34" s="347"/>
      <c r="AE34" s="376"/>
      <c r="AF34" s="377"/>
      <c r="AG34" s="377"/>
      <c r="AH34" s="378"/>
      <c r="AI34" s="23"/>
      <c r="AJ34" s="77" t="str">
        <f t="shared" si="3"/>
        <v>1B</v>
      </c>
      <c r="AK34" s="78">
        <v>30</v>
      </c>
      <c r="AL34" s="79">
        <f t="shared" si="2"/>
        <v>45199</v>
      </c>
      <c r="AM34" s="79"/>
      <c r="AN34" s="80">
        <f>F150</f>
        <v>0</v>
      </c>
      <c r="AO34" s="80">
        <f>G150</f>
        <v>0</v>
      </c>
      <c r="AP34" s="80">
        <f>H150</f>
        <v>0</v>
      </c>
      <c r="AQ34" s="80">
        <f t="shared" ref="AQ34" si="27">I150</f>
        <v>0</v>
      </c>
      <c r="AR34" s="80">
        <f>J150</f>
        <v>0</v>
      </c>
      <c r="AS34" s="94">
        <f>COUNTA(K150:P150)</f>
        <v>0</v>
      </c>
      <c r="AT34" s="94">
        <f>COUNTA(R150:U150,R152:U152)</f>
        <v>1</v>
      </c>
      <c r="AU34" s="105">
        <f>X150*AS34*AT34</f>
        <v>0</v>
      </c>
      <c r="AV34" s="83">
        <f t="shared" si="6"/>
        <v>0</v>
      </c>
      <c r="AW34" s="84">
        <f>AA150</f>
        <v>0</v>
      </c>
      <c r="AX34" s="80">
        <f>AB150</f>
        <v>0</v>
      </c>
      <c r="AY34" s="80">
        <f>W150</f>
        <v>0</v>
      </c>
      <c r="AZ34" s="80">
        <f>Y150</f>
        <v>0</v>
      </c>
      <c r="BA34" s="102">
        <f>K150</f>
        <v>0</v>
      </c>
      <c r="BB34" s="6"/>
      <c r="BC34" s="121">
        <f t="shared" si="1"/>
        <v>0</v>
      </c>
    </row>
    <row r="35" spans="2:63" s="17" customFormat="1" ht="40.25" customHeight="1" thickBot="1">
      <c r="B35" s="394"/>
      <c r="C35" s="296"/>
      <c r="D35" s="297"/>
      <c r="E35" s="298"/>
      <c r="F35" s="344"/>
      <c r="G35" s="340"/>
      <c r="H35" s="340"/>
      <c r="I35" s="343"/>
      <c r="J35" s="331"/>
      <c r="K35" s="257"/>
      <c r="L35" s="257"/>
      <c r="M35" s="257"/>
      <c r="N35" s="257"/>
      <c r="O35" s="257"/>
      <c r="P35" s="257"/>
      <c r="Q35" s="257"/>
      <c r="R35" s="265"/>
      <c r="S35" s="265"/>
      <c r="T35" s="266"/>
      <c r="U35" s="266"/>
      <c r="V35" s="360"/>
      <c r="W35" s="360"/>
      <c r="X35" s="354"/>
      <c r="Y35" s="356"/>
      <c r="Z35" s="356"/>
      <c r="AA35" s="363"/>
      <c r="AB35" s="366"/>
      <c r="AC35" s="348"/>
      <c r="AD35" s="348"/>
      <c r="AE35" s="379"/>
      <c r="AF35" s="380"/>
      <c r="AG35" s="380"/>
      <c r="AH35" s="381"/>
      <c r="AI35" s="23"/>
      <c r="AJ35" s="85" t="str">
        <f t="shared" si="3"/>
        <v>1B</v>
      </c>
      <c r="AK35" s="97">
        <v>31</v>
      </c>
      <c r="AL35" s="86">
        <f t="shared" si="2"/>
        <v>45199</v>
      </c>
      <c r="AM35" s="86"/>
      <c r="AN35" s="87">
        <f>F165</f>
        <v>0</v>
      </c>
      <c r="AO35" s="87">
        <f>G165</f>
        <v>0</v>
      </c>
      <c r="AP35" s="87">
        <f>H165</f>
        <v>0</v>
      </c>
      <c r="AQ35" s="87">
        <f t="shared" ref="AQ35" si="28">I165</f>
        <v>0</v>
      </c>
      <c r="AR35" s="87">
        <f>J165</f>
        <v>0</v>
      </c>
      <c r="AS35" s="93">
        <f>COUNTA(K165:P165)</f>
        <v>0</v>
      </c>
      <c r="AT35" s="93">
        <f>COUNTA(R165:U165,R167:U167)</f>
        <v>1</v>
      </c>
      <c r="AU35" s="89">
        <f>X165*AS35*AT35</f>
        <v>0</v>
      </c>
      <c r="AV35" s="90">
        <f t="shared" si="6"/>
        <v>0</v>
      </c>
      <c r="AW35" s="91">
        <f>AA165</f>
        <v>0</v>
      </c>
      <c r="AX35" s="87">
        <f>AB165</f>
        <v>0</v>
      </c>
      <c r="AY35" s="87">
        <f>W165</f>
        <v>0</v>
      </c>
      <c r="AZ35" s="87">
        <f>Y165</f>
        <v>0</v>
      </c>
      <c r="BA35" s="104">
        <f>K165</f>
        <v>0</v>
      </c>
      <c r="BB35" s="6"/>
      <c r="BC35" s="121">
        <f t="shared" si="1"/>
        <v>0</v>
      </c>
    </row>
    <row r="36" spans="2:63" ht="40.25" customHeight="1" thickTop="1" thickBot="1">
      <c r="B36" s="393">
        <f t="shared" ref="B36" si="29">B32+1</f>
        <v>7</v>
      </c>
      <c r="C36" s="290"/>
      <c r="D36" s="291"/>
      <c r="E36" s="292"/>
      <c r="F36" s="344"/>
      <c r="G36" s="338"/>
      <c r="H36" s="338"/>
      <c r="I36" s="341"/>
      <c r="J36" s="330"/>
      <c r="K36" s="254"/>
      <c r="L36" s="254"/>
      <c r="M36" s="254"/>
      <c r="N36" s="254"/>
      <c r="O36" s="254"/>
      <c r="P36" s="254"/>
      <c r="Q36" s="254"/>
      <c r="R36" s="281" t="s">
        <v>711</v>
      </c>
      <c r="S36" s="281"/>
      <c r="T36" s="280"/>
      <c r="U36" s="280"/>
      <c r="V36" s="359"/>
      <c r="W36" s="367"/>
      <c r="X36" s="352"/>
      <c r="Y36" s="355"/>
      <c r="Z36" s="355"/>
      <c r="AA36" s="361"/>
      <c r="AB36" s="365"/>
      <c r="AC36" s="347"/>
      <c r="AD36" s="347"/>
      <c r="AE36" s="373"/>
      <c r="AF36" s="374"/>
      <c r="AG36" s="374"/>
      <c r="AH36" s="375"/>
      <c r="AJ36" s="70" t="str">
        <f t="shared" si="3"/>
        <v>1B</v>
      </c>
      <c r="AK36" s="96">
        <v>32</v>
      </c>
      <c r="AL36" s="71">
        <f t="shared" si="2"/>
        <v>45199</v>
      </c>
      <c r="AM36" s="71"/>
      <c r="AN36" s="72">
        <f>F169</f>
        <v>0</v>
      </c>
      <c r="AO36" s="72">
        <f>G169</f>
        <v>0</v>
      </c>
      <c r="AP36" s="72">
        <f>H169</f>
        <v>0</v>
      </c>
      <c r="AQ36" s="72">
        <f t="shared" ref="AQ36" si="30">I169</f>
        <v>0</v>
      </c>
      <c r="AR36" s="72">
        <f>J169</f>
        <v>0</v>
      </c>
      <c r="AS36" s="92">
        <f>COUNTA(K169:P169)</f>
        <v>0</v>
      </c>
      <c r="AT36" s="92">
        <f>COUNTA(R169:U169,R171:U171)</f>
        <v>1</v>
      </c>
      <c r="AU36" s="74">
        <f>X169*AS36*AT36</f>
        <v>0</v>
      </c>
      <c r="AV36" s="75">
        <f t="shared" si="6"/>
        <v>0</v>
      </c>
      <c r="AW36" s="76">
        <f>AA169</f>
        <v>0</v>
      </c>
      <c r="AX36" s="72">
        <f>AB169</f>
        <v>0</v>
      </c>
      <c r="AY36" s="72">
        <f>W169</f>
        <v>0</v>
      </c>
      <c r="AZ36" s="72">
        <f>Y169</f>
        <v>0</v>
      </c>
      <c r="BA36" s="101">
        <f>K169</f>
        <v>0</v>
      </c>
      <c r="BC36" s="121">
        <f t="shared" si="1"/>
        <v>0</v>
      </c>
      <c r="BD36"/>
      <c r="BE36"/>
      <c r="BF36"/>
      <c r="BG36"/>
      <c r="BH36"/>
      <c r="BI36"/>
      <c r="BJ36"/>
      <c r="BK36"/>
    </row>
    <row r="37" spans="2:63" ht="40.25" customHeight="1" thickBot="1">
      <c r="B37" s="393"/>
      <c r="C37" s="293"/>
      <c r="D37" s="294"/>
      <c r="E37" s="295"/>
      <c r="F37" s="344"/>
      <c r="G37" s="339"/>
      <c r="H37" s="339"/>
      <c r="I37" s="342"/>
      <c r="J37" s="330"/>
      <c r="K37" s="250"/>
      <c r="L37" s="250"/>
      <c r="M37" s="250"/>
      <c r="N37" s="250"/>
      <c r="O37" s="250"/>
      <c r="P37" s="250"/>
      <c r="Q37" s="250"/>
      <c r="R37" s="276"/>
      <c r="S37" s="276"/>
      <c r="T37" s="250"/>
      <c r="U37" s="250"/>
      <c r="V37" s="359"/>
      <c r="W37" s="359"/>
      <c r="X37" s="353"/>
      <c r="Y37" s="355"/>
      <c r="Z37" s="355"/>
      <c r="AA37" s="362"/>
      <c r="AB37" s="365"/>
      <c r="AC37" s="347"/>
      <c r="AD37" s="347"/>
      <c r="AE37" s="376"/>
      <c r="AF37" s="377"/>
      <c r="AG37" s="377"/>
      <c r="AH37" s="378"/>
      <c r="AJ37" s="70" t="str">
        <f t="shared" si="3"/>
        <v>1B</v>
      </c>
      <c r="AK37" s="96">
        <v>33</v>
      </c>
      <c r="AL37" s="71">
        <f t="shared" si="2"/>
        <v>45199</v>
      </c>
      <c r="AM37" s="71"/>
      <c r="AN37" s="72">
        <f>F173</f>
        <v>0</v>
      </c>
      <c r="AO37" s="72">
        <f>G173</f>
        <v>0</v>
      </c>
      <c r="AP37" s="72">
        <f>H173</f>
        <v>0</v>
      </c>
      <c r="AQ37" s="72">
        <f t="shared" ref="AQ37" si="31">I173</f>
        <v>0</v>
      </c>
      <c r="AR37" s="72">
        <f>J173</f>
        <v>0</v>
      </c>
      <c r="AS37" s="92">
        <f>COUNTA(K173:P173)</f>
        <v>0</v>
      </c>
      <c r="AT37" s="92">
        <f>COUNTA(R173:U173,R175:U175)</f>
        <v>1</v>
      </c>
      <c r="AU37" s="74">
        <f>X173*AS37*AT37</f>
        <v>0</v>
      </c>
      <c r="AV37" s="75">
        <f t="shared" si="6"/>
        <v>0</v>
      </c>
      <c r="AW37" s="76">
        <f>AA173</f>
        <v>0</v>
      </c>
      <c r="AX37" s="72">
        <f>AB173</f>
        <v>0</v>
      </c>
      <c r="AY37" s="72">
        <f>W173</f>
        <v>0</v>
      </c>
      <c r="AZ37" s="72">
        <f>Y173</f>
        <v>0</v>
      </c>
      <c r="BA37" s="101">
        <f>K173</f>
        <v>0</v>
      </c>
      <c r="BC37" s="121">
        <f t="shared" si="1"/>
        <v>0</v>
      </c>
      <c r="BD37"/>
      <c r="BE37"/>
      <c r="BF37"/>
      <c r="BG37"/>
      <c r="BH37"/>
      <c r="BI37"/>
      <c r="BJ37"/>
      <c r="BK37"/>
    </row>
    <row r="38" spans="2:63" ht="40.25" customHeight="1" thickBot="1">
      <c r="B38" s="393"/>
      <c r="C38" s="293"/>
      <c r="D38" s="294"/>
      <c r="E38" s="295"/>
      <c r="F38" s="344"/>
      <c r="G38" s="339"/>
      <c r="H38" s="339"/>
      <c r="I38" s="342"/>
      <c r="J38" s="330"/>
      <c r="K38" s="255"/>
      <c r="L38" s="255"/>
      <c r="M38" s="255"/>
      <c r="N38" s="255"/>
      <c r="O38" s="255"/>
      <c r="P38" s="255"/>
      <c r="Q38" s="255"/>
      <c r="R38" s="276"/>
      <c r="S38" s="276"/>
      <c r="T38" s="250"/>
      <c r="U38" s="250"/>
      <c r="V38" s="359"/>
      <c r="W38" s="359"/>
      <c r="X38" s="353"/>
      <c r="Y38" s="355"/>
      <c r="Z38" s="355"/>
      <c r="AA38" s="362"/>
      <c r="AB38" s="365"/>
      <c r="AC38" s="347"/>
      <c r="AD38" s="347"/>
      <c r="AE38" s="376"/>
      <c r="AF38" s="377"/>
      <c r="AG38" s="377"/>
      <c r="AH38" s="378"/>
      <c r="AJ38" s="70" t="str">
        <f t="shared" si="3"/>
        <v>1B</v>
      </c>
      <c r="AK38" s="96">
        <v>34</v>
      </c>
      <c r="AL38" s="71">
        <f t="shared" si="2"/>
        <v>45199</v>
      </c>
      <c r="AM38" s="71"/>
      <c r="AN38" s="72">
        <f>F177</f>
        <v>0</v>
      </c>
      <c r="AO38" s="72">
        <f>G177</f>
        <v>0</v>
      </c>
      <c r="AP38" s="72">
        <f>H177</f>
        <v>0</v>
      </c>
      <c r="AQ38" s="72">
        <f t="shared" ref="AQ38" si="32">I177</f>
        <v>0</v>
      </c>
      <c r="AR38" s="72">
        <f>J177</f>
        <v>0</v>
      </c>
      <c r="AS38" s="92">
        <f>COUNTA(K177:P177)</f>
        <v>0</v>
      </c>
      <c r="AT38" s="92">
        <f>COUNTA(R177:U177,R179:U179)</f>
        <v>1</v>
      </c>
      <c r="AU38" s="74">
        <f>X177*AS38*AT38</f>
        <v>0</v>
      </c>
      <c r="AV38" s="75">
        <f t="shared" si="6"/>
        <v>0</v>
      </c>
      <c r="AW38" s="76">
        <f>AA177</f>
        <v>0</v>
      </c>
      <c r="AX38" s="72">
        <f>AB177</f>
        <v>0</v>
      </c>
      <c r="AY38" s="72">
        <f>W177</f>
        <v>0</v>
      </c>
      <c r="AZ38" s="72">
        <f>Y177</f>
        <v>0</v>
      </c>
      <c r="BA38" s="101">
        <f>K177</f>
        <v>0</v>
      </c>
      <c r="BC38" s="121">
        <f t="shared" si="1"/>
        <v>0</v>
      </c>
      <c r="BD38"/>
      <c r="BE38"/>
      <c r="BF38"/>
      <c r="BG38"/>
      <c r="BH38"/>
      <c r="BI38"/>
      <c r="BJ38"/>
      <c r="BK38"/>
    </row>
    <row r="39" spans="2:63" ht="40.25" customHeight="1" thickBot="1">
      <c r="B39" s="393"/>
      <c r="C39" s="296"/>
      <c r="D39" s="297"/>
      <c r="E39" s="298"/>
      <c r="F39" s="344"/>
      <c r="G39" s="340"/>
      <c r="H39" s="340"/>
      <c r="I39" s="343"/>
      <c r="J39" s="331"/>
      <c r="K39" s="257"/>
      <c r="L39" s="257"/>
      <c r="M39" s="257"/>
      <c r="N39" s="257"/>
      <c r="O39" s="257"/>
      <c r="P39" s="257"/>
      <c r="Q39" s="257"/>
      <c r="R39" s="265"/>
      <c r="S39" s="265"/>
      <c r="T39" s="266"/>
      <c r="U39" s="266"/>
      <c r="V39" s="360"/>
      <c r="W39" s="360"/>
      <c r="X39" s="354"/>
      <c r="Y39" s="356"/>
      <c r="Z39" s="356"/>
      <c r="AA39" s="363"/>
      <c r="AB39" s="366"/>
      <c r="AC39" s="348"/>
      <c r="AD39" s="348"/>
      <c r="AE39" s="379"/>
      <c r="AF39" s="380"/>
      <c r="AG39" s="380"/>
      <c r="AH39" s="381"/>
      <c r="AJ39" s="70" t="str">
        <f t="shared" si="3"/>
        <v>1B</v>
      </c>
      <c r="AK39" s="96">
        <v>35</v>
      </c>
      <c r="AL39" s="71">
        <f t="shared" si="2"/>
        <v>45199</v>
      </c>
      <c r="AM39" s="71"/>
      <c r="AN39" s="72">
        <f>F181</f>
        <v>0</v>
      </c>
      <c r="AO39" s="72">
        <f>G181</f>
        <v>0</v>
      </c>
      <c r="AP39" s="72">
        <f>H181</f>
        <v>0</v>
      </c>
      <c r="AQ39" s="72">
        <f t="shared" ref="AQ39" si="33">I181</f>
        <v>0</v>
      </c>
      <c r="AR39" s="72">
        <f>J181</f>
        <v>0</v>
      </c>
      <c r="AS39" s="92">
        <f>COUNTA(K181:P181)</f>
        <v>0</v>
      </c>
      <c r="AT39" s="92">
        <f>COUNTA(R181:U181,R183:U183)</f>
        <v>1</v>
      </c>
      <c r="AU39" s="74">
        <f>X181*AS39*AT39</f>
        <v>0</v>
      </c>
      <c r="AV39" s="75">
        <f t="shared" si="6"/>
        <v>0</v>
      </c>
      <c r="AW39" s="76">
        <f>AA181</f>
        <v>0</v>
      </c>
      <c r="AX39" s="72">
        <f>AB181</f>
        <v>0</v>
      </c>
      <c r="AY39" s="72">
        <f>W181</f>
        <v>0</v>
      </c>
      <c r="AZ39" s="72">
        <f>Y181</f>
        <v>0</v>
      </c>
      <c r="BA39" s="101">
        <f>K181</f>
        <v>0</v>
      </c>
      <c r="BC39" s="121">
        <f t="shared" si="1"/>
        <v>0</v>
      </c>
      <c r="BD39"/>
      <c r="BE39"/>
      <c r="BF39"/>
      <c r="BG39"/>
      <c r="BH39"/>
      <c r="BI39"/>
      <c r="BJ39"/>
      <c r="BK39"/>
    </row>
    <row r="40" spans="2:63" ht="40.25" customHeight="1" thickTop="1" thickBot="1">
      <c r="B40" s="392">
        <f t="shared" ref="B40" si="34">B36+1</f>
        <v>8</v>
      </c>
      <c r="C40" s="290"/>
      <c r="D40" s="291"/>
      <c r="E40" s="292"/>
      <c r="F40" s="344"/>
      <c r="G40" s="338"/>
      <c r="H40" s="338"/>
      <c r="I40" s="342"/>
      <c r="J40" s="330"/>
      <c r="K40" s="254"/>
      <c r="L40" s="254"/>
      <c r="M40" s="254"/>
      <c r="N40" s="254"/>
      <c r="O40" s="254"/>
      <c r="P40" s="254"/>
      <c r="Q40" s="254"/>
      <c r="R40" s="281" t="s">
        <v>711</v>
      </c>
      <c r="S40" s="281"/>
      <c r="T40" s="280"/>
      <c r="U40" s="280"/>
      <c r="V40" s="359"/>
      <c r="W40" s="367"/>
      <c r="X40" s="353"/>
      <c r="Y40" s="355"/>
      <c r="Z40" s="355"/>
      <c r="AA40" s="361"/>
      <c r="AB40" s="365"/>
      <c r="AC40" s="347"/>
      <c r="AD40" s="347"/>
      <c r="AE40" s="373"/>
      <c r="AF40" s="374"/>
      <c r="AG40" s="374"/>
      <c r="AH40" s="375"/>
      <c r="AJ40" s="70" t="str">
        <f t="shared" si="3"/>
        <v>1B</v>
      </c>
      <c r="AK40" s="96">
        <v>36</v>
      </c>
      <c r="AL40" s="71">
        <f t="shared" si="2"/>
        <v>45199</v>
      </c>
      <c r="AM40" s="71"/>
      <c r="AN40" s="72">
        <f>F185</f>
        <v>0</v>
      </c>
      <c r="AO40" s="72">
        <f>G185</f>
        <v>0</v>
      </c>
      <c r="AP40" s="72">
        <f>H185</f>
        <v>0</v>
      </c>
      <c r="AQ40" s="72">
        <f t="shared" ref="AQ40" si="35">I185</f>
        <v>0</v>
      </c>
      <c r="AR40" s="72">
        <f>J185</f>
        <v>0</v>
      </c>
      <c r="AS40" s="92">
        <f>COUNTA(K185:P185)</f>
        <v>0</v>
      </c>
      <c r="AT40" s="92">
        <f>COUNTA(R185:U185,R187:U187)</f>
        <v>1</v>
      </c>
      <c r="AU40" s="74">
        <f>X185*AS40*AT40</f>
        <v>0</v>
      </c>
      <c r="AV40" s="75">
        <f t="shared" si="6"/>
        <v>0</v>
      </c>
      <c r="AW40" s="76">
        <f>AA185</f>
        <v>0</v>
      </c>
      <c r="AX40" s="72">
        <f>AB185</f>
        <v>0</v>
      </c>
      <c r="AY40" s="72">
        <f>W185</f>
        <v>0</v>
      </c>
      <c r="AZ40" s="72">
        <f>Y185</f>
        <v>0</v>
      </c>
      <c r="BA40" s="101">
        <f>K185</f>
        <v>0</v>
      </c>
      <c r="BC40" s="121">
        <f t="shared" si="1"/>
        <v>0</v>
      </c>
      <c r="BD40"/>
      <c r="BE40"/>
      <c r="BF40"/>
      <c r="BG40"/>
      <c r="BH40"/>
      <c r="BI40"/>
      <c r="BJ40"/>
      <c r="BK40"/>
    </row>
    <row r="41" spans="2:63" ht="40.25" customHeight="1" thickBot="1">
      <c r="B41" s="393"/>
      <c r="C41" s="293"/>
      <c r="D41" s="294"/>
      <c r="E41" s="295"/>
      <c r="F41" s="344"/>
      <c r="G41" s="339"/>
      <c r="H41" s="339"/>
      <c r="I41" s="342"/>
      <c r="J41" s="330"/>
      <c r="K41" s="250"/>
      <c r="L41" s="250"/>
      <c r="M41" s="250"/>
      <c r="N41" s="250"/>
      <c r="O41" s="250"/>
      <c r="P41" s="250"/>
      <c r="Q41" s="250"/>
      <c r="R41" s="276"/>
      <c r="S41" s="276"/>
      <c r="T41" s="250"/>
      <c r="U41" s="250"/>
      <c r="V41" s="359"/>
      <c r="W41" s="359"/>
      <c r="X41" s="353"/>
      <c r="Y41" s="355"/>
      <c r="Z41" s="355"/>
      <c r="AA41" s="362"/>
      <c r="AB41" s="365"/>
      <c r="AC41" s="347"/>
      <c r="AD41" s="347"/>
      <c r="AE41" s="376"/>
      <c r="AF41" s="377"/>
      <c r="AG41" s="377"/>
      <c r="AH41" s="378"/>
      <c r="AJ41" s="70" t="str">
        <f t="shared" si="3"/>
        <v>1B</v>
      </c>
      <c r="AK41" s="96">
        <v>37</v>
      </c>
      <c r="AL41" s="71">
        <f t="shared" si="2"/>
        <v>45199</v>
      </c>
      <c r="AM41" s="71"/>
      <c r="AN41" s="72">
        <f>F189</f>
        <v>0</v>
      </c>
      <c r="AO41" s="72">
        <f>G189</f>
        <v>0</v>
      </c>
      <c r="AP41" s="72">
        <f>H189</f>
        <v>0</v>
      </c>
      <c r="AQ41" s="72">
        <f t="shared" ref="AQ41" si="36">I189</f>
        <v>0</v>
      </c>
      <c r="AR41" s="72">
        <f>J189</f>
        <v>0</v>
      </c>
      <c r="AS41" s="92">
        <f>COUNTA(K189:P189)</f>
        <v>0</v>
      </c>
      <c r="AT41" s="92">
        <f>COUNTA(R189:U189,R191:U191)</f>
        <v>1</v>
      </c>
      <c r="AU41" s="74">
        <f>X189*AS41*AT41</f>
        <v>0</v>
      </c>
      <c r="AV41" s="75">
        <f t="shared" si="6"/>
        <v>0</v>
      </c>
      <c r="AW41" s="76">
        <f>AA189</f>
        <v>0</v>
      </c>
      <c r="AX41" s="72">
        <f>AB189</f>
        <v>0</v>
      </c>
      <c r="AY41" s="72">
        <f>W189</f>
        <v>0</v>
      </c>
      <c r="AZ41" s="72">
        <f>Y189</f>
        <v>0</v>
      </c>
      <c r="BA41" s="101">
        <f>K189</f>
        <v>0</v>
      </c>
      <c r="BC41" s="121">
        <f t="shared" si="1"/>
        <v>0</v>
      </c>
      <c r="BD41"/>
      <c r="BE41"/>
      <c r="BF41"/>
      <c r="BG41"/>
      <c r="BH41"/>
      <c r="BI41"/>
      <c r="BJ41"/>
      <c r="BK41"/>
    </row>
    <row r="42" spans="2:63" ht="40.25" customHeight="1" thickBot="1">
      <c r="B42" s="393"/>
      <c r="C42" s="293"/>
      <c r="D42" s="294"/>
      <c r="E42" s="295"/>
      <c r="F42" s="344"/>
      <c r="G42" s="339"/>
      <c r="H42" s="339"/>
      <c r="I42" s="342"/>
      <c r="J42" s="330"/>
      <c r="K42" s="255"/>
      <c r="L42" s="255"/>
      <c r="M42" s="255"/>
      <c r="N42" s="255"/>
      <c r="O42" s="255"/>
      <c r="P42" s="255"/>
      <c r="Q42" s="255"/>
      <c r="R42" s="276"/>
      <c r="S42" s="276"/>
      <c r="T42" s="250"/>
      <c r="U42" s="250"/>
      <c r="V42" s="359"/>
      <c r="W42" s="359"/>
      <c r="X42" s="353"/>
      <c r="Y42" s="355"/>
      <c r="Z42" s="355"/>
      <c r="AA42" s="362"/>
      <c r="AB42" s="365"/>
      <c r="AC42" s="347"/>
      <c r="AD42" s="347"/>
      <c r="AE42" s="376"/>
      <c r="AF42" s="377"/>
      <c r="AG42" s="377"/>
      <c r="AH42" s="378"/>
      <c r="AJ42" s="70" t="str">
        <f t="shared" si="3"/>
        <v>1B</v>
      </c>
      <c r="AK42" s="96">
        <v>38</v>
      </c>
      <c r="AL42" s="71">
        <f t="shared" si="2"/>
        <v>45199</v>
      </c>
      <c r="AM42" s="71"/>
      <c r="AN42" s="72">
        <f>F193</f>
        <v>0</v>
      </c>
      <c r="AO42" s="72">
        <f>G193</f>
        <v>0</v>
      </c>
      <c r="AP42" s="72">
        <f>H193</f>
        <v>0</v>
      </c>
      <c r="AQ42" s="72">
        <f t="shared" ref="AQ42" si="37">I193</f>
        <v>0</v>
      </c>
      <c r="AR42" s="72">
        <f>J193</f>
        <v>0</v>
      </c>
      <c r="AS42" s="92">
        <f>COUNTA(K193:P193)</f>
        <v>0</v>
      </c>
      <c r="AT42" s="92">
        <f>COUNTA(R193:U193,R195:U195)</f>
        <v>1</v>
      </c>
      <c r="AU42" s="74">
        <f>X193*AS42*AT42</f>
        <v>0</v>
      </c>
      <c r="AV42" s="75">
        <f t="shared" si="6"/>
        <v>0</v>
      </c>
      <c r="AW42" s="76">
        <f>AA193</f>
        <v>0</v>
      </c>
      <c r="AX42" s="72">
        <f>AB193</f>
        <v>0</v>
      </c>
      <c r="AY42" s="72">
        <f>W193</f>
        <v>0</v>
      </c>
      <c r="AZ42" s="72">
        <f>Y193</f>
        <v>0</v>
      </c>
      <c r="BA42" s="101">
        <f>K193</f>
        <v>0</v>
      </c>
      <c r="BC42" s="121">
        <f t="shared" si="1"/>
        <v>0</v>
      </c>
      <c r="BD42"/>
      <c r="BE42"/>
      <c r="BF42"/>
      <c r="BG42"/>
      <c r="BH42"/>
      <c r="BI42"/>
      <c r="BJ42"/>
      <c r="BK42"/>
    </row>
    <row r="43" spans="2:63" ht="40.25" customHeight="1" thickBot="1">
      <c r="B43" s="394"/>
      <c r="C43" s="296"/>
      <c r="D43" s="297"/>
      <c r="E43" s="298"/>
      <c r="F43" s="344"/>
      <c r="G43" s="340"/>
      <c r="H43" s="340"/>
      <c r="I43" s="343"/>
      <c r="J43" s="331"/>
      <c r="K43" s="257"/>
      <c r="L43" s="257"/>
      <c r="M43" s="257"/>
      <c r="N43" s="257"/>
      <c r="O43" s="257"/>
      <c r="P43" s="257"/>
      <c r="Q43" s="257"/>
      <c r="R43" s="265"/>
      <c r="S43" s="265"/>
      <c r="T43" s="266"/>
      <c r="U43" s="266"/>
      <c r="V43" s="360"/>
      <c r="W43" s="360"/>
      <c r="X43" s="354"/>
      <c r="Y43" s="356"/>
      <c r="Z43" s="356"/>
      <c r="AA43" s="363"/>
      <c r="AB43" s="366"/>
      <c r="AC43" s="348"/>
      <c r="AD43" s="348"/>
      <c r="AE43" s="379"/>
      <c r="AF43" s="380"/>
      <c r="AG43" s="380"/>
      <c r="AH43" s="381"/>
      <c r="AJ43" s="70" t="str">
        <f t="shared" si="3"/>
        <v>1B</v>
      </c>
      <c r="AK43" s="96">
        <v>39</v>
      </c>
      <c r="AL43" s="71">
        <f t="shared" si="2"/>
        <v>45199</v>
      </c>
      <c r="AM43" s="71"/>
      <c r="AN43" s="72">
        <f>F197</f>
        <v>0</v>
      </c>
      <c r="AO43" s="72">
        <f>G197</f>
        <v>0</v>
      </c>
      <c r="AP43" s="72">
        <f>H197</f>
        <v>0</v>
      </c>
      <c r="AQ43" s="72">
        <f t="shared" ref="AQ43" si="38">I197</f>
        <v>0</v>
      </c>
      <c r="AR43" s="72">
        <f>J197</f>
        <v>0</v>
      </c>
      <c r="AS43" s="92">
        <f>COUNTA(K197:P197)</f>
        <v>0</v>
      </c>
      <c r="AT43" s="92">
        <f>COUNTA(R197:U197,R199:U199)</f>
        <v>1</v>
      </c>
      <c r="AU43" s="74">
        <f>X197*AS43*AT43</f>
        <v>0</v>
      </c>
      <c r="AV43" s="75">
        <f t="shared" si="6"/>
        <v>0</v>
      </c>
      <c r="AW43" s="76">
        <f>AA197</f>
        <v>0</v>
      </c>
      <c r="AX43" s="72">
        <f>AB197</f>
        <v>0</v>
      </c>
      <c r="AY43" s="72">
        <f>W197</f>
        <v>0</v>
      </c>
      <c r="AZ43" s="72">
        <f>Y197</f>
        <v>0</v>
      </c>
      <c r="BA43" s="101">
        <f>K197</f>
        <v>0</v>
      </c>
      <c r="BC43" s="121">
        <f t="shared" si="1"/>
        <v>0</v>
      </c>
      <c r="BD43"/>
      <c r="BE43"/>
      <c r="BF43"/>
      <c r="BG43"/>
      <c r="BH43"/>
      <c r="BI43"/>
      <c r="BJ43"/>
      <c r="BK43"/>
    </row>
    <row r="44" spans="2:63" ht="40.25" customHeight="1" thickTop="1" thickBot="1">
      <c r="B44" s="393">
        <f t="shared" ref="B44" si="39">B40+1</f>
        <v>9</v>
      </c>
      <c r="C44" s="290"/>
      <c r="D44" s="291"/>
      <c r="E44" s="292"/>
      <c r="F44" s="344"/>
      <c r="G44" s="338"/>
      <c r="H44" s="338"/>
      <c r="I44" s="342"/>
      <c r="J44" s="330"/>
      <c r="K44" s="254"/>
      <c r="L44" s="254"/>
      <c r="M44" s="254"/>
      <c r="N44" s="254"/>
      <c r="O44" s="254"/>
      <c r="P44" s="254"/>
      <c r="Q44" s="254"/>
      <c r="R44" s="281" t="s">
        <v>711</v>
      </c>
      <c r="S44" s="281"/>
      <c r="T44" s="280"/>
      <c r="U44" s="280"/>
      <c r="V44" s="359"/>
      <c r="W44" s="367"/>
      <c r="X44" s="353"/>
      <c r="Y44" s="355"/>
      <c r="Z44" s="355"/>
      <c r="AA44" s="361"/>
      <c r="AB44" s="365"/>
      <c r="AC44" s="347"/>
      <c r="AD44" s="347"/>
      <c r="AE44" s="373"/>
      <c r="AF44" s="374"/>
      <c r="AG44" s="374"/>
      <c r="AH44" s="375"/>
      <c r="AJ44" s="77" t="str">
        <f t="shared" si="3"/>
        <v>1B</v>
      </c>
      <c r="AK44" s="78">
        <v>40</v>
      </c>
      <c r="AL44" s="79">
        <f t="shared" si="2"/>
        <v>45199</v>
      </c>
      <c r="AM44" s="79"/>
      <c r="AN44" s="80">
        <f>F201</f>
        <v>0</v>
      </c>
      <c r="AO44" s="80">
        <f>G201</f>
        <v>0</v>
      </c>
      <c r="AP44" s="80">
        <f>H201</f>
        <v>0</v>
      </c>
      <c r="AQ44" s="80">
        <f t="shared" ref="AQ44" si="40">I201</f>
        <v>0</v>
      </c>
      <c r="AR44" s="80">
        <f>J201</f>
        <v>0</v>
      </c>
      <c r="AS44" s="94">
        <f>COUNTA(K201:P201)</f>
        <v>0</v>
      </c>
      <c r="AT44" s="94">
        <f>COUNTA(R201:U201,R203:U203)</f>
        <v>1</v>
      </c>
      <c r="AU44" s="82">
        <f>X201*AS44*AT44</f>
        <v>0</v>
      </c>
      <c r="AV44" s="83">
        <f t="shared" si="6"/>
        <v>0</v>
      </c>
      <c r="AW44" s="84">
        <f>AA201</f>
        <v>0</v>
      </c>
      <c r="AX44" s="80">
        <f>AB201</f>
        <v>0</v>
      </c>
      <c r="AY44" s="80">
        <f>W201</f>
        <v>0</v>
      </c>
      <c r="AZ44" s="80">
        <f>Y201</f>
        <v>0</v>
      </c>
      <c r="BA44" s="102">
        <f>K201</f>
        <v>0</v>
      </c>
      <c r="BC44" s="121">
        <f t="shared" si="1"/>
        <v>0</v>
      </c>
      <c r="BD44"/>
      <c r="BE44"/>
      <c r="BF44"/>
      <c r="BG44"/>
      <c r="BH44"/>
      <c r="BI44"/>
      <c r="BJ44"/>
      <c r="BK44"/>
    </row>
    <row r="45" spans="2:63" ht="40.25" customHeight="1" thickBot="1">
      <c r="B45" s="393"/>
      <c r="C45" s="293"/>
      <c r="D45" s="294"/>
      <c r="E45" s="295"/>
      <c r="F45" s="344"/>
      <c r="G45" s="339"/>
      <c r="H45" s="339"/>
      <c r="I45" s="342"/>
      <c r="J45" s="330"/>
      <c r="K45" s="250"/>
      <c r="L45" s="250"/>
      <c r="M45" s="250"/>
      <c r="N45" s="250"/>
      <c r="O45" s="250"/>
      <c r="P45" s="250"/>
      <c r="Q45" s="250"/>
      <c r="R45" s="276"/>
      <c r="S45" s="276"/>
      <c r="T45" s="250"/>
      <c r="U45" s="250"/>
      <c r="V45" s="359"/>
      <c r="W45" s="359"/>
      <c r="X45" s="353"/>
      <c r="Y45" s="355"/>
      <c r="Z45" s="355"/>
      <c r="AA45" s="362"/>
      <c r="AB45" s="365"/>
      <c r="AC45" s="347"/>
      <c r="AD45" s="347"/>
      <c r="AE45" s="376"/>
      <c r="AF45" s="377"/>
      <c r="AG45" s="377"/>
      <c r="AH45" s="378"/>
      <c r="AJ45" s="85" t="str">
        <f t="shared" si="3"/>
        <v>1B</v>
      </c>
      <c r="AK45" s="97">
        <v>41</v>
      </c>
      <c r="AL45" s="86">
        <f t="shared" si="2"/>
        <v>45199</v>
      </c>
      <c r="AM45" s="86"/>
      <c r="AN45" s="87">
        <f>F216</f>
        <v>0</v>
      </c>
      <c r="AO45" s="87">
        <f>G216</f>
        <v>0</v>
      </c>
      <c r="AP45" s="87">
        <f>H216</f>
        <v>0</v>
      </c>
      <c r="AQ45" s="87">
        <f t="shared" ref="AQ45:AR45" si="41">I216</f>
        <v>0</v>
      </c>
      <c r="AR45" s="87">
        <f t="shared" si="41"/>
        <v>0</v>
      </c>
      <c r="AS45" s="93">
        <f>COUNTA(K216:P216)</f>
        <v>0</v>
      </c>
      <c r="AT45" s="93">
        <f>COUNTA(R216:U216,R218:U218)</f>
        <v>1</v>
      </c>
      <c r="AU45" s="89">
        <f>X216*AS45*AT45</f>
        <v>0</v>
      </c>
      <c r="AV45" s="90">
        <f t="shared" si="6"/>
        <v>0</v>
      </c>
      <c r="AW45" s="91">
        <f>AA216</f>
        <v>0</v>
      </c>
      <c r="AX45" s="87">
        <f>AB216</f>
        <v>0</v>
      </c>
      <c r="AY45" s="87">
        <f>W216</f>
        <v>0</v>
      </c>
      <c r="AZ45" s="87">
        <f>Y216</f>
        <v>0</v>
      </c>
      <c r="BA45" s="104">
        <f>K216</f>
        <v>0</v>
      </c>
      <c r="BC45" s="121">
        <f t="shared" si="1"/>
        <v>0</v>
      </c>
      <c r="BD45"/>
      <c r="BE45"/>
      <c r="BF45"/>
      <c r="BG45"/>
      <c r="BH45"/>
      <c r="BI45"/>
      <c r="BJ45"/>
      <c r="BK45"/>
    </row>
    <row r="46" spans="2:63" ht="40.25" customHeight="1" thickBot="1">
      <c r="B46" s="393"/>
      <c r="C46" s="293"/>
      <c r="D46" s="294"/>
      <c r="E46" s="295"/>
      <c r="F46" s="344"/>
      <c r="G46" s="339"/>
      <c r="H46" s="339"/>
      <c r="I46" s="342"/>
      <c r="J46" s="330"/>
      <c r="K46" s="255"/>
      <c r="L46" s="255"/>
      <c r="M46" s="255"/>
      <c r="N46" s="255"/>
      <c r="O46" s="255"/>
      <c r="P46" s="255"/>
      <c r="Q46" s="255"/>
      <c r="R46" s="276"/>
      <c r="S46" s="276"/>
      <c r="T46" s="250"/>
      <c r="U46" s="250"/>
      <c r="V46" s="359"/>
      <c r="W46" s="359"/>
      <c r="X46" s="353"/>
      <c r="Y46" s="355"/>
      <c r="Z46" s="355"/>
      <c r="AA46" s="362"/>
      <c r="AB46" s="365"/>
      <c r="AC46" s="347"/>
      <c r="AD46" s="347"/>
      <c r="AE46" s="376"/>
      <c r="AF46" s="377"/>
      <c r="AG46" s="377"/>
      <c r="AH46" s="378"/>
      <c r="AJ46" s="70" t="str">
        <f t="shared" si="3"/>
        <v>1B</v>
      </c>
      <c r="AK46" s="96">
        <v>42</v>
      </c>
      <c r="AL46" s="71">
        <f t="shared" si="2"/>
        <v>45199</v>
      </c>
      <c r="AM46" s="71"/>
      <c r="AN46" s="72">
        <f>F220</f>
        <v>0</v>
      </c>
      <c r="AO46" s="72">
        <f>G220</f>
        <v>0</v>
      </c>
      <c r="AP46" s="72">
        <f>H220</f>
        <v>0</v>
      </c>
      <c r="AQ46" s="72">
        <f t="shared" ref="AQ46:AR46" si="42">I220</f>
        <v>0</v>
      </c>
      <c r="AR46" s="72">
        <f t="shared" si="42"/>
        <v>0</v>
      </c>
      <c r="AS46" s="92">
        <f>COUNTA(K220:P220)</f>
        <v>0</v>
      </c>
      <c r="AT46" s="92">
        <f>COUNTA(R220:U220,R222:U222)</f>
        <v>1</v>
      </c>
      <c r="AU46" s="74">
        <f>X220*AS46*AT46</f>
        <v>0</v>
      </c>
      <c r="AV46" s="75">
        <f t="shared" si="6"/>
        <v>0</v>
      </c>
      <c r="AW46" s="76">
        <f>AA220</f>
        <v>0</v>
      </c>
      <c r="AX46" s="72">
        <f>AB220</f>
        <v>0</v>
      </c>
      <c r="AY46" s="72">
        <f>W220</f>
        <v>0</v>
      </c>
      <c r="AZ46" s="72">
        <f>Y220</f>
        <v>0</v>
      </c>
      <c r="BA46" s="101">
        <f>K220</f>
        <v>0</v>
      </c>
      <c r="BC46" s="121">
        <f t="shared" si="1"/>
        <v>0</v>
      </c>
      <c r="BD46"/>
      <c r="BE46"/>
      <c r="BF46"/>
      <c r="BG46"/>
      <c r="BH46"/>
      <c r="BI46"/>
      <c r="BJ46"/>
      <c r="BK46"/>
    </row>
    <row r="47" spans="2:63" ht="40.25" customHeight="1" thickBot="1">
      <c r="B47" s="393"/>
      <c r="C47" s="296"/>
      <c r="D47" s="297"/>
      <c r="E47" s="298"/>
      <c r="F47" s="344"/>
      <c r="G47" s="340"/>
      <c r="H47" s="340"/>
      <c r="I47" s="343"/>
      <c r="J47" s="331"/>
      <c r="K47" s="257"/>
      <c r="L47" s="257"/>
      <c r="M47" s="257"/>
      <c r="N47" s="257"/>
      <c r="O47" s="257"/>
      <c r="P47" s="257"/>
      <c r="Q47" s="257"/>
      <c r="R47" s="265"/>
      <c r="S47" s="265"/>
      <c r="T47" s="266"/>
      <c r="U47" s="266"/>
      <c r="V47" s="360"/>
      <c r="W47" s="360"/>
      <c r="X47" s="354"/>
      <c r="Y47" s="356"/>
      <c r="Z47" s="356"/>
      <c r="AA47" s="363"/>
      <c r="AB47" s="366"/>
      <c r="AC47" s="348"/>
      <c r="AD47" s="348"/>
      <c r="AE47" s="379"/>
      <c r="AF47" s="380"/>
      <c r="AG47" s="380"/>
      <c r="AH47" s="381"/>
      <c r="AJ47" s="70" t="str">
        <f t="shared" si="3"/>
        <v>1B</v>
      </c>
      <c r="AK47" s="96">
        <v>43</v>
      </c>
      <c r="AL47" s="71">
        <f t="shared" si="2"/>
        <v>45199</v>
      </c>
      <c r="AM47" s="71"/>
      <c r="AN47" s="72">
        <f>F224</f>
        <v>0</v>
      </c>
      <c r="AO47" s="72">
        <f>G224</f>
        <v>0</v>
      </c>
      <c r="AP47" s="72">
        <f>H224</f>
        <v>0</v>
      </c>
      <c r="AQ47" s="72">
        <f t="shared" ref="AQ47:AR47" si="43">I224</f>
        <v>0</v>
      </c>
      <c r="AR47" s="72">
        <f t="shared" si="43"/>
        <v>0</v>
      </c>
      <c r="AS47" s="93">
        <f>COUNTA(K224:P224)</f>
        <v>0</v>
      </c>
      <c r="AT47" s="92">
        <f>COUNTA(R224:U224,R226:U226)</f>
        <v>1</v>
      </c>
      <c r="AU47" s="74">
        <f>X224*AS47*AT47</f>
        <v>0</v>
      </c>
      <c r="AV47" s="75">
        <f t="shared" si="6"/>
        <v>0</v>
      </c>
      <c r="AW47" s="76">
        <f>AA224</f>
        <v>0</v>
      </c>
      <c r="AX47" s="72">
        <f>AB224</f>
        <v>0</v>
      </c>
      <c r="AY47" s="72">
        <f>W224</f>
        <v>0</v>
      </c>
      <c r="AZ47" s="72">
        <f>Y224</f>
        <v>0</v>
      </c>
      <c r="BA47" s="101">
        <f>K224</f>
        <v>0</v>
      </c>
      <c r="BC47" s="121">
        <f t="shared" si="1"/>
        <v>0</v>
      </c>
      <c r="BD47"/>
      <c r="BE47"/>
      <c r="BF47"/>
      <c r="BG47"/>
      <c r="BH47"/>
      <c r="BI47"/>
      <c r="BJ47"/>
      <c r="BK47"/>
    </row>
    <row r="48" spans="2:63" ht="40.25" customHeight="1" thickTop="1" thickBot="1">
      <c r="B48" s="392">
        <f t="shared" ref="B48" si="44">B44+1</f>
        <v>10</v>
      </c>
      <c r="C48" s="290"/>
      <c r="D48" s="291"/>
      <c r="E48" s="292"/>
      <c r="F48" s="344"/>
      <c r="G48" s="339"/>
      <c r="H48" s="339"/>
      <c r="I48" s="342"/>
      <c r="J48" s="330"/>
      <c r="K48" s="254"/>
      <c r="L48" s="254"/>
      <c r="M48" s="254"/>
      <c r="N48" s="254"/>
      <c r="O48" s="254"/>
      <c r="P48" s="254"/>
      <c r="Q48" s="254"/>
      <c r="R48" s="281" t="s">
        <v>711</v>
      </c>
      <c r="S48" s="281"/>
      <c r="T48" s="280"/>
      <c r="U48" s="280"/>
      <c r="V48" s="359"/>
      <c r="W48" s="367"/>
      <c r="X48" s="353"/>
      <c r="Y48" s="355"/>
      <c r="Z48" s="355"/>
      <c r="AA48" s="361"/>
      <c r="AB48" s="365"/>
      <c r="AC48" s="347"/>
      <c r="AD48" s="347"/>
      <c r="AE48" s="373"/>
      <c r="AF48" s="374"/>
      <c r="AG48" s="374"/>
      <c r="AH48" s="375"/>
      <c r="AJ48" s="70" t="str">
        <f t="shared" si="3"/>
        <v>1B</v>
      </c>
      <c r="AK48" s="96">
        <v>44</v>
      </c>
      <c r="AL48" s="71">
        <f t="shared" si="2"/>
        <v>45199</v>
      </c>
      <c r="AM48" s="71"/>
      <c r="AN48" s="72">
        <f>F228</f>
        <v>0</v>
      </c>
      <c r="AO48" s="72">
        <f>G228</f>
        <v>0</v>
      </c>
      <c r="AP48" s="72">
        <f>H228</f>
        <v>0</v>
      </c>
      <c r="AQ48" s="72">
        <f t="shared" ref="AQ48:AR48" si="45">I228</f>
        <v>0</v>
      </c>
      <c r="AR48" s="72">
        <f t="shared" si="45"/>
        <v>0</v>
      </c>
      <c r="AS48" s="92">
        <f>COUNTA(K228:P228)</f>
        <v>0</v>
      </c>
      <c r="AT48" s="92">
        <f>COUNTA(R228:U228,R230:U230)</f>
        <v>1</v>
      </c>
      <c r="AU48" s="74">
        <f>X228*AS48*AT48</f>
        <v>0</v>
      </c>
      <c r="AV48" s="75">
        <f t="shared" si="6"/>
        <v>0</v>
      </c>
      <c r="AW48" s="76">
        <f>AA228</f>
        <v>0</v>
      </c>
      <c r="AX48" s="72">
        <f>AB228</f>
        <v>0</v>
      </c>
      <c r="AY48" s="72">
        <f>W228</f>
        <v>0</v>
      </c>
      <c r="AZ48" s="72">
        <f>Y228</f>
        <v>0</v>
      </c>
      <c r="BA48" s="101">
        <f>K228</f>
        <v>0</v>
      </c>
      <c r="BC48" s="121">
        <f t="shared" si="1"/>
        <v>0</v>
      </c>
      <c r="BD48"/>
      <c r="BE48"/>
      <c r="BF48"/>
      <c r="BG48"/>
      <c r="BH48"/>
      <c r="BI48"/>
      <c r="BJ48"/>
      <c r="BK48"/>
    </row>
    <row r="49" spans="1:63" ht="40.25" customHeight="1" thickBot="1">
      <c r="B49" s="393"/>
      <c r="C49" s="293"/>
      <c r="D49" s="294"/>
      <c r="E49" s="295"/>
      <c r="F49" s="344"/>
      <c r="G49" s="339"/>
      <c r="H49" s="339"/>
      <c r="I49" s="342"/>
      <c r="J49" s="330"/>
      <c r="K49" s="250"/>
      <c r="L49" s="250"/>
      <c r="M49" s="250"/>
      <c r="N49" s="250"/>
      <c r="O49" s="250"/>
      <c r="P49" s="250"/>
      <c r="Q49" s="250"/>
      <c r="R49" s="276"/>
      <c r="S49" s="276"/>
      <c r="T49" s="250"/>
      <c r="U49" s="250"/>
      <c r="V49" s="359"/>
      <c r="W49" s="359"/>
      <c r="X49" s="353"/>
      <c r="Y49" s="355"/>
      <c r="Z49" s="355"/>
      <c r="AA49" s="362"/>
      <c r="AB49" s="365"/>
      <c r="AC49" s="347"/>
      <c r="AD49" s="347"/>
      <c r="AE49" s="376"/>
      <c r="AF49" s="377"/>
      <c r="AG49" s="377"/>
      <c r="AH49" s="378"/>
      <c r="AJ49" s="70" t="str">
        <f t="shared" si="3"/>
        <v>1B</v>
      </c>
      <c r="AK49" s="96">
        <v>45</v>
      </c>
      <c r="AL49" s="71">
        <f t="shared" si="2"/>
        <v>45199</v>
      </c>
      <c r="AM49" s="71"/>
      <c r="AN49" s="72">
        <f>F232</f>
        <v>0</v>
      </c>
      <c r="AO49" s="72">
        <f>G232</f>
        <v>0</v>
      </c>
      <c r="AP49" s="72">
        <f>H232</f>
        <v>0</v>
      </c>
      <c r="AQ49" s="72">
        <f t="shared" ref="AQ49:AR49" si="46">I232</f>
        <v>0</v>
      </c>
      <c r="AR49" s="72">
        <f t="shared" si="46"/>
        <v>0</v>
      </c>
      <c r="AS49" s="93">
        <f>COUNTA(K232:P232)</f>
        <v>0</v>
      </c>
      <c r="AT49" s="92">
        <f>COUNTA(R232:U232,R234:U234)</f>
        <v>1</v>
      </c>
      <c r="AU49" s="74">
        <f>X232*AS49*AT49</f>
        <v>0</v>
      </c>
      <c r="AV49" s="75">
        <f t="shared" si="6"/>
        <v>0</v>
      </c>
      <c r="AW49" s="76">
        <f>AA232</f>
        <v>0</v>
      </c>
      <c r="AX49" s="72">
        <f>AB232</f>
        <v>0</v>
      </c>
      <c r="AY49" s="72">
        <f>W232</f>
        <v>0</v>
      </c>
      <c r="AZ49" s="72">
        <f>Y232</f>
        <v>0</v>
      </c>
      <c r="BA49" s="101">
        <f>K232</f>
        <v>0</v>
      </c>
      <c r="BC49" s="121">
        <f t="shared" si="1"/>
        <v>0</v>
      </c>
      <c r="BD49"/>
      <c r="BE49"/>
      <c r="BF49"/>
      <c r="BG49"/>
      <c r="BH49"/>
      <c r="BI49"/>
      <c r="BJ49"/>
      <c r="BK49"/>
    </row>
    <row r="50" spans="1:63" ht="40.25" customHeight="1" thickBot="1">
      <c r="B50" s="393"/>
      <c r="C50" s="293"/>
      <c r="D50" s="294"/>
      <c r="E50" s="295"/>
      <c r="F50" s="344"/>
      <c r="G50" s="339"/>
      <c r="H50" s="339"/>
      <c r="I50" s="342"/>
      <c r="J50" s="330"/>
      <c r="K50" s="255"/>
      <c r="L50" s="255"/>
      <c r="M50" s="255"/>
      <c r="N50" s="255"/>
      <c r="O50" s="255"/>
      <c r="P50" s="255"/>
      <c r="Q50" s="255"/>
      <c r="R50" s="276"/>
      <c r="S50" s="276"/>
      <c r="T50" s="250"/>
      <c r="U50" s="250"/>
      <c r="V50" s="359"/>
      <c r="W50" s="359"/>
      <c r="X50" s="353"/>
      <c r="Y50" s="355"/>
      <c r="Z50" s="355"/>
      <c r="AA50" s="362"/>
      <c r="AB50" s="365"/>
      <c r="AC50" s="347"/>
      <c r="AD50" s="347"/>
      <c r="AE50" s="376"/>
      <c r="AF50" s="377"/>
      <c r="AG50" s="377"/>
      <c r="AH50" s="378"/>
      <c r="AJ50" s="70" t="str">
        <f t="shared" si="3"/>
        <v>1B</v>
      </c>
      <c r="AK50" s="96">
        <v>46</v>
      </c>
      <c r="AL50" s="71">
        <f t="shared" si="2"/>
        <v>45199</v>
      </c>
      <c r="AM50" s="71"/>
      <c r="AN50" s="72">
        <f>F236</f>
        <v>0</v>
      </c>
      <c r="AO50" s="72">
        <f>G236</f>
        <v>0</v>
      </c>
      <c r="AP50" s="72">
        <f>H236</f>
        <v>0</v>
      </c>
      <c r="AQ50" s="72">
        <f t="shared" ref="AQ50:AR50" si="47">I236</f>
        <v>0</v>
      </c>
      <c r="AR50" s="72">
        <f t="shared" si="47"/>
        <v>0</v>
      </c>
      <c r="AS50" s="92">
        <f>COUNTA(K236:P236)</f>
        <v>0</v>
      </c>
      <c r="AT50" s="92">
        <f>COUNTA(R236:U236,R238:U238)</f>
        <v>1</v>
      </c>
      <c r="AU50" s="74">
        <f>X236*AS50*AT50</f>
        <v>0</v>
      </c>
      <c r="AV50" s="75">
        <f t="shared" si="6"/>
        <v>0</v>
      </c>
      <c r="AW50" s="76">
        <f>AA236</f>
        <v>0</v>
      </c>
      <c r="AX50" s="72">
        <f>AB236</f>
        <v>0</v>
      </c>
      <c r="AY50" s="72">
        <f>W236</f>
        <v>0</v>
      </c>
      <c r="AZ50" s="72">
        <f>Y236</f>
        <v>0</v>
      </c>
      <c r="BA50" s="101">
        <f>K236</f>
        <v>0</v>
      </c>
      <c r="BC50" s="121">
        <f t="shared" si="1"/>
        <v>0</v>
      </c>
      <c r="BD50"/>
      <c r="BE50"/>
      <c r="BF50"/>
      <c r="BG50"/>
      <c r="BH50"/>
      <c r="BI50"/>
      <c r="BJ50"/>
      <c r="BK50"/>
    </row>
    <row r="51" spans="1:63" ht="40.25" customHeight="1" thickBot="1">
      <c r="B51" s="394"/>
      <c r="C51" s="296"/>
      <c r="D51" s="297"/>
      <c r="E51" s="298"/>
      <c r="F51" s="344"/>
      <c r="G51" s="340"/>
      <c r="H51" s="340"/>
      <c r="I51" s="343"/>
      <c r="J51" s="331"/>
      <c r="K51" s="257"/>
      <c r="L51" s="257"/>
      <c r="M51" s="257"/>
      <c r="N51" s="257"/>
      <c r="O51" s="257"/>
      <c r="P51" s="257"/>
      <c r="Q51" s="257"/>
      <c r="R51" s="286"/>
      <c r="S51" s="286"/>
      <c r="T51" s="287"/>
      <c r="U51" s="287"/>
      <c r="V51" s="360"/>
      <c r="W51" s="360"/>
      <c r="X51" s="354"/>
      <c r="Y51" s="356"/>
      <c r="Z51" s="356"/>
      <c r="AA51" s="363"/>
      <c r="AB51" s="366"/>
      <c r="AC51" s="348"/>
      <c r="AD51" s="348"/>
      <c r="AE51" s="379"/>
      <c r="AF51" s="380"/>
      <c r="AG51" s="380"/>
      <c r="AH51" s="381"/>
      <c r="AJ51" s="70" t="str">
        <f t="shared" si="3"/>
        <v>1B</v>
      </c>
      <c r="AK51" s="96">
        <v>47</v>
      </c>
      <c r="AL51" s="71">
        <f t="shared" si="2"/>
        <v>45199</v>
      </c>
      <c r="AM51" s="71"/>
      <c r="AN51" s="72">
        <f>F240</f>
        <v>0</v>
      </c>
      <c r="AO51" s="72">
        <f>G240</f>
        <v>0</v>
      </c>
      <c r="AP51" s="72">
        <f>H240</f>
        <v>0</v>
      </c>
      <c r="AQ51" s="72">
        <f t="shared" ref="AQ51:AR51" si="48">I240</f>
        <v>0</v>
      </c>
      <c r="AR51" s="72">
        <f t="shared" si="48"/>
        <v>0</v>
      </c>
      <c r="AS51" s="93">
        <f>COUNTA(K240:P240)</f>
        <v>0</v>
      </c>
      <c r="AT51" s="92">
        <f>COUNTA(R240:U240,R242:U242)</f>
        <v>1</v>
      </c>
      <c r="AU51" s="74">
        <f>X240*AS51*AT51</f>
        <v>0</v>
      </c>
      <c r="AV51" s="75">
        <f t="shared" si="6"/>
        <v>0</v>
      </c>
      <c r="AW51" s="76">
        <f>AA240</f>
        <v>0</v>
      </c>
      <c r="AX51" s="72">
        <f>AB240</f>
        <v>0</v>
      </c>
      <c r="AY51" s="72">
        <f>W240</f>
        <v>0</v>
      </c>
      <c r="AZ51" s="72">
        <f>Y240</f>
        <v>0</v>
      </c>
      <c r="BA51" s="101">
        <f>K240</f>
        <v>0</v>
      </c>
      <c r="BC51" s="121">
        <f t="shared" si="1"/>
        <v>0</v>
      </c>
      <c r="BD51"/>
      <c r="BE51"/>
      <c r="BF51"/>
      <c r="BG51"/>
      <c r="BH51"/>
      <c r="BI51"/>
      <c r="BJ51"/>
      <c r="BK51"/>
    </row>
    <row r="52" spans="1:63" ht="40.25" customHeight="1" thickBot="1">
      <c r="AJ52" s="70" t="str">
        <f t="shared" si="3"/>
        <v>1B</v>
      </c>
      <c r="AK52" s="96">
        <v>48</v>
      </c>
      <c r="AL52" s="71">
        <f t="shared" si="2"/>
        <v>45199</v>
      </c>
      <c r="AM52" s="71"/>
      <c r="AN52" s="72">
        <f>F244</f>
        <v>0</v>
      </c>
      <c r="AO52" s="72">
        <f>G244</f>
        <v>0</v>
      </c>
      <c r="AP52" s="72">
        <f>H244</f>
        <v>0</v>
      </c>
      <c r="AQ52" s="72">
        <f>I244</f>
        <v>0</v>
      </c>
      <c r="AR52" s="72">
        <f>J244</f>
        <v>0</v>
      </c>
      <c r="AS52" s="93">
        <f>COUNTA(K244:P244)</f>
        <v>0</v>
      </c>
      <c r="AT52" s="92">
        <f>COUNTA(R244:U244,R246:U246)</f>
        <v>1</v>
      </c>
      <c r="AU52" s="74">
        <f>X244*AS52*AT52</f>
        <v>0</v>
      </c>
      <c r="AV52" s="75">
        <f t="shared" si="6"/>
        <v>0</v>
      </c>
      <c r="AW52" s="76">
        <f>AA244</f>
        <v>0</v>
      </c>
      <c r="AX52" s="72">
        <f>AB244</f>
        <v>0</v>
      </c>
      <c r="AY52" s="72">
        <f>W244</f>
        <v>0</v>
      </c>
      <c r="AZ52" s="72">
        <f>Y244</f>
        <v>0</v>
      </c>
      <c r="BA52" s="101">
        <f>K244</f>
        <v>0</v>
      </c>
      <c r="BC52" s="121">
        <f t="shared" si="1"/>
        <v>0</v>
      </c>
      <c r="BD52"/>
      <c r="BE52"/>
      <c r="BF52"/>
      <c r="BG52"/>
      <c r="BH52"/>
      <c r="BI52"/>
      <c r="BJ52"/>
      <c r="BK52"/>
    </row>
    <row r="53" spans="1:63" ht="40.25" customHeight="1" thickTop="1">
      <c r="A53" s="2"/>
      <c r="B53" s="44" t="s">
        <v>103</v>
      </c>
      <c r="C53" s="299" t="s">
        <v>543</v>
      </c>
      <c r="D53" s="299"/>
      <c r="E53" s="299"/>
      <c r="F53" s="299"/>
      <c r="G53" s="299"/>
      <c r="H53" s="299"/>
      <c r="I53" s="299"/>
      <c r="J53" s="299"/>
      <c r="K53" s="98"/>
      <c r="L53" s="98"/>
      <c r="M53" s="98"/>
      <c r="N53" s="98"/>
      <c r="O53" s="98"/>
      <c r="P53" s="98"/>
      <c r="Q53" s="98"/>
      <c r="R53" s="98"/>
      <c r="S53" s="98"/>
      <c r="T53" s="98"/>
      <c r="U53" s="98"/>
      <c r="V53" s="98"/>
      <c r="W53" s="98"/>
      <c r="X53" s="59"/>
      <c r="Y53" s="98"/>
      <c r="Z53" s="98"/>
      <c r="AA53" s="98"/>
      <c r="AB53" s="98"/>
      <c r="AC53" s="98"/>
      <c r="AD53" s="98"/>
      <c r="AE53" s="98"/>
      <c r="AF53" s="98"/>
      <c r="AG53" s="98"/>
      <c r="AH53" s="98"/>
      <c r="AJ53" s="70" t="str">
        <f>AJ51</f>
        <v>1B</v>
      </c>
      <c r="AK53" s="96">
        <v>49</v>
      </c>
      <c r="AL53" s="71">
        <f>AL51</f>
        <v>45199</v>
      </c>
      <c r="AM53" s="71"/>
      <c r="AN53" s="72">
        <f>F248</f>
        <v>0</v>
      </c>
      <c r="AO53" s="72">
        <f>G248</f>
        <v>0</v>
      </c>
      <c r="AP53" s="72">
        <f>H248</f>
        <v>0</v>
      </c>
      <c r="AQ53" s="72">
        <f t="shared" ref="AQ53:AR53" si="49">I248</f>
        <v>0</v>
      </c>
      <c r="AR53" s="72">
        <f t="shared" si="49"/>
        <v>0</v>
      </c>
      <c r="AS53" s="92">
        <f>COUNTA(K248:P248)</f>
        <v>0</v>
      </c>
      <c r="AT53" s="92">
        <f>COUNTA(R248:U248,R250:U250)</f>
        <v>1</v>
      </c>
      <c r="AU53" s="74">
        <f>X248*AS53*AT53</f>
        <v>0</v>
      </c>
      <c r="AV53" s="75">
        <f t="shared" si="6"/>
        <v>0</v>
      </c>
      <c r="AW53" s="76">
        <f>AA248</f>
        <v>0</v>
      </c>
      <c r="AX53" s="72">
        <f>AB248</f>
        <v>0</v>
      </c>
      <c r="AY53" s="72">
        <f>W248</f>
        <v>0</v>
      </c>
      <c r="AZ53" s="72">
        <f>Y248</f>
        <v>0</v>
      </c>
      <c r="BA53" s="101">
        <f>K248</f>
        <v>0</v>
      </c>
      <c r="BC53" s="121">
        <f t="shared" si="1"/>
        <v>0</v>
      </c>
      <c r="BD53"/>
      <c r="BE53"/>
      <c r="BF53"/>
      <c r="BG53"/>
      <c r="BH53"/>
      <c r="BI53"/>
      <c r="BJ53"/>
      <c r="BK53"/>
    </row>
    <row r="54" spans="1:63" ht="40.25" customHeight="1" thickBot="1">
      <c r="A54" s="3"/>
      <c r="B54" s="45"/>
      <c r="C54" s="300"/>
      <c r="D54" s="300"/>
      <c r="E54" s="300"/>
      <c r="F54" s="300"/>
      <c r="G54" s="300"/>
      <c r="H54" s="300"/>
      <c r="I54" s="300"/>
      <c r="J54" s="300"/>
      <c r="K54" s="99"/>
      <c r="L54" s="99"/>
      <c r="M54" s="99"/>
      <c r="N54" s="99"/>
      <c r="O54" s="99"/>
      <c r="P54" s="99"/>
      <c r="Q54" s="99"/>
      <c r="R54" s="99"/>
      <c r="S54" s="99"/>
      <c r="T54" s="99"/>
      <c r="U54" s="99"/>
      <c r="V54" s="99"/>
      <c r="W54" s="99"/>
      <c r="X54" s="60"/>
      <c r="Y54" s="99"/>
      <c r="Z54" s="99"/>
      <c r="AA54" s="99"/>
      <c r="AB54" s="99"/>
      <c r="AC54" s="99"/>
      <c r="AD54" s="99"/>
      <c r="AE54" s="99"/>
      <c r="AF54" s="99"/>
      <c r="AG54" s="99"/>
      <c r="AH54" s="99"/>
      <c r="AJ54" s="77" t="str">
        <f t="shared" si="3"/>
        <v>1B</v>
      </c>
      <c r="AK54" s="78">
        <v>50</v>
      </c>
      <c r="AL54" s="79">
        <f>AL53</f>
        <v>45199</v>
      </c>
      <c r="AM54" s="79"/>
      <c r="AN54" s="80">
        <f>F252</f>
        <v>0</v>
      </c>
      <c r="AO54" s="80">
        <f>G252</f>
        <v>0</v>
      </c>
      <c r="AP54" s="80">
        <f>H252</f>
        <v>0</v>
      </c>
      <c r="AQ54" s="80">
        <f t="shared" ref="AQ54:AR54" si="50">I252</f>
        <v>0</v>
      </c>
      <c r="AR54" s="80">
        <f t="shared" si="50"/>
        <v>0</v>
      </c>
      <c r="AS54" s="94">
        <f>COUNTA(K252:P252)</f>
        <v>0</v>
      </c>
      <c r="AT54" s="94">
        <f>COUNTA(R252:U252,R254:U254)</f>
        <v>1</v>
      </c>
      <c r="AU54" s="82">
        <f>X252*AS54*AT54</f>
        <v>0</v>
      </c>
      <c r="AV54" s="83">
        <f t="shared" si="6"/>
        <v>0</v>
      </c>
      <c r="AW54" s="84">
        <f>AA252</f>
        <v>0</v>
      </c>
      <c r="AX54" s="80">
        <f>AB252</f>
        <v>0</v>
      </c>
      <c r="AY54" s="80">
        <f>W252</f>
        <v>0</v>
      </c>
      <c r="AZ54" s="80">
        <f>Y252</f>
        <v>0</v>
      </c>
      <c r="BA54" s="102">
        <f>K252</f>
        <v>0</v>
      </c>
      <c r="BC54" s="121">
        <f t="shared" si="1"/>
        <v>0</v>
      </c>
      <c r="BD54"/>
      <c r="BE54"/>
      <c r="BF54"/>
      <c r="BG54"/>
      <c r="BH54"/>
      <c r="BI54"/>
      <c r="BJ54"/>
      <c r="BK54"/>
    </row>
    <row r="55" spans="1:63" ht="40.25" customHeight="1" thickTop="1" thickBot="1">
      <c r="AJ55" s="58"/>
      <c r="AL55" s="58"/>
      <c r="AM55" s="58"/>
      <c r="AU55" s="120">
        <f>SUM(AU5:AU54)</f>
        <v>6000</v>
      </c>
      <c r="AV55" s="120">
        <f>SUM(AV5:AV54)</f>
        <v>13200000</v>
      </c>
      <c r="BC55" s="120">
        <f>SUM(BC5:BC54)</f>
        <v>6</v>
      </c>
      <c r="BD55"/>
      <c r="BE55"/>
      <c r="BF55"/>
      <c r="BG55"/>
      <c r="BH55"/>
      <c r="BI55"/>
      <c r="BJ55"/>
      <c r="BK55"/>
    </row>
    <row r="56" spans="1:63" ht="40.25" customHeight="1">
      <c r="C56" s="301" t="s">
        <v>0</v>
      </c>
      <c r="D56" s="302"/>
      <c r="E56" s="302"/>
      <c r="F56" s="311" t="str">
        <f>F5</f>
        <v>1B</v>
      </c>
      <c r="H56" s="314" t="s">
        <v>1</v>
      </c>
      <c r="I56" s="315"/>
      <c r="J56" s="320">
        <f>J5</f>
        <v>45199</v>
      </c>
      <c r="K56" s="321"/>
      <c r="L56" s="322"/>
      <c r="M56" s="240"/>
      <c r="N56" s="240"/>
      <c r="O56" s="240"/>
      <c r="P56" s="240"/>
      <c r="Q56" s="240"/>
      <c r="R56" s="240"/>
      <c r="S56" s="240"/>
      <c r="T56" s="240"/>
      <c r="U56" s="240"/>
      <c r="V56" s="26"/>
      <c r="W56" s="54"/>
      <c r="X56" s="54"/>
      <c r="Y56" s="26"/>
      <c r="Z56" s="26"/>
      <c r="AA56" s="26"/>
      <c r="AJ56" s="58"/>
      <c r="AL56" s="58"/>
      <c r="AM56" s="58"/>
      <c r="BC56"/>
      <c r="BD56"/>
      <c r="BE56"/>
      <c r="BF56"/>
      <c r="BG56"/>
      <c r="BH56"/>
      <c r="BI56"/>
      <c r="BJ56"/>
      <c r="BK56"/>
    </row>
    <row r="57" spans="1:63" ht="40.25" customHeight="1">
      <c r="C57" s="303"/>
      <c r="D57" s="304"/>
      <c r="E57" s="304"/>
      <c r="F57" s="312"/>
      <c r="H57" s="316"/>
      <c r="I57" s="317"/>
      <c r="J57" s="323"/>
      <c r="K57" s="324"/>
      <c r="L57" s="325"/>
      <c r="M57" s="240"/>
      <c r="N57" s="240"/>
      <c r="O57" s="240"/>
      <c r="P57" s="240"/>
      <c r="Q57" s="240"/>
      <c r="R57" s="240"/>
      <c r="S57" s="240"/>
      <c r="T57" s="240"/>
      <c r="U57" s="240"/>
      <c r="V57" s="25"/>
      <c r="W57" s="55"/>
      <c r="X57" s="55"/>
      <c r="Y57" s="27"/>
      <c r="Z57" s="27"/>
      <c r="AA57" s="27"/>
      <c r="AC57" s="61"/>
      <c r="AE57" t="s">
        <v>134</v>
      </c>
      <c r="AJ57" s="58"/>
      <c r="AL57" s="58"/>
      <c r="AM57" s="58"/>
      <c r="BC57"/>
      <c r="BD57"/>
      <c r="BE57"/>
      <c r="BF57"/>
      <c r="BG57"/>
      <c r="BH57"/>
      <c r="BI57"/>
      <c r="BJ57"/>
      <c r="BK57"/>
    </row>
    <row r="58" spans="1:63" ht="40.25" customHeight="1">
      <c r="C58" s="303"/>
      <c r="D58" s="304"/>
      <c r="E58" s="304"/>
      <c r="F58" s="312"/>
      <c r="H58" s="316"/>
      <c r="I58" s="317"/>
      <c r="J58" s="323"/>
      <c r="K58" s="324"/>
      <c r="L58" s="325"/>
      <c r="M58" s="240"/>
      <c r="N58" s="240"/>
      <c r="O58" s="240"/>
      <c r="P58" s="240"/>
      <c r="Q58" s="240"/>
      <c r="R58" s="240"/>
      <c r="S58" s="240"/>
      <c r="T58" s="240"/>
      <c r="U58" s="240"/>
      <c r="V58" s="25"/>
      <c r="W58" s="55"/>
      <c r="X58" s="55"/>
      <c r="Y58" s="27"/>
      <c r="Z58" s="27"/>
      <c r="AA58" s="27"/>
      <c r="AB58" s="1"/>
      <c r="AC58" s="61"/>
      <c r="AE58" t="s">
        <v>134</v>
      </c>
      <c r="AG58" s="1"/>
      <c r="AH58" s="1"/>
      <c r="AJ58" s="58"/>
      <c r="AL58" s="58"/>
      <c r="AM58" s="58"/>
      <c r="BC58"/>
      <c r="BD58"/>
      <c r="BE58"/>
      <c r="BF58"/>
      <c r="BG58"/>
      <c r="BH58"/>
      <c r="BI58"/>
      <c r="BJ58"/>
      <c r="BK58"/>
    </row>
    <row r="59" spans="1:63" ht="40.25" customHeight="1" thickBot="1">
      <c r="C59" s="305"/>
      <c r="D59" s="306"/>
      <c r="E59" s="306"/>
      <c r="F59" s="313"/>
      <c r="H59" s="318"/>
      <c r="I59" s="319"/>
      <c r="J59" s="326"/>
      <c r="K59" s="327"/>
      <c r="L59" s="328"/>
      <c r="M59" s="240"/>
      <c r="N59" s="240"/>
      <c r="O59" s="240"/>
      <c r="P59" s="240"/>
      <c r="Q59" s="240"/>
      <c r="R59" s="240"/>
      <c r="S59" s="240"/>
      <c r="T59" s="240"/>
      <c r="U59" s="240"/>
      <c r="AC59" s="62"/>
      <c r="AJ59" s="58"/>
      <c r="AL59" s="58"/>
      <c r="AM59" s="58"/>
      <c r="BC59"/>
      <c r="BD59"/>
      <c r="BE59"/>
      <c r="BF59"/>
      <c r="BG59"/>
      <c r="BH59"/>
      <c r="BI59"/>
      <c r="BJ59"/>
      <c r="BK59"/>
    </row>
    <row r="60" spans="1:63" ht="40.25" customHeight="1" thickBot="1">
      <c r="AJ60" s="58"/>
      <c r="AL60" s="58"/>
      <c r="AM60" s="58"/>
      <c r="BC60"/>
      <c r="BD60"/>
      <c r="BE60"/>
      <c r="BF60"/>
      <c r="BG60"/>
      <c r="BH60"/>
      <c r="BI60"/>
      <c r="BJ60"/>
      <c r="BK60"/>
    </row>
    <row r="61" spans="1:63" ht="40.25" customHeight="1">
      <c r="B61" s="401" t="s">
        <v>4</v>
      </c>
      <c r="C61" s="403" t="s">
        <v>111</v>
      </c>
      <c r="D61" s="405" t="s">
        <v>7</v>
      </c>
      <c r="E61" s="407" t="s">
        <v>8</v>
      </c>
      <c r="F61" s="307" t="s">
        <v>6</v>
      </c>
      <c r="G61" s="345" t="s">
        <v>102</v>
      </c>
      <c r="H61" s="345" t="s">
        <v>5</v>
      </c>
      <c r="I61" s="307" t="s">
        <v>13</v>
      </c>
      <c r="J61" s="309" t="s">
        <v>101</v>
      </c>
      <c r="K61" s="332" t="s">
        <v>597</v>
      </c>
      <c r="L61" s="333"/>
      <c r="M61" s="333"/>
      <c r="N61" s="333"/>
      <c r="O61" s="333"/>
      <c r="P61" s="333"/>
      <c r="Q61" s="334"/>
      <c r="R61" s="332" t="s">
        <v>119</v>
      </c>
      <c r="S61" s="389"/>
      <c r="T61" s="389"/>
      <c r="U61" s="389"/>
      <c r="V61" s="345" t="s">
        <v>15</v>
      </c>
      <c r="W61" s="345" t="s">
        <v>108</v>
      </c>
      <c r="X61" s="382" t="s">
        <v>131</v>
      </c>
      <c r="Y61" s="345" t="s">
        <v>106</v>
      </c>
      <c r="Z61" s="345" t="s">
        <v>242</v>
      </c>
      <c r="AA61" s="345" t="s">
        <v>104</v>
      </c>
      <c r="AB61" s="382" t="s">
        <v>112</v>
      </c>
      <c r="AC61" s="349" t="s">
        <v>107</v>
      </c>
      <c r="AD61" s="349" t="s">
        <v>130</v>
      </c>
      <c r="AE61" s="309" t="s">
        <v>361</v>
      </c>
      <c r="AF61" s="368"/>
      <c r="AG61" s="368"/>
      <c r="AH61" s="369"/>
      <c r="AJ61" s="58"/>
      <c r="AL61" s="58"/>
      <c r="AM61" s="58"/>
      <c r="BC61"/>
      <c r="BD61"/>
      <c r="BE61"/>
      <c r="BF61"/>
      <c r="BG61"/>
      <c r="BH61"/>
      <c r="BI61"/>
      <c r="BJ61"/>
      <c r="BK61"/>
    </row>
    <row r="62" spans="1:63" ht="40.25" customHeight="1" thickBot="1">
      <c r="B62" s="402"/>
      <c r="C62" s="404"/>
      <c r="D62" s="406"/>
      <c r="E62" s="408"/>
      <c r="F62" s="308"/>
      <c r="G62" s="346"/>
      <c r="H62" s="346"/>
      <c r="I62" s="308"/>
      <c r="J62" s="310"/>
      <c r="K62" s="335"/>
      <c r="L62" s="336"/>
      <c r="M62" s="336"/>
      <c r="N62" s="336"/>
      <c r="O62" s="336"/>
      <c r="P62" s="336"/>
      <c r="Q62" s="337"/>
      <c r="R62" s="390"/>
      <c r="S62" s="391"/>
      <c r="T62" s="391"/>
      <c r="U62" s="391"/>
      <c r="V62" s="346"/>
      <c r="W62" s="346"/>
      <c r="X62" s="383"/>
      <c r="Y62" s="346"/>
      <c r="Z62" s="346"/>
      <c r="AA62" s="346"/>
      <c r="AB62" s="383"/>
      <c r="AC62" s="350"/>
      <c r="AD62" s="350"/>
      <c r="AE62" s="370"/>
      <c r="AF62" s="371"/>
      <c r="AG62" s="371"/>
      <c r="AH62" s="372"/>
      <c r="AJ62" s="58"/>
      <c r="AL62" s="58"/>
      <c r="AM62" s="58"/>
      <c r="BC62"/>
      <c r="BD62"/>
      <c r="BE62"/>
      <c r="BF62"/>
      <c r="BG62"/>
      <c r="BH62"/>
      <c r="BI62"/>
      <c r="BJ62"/>
      <c r="BK62"/>
    </row>
    <row r="63" spans="1:63" ht="40.25" customHeight="1" thickTop="1" thickBot="1">
      <c r="A63" s="7"/>
      <c r="B63" s="393">
        <v>11</v>
      </c>
      <c r="C63" s="398"/>
      <c r="D63" s="399"/>
      <c r="E63" s="400"/>
      <c r="F63" s="396"/>
      <c r="G63" s="338"/>
      <c r="H63" s="338"/>
      <c r="I63" s="341"/>
      <c r="J63" s="329"/>
      <c r="K63" s="256"/>
      <c r="L63" s="256"/>
      <c r="M63" s="256"/>
      <c r="N63" s="256"/>
      <c r="O63" s="256"/>
      <c r="P63" s="256"/>
      <c r="Q63" s="267"/>
      <c r="R63" s="277" t="s">
        <v>710</v>
      </c>
      <c r="S63" s="277"/>
      <c r="T63" s="278"/>
      <c r="U63" s="278"/>
      <c r="V63" s="367"/>
      <c r="W63" s="367"/>
      <c r="X63" s="388"/>
      <c r="Y63" s="355"/>
      <c r="Z63" s="355"/>
      <c r="AA63" s="361"/>
      <c r="AB63" s="387"/>
      <c r="AC63" s="351"/>
      <c r="AD63" s="351"/>
      <c r="AE63" s="373"/>
      <c r="AF63" s="374"/>
      <c r="AG63" s="374"/>
      <c r="AH63" s="375"/>
      <c r="AJ63" s="58"/>
      <c r="AK63" s="410"/>
      <c r="AL63" s="411"/>
      <c r="AM63" s="411"/>
      <c r="AN63" s="412"/>
      <c r="AO63" s="410"/>
      <c r="AP63" s="410"/>
      <c r="AQ63" s="410"/>
      <c r="AR63" s="410"/>
      <c r="AS63" s="410"/>
      <c r="AT63" s="410"/>
      <c r="AU63" s="410"/>
      <c r="AV63" s="410"/>
      <c r="AW63" s="410"/>
      <c r="BC63"/>
      <c r="BD63"/>
      <c r="BE63"/>
      <c r="BF63"/>
      <c r="BG63"/>
      <c r="BH63"/>
      <c r="BI63"/>
      <c r="BJ63"/>
      <c r="BK63"/>
    </row>
    <row r="64" spans="1:63" ht="40.25" customHeight="1" thickBot="1">
      <c r="A64" s="7"/>
      <c r="B64" s="393"/>
      <c r="C64" s="293"/>
      <c r="D64" s="294"/>
      <c r="E64" s="295"/>
      <c r="F64" s="397"/>
      <c r="G64" s="339"/>
      <c r="H64" s="339"/>
      <c r="I64" s="342"/>
      <c r="J64" s="330"/>
      <c r="K64" s="250"/>
      <c r="L64" s="250"/>
      <c r="M64" s="250"/>
      <c r="N64" s="250"/>
      <c r="O64" s="250"/>
      <c r="P64" s="250"/>
      <c r="Q64" s="250"/>
      <c r="R64" s="276"/>
      <c r="S64" s="276"/>
      <c r="T64" s="250"/>
      <c r="U64" s="250"/>
      <c r="V64" s="359"/>
      <c r="W64" s="359"/>
      <c r="X64" s="353"/>
      <c r="Y64" s="355"/>
      <c r="Z64" s="355"/>
      <c r="AA64" s="362"/>
      <c r="AB64" s="365"/>
      <c r="AC64" s="347"/>
      <c r="AD64" s="347"/>
      <c r="AE64" s="376"/>
      <c r="AF64" s="377"/>
      <c r="AG64" s="377"/>
      <c r="AH64" s="378"/>
      <c r="AJ64" s="58"/>
      <c r="AK64" s="410"/>
      <c r="AL64" s="411"/>
      <c r="AM64" s="411"/>
      <c r="AN64" s="412"/>
      <c r="AO64" s="410"/>
      <c r="AP64" s="410"/>
      <c r="AQ64" s="410"/>
      <c r="AR64" s="410"/>
      <c r="AS64" s="410"/>
      <c r="AT64" s="410"/>
      <c r="AU64" s="410"/>
      <c r="AV64" s="410"/>
      <c r="AW64" s="410"/>
      <c r="BC64"/>
      <c r="BD64"/>
      <c r="BE64"/>
      <c r="BF64"/>
      <c r="BG64"/>
      <c r="BH64"/>
      <c r="BI64"/>
      <c r="BJ64"/>
      <c r="BK64"/>
    </row>
    <row r="65" spans="1:63" ht="40.25" customHeight="1" thickBot="1">
      <c r="A65" s="7"/>
      <c r="B65" s="393"/>
      <c r="C65" s="293"/>
      <c r="D65" s="294"/>
      <c r="E65" s="295"/>
      <c r="F65" s="397"/>
      <c r="G65" s="339"/>
      <c r="H65" s="339"/>
      <c r="I65" s="342"/>
      <c r="J65" s="330"/>
      <c r="K65" s="268"/>
      <c r="L65" s="268"/>
      <c r="M65" s="268"/>
      <c r="N65" s="268"/>
      <c r="O65" s="268"/>
      <c r="P65" s="268"/>
      <c r="Q65" s="268"/>
      <c r="R65" s="276"/>
      <c r="S65" s="276"/>
      <c r="T65" s="250"/>
      <c r="U65" s="250"/>
      <c r="V65" s="359"/>
      <c r="W65" s="359"/>
      <c r="X65" s="353"/>
      <c r="Y65" s="355"/>
      <c r="Z65" s="355"/>
      <c r="AA65" s="362"/>
      <c r="AB65" s="365"/>
      <c r="AC65" s="347"/>
      <c r="AD65" s="347"/>
      <c r="AE65" s="376"/>
      <c r="AF65" s="377"/>
      <c r="AG65" s="377"/>
      <c r="AH65" s="378"/>
      <c r="AJ65" s="58"/>
      <c r="AK65" s="57"/>
      <c r="AL65" s="63"/>
      <c r="AM65" s="63"/>
      <c r="AN65" s="30"/>
      <c r="AO65" s="30"/>
      <c r="AP65" s="30"/>
      <c r="AQ65" s="30"/>
      <c r="AR65" s="30"/>
      <c r="AS65" s="31"/>
      <c r="AT65" s="31"/>
      <c r="AU65" s="32"/>
      <c r="AV65" s="33"/>
      <c r="AW65" s="34"/>
      <c r="BC65"/>
      <c r="BD65"/>
      <c r="BE65"/>
      <c r="BF65"/>
      <c r="BG65"/>
      <c r="BH65"/>
      <c r="BI65"/>
      <c r="BJ65"/>
      <c r="BK65"/>
    </row>
    <row r="66" spans="1:63" ht="40.25" customHeight="1" thickBot="1">
      <c r="A66" s="7"/>
      <c r="B66" s="393"/>
      <c r="C66" s="296"/>
      <c r="D66" s="297"/>
      <c r="E66" s="298"/>
      <c r="F66" s="397"/>
      <c r="G66" s="340"/>
      <c r="H66" s="340"/>
      <c r="I66" s="343"/>
      <c r="J66" s="331"/>
      <c r="K66" s="257"/>
      <c r="L66" s="257"/>
      <c r="M66" s="257"/>
      <c r="N66" s="257"/>
      <c r="O66" s="257"/>
      <c r="P66" s="257"/>
      <c r="Q66" s="279"/>
      <c r="R66" s="269"/>
      <c r="S66" s="269"/>
      <c r="T66" s="268"/>
      <c r="U66" s="268"/>
      <c r="V66" s="360"/>
      <c r="W66" s="360"/>
      <c r="X66" s="354"/>
      <c r="Y66" s="356"/>
      <c r="Z66" s="356"/>
      <c r="AA66" s="363"/>
      <c r="AB66" s="366"/>
      <c r="AC66" s="348"/>
      <c r="AD66" s="348"/>
      <c r="AE66" s="379"/>
      <c r="AF66" s="380"/>
      <c r="AG66" s="380"/>
      <c r="AH66" s="381"/>
      <c r="AJ66" s="58"/>
      <c r="AK66" s="57"/>
      <c r="AL66" s="63"/>
      <c r="AM66" s="63"/>
      <c r="AN66" s="30"/>
      <c r="AO66" s="30"/>
      <c r="AP66" s="30"/>
      <c r="AQ66" s="30"/>
      <c r="AR66" s="30"/>
      <c r="AS66" s="31"/>
      <c r="AT66" s="31"/>
      <c r="AU66" s="32"/>
      <c r="AV66" s="33"/>
      <c r="AW66" s="34"/>
      <c r="BC66"/>
      <c r="BD66"/>
      <c r="BE66"/>
      <c r="BF66"/>
      <c r="BG66"/>
      <c r="BH66"/>
      <c r="BI66"/>
      <c r="BJ66"/>
      <c r="BK66"/>
    </row>
    <row r="67" spans="1:63" ht="40.25" customHeight="1" thickTop="1" thickBot="1">
      <c r="A67" s="9"/>
      <c r="B67" s="392">
        <f>B63+1</f>
        <v>12</v>
      </c>
      <c r="C67" s="290"/>
      <c r="D67" s="291"/>
      <c r="E67" s="292"/>
      <c r="F67" s="344"/>
      <c r="G67" s="338"/>
      <c r="H67" s="338"/>
      <c r="I67" s="341"/>
      <c r="J67" s="329"/>
      <c r="K67" s="267"/>
      <c r="L67" s="267"/>
      <c r="M67" s="267"/>
      <c r="N67" s="267"/>
      <c r="O67" s="267"/>
      <c r="P67" s="267"/>
      <c r="Q67" s="280"/>
      <c r="R67" s="281" t="s">
        <v>711</v>
      </c>
      <c r="S67" s="281"/>
      <c r="T67" s="280"/>
      <c r="U67" s="280"/>
      <c r="V67" s="367"/>
      <c r="W67" s="367"/>
      <c r="X67" s="388"/>
      <c r="Y67" s="355"/>
      <c r="Z67" s="355"/>
      <c r="AA67" s="361"/>
      <c r="AB67" s="387"/>
      <c r="AC67" s="351"/>
      <c r="AD67" s="351"/>
      <c r="AE67" s="373"/>
      <c r="AF67" s="374"/>
      <c r="AG67" s="374"/>
      <c r="AH67" s="375"/>
      <c r="AJ67" s="58"/>
      <c r="AK67" s="57"/>
      <c r="AL67" s="63"/>
      <c r="AM67" s="63"/>
      <c r="AN67" s="30"/>
      <c r="AO67" s="30"/>
      <c r="AP67" s="30"/>
      <c r="AQ67" s="30"/>
      <c r="AR67" s="30"/>
      <c r="AS67" s="31"/>
      <c r="AT67" s="31"/>
      <c r="AU67" s="32"/>
      <c r="AV67" s="33"/>
      <c r="AW67" s="34"/>
      <c r="BC67"/>
      <c r="BD67"/>
      <c r="BE67"/>
      <c r="BF67"/>
      <c r="BG67"/>
      <c r="BH67"/>
      <c r="BI67"/>
      <c r="BJ67"/>
      <c r="BK67"/>
    </row>
    <row r="68" spans="1:63" ht="40.25" customHeight="1" thickBot="1">
      <c r="A68" s="9"/>
      <c r="B68" s="393"/>
      <c r="C68" s="293"/>
      <c r="D68" s="294"/>
      <c r="E68" s="295"/>
      <c r="F68" s="344"/>
      <c r="G68" s="339"/>
      <c r="H68" s="339"/>
      <c r="I68" s="342"/>
      <c r="J68" s="330"/>
      <c r="K68" s="250"/>
      <c r="L68" s="250"/>
      <c r="M68" s="250"/>
      <c r="N68" s="250"/>
      <c r="O68" s="250"/>
      <c r="P68" s="250"/>
      <c r="Q68" s="250"/>
      <c r="R68" s="276"/>
      <c r="S68" s="276"/>
      <c r="T68" s="250"/>
      <c r="U68" s="250"/>
      <c r="V68" s="359"/>
      <c r="W68" s="359"/>
      <c r="X68" s="353"/>
      <c r="Y68" s="355"/>
      <c r="Z68" s="355"/>
      <c r="AA68" s="362"/>
      <c r="AB68" s="365"/>
      <c r="AC68" s="347"/>
      <c r="AD68" s="347"/>
      <c r="AE68" s="376"/>
      <c r="AF68" s="377"/>
      <c r="AG68" s="377"/>
      <c r="AH68" s="378"/>
      <c r="AJ68" s="58"/>
      <c r="AK68" s="57"/>
      <c r="AL68" s="63"/>
      <c r="AM68" s="63"/>
      <c r="AN68" s="30"/>
      <c r="AO68" s="30"/>
      <c r="AP68" s="30"/>
      <c r="AQ68" s="30"/>
      <c r="AR68" s="30"/>
      <c r="AS68" s="31"/>
      <c r="AT68" s="31"/>
      <c r="AU68" s="32"/>
      <c r="AV68" s="33"/>
      <c r="AW68" s="34"/>
      <c r="BC68"/>
      <c r="BD68"/>
      <c r="BE68"/>
      <c r="BF68"/>
      <c r="BG68"/>
      <c r="BH68"/>
      <c r="BI68"/>
      <c r="BJ68"/>
      <c r="BK68"/>
    </row>
    <row r="69" spans="1:63" ht="40.25" customHeight="1" thickBot="1">
      <c r="A69" s="9"/>
      <c r="B69" s="393"/>
      <c r="C69" s="293"/>
      <c r="D69" s="294"/>
      <c r="E69" s="295"/>
      <c r="F69" s="344"/>
      <c r="G69" s="339"/>
      <c r="H69" s="339"/>
      <c r="I69" s="342"/>
      <c r="J69" s="330"/>
      <c r="K69" s="268"/>
      <c r="L69" s="268"/>
      <c r="M69" s="268"/>
      <c r="N69" s="268"/>
      <c r="O69" s="268"/>
      <c r="P69" s="268"/>
      <c r="Q69" s="268"/>
      <c r="R69" s="276"/>
      <c r="S69" s="276"/>
      <c r="T69" s="250"/>
      <c r="U69" s="250"/>
      <c r="V69" s="359"/>
      <c r="W69" s="359"/>
      <c r="X69" s="353"/>
      <c r="Y69" s="355"/>
      <c r="Z69" s="355"/>
      <c r="AA69" s="362"/>
      <c r="AB69" s="365"/>
      <c r="AC69" s="347"/>
      <c r="AD69" s="347"/>
      <c r="AE69" s="376"/>
      <c r="AF69" s="377"/>
      <c r="AG69" s="377"/>
      <c r="AH69" s="378"/>
      <c r="AJ69" s="58"/>
      <c r="AK69" s="57"/>
      <c r="AL69" s="63"/>
      <c r="AM69" s="63"/>
      <c r="AN69" s="30"/>
      <c r="AO69" s="30"/>
      <c r="AP69" s="30"/>
      <c r="AQ69" s="30"/>
      <c r="AR69" s="30"/>
      <c r="AS69" s="31"/>
      <c r="AT69" s="31"/>
      <c r="AU69" s="32"/>
      <c r="AV69" s="33"/>
      <c r="AW69" s="34"/>
      <c r="BC69"/>
      <c r="BD69"/>
      <c r="BE69"/>
      <c r="BF69"/>
      <c r="BG69"/>
      <c r="BH69"/>
      <c r="BI69"/>
      <c r="BJ69"/>
      <c r="BK69"/>
    </row>
    <row r="70" spans="1:63" ht="40.25" customHeight="1" thickBot="1">
      <c r="A70" s="9"/>
      <c r="B70" s="394"/>
      <c r="C70" s="296"/>
      <c r="D70" s="297"/>
      <c r="E70" s="298"/>
      <c r="F70" s="344"/>
      <c r="G70" s="340"/>
      <c r="H70" s="340"/>
      <c r="I70" s="343"/>
      <c r="J70" s="331"/>
      <c r="K70" s="257"/>
      <c r="L70" s="257"/>
      <c r="M70" s="257"/>
      <c r="N70" s="257"/>
      <c r="O70" s="257"/>
      <c r="P70" s="257"/>
      <c r="Q70" s="257"/>
      <c r="R70" s="269"/>
      <c r="S70" s="269"/>
      <c r="T70" s="268"/>
      <c r="U70" s="268"/>
      <c r="V70" s="360"/>
      <c r="W70" s="360"/>
      <c r="X70" s="354"/>
      <c r="Y70" s="356"/>
      <c r="Z70" s="356"/>
      <c r="AA70" s="363"/>
      <c r="AB70" s="366"/>
      <c r="AC70" s="348"/>
      <c r="AD70" s="348"/>
      <c r="AE70" s="379"/>
      <c r="AF70" s="380"/>
      <c r="AG70" s="380"/>
      <c r="AH70" s="381"/>
      <c r="AJ70" s="58"/>
      <c r="AK70" s="57"/>
      <c r="AL70" s="63"/>
      <c r="AM70" s="63"/>
      <c r="AN70" s="30"/>
      <c r="AO70" s="30"/>
      <c r="AP70" s="30"/>
      <c r="AQ70" s="30"/>
      <c r="AR70" s="30"/>
      <c r="AS70" s="31"/>
      <c r="AT70" s="31"/>
      <c r="AU70" s="32"/>
      <c r="AV70" s="33"/>
      <c r="AW70" s="34"/>
      <c r="BC70"/>
      <c r="BD70"/>
      <c r="BE70"/>
      <c r="BF70"/>
      <c r="BG70"/>
      <c r="BH70"/>
      <c r="BI70"/>
      <c r="BJ70"/>
      <c r="BK70"/>
    </row>
    <row r="71" spans="1:63" ht="40.25" customHeight="1" thickTop="1" thickBot="1">
      <c r="A71" s="11"/>
      <c r="B71" s="392">
        <f t="shared" ref="B71" si="51">B67+1</f>
        <v>13</v>
      </c>
      <c r="C71" s="290"/>
      <c r="D71" s="291"/>
      <c r="E71" s="292"/>
      <c r="F71" s="344"/>
      <c r="G71" s="338"/>
      <c r="H71" s="338"/>
      <c r="I71" s="341"/>
      <c r="J71" s="329"/>
      <c r="K71" s="267"/>
      <c r="L71" s="267"/>
      <c r="M71" s="267"/>
      <c r="N71" s="267"/>
      <c r="O71" s="267"/>
      <c r="P71" s="267"/>
      <c r="Q71" s="267"/>
      <c r="R71" s="281" t="s">
        <v>711</v>
      </c>
      <c r="S71" s="281"/>
      <c r="T71" s="280"/>
      <c r="U71" s="280"/>
      <c r="V71" s="367"/>
      <c r="W71" s="367"/>
      <c r="X71" s="388"/>
      <c r="Y71" s="355"/>
      <c r="Z71" s="355"/>
      <c r="AA71" s="361"/>
      <c r="AB71" s="387"/>
      <c r="AC71" s="351"/>
      <c r="AD71" s="351"/>
      <c r="AE71" s="373"/>
      <c r="AF71" s="374"/>
      <c r="AG71" s="374"/>
      <c r="AH71" s="375"/>
      <c r="AJ71" s="58"/>
      <c r="AK71" s="57"/>
      <c r="AL71" s="63"/>
      <c r="AM71" s="63"/>
      <c r="AN71" s="30"/>
      <c r="AO71" s="30"/>
      <c r="AP71" s="30"/>
      <c r="AQ71" s="30"/>
      <c r="AR71" s="30"/>
      <c r="AS71" s="31"/>
      <c r="AT71" s="31"/>
      <c r="AU71" s="32"/>
      <c r="AV71" s="33"/>
      <c r="AW71" s="34"/>
      <c r="BC71"/>
      <c r="BD71"/>
      <c r="BE71"/>
      <c r="BF71"/>
      <c r="BG71"/>
      <c r="BH71"/>
      <c r="BI71"/>
      <c r="BJ71"/>
      <c r="BK71"/>
    </row>
    <row r="72" spans="1:63" ht="40.25" customHeight="1" thickBot="1">
      <c r="A72" s="11"/>
      <c r="B72" s="393"/>
      <c r="C72" s="293"/>
      <c r="D72" s="294"/>
      <c r="E72" s="295"/>
      <c r="F72" s="344"/>
      <c r="G72" s="339"/>
      <c r="H72" s="339"/>
      <c r="I72" s="342"/>
      <c r="J72" s="330"/>
      <c r="K72" s="250"/>
      <c r="L72" s="250"/>
      <c r="M72" s="250"/>
      <c r="N72" s="250"/>
      <c r="O72" s="250"/>
      <c r="P72" s="250"/>
      <c r="Q72" s="250"/>
      <c r="R72" s="276"/>
      <c r="S72" s="276"/>
      <c r="T72" s="250"/>
      <c r="U72" s="250"/>
      <c r="V72" s="359"/>
      <c r="W72" s="359"/>
      <c r="X72" s="353"/>
      <c r="Y72" s="355"/>
      <c r="Z72" s="355"/>
      <c r="AA72" s="362"/>
      <c r="AB72" s="365"/>
      <c r="AC72" s="347"/>
      <c r="AD72" s="347"/>
      <c r="AE72" s="376"/>
      <c r="AF72" s="377"/>
      <c r="AG72" s="377"/>
      <c r="AH72" s="378"/>
      <c r="AJ72" s="58"/>
      <c r="AK72" s="57"/>
      <c r="AL72" s="63"/>
      <c r="AM72" s="63"/>
      <c r="AN72" s="30"/>
      <c r="AO72" s="30"/>
      <c r="AP72" s="30"/>
      <c r="AQ72" s="30"/>
      <c r="AR72" s="30"/>
      <c r="AS72" s="31"/>
      <c r="AT72" s="31"/>
      <c r="AU72" s="32"/>
      <c r="AV72" s="33"/>
      <c r="AW72" s="34"/>
      <c r="AX72" s="47"/>
      <c r="AY72" s="8"/>
      <c r="AZ72" s="47"/>
      <c r="BA72" s="47"/>
      <c r="BC72"/>
      <c r="BD72"/>
      <c r="BE72"/>
      <c r="BF72"/>
      <c r="BG72"/>
      <c r="BH72"/>
      <c r="BI72"/>
      <c r="BJ72"/>
      <c r="BK72"/>
    </row>
    <row r="73" spans="1:63" ht="40.25" customHeight="1" thickBot="1">
      <c r="A73" s="11"/>
      <c r="B73" s="393"/>
      <c r="C73" s="293"/>
      <c r="D73" s="294"/>
      <c r="E73" s="295"/>
      <c r="F73" s="344"/>
      <c r="G73" s="339"/>
      <c r="H73" s="339"/>
      <c r="I73" s="342"/>
      <c r="J73" s="330"/>
      <c r="K73" s="268"/>
      <c r="L73" s="268"/>
      <c r="M73" s="268"/>
      <c r="N73" s="268"/>
      <c r="O73" s="268"/>
      <c r="P73" s="268"/>
      <c r="Q73" s="268"/>
      <c r="R73" s="276"/>
      <c r="S73" s="276"/>
      <c r="T73" s="250"/>
      <c r="U73" s="250"/>
      <c r="V73" s="359"/>
      <c r="W73" s="359"/>
      <c r="X73" s="353"/>
      <c r="Y73" s="355"/>
      <c r="Z73" s="355"/>
      <c r="AA73" s="362"/>
      <c r="AB73" s="365"/>
      <c r="AC73" s="347"/>
      <c r="AD73" s="347"/>
      <c r="AE73" s="376"/>
      <c r="AF73" s="377"/>
      <c r="AG73" s="377"/>
      <c r="AH73" s="378"/>
      <c r="AJ73" s="58"/>
      <c r="AK73" s="57"/>
      <c r="AL73" s="63"/>
      <c r="AM73" s="63"/>
      <c r="AN73" s="30"/>
      <c r="AO73" s="30"/>
      <c r="AP73" s="30"/>
      <c r="AQ73" s="30"/>
      <c r="AR73" s="30"/>
      <c r="AS73" s="31"/>
      <c r="AT73" s="31"/>
      <c r="AU73" s="32"/>
      <c r="AV73" s="33"/>
      <c r="AW73" s="34"/>
      <c r="AX73" s="47"/>
      <c r="AY73" s="8"/>
      <c r="AZ73" s="47"/>
      <c r="BA73" s="47"/>
      <c r="BC73"/>
      <c r="BD73"/>
      <c r="BE73"/>
      <c r="BF73"/>
      <c r="BG73"/>
      <c r="BH73"/>
      <c r="BI73"/>
      <c r="BJ73"/>
      <c r="BK73"/>
    </row>
    <row r="74" spans="1:63" ht="40.25" customHeight="1" thickBot="1">
      <c r="A74" s="11"/>
      <c r="B74" s="394"/>
      <c r="C74" s="296"/>
      <c r="D74" s="297"/>
      <c r="E74" s="298"/>
      <c r="F74" s="344"/>
      <c r="G74" s="340"/>
      <c r="H74" s="340"/>
      <c r="I74" s="343"/>
      <c r="J74" s="331"/>
      <c r="K74" s="257"/>
      <c r="L74" s="257"/>
      <c r="M74" s="257"/>
      <c r="N74" s="257"/>
      <c r="O74" s="257"/>
      <c r="P74" s="257"/>
      <c r="Q74" s="257"/>
      <c r="R74" s="269"/>
      <c r="S74" s="269"/>
      <c r="T74" s="268"/>
      <c r="U74" s="268"/>
      <c r="V74" s="360"/>
      <c r="W74" s="360"/>
      <c r="X74" s="354"/>
      <c r="Y74" s="356"/>
      <c r="Z74" s="356"/>
      <c r="AA74" s="363"/>
      <c r="AB74" s="366"/>
      <c r="AC74" s="348"/>
      <c r="AD74" s="348"/>
      <c r="AE74" s="379"/>
      <c r="AF74" s="380"/>
      <c r="AG74" s="380"/>
      <c r="AH74" s="381"/>
      <c r="AJ74" s="58"/>
      <c r="AK74" s="57"/>
      <c r="AL74" s="63"/>
      <c r="AM74" s="63"/>
      <c r="AN74" s="30"/>
      <c r="AO74" s="30"/>
      <c r="AP74" s="30"/>
      <c r="AQ74" s="30"/>
      <c r="AR74" s="30"/>
      <c r="AS74" s="31"/>
      <c r="AT74" s="31"/>
      <c r="AU74" s="32"/>
      <c r="AV74" s="33"/>
      <c r="AW74" s="34"/>
      <c r="AX74" s="47"/>
      <c r="AY74" s="8"/>
      <c r="AZ74" s="47"/>
      <c r="BA74" s="47"/>
      <c r="BC74"/>
      <c r="BD74"/>
      <c r="BE74"/>
      <c r="BF74"/>
      <c r="BG74"/>
      <c r="BH74"/>
      <c r="BI74"/>
      <c r="BJ74"/>
      <c r="BK74"/>
    </row>
    <row r="75" spans="1:63" ht="40.25" customHeight="1" thickTop="1" thickBot="1">
      <c r="A75" s="13"/>
      <c r="B75" s="392">
        <f t="shared" ref="B75" si="52">B71+1</f>
        <v>14</v>
      </c>
      <c r="C75" s="290"/>
      <c r="D75" s="291"/>
      <c r="E75" s="292"/>
      <c r="F75" s="344"/>
      <c r="G75" s="338"/>
      <c r="H75" s="338"/>
      <c r="I75" s="341"/>
      <c r="J75" s="329"/>
      <c r="K75" s="267"/>
      <c r="L75" s="267"/>
      <c r="M75" s="267"/>
      <c r="N75" s="267"/>
      <c r="O75" s="267"/>
      <c r="P75" s="267"/>
      <c r="Q75" s="267"/>
      <c r="R75" s="281" t="s">
        <v>711</v>
      </c>
      <c r="S75" s="281"/>
      <c r="T75" s="280"/>
      <c r="U75" s="280"/>
      <c r="V75" s="367"/>
      <c r="W75" s="367"/>
      <c r="X75" s="388"/>
      <c r="Y75" s="355"/>
      <c r="Z75" s="384"/>
      <c r="AA75" s="361"/>
      <c r="AB75" s="387"/>
      <c r="AC75" s="351"/>
      <c r="AD75" s="351"/>
      <c r="AE75" s="373"/>
      <c r="AF75" s="374"/>
      <c r="AG75" s="374"/>
      <c r="AH75" s="375"/>
      <c r="AJ75" s="58"/>
      <c r="AK75" s="57"/>
      <c r="AL75" s="63"/>
      <c r="AM75" s="63"/>
      <c r="AN75" s="30"/>
      <c r="AO75" s="30"/>
      <c r="AP75" s="30"/>
      <c r="AQ75" s="30"/>
      <c r="AR75" s="30"/>
      <c r="AS75" s="31"/>
      <c r="AT75" s="31"/>
      <c r="AU75" s="32"/>
      <c r="AV75" s="33"/>
      <c r="AW75" s="34"/>
      <c r="AX75" s="47"/>
      <c r="AY75" s="8"/>
      <c r="AZ75" s="47"/>
      <c r="BA75" s="47"/>
      <c r="BC75"/>
      <c r="BD75"/>
      <c r="BE75"/>
      <c r="BF75"/>
      <c r="BG75"/>
      <c r="BH75"/>
      <c r="BI75"/>
      <c r="BJ75"/>
      <c r="BK75"/>
    </row>
    <row r="76" spans="1:63" ht="40.25" customHeight="1" thickBot="1">
      <c r="A76" s="13"/>
      <c r="B76" s="393"/>
      <c r="C76" s="293"/>
      <c r="D76" s="294"/>
      <c r="E76" s="295"/>
      <c r="F76" s="344"/>
      <c r="G76" s="339"/>
      <c r="H76" s="339"/>
      <c r="I76" s="342"/>
      <c r="J76" s="330"/>
      <c r="K76" s="250"/>
      <c r="L76" s="250"/>
      <c r="M76" s="250"/>
      <c r="N76" s="250"/>
      <c r="O76" s="250"/>
      <c r="P76" s="250"/>
      <c r="Q76" s="250"/>
      <c r="R76" s="276"/>
      <c r="S76" s="276"/>
      <c r="T76" s="250"/>
      <c r="U76" s="250"/>
      <c r="V76" s="359"/>
      <c r="W76" s="359"/>
      <c r="X76" s="353"/>
      <c r="Y76" s="355"/>
      <c r="Z76" s="385"/>
      <c r="AA76" s="362"/>
      <c r="AB76" s="365"/>
      <c r="AC76" s="347"/>
      <c r="AD76" s="347"/>
      <c r="AE76" s="376"/>
      <c r="AF76" s="377"/>
      <c r="AG76" s="377"/>
      <c r="AH76" s="378"/>
      <c r="AJ76" s="58"/>
      <c r="AK76" s="57"/>
      <c r="AL76" s="63"/>
      <c r="AM76" s="63"/>
      <c r="AN76" s="30"/>
      <c r="AO76" s="30"/>
      <c r="AP76" s="30"/>
      <c r="AQ76" s="30"/>
      <c r="AR76" s="30"/>
      <c r="AS76" s="31"/>
      <c r="AT76" s="31"/>
      <c r="AU76" s="32"/>
      <c r="AV76" s="33"/>
      <c r="AW76" s="34"/>
      <c r="AX76" s="48"/>
      <c r="AY76" s="10"/>
      <c r="AZ76" s="48"/>
      <c r="BA76" s="48"/>
      <c r="BC76"/>
      <c r="BD76"/>
      <c r="BE76"/>
      <c r="BF76"/>
      <c r="BG76"/>
      <c r="BH76"/>
      <c r="BI76"/>
      <c r="BJ76"/>
      <c r="BK76"/>
    </row>
    <row r="77" spans="1:63" ht="40.25" customHeight="1" thickBot="1">
      <c r="A77" s="13"/>
      <c r="B77" s="393"/>
      <c r="C77" s="293"/>
      <c r="D77" s="294"/>
      <c r="E77" s="295"/>
      <c r="F77" s="344"/>
      <c r="G77" s="339"/>
      <c r="H77" s="339"/>
      <c r="I77" s="342"/>
      <c r="J77" s="330"/>
      <c r="K77" s="268"/>
      <c r="L77" s="268"/>
      <c r="M77" s="268"/>
      <c r="N77" s="268"/>
      <c r="O77" s="268"/>
      <c r="P77" s="268"/>
      <c r="Q77" s="268"/>
      <c r="R77" s="276"/>
      <c r="S77" s="276"/>
      <c r="T77" s="250"/>
      <c r="U77" s="250"/>
      <c r="V77" s="359"/>
      <c r="W77" s="359"/>
      <c r="X77" s="353"/>
      <c r="Y77" s="355"/>
      <c r="Z77" s="385"/>
      <c r="AA77" s="362"/>
      <c r="AB77" s="365"/>
      <c r="AC77" s="347"/>
      <c r="AD77" s="347"/>
      <c r="AE77" s="376"/>
      <c r="AF77" s="377"/>
      <c r="AG77" s="377"/>
      <c r="AH77" s="378"/>
      <c r="AJ77" s="58"/>
      <c r="AK77" s="57"/>
      <c r="AL77" s="63"/>
      <c r="AM77" s="63"/>
      <c r="AN77" s="30"/>
      <c r="AO77" s="30"/>
      <c r="AP77" s="30"/>
      <c r="AQ77" s="30"/>
      <c r="AR77" s="30"/>
      <c r="AS77" s="31"/>
      <c r="AT77" s="31"/>
      <c r="AU77" s="32"/>
      <c r="AV77" s="33"/>
      <c r="AW77" s="34"/>
      <c r="AX77" s="48"/>
      <c r="AY77" s="10"/>
      <c r="AZ77" s="48"/>
      <c r="BA77" s="48"/>
      <c r="BC77"/>
      <c r="BD77"/>
      <c r="BE77"/>
      <c r="BF77"/>
      <c r="BG77"/>
      <c r="BH77"/>
      <c r="BI77"/>
      <c r="BJ77"/>
      <c r="BK77"/>
    </row>
    <row r="78" spans="1:63" ht="40.25" customHeight="1" thickBot="1">
      <c r="A78" s="13"/>
      <c r="B78" s="394"/>
      <c r="C78" s="296"/>
      <c r="D78" s="297"/>
      <c r="E78" s="298"/>
      <c r="F78" s="344"/>
      <c r="G78" s="340"/>
      <c r="H78" s="340"/>
      <c r="I78" s="343"/>
      <c r="J78" s="331"/>
      <c r="K78" s="257"/>
      <c r="L78" s="257"/>
      <c r="M78" s="257"/>
      <c r="N78" s="257"/>
      <c r="O78" s="257"/>
      <c r="P78" s="257"/>
      <c r="Q78" s="257"/>
      <c r="R78" s="269"/>
      <c r="S78" s="269"/>
      <c r="T78" s="268"/>
      <c r="U78" s="268"/>
      <c r="V78" s="360"/>
      <c r="W78" s="360"/>
      <c r="X78" s="354"/>
      <c r="Y78" s="356"/>
      <c r="Z78" s="386"/>
      <c r="AA78" s="363"/>
      <c r="AB78" s="366"/>
      <c r="AC78" s="348"/>
      <c r="AD78" s="348"/>
      <c r="AE78" s="379"/>
      <c r="AF78" s="380"/>
      <c r="AG78" s="380"/>
      <c r="AH78" s="381"/>
      <c r="AJ78" s="58"/>
      <c r="AK78" s="57"/>
      <c r="AL78" s="63"/>
      <c r="AM78" s="63"/>
      <c r="AN78" s="30"/>
      <c r="AO78" s="30"/>
      <c r="AP78" s="30"/>
      <c r="AQ78" s="30"/>
      <c r="AR78" s="30"/>
      <c r="AS78" s="31"/>
      <c r="AT78" s="31"/>
      <c r="AU78" s="32"/>
      <c r="AV78" s="33"/>
      <c r="AW78" s="34"/>
      <c r="AX78" s="48"/>
      <c r="AY78" s="10"/>
      <c r="AZ78" s="48"/>
      <c r="BA78" s="48"/>
      <c r="BC78"/>
      <c r="BD78"/>
      <c r="BE78"/>
      <c r="BF78"/>
      <c r="BG78"/>
      <c r="BH78"/>
      <c r="BI78"/>
      <c r="BJ78"/>
      <c r="BK78"/>
    </row>
    <row r="79" spans="1:63" ht="40.25" customHeight="1" thickTop="1" thickBot="1">
      <c r="A79" s="15"/>
      <c r="B79" s="393">
        <f t="shared" ref="B79" si="53">B75+1</f>
        <v>15</v>
      </c>
      <c r="C79" s="290"/>
      <c r="D79" s="291"/>
      <c r="E79" s="292"/>
      <c r="F79" s="344"/>
      <c r="G79" s="338"/>
      <c r="H79" s="338"/>
      <c r="I79" s="341"/>
      <c r="J79" s="395"/>
      <c r="K79" s="267"/>
      <c r="L79" s="267"/>
      <c r="M79" s="267"/>
      <c r="N79" s="267"/>
      <c r="O79" s="267"/>
      <c r="P79" s="267"/>
      <c r="Q79" s="267"/>
      <c r="R79" s="281" t="s">
        <v>711</v>
      </c>
      <c r="S79" s="281"/>
      <c r="T79" s="280"/>
      <c r="U79" s="280"/>
      <c r="V79" s="358"/>
      <c r="W79" s="367"/>
      <c r="X79" s="352"/>
      <c r="Y79" s="355"/>
      <c r="Z79" s="384"/>
      <c r="AA79" s="361"/>
      <c r="AB79" s="365"/>
      <c r="AC79" s="347"/>
      <c r="AD79" s="347"/>
      <c r="AE79" s="373"/>
      <c r="AF79" s="374"/>
      <c r="AG79" s="374"/>
      <c r="AH79" s="375"/>
      <c r="AJ79" s="58"/>
      <c r="AK79" s="57"/>
      <c r="AL79" s="63"/>
      <c r="AM79" s="63"/>
      <c r="AN79" s="30"/>
      <c r="AO79" s="30"/>
      <c r="AP79" s="30"/>
      <c r="AQ79" s="30"/>
      <c r="AR79" s="30"/>
      <c r="AS79" s="31"/>
      <c r="AT79" s="31"/>
      <c r="AU79" s="32"/>
      <c r="AV79" s="33"/>
      <c r="AW79" s="34"/>
      <c r="AX79" s="48"/>
      <c r="AY79" s="10"/>
      <c r="AZ79" s="48"/>
      <c r="BA79" s="48"/>
      <c r="BC79"/>
      <c r="BD79"/>
      <c r="BE79"/>
      <c r="BF79"/>
      <c r="BG79"/>
      <c r="BH79"/>
      <c r="BI79"/>
      <c r="BJ79"/>
      <c r="BK79"/>
    </row>
    <row r="80" spans="1:63" ht="40.25" customHeight="1" thickBot="1">
      <c r="A80" s="15"/>
      <c r="B80" s="393"/>
      <c r="C80" s="293"/>
      <c r="D80" s="294"/>
      <c r="E80" s="295"/>
      <c r="F80" s="344"/>
      <c r="G80" s="339"/>
      <c r="H80" s="339"/>
      <c r="I80" s="342"/>
      <c r="J80" s="330"/>
      <c r="K80" s="250"/>
      <c r="L80" s="250"/>
      <c r="M80" s="250"/>
      <c r="N80" s="250"/>
      <c r="O80" s="250"/>
      <c r="P80" s="250"/>
      <c r="Q80" s="250"/>
      <c r="R80" s="276"/>
      <c r="S80" s="276"/>
      <c r="T80" s="250"/>
      <c r="U80" s="250"/>
      <c r="V80" s="359"/>
      <c r="W80" s="359"/>
      <c r="X80" s="353"/>
      <c r="Y80" s="355"/>
      <c r="Z80" s="385"/>
      <c r="AA80" s="362"/>
      <c r="AB80" s="365"/>
      <c r="AC80" s="347"/>
      <c r="AD80" s="347"/>
      <c r="AE80" s="376"/>
      <c r="AF80" s="377"/>
      <c r="AG80" s="377"/>
      <c r="AH80" s="378"/>
      <c r="AJ80" s="64"/>
      <c r="AK80" s="49"/>
      <c r="AL80" s="64"/>
      <c r="AM80" s="64"/>
      <c r="AN80" s="29"/>
      <c r="AO80" s="28"/>
      <c r="AP80" s="12"/>
      <c r="AQ80" s="12"/>
      <c r="AR80" s="12"/>
      <c r="AS80" s="12"/>
      <c r="AT80" s="12"/>
      <c r="AU80" s="28"/>
      <c r="AV80" s="28"/>
      <c r="AW80" s="12"/>
      <c r="AX80" s="49"/>
      <c r="AY80" s="12"/>
      <c r="AZ80" s="49"/>
      <c r="BA80" s="49"/>
      <c r="BC80"/>
      <c r="BD80"/>
      <c r="BE80"/>
      <c r="BF80"/>
      <c r="BG80"/>
      <c r="BH80"/>
      <c r="BI80"/>
      <c r="BJ80"/>
      <c r="BK80"/>
    </row>
    <row r="81" spans="1:63" ht="40.25" customHeight="1" thickBot="1">
      <c r="A81" s="15"/>
      <c r="B81" s="393"/>
      <c r="C81" s="293"/>
      <c r="D81" s="294"/>
      <c r="E81" s="295"/>
      <c r="F81" s="344"/>
      <c r="G81" s="339"/>
      <c r="H81" s="339"/>
      <c r="I81" s="342"/>
      <c r="J81" s="330"/>
      <c r="K81" s="268"/>
      <c r="L81" s="268"/>
      <c r="M81" s="268"/>
      <c r="N81" s="268"/>
      <c r="O81" s="268"/>
      <c r="P81" s="268"/>
      <c r="Q81" s="268"/>
      <c r="R81" s="276"/>
      <c r="S81" s="276"/>
      <c r="T81" s="250"/>
      <c r="U81" s="250"/>
      <c r="V81" s="359"/>
      <c r="W81" s="359"/>
      <c r="X81" s="353"/>
      <c r="Y81" s="355"/>
      <c r="Z81" s="385"/>
      <c r="AA81" s="362"/>
      <c r="AB81" s="365"/>
      <c r="AC81" s="347"/>
      <c r="AD81" s="347"/>
      <c r="AE81" s="376"/>
      <c r="AF81" s="377"/>
      <c r="AG81" s="377"/>
      <c r="AH81" s="378"/>
      <c r="AJ81" s="64"/>
      <c r="AK81" s="49"/>
      <c r="AL81" s="64"/>
      <c r="AM81" s="64"/>
      <c r="AN81" s="12"/>
      <c r="AO81" s="12"/>
      <c r="AP81" s="12"/>
      <c r="AQ81" s="12"/>
      <c r="AR81" s="12"/>
      <c r="AS81" s="12"/>
      <c r="AT81" s="12"/>
      <c r="AU81" s="12"/>
      <c r="AV81" s="12"/>
      <c r="AW81" s="12"/>
      <c r="AX81" s="49"/>
      <c r="AY81" s="12"/>
      <c r="AZ81" s="49"/>
      <c r="BA81" s="49"/>
      <c r="BC81"/>
      <c r="BD81"/>
      <c r="BE81"/>
      <c r="BF81"/>
      <c r="BG81"/>
      <c r="BH81"/>
      <c r="BI81"/>
      <c r="BJ81"/>
      <c r="BK81"/>
    </row>
    <row r="82" spans="1:63" ht="40.25" customHeight="1" thickBot="1">
      <c r="A82" s="15"/>
      <c r="B82" s="393"/>
      <c r="C82" s="296"/>
      <c r="D82" s="297"/>
      <c r="E82" s="298"/>
      <c r="F82" s="344"/>
      <c r="G82" s="340"/>
      <c r="H82" s="340"/>
      <c r="I82" s="343"/>
      <c r="J82" s="331"/>
      <c r="K82" s="257"/>
      <c r="L82" s="257"/>
      <c r="M82" s="257"/>
      <c r="N82" s="257"/>
      <c r="O82" s="257"/>
      <c r="P82" s="257"/>
      <c r="Q82" s="257"/>
      <c r="R82" s="269"/>
      <c r="S82" s="269"/>
      <c r="T82" s="268"/>
      <c r="U82" s="268"/>
      <c r="V82" s="360"/>
      <c r="W82" s="360"/>
      <c r="X82" s="354"/>
      <c r="Y82" s="356"/>
      <c r="Z82" s="386"/>
      <c r="AA82" s="363"/>
      <c r="AB82" s="366"/>
      <c r="AC82" s="348"/>
      <c r="AD82" s="348"/>
      <c r="AE82" s="379"/>
      <c r="AF82" s="380"/>
      <c r="AG82" s="380"/>
      <c r="AH82" s="381"/>
      <c r="AJ82" s="64"/>
      <c r="AK82" s="49"/>
      <c r="AL82" s="64"/>
      <c r="AM82" s="64"/>
      <c r="AN82" s="12"/>
      <c r="AO82" s="12"/>
      <c r="AP82" s="12"/>
      <c r="AQ82" s="12"/>
      <c r="AR82" s="12"/>
      <c r="AS82" s="12"/>
      <c r="AT82" s="12"/>
      <c r="AU82" s="12"/>
      <c r="AV82" s="12"/>
      <c r="AW82" s="12"/>
      <c r="AX82" s="49"/>
      <c r="AY82" s="12"/>
      <c r="AZ82" s="49"/>
      <c r="BA82" s="49"/>
      <c r="BC82"/>
      <c r="BD82"/>
      <c r="BE82"/>
      <c r="BF82"/>
      <c r="BG82"/>
      <c r="BH82"/>
      <c r="BI82"/>
      <c r="BJ82"/>
      <c r="BK82"/>
    </row>
    <row r="83" spans="1:63" s="7" customFormat="1" ht="40.25" customHeight="1" thickTop="1" thickBot="1">
      <c r="A83" s="17"/>
      <c r="B83" s="392">
        <f t="shared" ref="B83" si="54">B79+1</f>
        <v>16</v>
      </c>
      <c r="C83" s="290"/>
      <c r="D83" s="291"/>
      <c r="E83" s="292"/>
      <c r="F83" s="344"/>
      <c r="G83" s="338"/>
      <c r="H83" s="338"/>
      <c r="I83" s="341"/>
      <c r="J83" s="395"/>
      <c r="K83" s="267"/>
      <c r="L83" s="267"/>
      <c r="M83" s="267"/>
      <c r="N83" s="267"/>
      <c r="O83" s="267"/>
      <c r="P83" s="267"/>
      <c r="Q83" s="267"/>
      <c r="R83" s="281" t="s">
        <v>711</v>
      </c>
      <c r="S83" s="281"/>
      <c r="T83" s="280"/>
      <c r="U83" s="280"/>
      <c r="V83" s="358"/>
      <c r="W83" s="367"/>
      <c r="X83" s="352"/>
      <c r="Y83" s="355"/>
      <c r="Z83" s="355"/>
      <c r="AA83" s="361"/>
      <c r="AB83" s="364"/>
      <c r="AC83" s="357"/>
      <c r="AD83" s="357"/>
      <c r="AE83" s="373"/>
      <c r="AF83" s="374"/>
      <c r="AG83" s="374"/>
      <c r="AH83" s="375"/>
      <c r="AI83" s="19"/>
      <c r="AJ83" s="64"/>
      <c r="AK83" s="49"/>
      <c r="AL83" s="64"/>
      <c r="AM83" s="64"/>
      <c r="AN83" s="12"/>
      <c r="AO83" s="12"/>
      <c r="AP83" s="12"/>
      <c r="AQ83" s="12"/>
      <c r="AR83" s="12"/>
      <c r="AS83" s="12"/>
      <c r="AT83" s="12"/>
      <c r="AU83" s="12"/>
      <c r="AV83" s="12"/>
      <c r="AW83" s="12"/>
      <c r="AX83" s="49"/>
      <c r="AY83" s="12"/>
      <c r="AZ83" s="49"/>
      <c r="BA83" s="49"/>
      <c r="BB83" s="8"/>
    </row>
    <row r="84" spans="1:63" s="7" customFormat="1" ht="40.25" customHeight="1" thickBot="1">
      <c r="A84" s="17"/>
      <c r="B84" s="393"/>
      <c r="C84" s="293"/>
      <c r="D84" s="294"/>
      <c r="E84" s="295"/>
      <c r="F84" s="344"/>
      <c r="G84" s="339"/>
      <c r="H84" s="339"/>
      <c r="I84" s="342"/>
      <c r="J84" s="330"/>
      <c r="K84" s="250"/>
      <c r="L84" s="250"/>
      <c r="M84" s="250"/>
      <c r="N84" s="250"/>
      <c r="O84" s="250"/>
      <c r="P84" s="250"/>
      <c r="Q84" s="250"/>
      <c r="R84" s="276"/>
      <c r="S84" s="276"/>
      <c r="T84" s="250"/>
      <c r="U84" s="250"/>
      <c r="V84" s="359"/>
      <c r="W84" s="359"/>
      <c r="X84" s="353"/>
      <c r="Y84" s="355"/>
      <c r="Z84" s="355"/>
      <c r="AA84" s="362"/>
      <c r="AB84" s="365"/>
      <c r="AC84" s="347"/>
      <c r="AD84" s="347"/>
      <c r="AE84" s="376"/>
      <c r="AF84" s="377"/>
      <c r="AG84" s="377"/>
      <c r="AH84" s="378"/>
      <c r="AI84" s="19"/>
      <c r="AJ84" s="65"/>
      <c r="AK84" s="50"/>
      <c r="AL84" s="65"/>
      <c r="AM84" s="65"/>
      <c r="AN84" s="14"/>
      <c r="AO84" s="14"/>
      <c r="AP84" s="14"/>
      <c r="AQ84" s="14"/>
      <c r="AR84" s="14"/>
      <c r="AS84" s="14"/>
      <c r="AT84" s="14"/>
      <c r="AU84" s="14"/>
      <c r="AV84" s="14"/>
      <c r="AW84" s="14"/>
      <c r="AX84" s="50"/>
      <c r="AY84" s="14"/>
      <c r="AZ84" s="50"/>
      <c r="BA84" s="50"/>
      <c r="BB84" s="8"/>
    </row>
    <row r="85" spans="1:63" s="7" customFormat="1" ht="40.25" customHeight="1" thickBot="1">
      <c r="A85" s="17"/>
      <c r="B85" s="393"/>
      <c r="C85" s="293"/>
      <c r="D85" s="294"/>
      <c r="E85" s="295"/>
      <c r="F85" s="344"/>
      <c r="G85" s="339"/>
      <c r="H85" s="339"/>
      <c r="I85" s="342"/>
      <c r="J85" s="330"/>
      <c r="K85" s="268"/>
      <c r="L85" s="268"/>
      <c r="M85" s="268"/>
      <c r="N85" s="268"/>
      <c r="O85" s="268"/>
      <c r="P85" s="268"/>
      <c r="Q85" s="268"/>
      <c r="R85" s="276"/>
      <c r="S85" s="276"/>
      <c r="T85" s="250"/>
      <c r="U85" s="250"/>
      <c r="V85" s="359"/>
      <c r="W85" s="359"/>
      <c r="X85" s="353"/>
      <c r="Y85" s="355"/>
      <c r="Z85" s="355"/>
      <c r="AA85" s="362"/>
      <c r="AB85" s="365"/>
      <c r="AC85" s="347"/>
      <c r="AD85" s="347"/>
      <c r="AE85" s="376"/>
      <c r="AF85" s="377"/>
      <c r="AG85" s="377"/>
      <c r="AH85" s="378"/>
      <c r="AI85" s="19"/>
      <c r="AJ85" s="65"/>
      <c r="AK85" s="50"/>
      <c r="AL85" s="65"/>
      <c r="AM85" s="65"/>
      <c r="AN85" s="14"/>
      <c r="AO85" s="14"/>
      <c r="AP85" s="14"/>
      <c r="AQ85" s="14"/>
      <c r="AR85" s="14"/>
      <c r="AS85" s="14"/>
      <c r="AT85" s="14"/>
      <c r="AU85" s="14"/>
      <c r="AV85" s="14"/>
      <c r="AW85" s="14"/>
      <c r="AX85" s="50"/>
      <c r="AY85" s="14"/>
      <c r="AZ85" s="50"/>
      <c r="BA85" s="50"/>
      <c r="BB85" s="8"/>
    </row>
    <row r="86" spans="1:63" s="7" customFormat="1" ht="40.25" customHeight="1" thickBot="1">
      <c r="A86" s="17"/>
      <c r="B86" s="394"/>
      <c r="C86" s="296"/>
      <c r="D86" s="297"/>
      <c r="E86" s="298"/>
      <c r="F86" s="344"/>
      <c r="G86" s="340"/>
      <c r="H86" s="340"/>
      <c r="I86" s="343"/>
      <c r="J86" s="331"/>
      <c r="K86" s="257"/>
      <c r="L86" s="257"/>
      <c r="M86" s="257"/>
      <c r="N86" s="257"/>
      <c r="O86" s="257"/>
      <c r="P86" s="257"/>
      <c r="Q86" s="257"/>
      <c r="R86" s="269"/>
      <c r="S86" s="269"/>
      <c r="T86" s="268"/>
      <c r="U86" s="268"/>
      <c r="V86" s="360"/>
      <c r="W86" s="360"/>
      <c r="X86" s="354"/>
      <c r="Y86" s="356"/>
      <c r="Z86" s="356"/>
      <c r="AA86" s="363"/>
      <c r="AB86" s="366"/>
      <c r="AC86" s="348"/>
      <c r="AD86" s="348"/>
      <c r="AE86" s="379"/>
      <c r="AF86" s="380"/>
      <c r="AG86" s="380"/>
      <c r="AH86" s="381"/>
      <c r="AI86" s="19"/>
      <c r="AJ86" s="65"/>
      <c r="AK86" s="50"/>
      <c r="AL86" s="65"/>
      <c r="AM86" s="65"/>
      <c r="AN86" s="14"/>
      <c r="AO86" s="14"/>
      <c r="AP86" s="14"/>
      <c r="AQ86" s="14"/>
      <c r="AR86" s="14"/>
      <c r="AS86" s="14"/>
      <c r="AT86" s="14"/>
      <c r="AU86" s="14"/>
      <c r="AV86" s="14"/>
      <c r="AW86" s="14"/>
      <c r="AX86" s="50"/>
      <c r="AY86" s="14"/>
      <c r="AZ86" s="50"/>
      <c r="BA86" s="50"/>
      <c r="BB86" s="8"/>
    </row>
    <row r="87" spans="1:63" s="9" customFormat="1" ht="40.25" customHeight="1" thickTop="1" thickBot="1">
      <c r="A87"/>
      <c r="B87" s="393">
        <f t="shared" ref="B87" si="55">B83+1</f>
        <v>17</v>
      </c>
      <c r="C87" s="290"/>
      <c r="D87" s="291"/>
      <c r="E87" s="292"/>
      <c r="F87" s="344"/>
      <c r="G87" s="338"/>
      <c r="H87" s="338"/>
      <c r="I87" s="341"/>
      <c r="J87" s="330"/>
      <c r="K87" s="267"/>
      <c r="L87" s="267"/>
      <c r="M87" s="267"/>
      <c r="N87" s="267"/>
      <c r="O87" s="267"/>
      <c r="P87" s="267"/>
      <c r="Q87" s="267"/>
      <c r="R87" s="281" t="s">
        <v>711</v>
      </c>
      <c r="S87" s="281"/>
      <c r="T87" s="280"/>
      <c r="U87" s="280"/>
      <c r="V87" s="359"/>
      <c r="W87" s="367"/>
      <c r="X87" s="352"/>
      <c r="Y87" s="355"/>
      <c r="Z87" s="355"/>
      <c r="AA87" s="361"/>
      <c r="AB87" s="365"/>
      <c r="AC87" s="347"/>
      <c r="AD87" s="347"/>
      <c r="AE87" s="373"/>
      <c r="AF87" s="374"/>
      <c r="AG87" s="374"/>
      <c r="AH87" s="375"/>
      <c r="AI87" s="19"/>
      <c r="AJ87" s="65"/>
      <c r="AK87" s="50"/>
      <c r="AL87" s="65"/>
      <c r="AM87" s="65"/>
      <c r="AN87" s="14"/>
      <c r="AO87" s="14"/>
      <c r="AP87" s="14"/>
      <c r="AQ87" s="14"/>
      <c r="AR87" s="14"/>
      <c r="AS87" s="14"/>
      <c r="AT87" s="14"/>
      <c r="AU87" s="14"/>
      <c r="AV87" s="14"/>
      <c r="AW87" s="14"/>
      <c r="AX87" s="50"/>
      <c r="AY87" s="14"/>
      <c r="AZ87" s="50"/>
      <c r="BA87" s="50"/>
      <c r="BB87" s="10"/>
    </row>
    <row r="88" spans="1:63" s="9" customFormat="1" ht="40.25" customHeight="1" thickBot="1">
      <c r="A88"/>
      <c r="B88" s="393"/>
      <c r="C88" s="293"/>
      <c r="D88" s="294"/>
      <c r="E88" s="295"/>
      <c r="F88" s="344"/>
      <c r="G88" s="339"/>
      <c r="H88" s="339"/>
      <c r="I88" s="342"/>
      <c r="J88" s="330"/>
      <c r="K88" s="250"/>
      <c r="L88" s="250"/>
      <c r="M88" s="250"/>
      <c r="N88" s="250"/>
      <c r="O88" s="250"/>
      <c r="P88" s="250"/>
      <c r="Q88" s="250"/>
      <c r="R88" s="276"/>
      <c r="S88" s="276"/>
      <c r="T88" s="250"/>
      <c r="U88" s="250"/>
      <c r="V88" s="359"/>
      <c r="W88" s="359"/>
      <c r="X88" s="353"/>
      <c r="Y88" s="355"/>
      <c r="Z88" s="355"/>
      <c r="AA88" s="362"/>
      <c r="AB88" s="365"/>
      <c r="AC88" s="347"/>
      <c r="AD88" s="347"/>
      <c r="AE88" s="376"/>
      <c r="AF88" s="377"/>
      <c r="AG88" s="377"/>
      <c r="AH88" s="378"/>
      <c r="AI88" s="19"/>
      <c r="AJ88" s="66"/>
      <c r="AK88" s="51"/>
      <c r="AL88" s="66"/>
      <c r="AM88" s="66"/>
      <c r="AN88" s="16"/>
      <c r="AO88" s="16"/>
      <c r="AP88" s="16"/>
      <c r="AQ88" s="16"/>
      <c r="AR88" s="16"/>
      <c r="AS88" s="16"/>
      <c r="AT88" s="16"/>
      <c r="AU88" s="16"/>
      <c r="AV88" s="16"/>
      <c r="AW88" s="16"/>
      <c r="AX88" s="51"/>
      <c r="AY88" s="16"/>
      <c r="AZ88" s="51"/>
      <c r="BA88" s="51"/>
      <c r="BB88" s="10"/>
    </row>
    <row r="89" spans="1:63" s="9" customFormat="1" ht="40.25" customHeight="1" thickBot="1">
      <c r="A89"/>
      <c r="B89" s="393"/>
      <c r="C89" s="293"/>
      <c r="D89" s="294"/>
      <c r="E89" s="295"/>
      <c r="F89" s="344"/>
      <c r="G89" s="339"/>
      <c r="H89" s="339"/>
      <c r="I89" s="342"/>
      <c r="J89" s="330"/>
      <c r="K89" s="268"/>
      <c r="L89" s="268"/>
      <c r="M89" s="268"/>
      <c r="N89" s="268"/>
      <c r="O89" s="268"/>
      <c r="P89" s="268"/>
      <c r="Q89" s="268"/>
      <c r="R89" s="276"/>
      <c r="S89" s="276"/>
      <c r="T89" s="250"/>
      <c r="U89" s="250"/>
      <c r="V89" s="359"/>
      <c r="W89" s="359"/>
      <c r="X89" s="353"/>
      <c r="Y89" s="355"/>
      <c r="Z89" s="355"/>
      <c r="AA89" s="362"/>
      <c r="AB89" s="365"/>
      <c r="AC89" s="347"/>
      <c r="AD89" s="347"/>
      <c r="AE89" s="376"/>
      <c r="AF89" s="377"/>
      <c r="AG89" s="377"/>
      <c r="AH89" s="378"/>
      <c r="AI89" s="19"/>
      <c r="AJ89" s="66"/>
      <c r="AK89" s="51"/>
      <c r="AL89" s="66"/>
      <c r="AM89" s="66"/>
      <c r="AN89" s="16"/>
      <c r="AO89" s="16"/>
      <c r="AP89" s="16"/>
      <c r="AQ89" s="16"/>
      <c r="AR89" s="16"/>
      <c r="AS89" s="16"/>
      <c r="AT89" s="16"/>
      <c r="AU89" s="16"/>
      <c r="AV89" s="16"/>
      <c r="AW89" s="16"/>
      <c r="AX89" s="51"/>
      <c r="AY89" s="16"/>
      <c r="AZ89" s="51"/>
      <c r="BA89" s="51"/>
      <c r="BB89" s="10"/>
    </row>
    <row r="90" spans="1:63" s="9" customFormat="1" ht="40.25" customHeight="1" thickBot="1">
      <c r="A90"/>
      <c r="B90" s="393"/>
      <c r="C90" s="296"/>
      <c r="D90" s="297"/>
      <c r="E90" s="298"/>
      <c r="F90" s="344"/>
      <c r="G90" s="340"/>
      <c r="H90" s="340"/>
      <c r="I90" s="343"/>
      <c r="J90" s="331"/>
      <c r="K90" s="257"/>
      <c r="L90" s="257"/>
      <c r="M90" s="257"/>
      <c r="N90" s="257"/>
      <c r="O90" s="257"/>
      <c r="P90" s="257"/>
      <c r="Q90" s="257"/>
      <c r="R90" s="269"/>
      <c r="S90" s="269"/>
      <c r="T90" s="268"/>
      <c r="U90" s="268"/>
      <c r="V90" s="360"/>
      <c r="W90" s="360"/>
      <c r="X90" s="354"/>
      <c r="Y90" s="356"/>
      <c r="Z90" s="356"/>
      <c r="AA90" s="363"/>
      <c r="AB90" s="366"/>
      <c r="AC90" s="348"/>
      <c r="AD90" s="348"/>
      <c r="AE90" s="379"/>
      <c r="AF90" s="380"/>
      <c r="AG90" s="380"/>
      <c r="AH90" s="381"/>
      <c r="AI90" s="19"/>
      <c r="AJ90" s="66"/>
      <c r="AK90" s="51"/>
      <c r="AL90" s="66"/>
      <c r="AM90" s="66"/>
      <c r="AN90" s="16"/>
      <c r="AO90" s="16"/>
      <c r="AP90" s="16"/>
      <c r="AQ90" s="16"/>
      <c r="AR90" s="16"/>
      <c r="AS90" s="16"/>
      <c r="AT90" s="16"/>
      <c r="AU90" s="16"/>
      <c r="AV90" s="16"/>
      <c r="AW90" s="16"/>
      <c r="AX90" s="51"/>
      <c r="AY90" s="16"/>
      <c r="AZ90" s="51"/>
      <c r="BA90" s="51"/>
      <c r="BB90" s="10"/>
    </row>
    <row r="91" spans="1:63" s="11" customFormat="1" ht="40.25" customHeight="1" thickTop="1" thickBot="1">
      <c r="A91"/>
      <c r="B91" s="392">
        <f t="shared" ref="B91" si="56">B87+1</f>
        <v>18</v>
      </c>
      <c r="C91" s="290"/>
      <c r="D91" s="291"/>
      <c r="E91" s="292"/>
      <c r="F91" s="344"/>
      <c r="G91" s="338"/>
      <c r="H91" s="338"/>
      <c r="I91" s="342"/>
      <c r="J91" s="330"/>
      <c r="K91" s="267"/>
      <c r="L91" s="267"/>
      <c r="M91" s="267"/>
      <c r="N91" s="267"/>
      <c r="O91" s="267"/>
      <c r="P91" s="267"/>
      <c r="Q91" s="267"/>
      <c r="R91" s="281" t="s">
        <v>711</v>
      </c>
      <c r="S91" s="281"/>
      <c r="T91" s="280"/>
      <c r="U91" s="280"/>
      <c r="V91" s="359"/>
      <c r="W91" s="367"/>
      <c r="X91" s="353"/>
      <c r="Y91" s="355"/>
      <c r="Z91" s="355"/>
      <c r="AA91" s="361"/>
      <c r="AB91" s="365"/>
      <c r="AC91" s="347"/>
      <c r="AD91" s="347"/>
      <c r="AE91" s="373"/>
      <c r="AF91" s="374"/>
      <c r="AG91" s="374"/>
      <c r="AH91" s="375"/>
      <c r="AI91" s="20"/>
      <c r="AJ91" s="66"/>
      <c r="AK91" s="51"/>
      <c r="AL91" s="66"/>
      <c r="AM91" s="66"/>
      <c r="AN91" s="16"/>
      <c r="AO91" s="16"/>
      <c r="AP91" s="16"/>
      <c r="AQ91" s="16"/>
      <c r="AR91" s="16"/>
      <c r="AS91" s="16"/>
      <c r="AT91" s="16"/>
      <c r="AU91" s="16"/>
      <c r="AV91" s="16"/>
      <c r="AW91" s="16"/>
      <c r="AX91" s="51"/>
      <c r="AY91" s="16"/>
      <c r="AZ91" s="51"/>
      <c r="BA91" s="51"/>
      <c r="BB91" s="12"/>
    </row>
    <row r="92" spans="1:63" s="11" customFormat="1" ht="40.25" customHeight="1" thickBot="1">
      <c r="A92"/>
      <c r="B92" s="393"/>
      <c r="C92" s="293"/>
      <c r="D92" s="294"/>
      <c r="E92" s="295"/>
      <c r="F92" s="344"/>
      <c r="G92" s="339"/>
      <c r="H92" s="339"/>
      <c r="I92" s="342"/>
      <c r="J92" s="330"/>
      <c r="K92" s="250"/>
      <c r="L92" s="250"/>
      <c r="M92" s="250"/>
      <c r="N92" s="250"/>
      <c r="O92" s="250"/>
      <c r="P92" s="250"/>
      <c r="Q92" s="250"/>
      <c r="R92" s="276"/>
      <c r="S92" s="276"/>
      <c r="T92" s="250"/>
      <c r="U92" s="250"/>
      <c r="V92" s="359"/>
      <c r="W92" s="359"/>
      <c r="X92" s="353"/>
      <c r="Y92" s="355"/>
      <c r="Z92" s="355"/>
      <c r="AA92" s="362"/>
      <c r="AB92" s="365"/>
      <c r="AC92" s="347"/>
      <c r="AD92" s="347"/>
      <c r="AE92" s="376"/>
      <c r="AF92" s="377"/>
      <c r="AG92" s="377"/>
      <c r="AH92" s="378"/>
      <c r="AI92" s="20"/>
      <c r="AJ92" s="67"/>
      <c r="AK92" s="52"/>
      <c r="AL92" s="67"/>
      <c r="AM92" s="67"/>
      <c r="AN92" s="18"/>
      <c r="AO92" s="18"/>
      <c r="AP92" s="18"/>
      <c r="AQ92" s="18"/>
      <c r="AR92" s="18"/>
      <c r="AS92" s="18"/>
      <c r="AT92" s="18"/>
      <c r="AU92" s="18"/>
      <c r="AV92" s="18"/>
      <c r="AW92" s="18"/>
      <c r="AX92" s="52"/>
      <c r="AY92" s="18"/>
      <c r="AZ92" s="52"/>
      <c r="BA92" s="52"/>
      <c r="BB92" s="12"/>
    </row>
    <row r="93" spans="1:63" s="11" customFormat="1" ht="40.25" customHeight="1" thickBot="1">
      <c r="A93"/>
      <c r="B93" s="393"/>
      <c r="C93" s="293"/>
      <c r="D93" s="294"/>
      <c r="E93" s="295"/>
      <c r="F93" s="344"/>
      <c r="G93" s="339"/>
      <c r="H93" s="339"/>
      <c r="I93" s="342"/>
      <c r="J93" s="330"/>
      <c r="K93" s="268"/>
      <c r="L93" s="268"/>
      <c r="M93" s="268"/>
      <c r="N93" s="268"/>
      <c r="O93" s="268"/>
      <c r="P93" s="268"/>
      <c r="Q93" s="268"/>
      <c r="R93" s="276"/>
      <c r="S93" s="276"/>
      <c r="T93" s="250"/>
      <c r="U93" s="250"/>
      <c r="V93" s="359"/>
      <c r="W93" s="359"/>
      <c r="X93" s="353"/>
      <c r="Y93" s="355"/>
      <c r="Z93" s="355"/>
      <c r="AA93" s="362"/>
      <c r="AB93" s="365"/>
      <c r="AC93" s="347"/>
      <c r="AD93" s="347"/>
      <c r="AE93" s="376"/>
      <c r="AF93" s="377"/>
      <c r="AG93" s="377"/>
      <c r="AH93" s="378"/>
      <c r="AI93" s="20"/>
      <c r="AJ93" s="67"/>
      <c r="AK93" s="52"/>
      <c r="AL93" s="67"/>
      <c r="AM93" s="67"/>
      <c r="AN93" s="18"/>
      <c r="AO93" s="18"/>
      <c r="AP93" s="18"/>
      <c r="AQ93" s="18"/>
      <c r="AR93" s="18"/>
      <c r="AS93" s="18"/>
      <c r="AT93" s="18"/>
      <c r="AU93" s="18"/>
      <c r="AV93" s="18"/>
      <c r="AW93" s="18"/>
      <c r="AX93" s="52"/>
      <c r="AY93" s="18"/>
      <c r="AZ93" s="52"/>
      <c r="BA93" s="52"/>
      <c r="BB93" s="12"/>
    </row>
    <row r="94" spans="1:63" s="11" customFormat="1" ht="40.25" customHeight="1" thickBot="1">
      <c r="A94"/>
      <c r="B94" s="394"/>
      <c r="C94" s="296"/>
      <c r="D94" s="297"/>
      <c r="E94" s="298"/>
      <c r="F94" s="344"/>
      <c r="G94" s="340"/>
      <c r="H94" s="340"/>
      <c r="I94" s="343"/>
      <c r="J94" s="331"/>
      <c r="K94" s="257"/>
      <c r="L94" s="257"/>
      <c r="M94" s="257"/>
      <c r="N94" s="257"/>
      <c r="O94" s="257"/>
      <c r="P94" s="257"/>
      <c r="Q94" s="257"/>
      <c r="R94" s="269"/>
      <c r="S94" s="269"/>
      <c r="T94" s="268"/>
      <c r="U94" s="268"/>
      <c r="V94" s="360"/>
      <c r="W94" s="360"/>
      <c r="X94" s="354"/>
      <c r="Y94" s="356"/>
      <c r="Z94" s="356"/>
      <c r="AA94" s="363"/>
      <c r="AB94" s="366"/>
      <c r="AC94" s="348"/>
      <c r="AD94" s="348"/>
      <c r="AE94" s="379"/>
      <c r="AF94" s="380"/>
      <c r="AG94" s="380"/>
      <c r="AH94" s="381"/>
      <c r="AI94" s="20"/>
      <c r="AJ94" s="67"/>
      <c r="AK94" s="52"/>
      <c r="AL94" s="67"/>
      <c r="AM94" s="67"/>
      <c r="AN94" s="18"/>
      <c r="AO94" s="18"/>
      <c r="AP94" s="18"/>
      <c r="AQ94" s="18"/>
      <c r="AR94" s="18"/>
      <c r="AS94" s="18"/>
      <c r="AT94" s="18"/>
      <c r="AU94" s="18"/>
      <c r="AV94" s="18"/>
      <c r="AW94" s="18"/>
      <c r="AX94" s="52"/>
      <c r="AY94" s="18"/>
      <c r="AZ94" s="52"/>
      <c r="BA94" s="52"/>
      <c r="BB94" s="12"/>
    </row>
    <row r="95" spans="1:63" s="13" customFormat="1" ht="40.25" customHeight="1" thickTop="1" thickBot="1">
      <c r="A95"/>
      <c r="B95" s="393">
        <f t="shared" ref="B95" si="57">B91+1</f>
        <v>19</v>
      </c>
      <c r="C95" s="290"/>
      <c r="D95" s="291"/>
      <c r="E95" s="292"/>
      <c r="F95" s="344"/>
      <c r="G95" s="338"/>
      <c r="H95" s="338"/>
      <c r="I95" s="342"/>
      <c r="J95" s="330"/>
      <c r="K95" s="267"/>
      <c r="L95" s="267"/>
      <c r="M95" s="267"/>
      <c r="N95" s="267"/>
      <c r="O95" s="267"/>
      <c r="P95" s="267"/>
      <c r="Q95" s="267"/>
      <c r="R95" s="281" t="s">
        <v>711</v>
      </c>
      <c r="S95" s="281"/>
      <c r="T95" s="280"/>
      <c r="U95" s="280"/>
      <c r="V95" s="359"/>
      <c r="W95" s="367"/>
      <c r="X95" s="353"/>
      <c r="Y95" s="355"/>
      <c r="Z95" s="355"/>
      <c r="AA95" s="361"/>
      <c r="AB95" s="365"/>
      <c r="AC95" s="347"/>
      <c r="AD95" s="347"/>
      <c r="AE95" s="373"/>
      <c r="AF95" s="374"/>
      <c r="AG95" s="374"/>
      <c r="AH95" s="375"/>
      <c r="AI95" s="21"/>
      <c r="AJ95" s="58"/>
      <c r="AK95" s="46"/>
      <c r="AL95" s="58"/>
      <c r="AM95" s="58"/>
      <c r="AN95" s="6"/>
      <c r="AO95" s="6"/>
      <c r="AP95" s="6"/>
      <c r="AQ95" s="6"/>
      <c r="AR95" s="6"/>
      <c r="AS95" s="6"/>
      <c r="AT95" s="6"/>
      <c r="AU95" s="6"/>
      <c r="AV95" s="6"/>
      <c r="AW95" s="6"/>
      <c r="AX95" s="46"/>
      <c r="AY95" s="6"/>
      <c r="AZ95" s="46"/>
      <c r="BA95" s="46"/>
      <c r="BB95" s="14"/>
    </row>
    <row r="96" spans="1:63" s="13" customFormat="1" ht="40.25" customHeight="1" thickBot="1">
      <c r="A96"/>
      <c r="B96" s="393"/>
      <c r="C96" s="293"/>
      <c r="D96" s="294"/>
      <c r="E96" s="295"/>
      <c r="F96" s="344"/>
      <c r="G96" s="339"/>
      <c r="H96" s="339"/>
      <c r="I96" s="342"/>
      <c r="J96" s="330"/>
      <c r="K96" s="250"/>
      <c r="L96" s="250"/>
      <c r="M96" s="250"/>
      <c r="N96" s="250"/>
      <c r="O96" s="250"/>
      <c r="P96" s="250"/>
      <c r="Q96" s="250"/>
      <c r="R96" s="276"/>
      <c r="S96" s="276"/>
      <c r="T96" s="250"/>
      <c r="U96" s="250"/>
      <c r="V96" s="359"/>
      <c r="W96" s="359"/>
      <c r="X96" s="353"/>
      <c r="Y96" s="355"/>
      <c r="Z96" s="355"/>
      <c r="AA96" s="362"/>
      <c r="AB96" s="365"/>
      <c r="AC96" s="347"/>
      <c r="AD96" s="347"/>
      <c r="AE96" s="376"/>
      <c r="AF96" s="377"/>
      <c r="AG96" s="377"/>
      <c r="AH96" s="378"/>
      <c r="AI96" s="21"/>
      <c r="AJ96" s="58"/>
      <c r="AK96" s="46"/>
      <c r="AL96" s="58"/>
      <c r="AM96" s="58"/>
      <c r="AN96" s="6"/>
      <c r="AO96" s="6"/>
      <c r="AP96" s="6"/>
      <c r="AQ96" s="6"/>
      <c r="AR96" s="6"/>
      <c r="AS96" s="6"/>
      <c r="AT96" s="6"/>
      <c r="AU96" s="6"/>
      <c r="AV96" s="6"/>
      <c r="AW96" s="6"/>
      <c r="AX96" s="46"/>
      <c r="AY96" s="6"/>
      <c r="AZ96" s="46"/>
      <c r="BA96" s="46"/>
      <c r="BB96" s="14"/>
    </row>
    <row r="97" spans="1:63" s="13" customFormat="1" ht="40.25" customHeight="1" thickBot="1">
      <c r="A97"/>
      <c r="B97" s="393"/>
      <c r="C97" s="293"/>
      <c r="D97" s="294"/>
      <c r="E97" s="295"/>
      <c r="F97" s="344"/>
      <c r="G97" s="339"/>
      <c r="H97" s="339"/>
      <c r="I97" s="342"/>
      <c r="J97" s="330"/>
      <c r="K97" s="268"/>
      <c r="L97" s="268"/>
      <c r="M97" s="268"/>
      <c r="N97" s="268"/>
      <c r="O97" s="268"/>
      <c r="P97" s="268"/>
      <c r="Q97" s="268"/>
      <c r="R97" s="276"/>
      <c r="S97" s="276"/>
      <c r="T97" s="250"/>
      <c r="U97" s="250"/>
      <c r="V97" s="359"/>
      <c r="W97" s="359"/>
      <c r="X97" s="353"/>
      <c r="Y97" s="355"/>
      <c r="Z97" s="355"/>
      <c r="AA97" s="362"/>
      <c r="AB97" s="365"/>
      <c r="AC97" s="347"/>
      <c r="AD97" s="347"/>
      <c r="AE97" s="376"/>
      <c r="AF97" s="377"/>
      <c r="AG97" s="377"/>
      <c r="AH97" s="378"/>
      <c r="AI97" s="21"/>
      <c r="AJ97" s="58"/>
      <c r="AK97" s="46"/>
      <c r="AL97" s="58"/>
      <c r="AM97" s="58"/>
      <c r="AN97" s="6"/>
      <c r="AO97" s="6"/>
      <c r="AP97" s="6"/>
      <c r="AQ97" s="6"/>
      <c r="AR97" s="6"/>
      <c r="AS97" s="6"/>
      <c r="AT97" s="6"/>
      <c r="AU97" s="6"/>
      <c r="AV97" s="6"/>
      <c r="AW97" s="6"/>
      <c r="AX97" s="46"/>
      <c r="AY97" s="6"/>
      <c r="AZ97" s="46"/>
      <c r="BA97" s="46"/>
      <c r="BB97" s="14"/>
    </row>
    <row r="98" spans="1:63" s="13" customFormat="1" ht="40.25" customHeight="1" thickBot="1">
      <c r="A98"/>
      <c r="B98" s="393"/>
      <c r="C98" s="296"/>
      <c r="D98" s="297"/>
      <c r="E98" s="298"/>
      <c r="F98" s="344"/>
      <c r="G98" s="340"/>
      <c r="H98" s="340"/>
      <c r="I98" s="343"/>
      <c r="J98" s="331"/>
      <c r="K98" s="257"/>
      <c r="L98" s="257"/>
      <c r="M98" s="257"/>
      <c r="N98" s="257"/>
      <c r="O98" s="257"/>
      <c r="P98" s="257"/>
      <c r="Q98" s="257"/>
      <c r="R98" s="269"/>
      <c r="S98" s="269"/>
      <c r="T98" s="268"/>
      <c r="U98" s="268"/>
      <c r="V98" s="360"/>
      <c r="W98" s="360"/>
      <c r="X98" s="354"/>
      <c r="Y98" s="356"/>
      <c r="Z98" s="356"/>
      <c r="AA98" s="363"/>
      <c r="AB98" s="366"/>
      <c r="AC98" s="348"/>
      <c r="AD98" s="348"/>
      <c r="AE98" s="379"/>
      <c r="AF98" s="380"/>
      <c r="AG98" s="380"/>
      <c r="AH98" s="381"/>
      <c r="AI98" s="21"/>
      <c r="AJ98" s="58"/>
      <c r="AK98" s="46"/>
      <c r="AL98" s="58"/>
      <c r="AM98" s="58"/>
      <c r="AN98" s="6"/>
      <c r="AO98" s="6"/>
      <c r="AP98" s="6"/>
      <c r="AQ98" s="6"/>
      <c r="AR98" s="6"/>
      <c r="AS98" s="6"/>
      <c r="AT98" s="6"/>
      <c r="AU98" s="6"/>
      <c r="AV98" s="6"/>
      <c r="AW98" s="6"/>
      <c r="AX98" s="46"/>
      <c r="AY98" s="6"/>
      <c r="AZ98" s="46"/>
      <c r="BA98" s="46"/>
      <c r="BB98" s="14"/>
    </row>
    <row r="99" spans="1:63" s="15" customFormat="1" ht="40.25" customHeight="1" thickTop="1" thickBot="1">
      <c r="A99"/>
      <c r="B99" s="392">
        <f t="shared" ref="B99" si="58">B95+1</f>
        <v>20</v>
      </c>
      <c r="C99" s="290"/>
      <c r="D99" s="291"/>
      <c r="E99" s="292"/>
      <c r="F99" s="344"/>
      <c r="G99" s="339"/>
      <c r="H99" s="339"/>
      <c r="I99" s="342"/>
      <c r="J99" s="330"/>
      <c r="K99" s="267"/>
      <c r="L99" s="267"/>
      <c r="M99" s="267"/>
      <c r="N99" s="267"/>
      <c r="O99" s="267"/>
      <c r="P99" s="267"/>
      <c r="Q99" s="267"/>
      <c r="R99" s="281" t="s">
        <v>711</v>
      </c>
      <c r="S99" s="281"/>
      <c r="T99" s="280"/>
      <c r="U99" s="280"/>
      <c r="V99" s="359"/>
      <c r="W99" s="367"/>
      <c r="X99" s="353"/>
      <c r="Y99" s="355"/>
      <c r="Z99" s="355"/>
      <c r="AA99" s="361"/>
      <c r="AB99" s="365"/>
      <c r="AC99" s="347"/>
      <c r="AD99" s="347"/>
      <c r="AE99" s="373"/>
      <c r="AF99" s="374"/>
      <c r="AG99" s="374"/>
      <c r="AH99" s="375"/>
      <c r="AI99" s="22"/>
      <c r="AJ99" s="58"/>
      <c r="AK99" s="46"/>
      <c r="AL99" s="58"/>
      <c r="AM99" s="58"/>
      <c r="AN99" s="6"/>
      <c r="AO99" s="6"/>
      <c r="AP99" s="6"/>
      <c r="AQ99" s="6"/>
      <c r="AR99" s="6"/>
      <c r="AS99" s="6"/>
      <c r="AT99" s="6"/>
      <c r="AU99" s="6"/>
      <c r="AV99" s="6"/>
      <c r="AW99" s="6"/>
      <c r="AX99" s="46"/>
      <c r="AY99" s="6"/>
      <c r="AZ99" s="46"/>
      <c r="BA99" s="46"/>
      <c r="BB99" s="16"/>
    </row>
    <row r="100" spans="1:63" s="15" customFormat="1" ht="40.25" customHeight="1" thickBot="1">
      <c r="A100"/>
      <c r="B100" s="393"/>
      <c r="C100" s="293"/>
      <c r="D100" s="294"/>
      <c r="E100" s="295"/>
      <c r="F100" s="344"/>
      <c r="G100" s="339"/>
      <c r="H100" s="339"/>
      <c r="I100" s="342"/>
      <c r="J100" s="330"/>
      <c r="K100" s="250"/>
      <c r="L100" s="250"/>
      <c r="M100" s="250"/>
      <c r="N100" s="250"/>
      <c r="O100" s="250"/>
      <c r="P100" s="250"/>
      <c r="Q100" s="250"/>
      <c r="R100" s="276"/>
      <c r="S100" s="276"/>
      <c r="T100" s="250"/>
      <c r="U100" s="250"/>
      <c r="V100" s="359"/>
      <c r="W100" s="359"/>
      <c r="X100" s="353"/>
      <c r="Y100" s="355"/>
      <c r="Z100" s="355"/>
      <c r="AA100" s="362"/>
      <c r="AB100" s="365"/>
      <c r="AC100" s="347"/>
      <c r="AD100" s="347"/>
      <c r="AE100" s="376"/>
      <c r="AF100" s="377"/>
      <c r="AG100" s="377"/>
      <c r="AH100" s="378"/>
      <c r="AI100" s="22"/>
      <c r="AJ100" s="58"/>
      <c r="AK100" s="46"/>
      <c r="AL100" s="58"/>
      <c r="AM100" s="58"/>
      <c r="AN100" s="6"/>
      <c r="AO100" s="6"/>
      <c r="AP100" s="6"/>
      <c r="AQ100" s="6"/>
      <c r="AR100" s="6"/>
      <c r="AS100" s="6"/>
      <c r="AT100" s="6"/>
      <c r="AU100" s="6"/>
      <c r="AV100" s="6"/>
      <c r="AW100" s="6"/>
      <c r="AX100" s="46"/>
      <c r="AY100" s="6"/>
      <c r="AZ100" s="46"/>
      <c r="BA100" s="46"/>
      <c r="BB100" s="16"/>
    </row>
    <row r="101" spans="1:63" s="15" customFormat="1" ht="40.25" customHeight="1" thickBot="1">
      <c r="A101"/>
      <c r="B101" s="393"/>
      <c r="C101" s="293"/>
      <c r="D101" s="294"/>
      <c r="E101" s="295"/>
      <c r="F101" s="344"/>
      <c r="G101" s="339"/>
      <c r="H101" s="339"/>
      <c r="I101" s="342"/>
      <c r="J101" s="330"/>
      <c r="K101" s="268"/>
      <c r="L101" s="268"/>
      <c r="M101" s="268"/>
      <c r="N101" s="268"/>
      <c r="O101" s="268"/>
      <c r="P101" s="268"/>
      <c r="Q101" s="268"/>
      <c r="R101" s="276"/>
      <c r="S101" s="276"/>
      <c r="T101" s="250"/>
      <c r="U101" s="250"/>
      <c r="V101" s="359"/>
      <c r="W101" s="359"/>
      <c r="X101" s="353"/>
      <c r="Y101" s="355"/>
      <c r="Z101" s="355"/>
      <c r="AA101" s="362"/>
      <c r="AB101" s="365"/>
      <c r="AC101" s="347"/>
      <c r="AD101" s="347"/>
      <c r="AE101" s="376"/>
      <c r="AF101" s="377"/>
      <c r="AG101" s="377"/>
      <c r="AH101" s="378"/>
      <c r="AI101" s="22"/>
      <c r="AJ101" s="58"/>
      <c r="AK101" s="46"/>
      <c r="AL101" s="58"/>
      <c r="AM101" s="58"/>
      <c r="AN101" s="6"/>
      <c r="AO101" s="6"/>
      <c r="AP101" s="6"/>
      <c r="AQ101" s="6"/>
      <c r="AR101" s="6"/>
      <c r="AS101" s="6"/>
      <c r="AT101" s="6"/>
      <c r="AU101" s="6"/>
      <c r="AV101" s="6"/>
      <c r="AW101" s="6"/>
      <c r="AX101" s="46"/>
      <c r="AY101" s="6"/>
      <c r="AZ101" s="46"/>
      <c r="BA101" s="46"/>
      <c r="BB101" s="16"/>
    </row>
    <row r="102" spans="1:63" s="15" customFormat="1" ht="40.25" customHeight="1" thickBot="1">
      <c r="A102"/>
      <c r="B102" s="394"/>
      <c r="C102" s="296"/>
      <c r="D102" s="297"/>
      <c r="E102" s="298"/>
      <c r="F102" s="344"/>
      <c r="G102" s="340"/>
      <c r="H102" s="340"/>
      <c r="I102" s="343"/>
      <c r="J102" s="331"/>
      <c r="K102" s="257"/>
      <c r="L102" s="257"/>
      <c r="M102" s="257"/>
      <c r="N102" s="257"/>
      <c r="O102" s="257"/>
      <c r="P102" s="257"/>
      <c r="Q102" s="257"/>
      <c r="R102" s="286"/>
      <c r="S102" s="286"/>
      <c r="T102" s="287"/>
      <c r="U102" s="287"/>
      <c r="V102" s="360"/>
      <c r="W102" s="360"/>
      <c r="X102" s="354"/>
      <c r="Y102" s="356"/>
      <c r="Z102" s="356"/>
      <c r="AA102" s="363"/>
      <c r="AB102" s="366"/>
      <c r="AC102" s="348"/>
      <c r="AD102" s="348"/>
      <c r="AE102" s="379"/>
      <c r="AF102" s="380"/>
      <c r="AG102" s="380"/>
      <c r="AH102" s="381"/>
      <c r="AI102" s="22"/>
      <c r="AJ102" s="58"/>
      <c r="AK102" s="46"/>
      <c r="AL102" s="58"/>
      <c r="AM102" s="58"/>
      <c r="AN102" s="6"/>
      <c r="AO102" s="6"/>
      <c r="AP102" s="6"/>
      <c r="AQ102" s="6"/>
      <c r="AR102" s="6"/>
      <c r="AS102" s="6"/>
      <c r="AT102" s="6"/>
      <c r="AU102" s="6"/>
      <c r="AV102" s="6"/>
      <c r="AW102" s="6"/>
      <c r="AX102" s="46"/>
      <c r="AY102" s="6"/>
      <c r="AZ102" s="46"/>
      <c r="BA102" s="46"/>
      <c r="BB102" s="16"/>
    </row>
    <row r="103" spans="1:63" s="17" customFormat="1" ht="30" customHeight="1" thickBot="1">
      <c r="A103"/>
      <c r="B103"/>
      <c r="C103"/>
      <c r="D103"/>
      <c r="E103"/>
      <c r="F103"/>
      <c r="G103"/>
      <c r="H103"/>
      <c r="I103"/>
      <c r="J103"/>
      <c r="K103"/>
      <c r="L103"/>
      <c r="M103"/>
      <c r="N103"/>
      <c r="O103"/>
      <c r="P103"/>
      <c r="Q103"/>
      <c r="R103"/>
      <c r="S103"/>
      <c r="T103"/>
      <c r="U103"/>
      <c r="V103"/>
      <c r="W103" s="53"/>
      <c r="X103" s="53"/>
      <c r="Y103"/>
      <c r="Z103"/>
      <c r="AA103"/>
      <c r="AB103"/>
      <c r="AC103"/>
      <c r="AD103"/>
      <c r="AE103"/>
      <c r="AF103"/>
      <c r="AG103"/>
      <c r="AH103"/>
      <c r="AI103" s="23"/>
      <c r="AJ103" s="58"/>
      <c r="AK103" s="46"/>
      <c r="AL103" s="58"/>
      <c r="AM103" s="58"/>
      <c r="AN103" s="6"/>
      <c r="AO103" s="6"/>
      <c r="AP103" s="6"/>
      <c r="AQ103" s="6"/>
      <c r="AR103" s="6"/>
      <c r="AS103" s="6"/>
      <c r="AT103" s="6"/>
      <c r="AU103" s="6"/>
      <c r="AV103" s="6"/>
      <c r="AW103" s="6"/>
      <c r="AX103" s="46"/>
      <c r="AY103" s="6"/>
      <c r="AZ103" s="46"/>
      <c r="BA103" s="46"/>
      <c r="BB103" s="18"/>
    </row>
    <row r="104" spans="1:63" s="17" customFormat="1" ht="40.25" customHeight="1" thickTop="1">
      <c r="A104" s="2"/>
      <c r="B104" s="44" t="s">
        <v>103</v>
      </c>
      <c r="C104" s="299" t="s">
        <v>543</v>
      </c>
      <c r="D104" s="299"/>
      <c r="E104" s="299"/>
      <c r="F104" s="299"/>
      <c r="G104" s="299"/>
      <c r="H104" s="299"/>
      <c r="I104" s="299"/>
      <c r="J104" s="299"/>
      <c r="K104" s="98"/>
      <c r="L104" s="98"/>
      <c r="M104" s="98"/>
      <c r="N104" s="98"/>
      <c r="O104" s="98"/>
      <c r="P104" s="98"/>
      <c r="Q104" s="98"/>
      <c r="R104" s="98"/>
      <c r="S104" s="98"/>
      <c r="T104" s="98"/>
      <c r="U104" s="98"/>
      <c r="V104" s="98"/>
      <c r="W104" s="98"/>
      <c r="X104" s="59"/>
      <c r="Y104" s="98"/>
      <c r="Z104" s="98"/>
      <c r="AA104" s="98"/>
      <c r="AB104" s="98"/>
      <c r="AC104" s="98"/>
      <c r="AD104" s="98"/>
      <c r="AE104" s="98"/>
      <c r="AF104" s="98"/>
      <c r="AG104" s="98"/>
      <c r="AH104" s="98"/>
      <c r="AI104" s="23"/>
      <c r="AJ104" s="58"/>
      <c r="AK104" s="46"/>
      <c r="AL104" s="58"/>
      <c r="AM104" s="58"/>
      <c r="AN104" s="6"/>
      <c r="AO104" s="6"/>
      <c r="AP104" s="6"/>
      <c r="AQ104" s="6"/>
      <c r="AR104" s="6"/>
      <c r="AS104" s="6"/>
      <c r="AT104" s="6"/>
      <c r="AU104" s="6"/>
      <c r="AV104" s="6"/>
      <c r="AW104" s="6"/>
      <c r="AX104" s="46"/>
      <c r="AY104" s="6"/>
      <c r="AZ104" s="46"/>
      <c r="BA104" s="46"/>
      <c r="BB104" s="18"/>
    </row>
    <row r="105" spans="1:63" s="17" customFormat="1" ht="40.25" customHeight="1" thickBot="1">
      <c r="A105" s="3"/>
      <c r="B105" s="45"/>
      <c r="C105" s="300"/>
      <c r="D105" s="300"/>
      <c r="E105" s="300"/>
      <c r="F105" s="300"/>
      <c r="G105" s="300"/>
      <c r="H105" s="300"/>
      <c r="I105" s="300"/>
      <c r="J105" s="300"/>
      <c r="K105" s="99"/>
      <c r="L105" s="99"/>
      <c r="M105" s="99"/>
      <c r="N105" s="99"/>
      <c r="O105" s="99"/>
      <c r="P105" s="99"/>
      <c r="Q105" s="99"/>
      <c r="R105" s="99"/>
      <c r="S105" s="99"/>
      <c r="T105" s="99"/>
      <c r="U105" s="99"/>
      <c r="V105" s="99"/>
      <c r="W105" s="99"/>
      <c r="X105" s="60"/>
      <c r="Y105" s="99"/>
      <c r="Z105" s="99"/>
      <c r="AA105" s="99"/>
      <c r="AB105" s="99"/>
      <c r="AC105" s="99"/>
      <c r="AD105" s="99"/>
      <c r="AE105" s="99"/>
      <c r="AF105" s="99"/>
      <c r="AG105" s="99"/>
      <c r="AH105" s="99"/>
      <c r="AI105" s="23"/>
      <c r="AJ105" s="58"/>
      <c r="AK105" s="46"/>
      <c r="AL105" s="58"/>
      <c r="AM105" s="58"/>
      <c r="AN105" s="6"/>
      <c r="AO105" s="6"/>
      <c r="AP105" s="6"/>
      <c r="AQ105" s="6"/>
      <c r="AR105" s="6"/>
      <c r="AS105" s="6"/>
      <c r="AT105" s="6"/>
      <c r="AU105" s="6"/>
      <c r="AV105" s="6"/>
      <c r="AW105" s="6"/>
      <c r="AX105" s="46"/>
      <c r="AY105" s="6"/>
      <c r="AZ105" s="46"/>
      <c r="BA105" s="46"/>
      <c r="BB105" s="18"/>
    </row>
    <row r="106" spans="1:63" ht="40.25" customHeight="1" thickTop="1" thickBot="1">
      <c r="AJ106" s="58"/>
      <c r="AL106" s="58"/>
      <c r="AM106" s="58"/>
      <c r="BC106"/>
      <c r="BD106"/>
      <c r="BE106"/>
      <c r="BF106"/>
      <c r="BG106"/>
      <c r="BH106"/>
      <c r="BI106"/>
      <c r="BJ106"/>
      <c r="BK106"/>
    </row>
    <row r="107" spans="1:63" ht="40.25" customHeight="1">
      <c r="C107" s="301" t="s">
        <v>0</v>
      </c>
      <c r="D107" s="302"/>
      <c r="E107" s="302"/>
      <c r="F107" s="311" t="str">
        <f>F56</f>
        <v>1B</v>
      </c>
      <c r="H107" s="314" t="s">
        <v>1</v>
      </c>
      <c r="I107" s="315"/>
      <c r="J107" s="320">
        <f>J56</f>
        <v>45199</v>
      </c>
      <c r="K107" s="321"/>
      <c r="L107" s="322"/>
      <c r="M107" s="240"/>
      <c r="N107" s="240"/>
      <c r="O107" s="240"/>
      <c r="P107" s="240"/>
      <c r="Q107" s="240"/>
      <c r="R107" s="240"/>
      <c r="S107" s="240"/>
      <c r="T107" s="240"/>
      <c r="U107" s="240"/>
      <c r="V107" s="26"/>
      <c r="W107" s="54"/>
      <c r="X107" s="54"/>
      <c r="Y107" s="26"/>
      <c r="Z107" s="26"/>
      <c r="AA107" s="26"/>
      <c r="AJ107" s="58"/>
      <c r="AL107" s="58"/>
      <c r="AM107" s="58"/>
      <c r="BC107"/>
      <c r="BD107"/>
      <c r="BE107"/>
      <c r="BF107"/>
      <c r="BG107"/>
      <c r="BH107"/>
      <c r="BI107"/>
      <c r="BJ107"/>
      <c r="BK107"/>
    </row>
    <row r="108" spans="1:63" ht="40.25" customHeight="1">
      <c r="C108" s="303"/>
      <c r="D108" s="304"/>
      <c r="E108" s="304"/>
      <c r="F108" s="312"/>
      <c r="H108" s="316"/>
      <c r="I108" s="317"/>
      <c r="J108" s="323"/>
      <c r="K108" s="324"/>
      <c r="L108" s="325"/>
      <c r="M108" s="240"/>
      <c r="N108" s="240"/>
      <c r="O108" s="240"/>
      <c r="P108" s="240"/>
      <c r="Q108" s="240"/>
      <c r="R108" s="240"/>
      <c r="S108" s="240"/>
      <c r="T108" s="240"/>
      <c r="U108" s="240"/>
      <c r="V108" s="25"/>
      <c r="W108" s="55"/>
      <c r="X108" s="55"/>
      <c r="Y108" s="27"/>
      <c r="Z108" s="27"/>
      <c r="AA108" s="27"/>
      <c r="AC108" s="61"/>
      <c r="AE108" t="s">
        <v>134</v>
      </c>
      <c r="AJ108" s="58"/>
      <c r="AL108" s="58"/>
      <c r="AM108" s="58"/>
      <c r="BC108"/>
      <c r="BD108"/>
      <c r="BE108"/>
      <c r="BF108"/>
      <c r="BG108"/>
      <c r="BH108"/>
      <c r="BI108"/>
      <c r="BJ108"/>
      <c r="BK108"/>
    </row>
    <row r="109" spans="1:63" ht="40.25" customHeight="1">
      <c r="C109" s="303"/>
      <c r="D109" s="304"/>
      <c r="E109" s="304"/>
      <c r="F109" s="312"/>
      <c r="H109" s="316"/>
      <c r="I109" s="317"/>
      <c r="J109" s="323"/>
      <c r="K109" s="324"/>
      <c r="L109" s="325"/>
      <c r="M109" s="240"/>
      <c r="N109" s="240"/>
      <c r="O109" s="240"/>
      <c r="P109" s="240"/>
      <c r="Q109" s="240"/>
      <c r="R109" s="240"/>
      <c r="S109" s="240"/>
      <c r="T109" s="240"/>
      <c r="U109" s="240"/>
      <c r="V109" s="25"/>
      <c r="W109" s="55"/>
      <c r="X109" s="55"/>
      <c r="Y109" s="27"/>
      <c r="Z109" s="27"/>
      <c r="AA109" s="27"/>
      <c r="AB109" s="1"/>
      <c r="AC109" s="61"/>
      <c r="AE109" t="s">
        <v>134</v>
      </c>
      <c r="AG109" s="1"/>
      <c r="AH109" s="1"/>
      <c r="AJ109" s="58"/>
      <c r="AL109" s="58"/>
      <c r="AM109" s="58"/>
      <c r="BC109"/>
      <c r="BD109"/>
      <c r="BE109"/>
      <c r="BF109"/>
      <c r="BG109"/>
      <c r="BH109"/>
      <c r="BI109"/>
      <c r="BJ109"/>
      <c r="BK109"/>
    </row>
    <row r="110" spans="1:63" ht="40.25" customHeight="1" thickBot="1">
      <c r="C110" s="305"/>
      <c r="D110" s="306"/>
      <c r="E110" s="306"/>
      <c r="F110" s="313"/>
      <c r="H110" s="318"/>
      <c r="I110" s="319"/>
      <c r="J110" s="326"/>
      <c r="K110" s="327"/>
      <c r="L110" s="328"/>
      <c r="M110" s="240"/>
      <c r="N110" s="240"/>
      <c r="O110" s="240"/>
      <c r="P110" s="240"/>
      <c r="Q110" s="240"/>
      <c r="R110" s="240"/>
      <c r="S110" s="240"/>
      <c r="T110" s="240"/>
      <c r="U110" s="240"/>
      <c r="AC110" s="62"/>
      <c r="AJ110" s="58"/>
      <c r="AL110" s="58"/>
      <c r="AM110" s="58"/>
      <c r="BC110"/>
      <c r="BD110"/>
      <c r="BE110"/>
      <c r="BF110"/>
      <c r="BG110"/>
      <c r="BH110"/>
      <c r="BI110"/>
      <c r="BJ110"/>
      <c r="BK110"/>
    </row>
    <row r="111" spans="1:63" ht="40.25" customHeight="1" thickBot="1">
      <c r="AJ111" s="58"/>
      <c r="AL111" s="58"/>
      <c r="AM111" s="58"/>
      <c r="BC111"/>
      <c r="BD111"/>
      <c r="BE111"/>
      <c r="BF111"/>
      <c r="BG111"/>
      <c r="BH111"/>
      <c r="BI111"/>
      <c r="BJ111"/>
      <c r="BK111"/>
    </row>
    <row r="112" spans="1:63" ht="40.25" customHeight="1">
      <c r="B112" s="401" t="s">
        <v>4</v>
      </c>
      <c r="C112" s="403" t="s">
        <v>111</v>
      </c>
      <c r="D112" s="405" t="s">
        <v>7</v>
      </c>
      <c r="E112" s="407" t="s">
        <v>8</v>
      </c>
      <c r="F112" s="307" t="s">
        <v>6</v>
      </c>
      <c r="G112" s="345" t="s">
        <v>102</v>
      </c>
      <c r="H112" s="345" t="s">
        <v>5</v>
      </c>
      <c r="I112" s="307" t="s">
        <v>13</v>
      </c>
      <c r="J112" s="309" t="s">
        <v>101</v>
      </c>
      <c r="K112" s="332" t="s">
        <v>597</v>
      </c>
      <c r="L112" s="333"/>
      <c r="M112" s="333"/>
      <c r="N112" s="333"/>
      <c r="O112" s="333"/>
      <c r="P112" s="333"/>
      <c r="Q112" s="334"/>
      <c r="R112" s="332" t="s">
        <v>119</v>
      </c>
      <c r="S112" s="389"/>
      <c r="T112" s="389"/>
      <c r="U112" s="389"/>
      <c r="V112" s="345" t="s">
        <v>15</v>
      </c>
      <c r="W112" s="345" t="s">
        <v>108</v>
      </c>
      <c r="X112" s="382" t="s">
        <v>131</v>
      </c>
      <c r="Y112" s="345" t="s">
        <v>106</v>
      </c>
      <c r="Z112" s="345" t="s">
        <v>242</v>
      </c>
      <c r="AA112" s="345" t="s">
        <v>104</v>
      </c>
      <c r="AB112" s="382" t="s">
        <v>112</v>
      </c>
      <c r="AC112" s="349" t="s">
        <v>107</v>
      </c>
      <c r="AD112" s="349" t="s">
        <v>130</v>
      </c>
      <c r="AE112" s="309" t="s">
        <v>361</v>
      </c>
      <c r="AF112" s="368"/>
      <c r="AG112" s="368"/>
      <c r="AH112" s="369"/>
      <c r="AJ112" s="58"/>
      <c r="AL112" s="58"/>
      <c r="AM112" s="58"/>
      <c r="BC112"/>
      <c r="BD112"/>
      <c r="BE112"/>
      <c r="BF112"/>
      <c r="BG112"/>
      <c r="BH112"/>
      <c r="BI112"/>
      <c r="BJ112"/>
      <c r="BK112"/>
    </row>
    <row r="113" spans="1:63" ht="40.25" customHeight="1" thickBot="1">
      <c r="B113" s="402"/>
      <c r="C113" s="404"/>
      <c r="D113" s="406"/>
      <c r="E113" s="408"/>
      <c r="F113" s="308"/>
      <c r="G113" s="346"/>
      <c r="H113" s="346"/>
      <c r="I113" s="308"/>
      <c r="J113" s="310"/>
      <c r="K113" s="335"/>
      <c r="L113" s="336"/>
      <c r="M113" s="336"/>
      <c r="N113" s="336"/>
      <c r="O113" s="336"/>
      <c r="P113" s="336"/>
      <c r="Q113" s="337"/>
      <c r="R113" s="390"/>
      <c r="S113" s="391"/>
      <c r="T113" s="391"/>
      <c r="U113" s="391"/>
      <c r="V113" s="346"/>
      <c r="W113" s="346"/>
      <c r="X113" s="383"/>
      <c r="Y113" s="346"/>
      <c r="Z113" s="346"/>
      <c r="AA113" s="346"/>
      <c r="AB113" s="383"/>
      <c r="AC113" s="350"/>
      <c r="AD113" s="350"/>
      <c r="AE113" s="370"/>
      <c r="AF113" s="371"/>
      <c r="AG113" s="371"/>
      <c r="AH113" s="372"/>
      <c r="AJ113" s="58"/>
      <c r="AL113" s="58"/>
      <c r="AM113" s="58"/>
      <c r="BC113"/>
      <c r="BD113"/>
      <c r="BE113"/>
      <c r="BF113"/>
      <c r="BG113"/>
      <c r="BH113"/>
      <c r="BI113"/>
      <c r="BJ113"/>
      <c r="BK113"/>
    </row>
    <row r="114" spans="1:63" ht="40.25" customHeight="1" thickTop="1" thickBot="1">
      <c r="A114" s="7"/>
      <c r="B114" s="393">
        <v>21</v>
      </c>
      <c r="C114" s="398"/>
      <c r="D114" s="399"/>
      <c r="E114" s="400"/>
      <c r="F114" s="396"/>
      <c r="G114" s="338"/>
      <c r="H114" s="338"/>
      <c r="I114" s="341"/>
      <c r="J114" s="329"/>
      <c r="K114" s="256"/>
      <c r="L114" s="256"/>
      <c r="M114" s="256"/>
      <c r="N114" s="256"/>
      <c r="O114" s="256"/>
      <c r="P114" s="256"/>
      <c r="Q114" s="267"/>
      <c r="R114" s="277" t="s">
        <v>710</v>
      </c>
      <c r="S114" s="277"/>
      <c r="T114" s="278"/>
      <c r="U114" s="278"/>
      <c r="V114" s="367"/>
      <c r="W114" s="367"/>
      <c r="X114" s="388"/>
      <c r="Y114" s="355"/>
      <c r="Z114" s="355"/>
      <c r="AA114" s="361"/>
      <c r="AB114" s="387"/>
      <c r="AC114" s="351"/>
      <c r="AD114" s="351"/>
      <c r="AE114" s="373"/>
      <c r="AF114" s="374"/>
      <c r="AG114" s="374"/>
      <c r="AH114" s="375"/>
      <c r="AJ114" s="58"/>
      <c r="AL114" s="58"/>
      <c r="AM114" s="58"/>
      <c r="BC114"/>
      <c r="BD114"/>
      <c r="BE114"/>
      <c r="BF114"/>
      <c r="BG114"/>
      <c r="BH114"/>
      <c r="BI114"/>
      <c r="BJ114"/>
      <c r="BK114"/>
    </row>
    <row r="115" spans="1:63" ht="40.25" customHeight="1" thickBot="1">
      <c r="A115" s="7"/>
      <c r="B115" s="393"/>
      <c r="C115" s="293"/>
      <c r="D115" s="294"/>
      <c r="E115" s="295"/>
      <c r="F115" s="397"/>
      <c r="G115" s="339"/>
      <c r="H115" s="339"/>
      <c r="I115" s="342"/>
      <c r="J115" s="330"/>
      <c r="K115" s="250"/>
      <c r="L115" s="250"/>
      <c r="M115" s="250"/>
      <c r="N115" s="250"/>
      <c r="O115" s="250"/>
      <c r="P115" s="250"/>
      <c r="Q115" s="250"/>
      <c r="R115" s="276"/>
      <c r="S115" s="276"/>
      <c r="T115" s="250"/>
      <c r="U115" s="250"/>
      <c r="V115" s="359"/>
      <c r="W115" s="359"/>
      <c r="X115" s="353"/>
      <c r="Y115" s="355"/>
      <c r="Z115" s="355"/>
      <c r="AA115" s="362"/>
      <c r="AB115" s="365"/>
      <c r="AC115" s="347"/>
      <c r="AD115" s="347"/>
      <c r="AE115" s="376"/>
      <c r="AF115" s="377"/>
      <c r="AG115" s="377"/>
      <c r="AH115" s="378"/>
      <c r="AJ115" s="58"/>
      <c r="AL115" s="58"/>
      <c r="AM115" s="58"/>
      <c r="BC115"/>
      <c r="BD115"/>
      <c r="BE115"/>
      <c r="BF115"/>
      <c r="BG115"/>
      <c r="BH115"/>
      <c r="BI115"/>
      <c r="BJ115"/>
      <c r="BK115"/>
    </row>
    <row r="116" spans="1:63" ht="40.25" customHeight="1" thickBot="1">
      <c r="A116" s="7"/>
      <c r="B116" s="393"/>
      <c r="C116" s="293"/>
      <c r="D116" s="294"/>
      <c r="E116" s="295"/>
      <c r="F116" s="397"/>
      <c r="G116" s="339"/>
      <c r="H116" s="339"/>
      <c r="I116" s="342"/>
      <c r="J116" s="330"/>
      <c r="K116" s="268"/>
      <c r="L116" s="268"/>
      <c r="M116" s="268"/>
      <c r="N116" s="268"/>
      <c r="O116" s="268"/>
      <c r="P116" s="268"/>
      <c r="Q116" s="268"/>
      <c r="R116" s="276"/>
      <c r="S116" s="276"/>
      <c r="T116" s="250"/>
      <c r="U116" s="250"/>
      <c r="V116" s="359"/>
      <c r="W116" s="359"/>
      <c r="X116" s="353"/>
      <c r="Y116" s="355"/>
      <c r="Z116" s="355"/>
      <c r="AA116" s="362"/>
      <c r="AB116" s="365"/>
      <c r="AC116" s="347"/>
      <c r="AD116" s="347"/>
      <c r="AE116" s="376"/>
      <c r="AF116" s="377"/>
      <c r="AG116" s="377"/>
      <c r="AH116" s="378"/>
      <c r="AJ116" s="58"/>
      <c r="AL116" s="58"/>
      <c r="AM116" s="58"/>
      <c r="BC116"/>
      <c r="BD116"/>
      <c r="BE116"/>
      <c r="BF116"/>
      <c r="BG116"/>
      <c r="BH116"/>
      <c r="BI116"/>
      <c r="BJ116"/>
      <c r="BK116"/>
    </row>
    <row r="117" spans="1:63" ht="40.25" customHeight="1" thickBot="1">
      <c r="A117" s="7"/>
      <c r="B117" s="393"/>
      <c r="C117" s="296"/>
      <c r="D117" s="297"/>
      <c r="E117" s="298"/>
      <c r="F117" s="397"/>
      <c r="G117" s="340"/>
      <c r="H117" s="340"/>
      <c r="I117" s="343"/>
      <c r="J117" s="331"/>
      <c r="K117" s="257"/>
      <c r="L117" s="257"/>
      <c r="M117" s="257"/>
      <c r="N117" s="257"/>
      <c r="O117" s="257"/>
      <c r="P117" s="257"/>
      <c r="Q117" s="279"/>
      <c r="R117" s="269"/>
      <c r="S117" s="269"/>
      <c r="T117" s="268"/>
      <c r="U117" s="268"/>
      <c r="V117" s="360"/>
      <c r="W117" s="360"/>
      <c r="X117" s="354"/>
      <c r="Y117" s="356"/>
      <c r="Z117" s="356"/>
      <c r="AA117" s="363"/>
      <c r="AB117" s="366"/>
      <c r="AC117" s="348"/>
      <c r="AD117" s="348"/>
      <c r="AE117" s="379"/>
      <c r="AF117" s="380"/>
      <c r="AG117" s="380"/>
      <c r="AH117" s="381"/>
      <c r="AJ117" s="58"/>
      <c r="AL117" s="58"/>
      <c r="AM117" s="58"/>
      <c r="BC117"/>
      <c r="BD117"/>
      <c r="BE117"/>
      <c r="BF117"/>
      <c r="BG117"/>
      <c r="BH117"/>
      <c r="BI117"/>
      <c r="BJ117"/>
      <c r="BK117"/>
    </row>
    <row r="118" spans="1:63" ht="40.25" customHeight="1" thickTop="1" thickBot="1">
      <c r="A118" s="9"/>
      <c r="B118" s="392">
        <f>B114+1</f>
        <v>22</v>
      </c>
      <c r="C118" s="290"/>
      <c r="D118" s="291"/>
      <c r="E118" s="292"/>
      <c r="F118" s="344"/>
      <c r="G118" s="338"/>
      <c r="H118" s="338"/>
      <c r="I118" s="341"/>
      <c r="J118" s="329"/>
      <c r="K118" s="267"/>
      <c r="L118" s="267"/>
      <c r="M118" s="267"/>
      <c r="N118" s="267"/>
      <c r="O118" s="267"/>
      <c r="P118" s="267"/>
      <c r="Q118" s="280"/>
      <c r="R118" s="281" t="s">
        <v>711</v>
      </c>
      <c r="S118" s="281"/>
      <c r="T118" s="280"/>
      <c r="U118" s="280"/>
      <c r="V118" s="367"/>
      <c r="W118" s="367"/>
      <c r="X118" s="388"/>
      <c r="Y118" s="355"/>
      <c r="Z118" s="355"/>
      <c r="AA118" s="361"/>
      <c r="AB118" s="387"/>
      <c r="AC118" s="351"/>
      <c r="AD118" s="351"/>
      <c r="AE118" s="373"/>
      <c r="AF118" s="374"/>
      <c r="AG118" s="374"/>
      <c r="AH118" s="375"/>
      <c r="AJ118" s="58"/>
      <c r="AL118" s="58"/>
      <c r="AM118" s="58"/>
      <c r="BC118"/>
      <c r="BD118"/>
      <c r="BE118"/>
      <c r="BF118"/>
      <c r="BG118"/>
      <c r="BH118"/>
      <c r="BI118"/>
      <c r="BJ118"/>
      <c r="BK118"/>
    </row>
    <row r="119" spans="1:63" ht="40.25" customHeight="1" thickBot="1">
      <c r="A119" s="9"/>
      <c r="B119" s="393"/>
      <c r="C119" s="293"/>
      <c r="D119" s="294"/>
      <c r="E119" s="295"/>
      <c r="F119" s="344"/>
      <c r="G119" s="339"/>
      <c r="H119" s="339"/>
      <c r="I119" s="342"/>
      <c r="J119" s="330"/>
      <c r="K119" s="250"/>
      <c r="L119" s="250"/>
      <c r="M119" s="250"/>
      <c r="N119" s="250"/>
      <c r="O119" s="250"/>
      <c r="P119" s="250"/>
      <c r="Q119" s="250"/>
      <c r="R119" s="276"/>
      <c r="S119" s="276"/>
      <c r="T119" s="250"/>
      <c r="U119" s="250"/>
      <c r="V119" s="359"/>
      <c r="W119" s="359"/>
      <c r="X119" s="353"/>
      <c r="Y119" s="355"/>
      <c r="Z119" s="355"/>
      <c r="AA119" s="362"/>
      <c r="AB119" s="365"/>
      <c r="AC119" s="347"/>
      <c r="AD119" s="347"/>
      <c r="AE119" s="376"/>
      <c r="AF119" s="377"/>
      <c r="AG119" s="377"/>
      <c r="AH119" s="378"/>
      <c r="AJ119" s="58"/>
      <c r="AL119" s="58"/>
      <c r="AM119" s="58"/>
      <c r="BC119"/>
      <c r="BD119"/>
      <c r="BE119"/>
      <c r="BF119"/>
      <c r="BG119"/>
      <c r="BH119"/>
      <c r="BI119"/>
      <c r="BJ119"/>
      <c r="BK119"/>
    </row>
    <row r="120" spans="1:63" ht="40.25" customHeight="1" thickBot="1">
      <c r="A120" s="9"/>
      <c r="B120" s="393"/>
      <c r="C120" s="293"/>
      <c r="D120" s="294"/>
      <c r="E120" s="295"/>
      <c r="F120" s="344"/>
      <c r="G120" s="339"/>
      <c r="H120" s="339"/>
      <c r="I120" s="342"/>
      <c r="J120" s="330"/>
      <c r="K120" s="268"/>
      <c r="L120" s="268"/>
      <c r="M120" s="268"/>
      <c r="N120" s="268"/>
      <c r="O120" s="268"/>
      <c r="P120" s="268"/>
      <c r="Q120" s="268"/>
      <c r="R120" s="276"/>
      <c r="S120" s="276"/>
      <c r="T120" s="250"/>
      <c r="U120" s="250"/>
      <c r="V120" s="359"/>
      <c r="W120" s="359"/>
      <c r="X120" s="353"/>
      <c r="Y120" s="355"/>
      <c r="Z120" s="355"/>
      <c r="AA120" s="362"/>
      <c r="AB120" s="365"/>
      <c r="AC120" s="347"/>
      <c r="AD120" s="347"/>
      <c r="AE120" s="376"/>
      <c r="AF120" s="377"/>
      <c r="AG120" s="377"/>
      <c r="AH120" s="378"/>
      <c r="AJ120" s="58"/>
      <c r="AL120" s="58"/>
      <c r="AM120" s="58"/>
      <c r="BC120"/>
      <c r="BD120"/>
      <c r="BE120"/>
      <c r="BF120"/>
      <c r="BG120"/>
      <c r="BH120"/>
      <c r="BI120"/>
      <c r="BJ120"/>
      <c r="BK120"/>
    </row>
    <row r="121" spans="1:63" ht="40.25" customHeight="1" thickBot="1">
      <c r="A121" s="9"/>
      <c r="B121" s="394"/>
      <c r="C121" s="296"/>
      <c r="D121" s="297"/>
      <c r="E121" s="298"/>
      <c r="F121" s="344"/>
      <c r="G121" s="340"/>
      <c r="H121" s="340"/>
      <c r="I121" s="343"/>
      <c r="J121" s="331"/>
      <c r="K121" s="257"/>
      <c r="L121" s="257"/>
      <c r="M121" s="257"/>
      <c r="N121" s="257"/>
      <c r="O121" s="257"/>
      <c r="P121" s="257"/>
      <c r="Q121" s="257"/>
      <c r="R121" s="269"/>
      <c r="S121" s="269"/>
      <c r="T121" s="268"/>
      <c r="U121" s="268"/>
      <c r="V121" s="360"/>
      <c r="W121" s="360"/>
      <c r="X121" s="354"/>
      <c r="Y121" s="356"/>
      <c r="Z121" s="356"/>
      <c r="AA121" s="363"/>
      <c r="AB121" s="366"/>
      <c r="AC121" s="348"/>
      <c r="AD121" s="348"/>
      <c r="AE121" s="379"/>
      <c r="AF121" s="380"/>
      <c r="AG121" s="380"/>
      <c r="AH121" s="381"/>
      <c r="AJ121" s="58"/>
      <c r="AL121" s="58"/>
      <c r="AM121" s="58"/>
      <c r="BC121"/>
      <c r="BD121"/>
      <c r="BE121"/>
      <c r="BF121"/>
      <c r="BG121"/>
      <c r="BH121"/>
      <c r="BI121"/>
      <c r="BJ121"/>
      <c r="BK121"/>
    </row>
    <row r="122" spans="1:63" ht="40.25" customHeight="1" thickTop="1" thickBot="1">
      <c r="A122" s="11"/>
      <c r="B122" s="392">
        <f t="shared" ref="B122" si="59">B118+1</f>
        <v>23</v>
      </c>
      <c r="C122" s="290"/>
      <c r="D122" s="291"/>
      <c r="E122" s="292"/>
      <c r="F122" s="344"/>
      <c r="G122" s="338"/>
      <c r="H122" s="338"/>
      <c r="I122" s="341"/>
      <c r="J122" s="329"/>
      <c r="K122" s="267"/>
      <c r="L122" s="267"/>
      <c r="M122" s="267"/>
      <c r="N122" s="267"/>
      <c r="O122" s="267"/>
      <c r="P122" s="267"/>
      <c r="Q122" s="267"/>
      <c r="R122" s="281" t="s">
        <v>711</v>
      </c>
      <c r="S122" s="281"/>
      <c r="T122" s="280"/>
      <c r="U122" s="280"/>
      <c r="V122" s="367"/>
      <c r="W122" s="367"/>
      <c r="X122" s="388"/>
      <c r="Y122" s="355"/>
      <c r="Z122" s="355"/>
      <c r="AA122" s="361"/>
      <c r="AB122" s="387"/>
      <c r="AC122" s="351"/>
      <c r="AD122" s="351"/>
      <c r="AE122" s="373"/>
      <c r="AF122" s="374"/>
      <c r="AG122" s="374"/>
      <c r="AH122" s="375"/>
      <c r="AJ122" s="58"/>
      <c r="AL122" s="58"/>
      <c r="AM122" s="58"/>
      <c r="BC122"/>
      <c r="BD122"/>
      <c r="BE122"/>
      <c r="BF122"/>
      <c r="BG122"/>
      <c r="BH122"/>
      <c r="BI122"/>
      <c r="BJ122"/>
      <c r="BK122"/>
    </row>
    <row r="123" spans="1:63" ht="40.25" customHeight="1" thickBot="1">
      <c r="A123" s="11"/>
      <c r="B123" s="393"/>
      <c r="C123" s="293"/>
      <c r="D123" s="294"/>
      <c r="E123" s="295"/>
      <c r="F123" s="344"/>
      <c r="G123" s="339"/>
      <c r="H123" s="339"/>
      <c r="I123" s="342"/>
      <c r="J123" s="330"/>
      <c r="K123" s="250"/>
      <c r="L123" s="250"/>
      <c r="M123" s="250"/>
      <c r="N123" s="250"/>
      <c r="O123" s="250"/>
      <c r="P123" s="250"/>
      <c r="Q123" s="250"/>
      <c r="R123" s="276"/>
      <c r="S123" s="276"/>
      <c r="T123" s="250"/>
      <c r="U123" s="250"/>
      <c r="V123" s="359"/>
      <c r="W123" s="359"/>
      <c r="X123" s="353"/>
      <c r="Y123" s="355"/>
      <c r="Z123" s="355"/>
      <c r="AA123" s="362"/>
      <c r="AB123" s="365"/>
      <c r="AC123" s="347"/>
      <c r="AD123" s="347"/>
      <c r="AE123" s="376"/>
      <c r="AF123" s="377"/>
      <c r="AG123" s="377"/>
      <c r="AH123" s="378"/>
      <c r="AJ123" s="58"/>
      <c r="AL123" s="58"/>
      <c r="AM123" s="58"/>
      <c r="BC123"/>
      <c r="BD123"/>
      <c r="BE123"/>
      <c r="BF123"/>
      <c r="BG123"/>
      <c r="BH123"/>
      <c r="BI123"/>
      <c r="BJ123"/>
      <c r="BK123"/>
    </row>
    <row r="124" spans="1:63" ht="40.25" customHeight="1" thickBot="1">
      <c r="A124" s="11"/>
      <c r="B124" s="393"/>
      <c r="C124" s="293"/>
      <c r="D124" s="294"/>
      <c r="E124" s="295"/>
      <c r="F124" s="344"/>
      <c r="G124" s="339"/>
      <c r="H124" s="339"/>
      <c r="I124" s="342"/>
      <c r="J124" s="330"/>
      <c r="K124" s="268"/>
      <c r="L124" s="268"/>
      <c r="M124" s="268"/>
      <c r="N124" s="268"/>
      <c r="O124" s="268"/>
      <c r="P124" s="268"/>
      <c r="Q124" s="268"/>
      <c r="R124" s="276"/>
      <c r="S124" s="276"/>
      <c r="T124" s="250"/>
      <c r="U124" s="250"/>
      <c r="V124" s="359"/>
      <c r="W124" s="359"/>
      <c r="X124" s="353"/>
      <c r="Y124" s="355"/>
      <c r="Z124" s="355"/>
      <c r="AA124" s="362"/>
      <c r="AB124" s="365"/>
      <c r="AC124" s="347"/>
      <c r="AD124" s="347"/>
      <c r="AE124" s="376"/>
      <c r="AF124" s="377"/>
      <c r="AG124" s="377"/>
      <c r="AH124" s="378"/>
      <c r="AJ124" s="58"/>
      <c r="AL124" s="58"/>
      <c r="AM124" s="58"/>
      <c r="BC124"/>
      <c r="BD124"/>
      <c r="BE124"/>
      <c r="BF124"/>
      <c r="BG124"/>
      <c r="BH124"/>
      <c r="BI124"/>
      <c r="BJ124"/>
      <c r="BK124"/>
    </row>
    <row r="125" spans="1:63" ht="40.25" customHeight="1" thickBot="1">
      <c r="A125" s="11"/>
      <c r="B125" s="394"/>
      <c r="C125" s="296"/>
      <c r="D125" s="297"/>
      <c r="E125" s="298"/>
      <c r="F125" s="344"/>
      <c r="G125" s="340"/>
      <c r="H125" s="340"/>
      <c r="I125" s="343"/>
      <c r="J125" s="331"/>
      <c r="K125" s="257"/>
      <c r="L125" s="257"/>
      <c r="M125" s="257"/>
      <c r="N125" s="257"/>
      <c r="O125" s="257"/>
      <c r="P125" s="257"/>
      <c r="Q125" s="257"/>
      <c r="R125" s="269"/>
      <c r="S125" s="269"/>
      <c r="T125" s="268"/>
      <c r="U125" s="268"/>
      <c r="V125" s="360"/>
      <c r="W125" s="360"/>
      <c r="X125" s="354"/>
      <c r="Y125" s="356"/>
      <c r="Z125" s="356"/>
      <c r="AA125" s="363"/>
      <c r="AB125" s="366"/>
      <c r="AC125" s="348"/>
      <c r="AD125" s="348"/>
      <c r="AE125" s="379"/>
      <c r="AF125" s="380"/>
      <c r="AG125" s="380"/>
      <c r="AH125" s="381"/>
      <c r="AJ125" s="58"/>
      <c r="AL125" s="58"/>
      <c r="AM125" s="58"/>
      <c r="BC125"/>
      <c r="BD125"/>
      <c r="BE125"/>
      <c r="BF125"/>
      <c r="BG125"/>
      <c r="BH125"/>
      <c r="BI125"/>
      <c r="BJ125"/>
      <c r="BK125"/>
    </row>
    <row r="126" spans="1:63" ht="40.25" customHeight="1" thickTop="1" thickBot="1">
      <c r="A126" s="13"/>
      <c r="B126" s="392">
        <f t="shared" ref="B126" si="60">B122+1</f>
        <v>24</v>
      </c>
      <c r="C126" s="290"/>
      <c r="D126" s="291"/>
      <c r="E126" s="292"/>
      <c r="F126" s="344"/>
      <c r="G126" s="338"/>
      <c r="H126" s="338"/>
      <c r="I126" s="341"/>
      <c r="J126" s="329"/>
      <c r="K126" s="267"/>
      <c r="L126" s="267"/>
      <c r="M126" s="267"/>
      <c r="N126" s="267"/>
      <c r="O126" s="267"/>
      <c r="P126" s="267"/>
      <c r="Q126" s="267"/>
      <c r="R126" s="281" t="s">
        <v>711</v>
      </c>
      <c r="S126" s="281"/>
      <c r="T126" s="280"/>
      <c r="U126" s="280"/>
      <c r="V126" s="367"/>
      <c r="W126" s="367"/>
      <c r="X126" s="388"/>
      <c r="Y126" s="355"/>
      <c r="Z126" s="384"/>
      <c r="AA126" s="361"/>
      <c r="AB126" s="387"/>
      <c r="AC126" s="351"/>
      <c r="AD126" s="351"/>
      <c r="AE126" s="373"/>
      <c r="AF126" s="374"/>
      <c r="AG126" s="374"/>
      <c r="AH126" s="375"/>
      <c r="AJ126" s="58"/>
      <c r="AL126" s="58"/>
      <c r="AM126" s="58"/>
      <c r="BC126"/>
      <c r="BD126"/>
      <c r="BE126"/>
      <c r="BF126"/>
      <c r="BG126"/>
      <c r="BH126"/>
      <c r="BI126"/>
      <c r="BJ126"/>
      <c r="BK126"/>
    </row>
    <row r="127" spans="1:63" ht="40.25" customHeight="1" thickBot="1">
      <c r="A127" s="13"/>
      <c r="B127" s="393"/>
      <c r="C127" s="293"/>
      <c r="D127" s="294"/>
      <c r="E127" s="295"/>
      <c r="F127" s="344"/>
      <c r="G127" s="339"/>
      <c r="H127" s="339"/>
      <c r="I127" s="342"/>
      <c r="J127" s="330"/>
      <c r="K127" s="250"/>
      <c r="L127" s="250"/>
      <c r="M127" s="250"/>
      <c r="N127" s="250"/>
      <c r="O127" s="250"/>
      <c r="P127" s="250"/>
      <c r="Q127" s="250"/>
      <c r="R127" s="276"/>
      <c r="S127" s="276"/>
      <c r="T127" s="250"/>
      <c r="U127" s="250"/>
      <c r="V127" s="359"/>
      <c r="W127" s="359"/>
      <c r="X127" s="353"/>
      <c r="Y127" s="355"/>
      <c r="Z127" s="385"/>
      <c r="AA127" s="362"/>
      <c r="AB127" s="365"/>
      <c r="AC127" s="347"/>
      <c r="AD127" s="347"/>
      <c r="AE127" s="376"/>
      <c r="AF127" s="377"/>
      <c r="AG127" s="377"/>
      <c r="AH127" s="378"/>
      <c r="AJ127" s="58"/>
      <c r="AL127" s="58"/>
      <c r="AM127" s="58"/>
      <c r="BC127"/>
      <c r="BD127"/>
      <c r="BE127"/>
      <c r="BF127"/>
      <c r="BG127"/>
      <c r="BH127"/>
      <c r="BI127"/>
      <c r="BJ127"/>
      <c r="BK127"/>
    </row>
    <row r="128" spans="1:63" ht="40.25" customHeight="1" thickBot="1">
      <c r="A128" s="13"/>
      <c r="B128" s="393"/>
      <c r="C128" s="293"/>
      <c r="D128" s="294"/>
      <c r="E128" s="295"/>
      <c r="F128" s="344"/>
      <c r="G128" s="339"/>
      <c r="H128" s="339"/>
      <c r="I128" s="342"/>
      <c r="J128" s="330"/>
      <c r="K128" s="268"/>
      <c r="L128" s="268"/>
      <c r="M128" s="268"/>
      <c r="N128" s="268"/>
      <c r="O128" s="268"/>
      <c r="P128" s="268"/>
      <c r="Q128" s="268"/>
      <c r="R128" s="276"/>
      <c r="S128" s="276"/>
      <c r="T128" s="250"/>
      <c r="U128" s="250"/>
      <c r="V128" s="359"/>
      <c r="W128" s="359"/>
      <c r="X128" s="353"/>
      <c r="Y128" s="355"/>
      <c r="Z128" s="385"/>
      <c r="AA128" s="362"/>
      <c r="AB128" s="365"/>
      <c r="AC128" s="347"/>
      <c r="AD128" s="347"/>
      <c r="AE128" s="376"/>
      <c r="AF128" s="377"/>
      <c r="AG128" s="377"/>
      <c r="AH128" s="378"/>
      <c r="AJ128" s="58"/>
      <c r="AL128" s="58"/>
      <c r="AM128" s="58"/>
      <c r="BC128"/>
      <c r="BD128"/>
      <c r="BE128"/>
      <c r="BF128"/>
      <c r="BG128"/>
      <c r="BH128"/>
      <c r="BI128"/>
      <c r="BJ128"/>
      <c r="BK128"/>
    </row>
    <row r="129" spans="1:63" ht="40.25" customHeight="1" thickBot="1">
      <c r="A129" s="13"/>
      <c r="B129" s="394"/>
      <c r="C129" s="296"/>
      <c r="D129" s="297"/>
      <c r="E129" s="298"/>
      <c r="F129" s="344"/>
      <c r="G129" s="340"/>
      <c r="H129" s="340"/>
      <c r="I129" s="343"/>
      <c r="J129" s="331"/>
      <c r="K129" s="257"/>
      <c r="L129" s="257"/>
      <c r="M129" s="257"/>
      <c r="N129" s="257"/>
      <c r="O129" s="257"/>
      <c r="P129" s="257"/>
      <c r="Q129" s="257"/>
      <c r="R129" s="269"/>
      <c r="S129" s="269"/>
      <c r="T129" s="268"/>
      <c r="U129" s="268"/>
      <c r="V129" s="360"/>
      <c r="W129" s="360"/>
      <c r="X129" s="354"/>
      <c r="Y129" s="356"/>
      <c r="Z129" s="386"/>
      <c r="AA129" s="363"/>
      <c r="AB129" s="366"/>
      <c r="AC129" s="348"/>
      <c r="AD129" s="348"/>
      <c r="AE129" s="379"/>
      <c r="AF129" s="380"/>
      <c r="AG129" s="380"/>
      <c r="AH129" s="381"/>
      <c r="AJ129" s="58"/>
      <c r="AL129" s="58"/>
      <c r="AM129" s="58"/>
      <c r="BC129"/>
      <c r="BD129"/>
      <c r="BE129"/>
      <c r="BF129"/>
      <c r="BG129"/>
      <c r="BH129"/>
      <c r="BI129"/>
      <c r="BJ129"/>
      <c r="BK129"/>
    </row>
    <row r="130" spans="1:63" ht="40.25" customHeight="1" thickTop="1" thickBot="1">
      <c r="A130" s="15"/>
      <c r="B130" s="393">
        <f t="shared" ref="B130" si="61">B126+1</f>
        <v>25</v>
      </c>
      <c r="C130" s="290"/>
      <c r="D130" s="291"/>
      <c r="E130" s="292"/>
      <c r="F130" s="344"/>
      <c r="G130" s="338"/>
      <c r="H130" s="338"/>
      <c r="I130" s="341"/>
      <c r="J130" s="395"/>
      <c r="K130" s="267"/>
      <c r="L130" s="267"/>
      <c r="M130" s="267"/>
      <c r="N130" s="267"/>
      <c r="O130" s="267"/>
      <c r="P130" s="267"/>
      <c r="Q130" s="267"/>
      <c r="R130" s="281" t="s">
        <v>711</v>
      </c>
      <c r="S130" s="281"/>
      <c r="T130" s="280"/>
      <c r="U130" s="280"/>
      <c r="V130" s="358"/>
      <c r="W130" s="367"/>
      <c r="X130" s="352"/>
      <c r="Y130" s="355"/>
      <c r="Z130" s="384"/>
      <c r="AA130" s="361"/>
      <c r="AB130" s="365"/>
      <c r="AC130" s="347"/>
      <c r="AD130" s="347"/>
      <c r="AE130" s="373"/>
      <c r="AF130" s="374"/>
      <c r="AG130" s="374"/>
      <c r="AH130" s="375"/>
      <c r="AJ130" s="58"/>
      <c r="AL130" s="58"/>
      <c r="AM130" s="58"/>
      <c r="BC130"/>
      <c r="BD130"/>
      <c r="BE130"/>
      <c r="BF130"/>
      <c r="BG130"/>
      <c r="BH130"/>
      <c r="BI130"/>
      <c r="BJ130"/>
      <c r="BK130"/>
    </row>
    <row r="131" spans="1:63" ht="40.25" customHeight="1" thickBot="1">
      <c r="A131" s="15"/>
      <c r="B131" s="393"/>
      <c r="C131" s="293"/>
      <c r="D131" s="294"/>
      <c r="E131" s="295"/>
      <c r="F131" s="344"/>
      <c r="G131" s="339"/>
      <c r="H131" s="339"/>
      <c r="I131" s="342"/>
      <c r="J131" s="330"/>
      <c r="K131" s="250"/>
      <c r="L131" s="250"/>
      <c r="M131" s="250"/>
      <c r="N131" s="250"/>
      <c r="O131" s="250"/>
      <c r="P131" s="250"/>
      <c r="Q131" s="250"/>
      <c r="R131" s="276"/>
      <c r="S131" s="276"/>
      <c r="T131" s="250"/>
      <c r="U131" s="250"/>
      <c r="V131" s="359"/>
      <c r="W131" s="359"/>
      <c r="X131" s="353"/>
      <c r="Y131" s="355"/>
      <c r="Z131" s="385"/>
      <c r="AA131" s="362"/>
      <c r="AB131" s="365"/>
      <c r="AC131" s="347"/>
      <c r="AD131" s="347"/>
      <c r="AE131" s="376"/>
      <c r="AF131" s="377"/>
      <c r="AG131" s="377"/>
      <c r="AH131" s="378"/>
      <c r="AJ131" s="58"/>
      <c r="AL131" s="58"/>
      <c r="AM131" s="58"/>
      <c r="BC131"/>
      <c r="BD131"/>
      <c r="BE131"/>
      <c r="BF131"/>
      <c r="BG131"/>
      <c r="BH131"/>
      <c r="BI131"/>
      <c r="BJ131"/>
      <c r="BK131"/>
    </row>
    <row r="132" spans="1:63" ht="40.25" customHeight="1" thickBot="1">
      <c r="A132" s="15"/>
      <c r="B132" s="393"/>
      <c r="C132" s="293"/>
      <c r="D132" s="294"/>
      <c r="E132" s="295"/>
      <c r="F132" s="344"/>
      <c r="G132" s="339"/>
      <c r="H132" s="339"/>
      <c r="I132" s="342"/>
      <c r="J132" s="330"/>
      <c r="K132" s="268"/>
      <c r="L132" s="268"/>
      <c r="M132" s="268"/>
      <c r="N132" s="268"/>
      <c r="O132" s="268"/>
      <c r="P132" s="268"/>
      <c r="Q132" s="268"/>
      <c r="R132" s="276"/>
      <c r="S132" s="276"/>
      <c r="T132" s="250"/>
      <c r="U132" s="250"/>
      <c r="V132" s="359"/>
      <c r="W132" s="359"/>
      <c r="X132" s="353"/>
      <c r="Y132" s="355"/>
      <c r="Z132" s="385"/>
      <c r="AA132" s="362"/>
      <c r="AB132" s="365"/>
      <c r="AC132" s="347"/>
      <c r="AD132" s="347"/>
      <c r="AE132" s="376"/>
      <c r="AF132" s="377"/>
      <c r="AG132" s="377"/>
      <c r="AH132" s="378"/>
      <c r="AJ132" s="58"/>
      <c r="AL132" s="58"/>
      <c r="AM132" s="58"/>
      <c r="BC132"/>
      <c r="BD132"/>
      <c r="BE132"/>
      <c r="BF132"/>
      <c r="BG132"/>
      <c r="BH132"/>
      <c r="BI132"/>
      <c r="BJ132"/>
      <c r="BK132"/>
    </row>
    <row r="133" spans="1:63" ht="40.25" customHeight="1" thickBot="1">
      <c r="A133" s="15"/>
      <c r="B133" s="393"/>
      <c r="C133" s="296"/>
      <c r="D133" s="297"/>
      <c r="E133" s="298"/>
      <c r="F133" s="344"/>
      <c r="G133" s="340"/>
      <c r="H133" s="340"/>
      <c r="I133" s="343"/>
      <c r="J133" s="331"/>
      <c r="K133" s="257"/>
      <c r="L133" s="257"/>
      <c r="M133" s="257"/>
      <c r="N133" s="257"/>
      <c r="O133" s="257"/>
      <c r="P133" s="257"/>
      <c r="Q133" s="257"/>
      <c r="R133" s="269"/>
      <c r="S133" s="269"/>
      <c r="T133" s="268"/>
      <c r="U133" s="268"/>
      <c r="V133" s="360"/>
      <c r="W133" s="360"/>
      <c r="X133" s="354"/>
      <c r="Y133" s="356"/>
      <c r="Z133" s="386"/>
      <c r="AA133" s="363"/>
      <c r="AB133" s="366"/>
      <c r="AC133" s="348"/>
      <c r="AD133" s="348"/>
      <c r="AE133" s="379"/>
      <c r="AF133" s="380"/>
      <c r="AG133" s="380"/>
      <c r="AH133" s="381"/>
      <c r="AJ133" s="58"/>
      <c r="AL133" s="58"/>
      <c r="AM133" s="58"/>
      <c r="BC133"/>
      <c r="BD133"/>
      <c r="BE133"/>
      <c r="BF133"/>
      <c r="BG133"/>
      <c r="BH133"/>
      <c r="BI133"/>
      <c r="BJ133"/>
      <c r="BK133"/>
    </row>
    <row r="134" spans="1:63" ht="40.25" customHeight="1" thickTop="1" thickBot="1">
      <c r="A134" s="17"/>
      <c r="B134" s="392">
        <f t="shared" ref="B134" si="62">B130+1</f>
        <v>26</v>
      </c>
      <c r="C134" s="290"/>
      <c r="D134" s="291"/>
      <c r="E134" s="292"/>
      <c r="F134" s="344"/>
      <c r="G134" s="338"/>
      <c r="H134" s="338"/>
      <c r="I134" s="341"/>
      <c r="J134" s="395"/>
      <c r="K134" s="267"/>
      <c r="L134" s="267"/>
      <c r="M134" s="267"/>
      <c r="N134" s="267"/>
      <c r="O134" s="267"/>
      <c r="P134" s="267"/>
      <c r="Q134" s="267"/>
      <c r="R134" s="281" t="s">
        <v>711</v>
      </c>
      <c r="S134" s="281"/>
      <c r="T134" s="280"/>
      <c r="U134" s="280"/>
      <c r="V134" s="358"/>
      <c r="W134" s="367"/>
      <c r="X134" s="352"/>
      <c r="Y134" s="355"/>
      <c r="Z134" s="355"/>
      <c r="AA134" s="361"/>
      <c r="AB134" s="364"/>
      <c r="AC134" s="357"/>
      <c r="AD134" s="357"/>
      <c r="AE134" s="373"/>
      <c r="AF134" s="374"/>
      <c r="AG134" s="374"/>
      <c r="AH134" s="375"/>
      <c r="AJ134" s="58"/>
      <c r="AK134" s="410"/>
      <c r="AL134" s="411"/>
      <c r="AM134" s="411"/>
      <c r="AN134" s="412"/>
      <c r="AO134" s="410"/>
      <c r="AP134" s="410"/>
      <c r="AQ134" s="410"/>
      <c r="AR134" s="410"/>
      <c r="AS134" s="410"/>
      <c r="AT134" s="410"/>
      <c r="AU134" s="410"/>
      <c r="AV134" s="410"/>
      <c r="AW134" s="410"/>
      <c r="BC134"/>
      <c r="BD134"/>
      <c r="BE134"/>
      <c r="BF134"/>
      <c r="BG134"/>
      <c r="BH134"/>
      <c r="BI134"/>
      <c r="BJ134"/>
      <c r="BK134"/>
    </row>
    <row r="135" spans="1:63" ht="40.25" customHeight="1" thickBot="1">
      <c r="A135" s="17"/>
      <c r="B135" s="393"/>
      <c r="C135" s="293"/>
      <c r="D135" s="294"/>
      <c r="E135" s="295"/>
      <c r="F135" s="344"/>
      <c r="G135" s="339"/>
      <c r="H135" s="339"/>
      <c r="I135" s="342"/>
      <c r="J135" s="330"/>
      <c r="K135" s="250"/>
      <c r="L135" s="250"/>
      <c r="M135" s="250"/>
      <c r="N135" s="250"/>
      <c r="O135" s="250"/>
      <c r="P135" s="250"/>
      <c r="Q135" s="250"/>
      <c r="R135" s="276"/>
      <c r="S135" s="276"/>
      <c r="T135" s="250"/>
      <c r="U135" s="250"/>
      <c r="V135" s="359"/>
      <c r="W135" s="359"/>
      <c r="X135" s="353"/>
      <c r="Y135" s="355"/>
      <c r="Z135" s="355"/>
      <c r="AA135" s="362"/>
      <c r="AB135" s="365"/>
      <c r="AC135" s="347"/>
      <c r="AD135" s="347"/>
      <c r="AE135" s="376"/>
      <c r="AF135" s="377"/>
      <c r="AG135" s="377"/>
      <c r="AH135" s="378"/>
      <c r="AJ135" s="58"/>
      <c r="AK135" s="410"/>
      <c r="AL135" s="411"/>
      <c r="AM135" s="411"/>
      <c r="AN135" s="412"/>
      <c r="AO135" s="410"/>
      <c r="AP135" s="410"/>
      <c r="AQ135" s="410"/>
      <c r="AR135" s="410"/>
      <c r="AS135" s="410"/>
      <c r="AT135" s="410"/>
      <c r="AU135" s="410"/>
      <c r="AV135" s="410"/>
      <c r="AW135" s="410"/>
      <c r="BC135"/>
      <c r="BD135"/>
      <c r="BE135"/>
      <c r="BF135"/>
      <c r="BG135"/>
      <c r="BH135"/>
      <c r="BI135"/>
      <c r="BJ135"/>
      <c r="BK135"/>
    </row>
    <row r="136" spans="1:63" ht="40.25" customHeight="1" thickBot="1">
      <c r="A136" s="17"/>
      <c r="B136" s="393"/>
      <c r="C136" s="293"/>
      <c r="D136" s="294"/>
      <c r="E136" s="295"/>
      <c r="F136" s="344"/>
      <c r="G136" s="339"/>
      <c r="H136" s="339"/>
      <c r="I136" s="342"/>
      <c r="J136" s="330"/>
      <c r="K136" s="268"/>
      <c r="L136" s="268"/>
      <c r="M136" s="268"/>
      <c r="N136" s="268"/>
      <c r="O136" s="268"/>
      <c r="P136" s="268"/>
      <c r="Q136" s="268"/>
      <c r="R136" s="276"/>
      <c r="S136" s="276"/>
      <c r="T136" s="250"/>
      <c r="U136" s="250"/>
      <c r="V136" s="359"/>
      <c r="W136" s="359"/>
      <c r="X136" s="353"/>
      <c r="Y136" s="355"/>
      <c r="Z136" s="355"/>
      <c r="AA136" s="362"/>
      <c r="AB136" s="365"/>
      <c r="AC136" s="347"/>
      <c r="AD136" s="347"/>
      <c r="AE136" s="376"/>
      <c r="AF136" s="377"/>
      <c r="AG136" s="377"/>
      <c r="AH136" s="378"/>
      <c r="AJ136" s="58"/>
      <c r="AK136" s="57"/>
      <c r="AL136" s="63"/>
      <c r="AM136" s="63"/>
      <c r="AN136" s="30"/>
      <c r="AO136" s="30"/>
      <c r="AP136" s="30"/>
      <c r="AQ136" s="30"/>
      <c r="AR136" s="30"/>
      <c r="AS136" s="31"/>
      <c r="AT136" s="31"/>
      <c r="AU136" s="32"/>
      <c r="AV136" s="33"/>
      <c r="AW136" s="34"/>
      <c r="BC136"/>
      <c r="BD136"/>
      <c r="BE136"/>
      <c r="BF136"/>
      <c r="BG136"/>
      <c r="BH136"/>
      <c r="BI136"/>
      <c r="BJ136"/>
      <c r="BK136"/>
    </row>
    <row r="137" spans="1:63" ht="40.25" customHeight="1" thickBot="1">
      <c r="A137" s="17"/>
      <c r="B137" s="394"/>
      <c r="C137" s="296"/>
      <c r="D137" s="297"/>
      <c r="E137" s="298"/>
      <c r="F137" s="344"/>
      <c r="G137" s="340"/>
      <c r="H137" s="340"/>
      <c r="I137" s="343"/>
      <c r="J137" s="331"/>
      <c r="K137" s="257"/>
      <c r="L137" s="257"/>
      <c r="M137" s="257"/>
      <c r="N137" s="257"/>
      <c r="O137" s="257"/>
      <c r="P137" s="257"/>
      <c r="Q137" s="257"/>
      <c r="R137" s="269"/>
      <c r="S137" s="269"/>
      <c r="T137" s="268"/>
      <c r="U137" s="268"/>
      <c r="V137" s="360"/>
      <c r="W137" s="360"/>
      <c r="X137" s="354"/>
      <c r="Y137" s="356"/>
      <c r="Z137" s="356"/>
      <c r="AA137" s="363"/>
      <c r="AB137" s="366"/>
      <c r="AC137" s="348"/>
      <c r="AD137" s="348"/>
      <c r="AE137" s="379"/>
      <c r="AF137" s="380"/>
      <c r="AG137" s="380"/>
      <c r="AH137" s="381"/>
      <c r="AJ137" s="58"/>
      <c r="AK137" s="57"/>
      <c r="AL137" s="63"/>
      <c r="AM137" s="63"/>
      <c r="AN137" s="30"/>
      <c r="AO137" s="30"/>
      <c r="AP137" s="30"/>
      <c r="AQ137" s="30"/>
      <c r="AR137" s="30"/>
      <c r="AS137" s="31"/>
      <c r="AT137" s="31"/>
      <c r="AU137" s="32"/>
      <c r="AV137" s="33"/>
      <c r="AW137" s="34"/>
      <c r="BC137"/>
      <c r="BD137"/>
      <c r="BE137"/>
      <c r="BF137"/>
      <c r="BG137"/>
      <c r="BH137"/>
      <c r="BI137"/>
      <c r="BJ137"/>
      <c r="BK137"/>
    </row>
    <row r="138" spans="1:63" ht="40.25" customHeight="1" thickTop="1" thickBot="1">
      <c r="B138" s="393">
        <f t="shared" ref="B138" si="63">B134+1</f>
        <v>27</v>
      </c>
      <c r="C138" s="290"/>
      <c r="D138" s="291"/>
      <c r="E138" s="292"/>
      <c r="F138" s="344"/>
      <c r="G138" s="338"/>
      <c r="H138" s="338"/>
      <c r="I138" s="341"/>
      <c r="J138" s="330"/>
      <c r="K138" s="267"/>
      <c r="L138" s="267"/>
      <c r="M138" s="267"/>
      <c r="N138" s="267"/>
      <c r="O138" s="267"/>
      <c r="P138" s="267"/>
      <c r="Q138" s="267"/>
      <c r="R138" s="281" t="s">
        <v>711</v>
      </c>
      <c r="S138" s="281"/>
      <c r="T138" s="280"/>
      <c r="U138" s="280"/>
      <c r="V138" s="359"/>
      <c r="W138" s="367"/>
      <c r="X138" s="352"/>
      <c r="Y138" s="355"/>
      <c r="Z138" s="355"/>
      <c r="AA138" s="361"/>
      <c r="AB138" s="365"/>
      <c r="AC138" s="347"/>
      <c r="AD138" s="347"/>
      <c r="AE138" s="373"/>
      <c r="AF138" s="374"/>
      <c r="AG138" s="374"/>
      <c r="AH138" s="375"/>
      <c r="AJ138" s="58"/>
      <c r="AK138" s="57"/>
      <c r="AL138" s="63"/>
      <c r="AM138" s="63"/>
      <c r="AN138" s="30"/>
      <c r="AO138" s="30"/>
      <c r="AP138" s="30"/>
      <c r="AQ138" s="30"/>
      <c r="AR138" s="30"/>
      <c r="AS138" s="31"/>
      <c r="AT138" s="31"/>
      <c r="AU138" s="32"/>
      <c r="AV138" s="33"/>
      <c r="AW138" s="34"/>
      <c r="BC138"/>
      <c r="BD138"/>
      <c r="BE138"/>
      <c r="BF138"/>
      <c r="BG138"/>
      <c r="BH138"/>
      <c r="BI138"/>
      <c r="BJ138"/>
      <c r="BK138"/>
    </row>
    <row r="139" spans="1:63" ht="40.25" customHeight="1" thickBot="1">
      <c r="B139" s="393"/>
      <c r="C139" s="293"/>
      <c r="D139" s="294"/>
      <c r="E139" s="295"/>
      <c r="F139" s="344"/>
      <c r="G139" s="339"/>
      <c r="H139" s="339"/>
      <c r="I139" s="342"/>
      <c r="J139" s="330"/>
      <c r="K139" s="250"/>
      <c r="L139" s="250"/>
      <c r="M139" s="250"/>
      <c r="N139" s="250"/>
      <c r="O139" s="250"/>
      <c r="P139" s="250"/>
      <c r="Q139" s="250"/>
      <c r="R139" s="276"/>
      <c r="S139" s="276"/>
      <c r="T139" s="250"/>
      <c r="U139" s="250"/>
      <c r="V139" s="359"/>
      <c r="W139" s="359"/>
      <c r="X139" s="353"/>
      <c r="Y139" s="355"/>
      <c r="Z139" s="355"/>
      <c r="AA139" s="362"/>
      <c r="AB139" s="365"/>
      <c r="AC139" s="347"/>
      <c r="AD139" s="347"/>
      <c r="AE139" s="376"/>
      <c r="AF139" s="377"/>
      <c r="AG139" s="377"/>
      <c r="AH139" s="378"/>
      <c r="AJ139" s="58"/>
      <c r="AK139" s="57"/>
      <c r="AL139" s="63"/>
      <c r="AM139" s="63"/>
      <c r="AN139" s="30"/>
      <c r="AO139" s="30"/>
      <c r="AP139" s="30"/>
      <c r="AQ139" s="30"/>
      <c r="AR139" s="30"/>
      <c r="AS139" s="31"/>
      <c r="AT139" s="31"/>
      <c r="AU139" s="32"/>
      <c r="AV139" s="33"/>
      <c r="AW139" s="34"/>
      <c r="BC139"/>
      <c r="BD139"/>
      <c r="BE139"/>
      <c r="BF139"/>
      <c r="BG139"/>
      <c r="BH139"/>
      <c r="BI139"/>
      <c r="BJ139"/>
      <c r="BK139"/>
    </row>
    <row r="140" spans="1:63" ht="40.25" customHeight="1" thickBot="1">
      <c r="B140" s="393"/>
      <c r="C140" s="293"/>
      <c r="D140" s="294"/>
      <c r="E140" s="295"/>
      <c r="F140" s="344"/>
      <c r="G140" s="339"/>
      <c r="H140" s="339"/>
      <c r="I140" s="342"/>
      <c r="J140" s="330"/>
      <c r="K140" s="268"/>
      <c r="L140" s="268"/>
      <c r="M140" s="268"/>
      <c r="N140" s="268"/>
      <c r="O140" s="268"/>
      <c r="P140" s="268"/>
      <c r="Q140" s="268"/>
      <c r="R140" s="276"/>
      <c r="S140" s="276"/>
      <c r="T140" s="250"/>
      <c r="U140" s="250"/>
      <c r="V140" s="359"/>
      <c r="W140" s="359"/>
      <c r="X140" s="353"/>
      <c r="Y140" s="355"/>
      <c r="Z140" s="355"/>
      <c r="AA140" s="362"/>
      <c r="AB140" s="365"/>
      <c r="AC140" s="347"/>
      <c r="AD140" s="347"/>
      <c r="AE140" s="376"/>
      <c r="AF140" s="377"/>
      <c r="AG140" s="377"/>
      <c r="AH140" s="378"/>
      <c r="AJ140" s="58"/>
      <c r="AK140" s="57"/>
      <c r="AL140" s="63"/>
      <c r="AM140" s="63"/>
      <c r="AN140" s="30"/>
      <c r="AO140" s="30"/>
      <c r="AP140" s="30"/>
      <c r="AQ140" s="30"/>
      <c r="AR140" s="30"/>
      <c r="AS140" s="31"/>
      <c r="AT140" s="31"/>
      <c r="AU140" s="32"/>
      <c r="AV140" s="33"/>
      <c r="AW140" s="34"/>
      <c r="BC140"/>
      <c r="BD140"/>
      <c r="BE140"/>
      <c r="BF140"/>
      <c r="BG140"/>
      <c r="BH140"/>
      <c r="BI140"/>
      <c r="BJ140"/>
      <c r="BK140"/>
    </row>
    <row r="141" spans="1:63" ht="40.25" customHeight="1" thickBot="1">
      <c r="B141" s="393"/>
      <c r="C141" s="296"/>
      <c r="D141" s="297"/>
      <c r="E141" s="298"/>
      <c r="F141" s="344"/>
      <c r="G141" s="340"/>
      <c r="H141" s="340"/>
      <c r="I141" s="343"/>
      <c r="J141" s="331"/>
      <c r="K141" s="257"/>
      <c r="L141" s="257"/>
      <c r="M141" s="257"/>
      <c r="N141" s="257"/>
      <c r="O141" s="257"/>
      <c r="P141" s="257"/>
      <c r="Q141" s="257"/>
      <c r="R141" s="269"/>
      <c r="S141" s="269"/>
      <c r="T141" s="268"/>
      <c r="U141" s="268"/>
      <c r="V141" s="360"/>
      <c r="W141" s="360"/>
      <c r="X141" s="354"/>
      <c r="Y141" s="356"/>
      <c r="Z141" s="356"/>
      <c r="AA141" s="363"/>
      <c r="AB141" s="366"/>
      <c r="AC141" s="348"/>
      <c r="AD141" s="348"/>
      <c r="AE141" s="379"/>
      <c r="AF141" s="380"/>
      <c r="AG141" s="380"/>
      <c r="AH141" s="381"/>
      <c r="AJ141" s="58"/>
      <c r="AK141" s="57"/>
      <c r="AL141" s="63"/>
      <c r="AM141" s="63"/>
      <c r="AN141" s="30"/>
      <c r="AO141" s="30"/>
      <c r="AP141" s="30"/>
      <c r="AQ141" s="30"/>
      <c r="AR141" s="30"/>
      <c r="AS141" s="31"/>
      <c r="AT141" s="31"/>
      <c r="AU141" s="32"/>
      <c r="AV141" s="33"/>
      <c r="AW141" s="34"/>
      <c r="BC141"/>
      <c r="BD141"/>
      <c r="BE141"/>
      <c r="BF141"/>
      <c r="BG141"/>
      <c r="BH141"/>
      <c r="BI141"/>
      <c r="BJ141"/>
      <c r="BK141"/>
    </row>
    <row r="142" spans="1:63" ht="40.25" customHeight="1" thickTop="1" thickBot="1">
      <c r="B142" s="392">
        <f t="shared" ref="B142" si="64">B138+1</f>
        <v>28</v>
      </c>
      <c r="C142" s="290"/>
      <c r="D142" s="291"/>
      <c r="E142" s="292"/>
      <c r="F142" s="344"/>
      <c r="G142" s="338"/>
      <c r="H142" s="338"/>
      <c r="I142" s="342"/>
      <c r="J142" s="330"/>
      <c r="K142" s="267"/>
      <c r="L142" s="267"/>
      <c r="M142" s="267"/>
      <c r="N142" s="267"/>
      <c r="O142" s="267"/>
      <c r="P142" s="267"/>
      <c r="Q142" s="267"/>
      <c r="R142" s="281" t="s">
        <v>711</v>
      </c>
      <c r="S142" s="281"/>
      <c r="T142" s="280"/>
      <c r="U142" s="280"/>
      <c r="V142" s="359"/>
      <c r="W142" s="367"/>
      <c r="X142" s="353"/>
      <c r="Y142" s="355"/>
      <c r="Z142" s="355"/>
      <c r="AA142" s="361"/>
      <c r="AB142" s="365"/>
      <c r="AC142" s="347"/>
      <c r="AD142" s="347"/>
      <c r="AE142" s="373"/>
      <c r="AF142" s="374"/>
      <c r="AG142" s="374"/>
      <c r="AH142" s="375"/>
      <c r="AJ142" s="58"/>
      <c r="AK142" s="57"/>
      <c r="AL142" s="63"/>
      <c r="AM142" s="63"/>
      <c r="AN142" s="30"/>
      <c r="AO142" s="30"/>
      <c r="AP142" s="30"/>
      <c r="AQ142" s="30"/>
      <c r="AR142" s="30"/>
      <c r="AS142" s="31"/>
      <c r="AT142" s="31"/>
      <c r="AU142" s="32"/>
      <c r="AV142" s="33"/>
      <c r="AW142" s="34"/>
      <c r="BC142"/>
      <c r="BD142"/>
      <c r="BE142"/>
      <c r="BF142"/>
      <c r="BG142"/>
      <c r="BH142"/>
      <c r="BI142"/>
      <c r="BJ142"/>
      <c r="BK142"/>
    </row>
    <row r="143" spans="1:63" ht="40.25" customHeight="1" thickBot="1">
      <c r="B143" s="393"/>
      <c r="C143" s="293"/>
      <c r="D143" s="294"/>
      <c r="E143" s="295"/>
      <c r="F143" s="344"/>
      <c r="G143" s="339"/>
      <c r="H143" s="339"/>
      <c r="I143" s="342"/>
      <c r="J143" s="330"/>
      <c r="K143" s="250"/>
      <c r="L143" s="250"/>
      <c r="M143" s="250"/>
      <c r="N143" s="250"/>
      <c r="O143" s="250"/>
      <c r="P143" s="250"/>
      <c r="Q143" s="250"/>
      <c r="R143" s="276"/>
      <c r="S143" s="276"/>
      <c r="T143" s="250"/>
      <c r="U143" s="250"/>
      <c r="V143" s="359"/>
      <c r="W143" s="359"/>
      <c r="X143" s="353"/>
      <c r="Y143" s="355"/>
      <c r="Z143" s="355"/>
      <c r="AA143" s="362"/>
      <c r="AB143" s="365"/>
      <c r="AC143" s="347"/>
      <c r="AD143" s="347"/>
      <c r="AE143" s="376"/>
      <c r="AF143" s="377"/>
      <c r="AG143" s="377"/>
      <c r="AH143" s="378"/>
      <c r="AJ143" s="58"/>
      <c r="AK143" s="57"/>
      <c r="AL143" s="63"/>
      <c r="AM143" s="63"/>
      <c r="AN143" s="30"/>
      <c r="AO143" s="30"/>
      <c r="AP143" s="30"/>
      <c r="AQ143" s="30"/>
      <c r="AR143" s="30"/>
      <c r="AS143" s="31"/>
      <c r="AT143" s="31"/>
      <c r="AU143" s="32"/>
      <c r="AV143" s="33"/>
      <c r="AW143" s="34"/>
      <c r="AX143" s="47"/>
      <c r="AY143" s="8"/>
      <c r="AZ143" s="47"/>
      <c r="BA143" s="47"/>
      <c r="BC143"/>
      <c r="BD143"/>
      <c r="BE143"/>
      <c r="BF143"/>
      <c r="BG143"/>
      <c r="BH143"/>
      <c r="BI143"/>
      <c r="BJ143"/>
      <c r="BK143"/>
    </row>
    <row r="144" spans="1:63" ht="40.25" customHeight="1" thickBot="1">
      <c r="B144" s="393"/>
      <c r="C144" s="293"/>
      <c r="D144" s="294"/>
      <c r="E144" s="295"/>
      <c r="F144" s="344"/>
      <c r="G144" s="339"/>
      <c r="H144" s="339"/>
      <c r="I144" s="342"/>
      <c r="J144" s="330"/>
      <c r="K144" s="268"/>
      <c r="L144" s="268"/>
      <c r="M144" s="268"/>
      <c r="N144" s="268"/>
      <c r="O144" s="268"/>
      <c r="P144" s="268"/>
      <c r="Q144" s="268"/>
      <c r="R144" s="276"/>
      <c r="S144" s="276"/>
      <c r="T144" s="250"/>
      <c r="U144" s="250"/>
      <c r="V144" s="359"/>
      <c r="W144" s="359"/>
      <c r="X144" s="353"/>
      <c r="Y144" s="355"/>
      <c r="Z144" s="355"/>
      <c r="AA144" s="362"/>
      <c r="AB144" s="365"/>
      <c r="AC144" s="347"/>
      <c r="AD144" s="347"/>
      <c r="AE144" s="376"/>
      <c r="AF144" s="377"/>
      <c r="AG144" s="377"/>
      <c r="AH144" s="378"/>
      <c r="AJ144" s="58"/>
      <c r="AK144" s="57"/>
      <c r="AL144" s="63"/>
      <c r="AM144" s="63"/>
      <c r="AN144" s="30"/>
      <c r="AO144" s="30"/>
      <c r="AP144" s="30"/>
      <c r="AQ144" s="30"/>
      <c r="AR144" s="30"/>
      <c r="AS144" s="31"/>
      <c r="AT144" s="31"/>
      <c r="AU144" s="32"/>
      <c r="AV144" s="33"/>
      <c r="AW144" s="34"/>
      <c r="AX144" s="47"/>
      <c r="AY144" s="8"/>
      <c r="AZ144" s="47"/>
      <c r="BA144" s="47"/>
      <c r="BC144"/>
      <c r="BD144"/>
      <c r="BE144"/>
      <c r="BF144"/>
      <c r="BG144"/>
      <c r="BH144"/>
      <c r="BI144"/>
      <c r="BJ144"/>
      <c r="BK144"/>
    </row>
    <row r="145" spans="1:63" ht="40.25" customHeight="1" thickBot="1">
      <c r="B145" s="394"/>
      <c r="C145" s="296"/>
      <c r="D145" s="297"/>
      <c r="E145" s="298"/>
      <c r="F145" s="344"/>
      <c r="G145" s="340"/>
      <c r="H145" s="340"/>
      <c r="I145" s="343"/>
      <c r="J145" s="331"/>
      <c r="K145" s="257"/>
      <c r="L145" s="257"/>
      <c r="M145" s="257"/>
      <c r="N145" s="257"/>
      <c r="O145" s="257"/>
      <c r="P145" s="257"/>
      <c r="Q145" s="257"/>
      <c r="R145" s="269"/>
      <c r="S145" s="269"/>
      <c r="T145" s="268"/>
      <c r="U145" s="268"/>
      <c r="V145" s="360"/>
      <c r="W145" s="360"/>
      <c r="X145" s="354"/>
      <c r="Y145" s="356"/>
      <c r="Z145" s="356"/>
      <c r="AA145" s="363"/>
      <c r="AB145" s="366"/>
      <c r="AC145" s="348"/>
      <c r="AD145" s="348"/>
      <c r="AE145" s="379"/>
      <c r="AF145" s="380"/>
      <c r="AG145" s="380"/>
      <c r="AH145" s="381"/>
      <c r="AJ145" s="58"/>
      <c r="AK145" s="57"/>
      <c r="AL145" s="63"/>
      <c r="AM145" s="63"/>
      <c r="AN145" s="30"/>
      <c r="AO145" s="30"/>
      <c r="AP145" s="30"/>
      <c r="AQ145" s="30"/>
      <c r="AR145" s="30"/>
      <c r="AS145" s="31"/>
      <c r="AT145" s="31"/>
      <c r="AU145" s="32"/>
      <c r="AV145" s="33"/>
      <c r="AW145" s="34"/>
      <c r="AX145" s="47"/>
      <c r="AY145" s="8"/>
      <c r="AZ145" s="47"/>
      <c r="BA145" s="47"/>
      <c r="BC145"/>
      <c r="BD145"/>
      <c r="BE145"/>
      <c r="BF145"/>
      <c r="BG145"/>
      <c r="BH145"/>
      <c r="BI145"/>
      <c r="BJ145"/>
      <c r="BK145"/>
    </row>
    <row r="146" spans="1:63" ht="40.25" customHeight="1" thickTop="1" thickBot="1">
      <c r="B146" s="393">
        <f t="shared" ref="B146" si="65">B142+1</f>
        <v>29</v>
      </c>
      <c r="C146" s="290"/>
      <c r="D146" s="291"/>
      <c r="E146" s="292"/>
      <c r="F146" s="344"/>
      <c r="G146" s="338"/>
      <c r="H146" s="338"/>
      <c r="I146" s="342"/>
      <c r="J146" s="330"/>
      <c r="K146" s="267"/>
      <c r="L146" s="267"/>
      <c r="M146" s="267"/>
      <c r="N146" s="267"/>
      <c r="O146" s="267"/>
      <c r="P146" s="267"/>
      <c r="Q146" s="267"/>
      <c r="R146" s="281" t="s">
        <v>711</v>
      </c>
      <c r="S146" s="281"/>
      <c r="T146" s="280"/>
      <c r="U146" s="280"/>
      <c r="V146" s="359"/>
      <c r="W146" s="367"/>
      <c r="X146" s="353"/>
      <c r="Y146" s="355"/>
      <c r="Z146" s="355"/>
      <c r="AA146" s="361"/>
      <c r="AB146" s="365"/>
      <c r="AC146" s="347"/>
      <c r="AD146" s="347"/>
      <c r="AE146" s="373"/>
      <c r="AF146" s="374"/>
      <c r="AG146" s="374"/>
      <c r="AH146" s="375"/>
      <c r="AJ146" s="58"/>
      <c r="AK146" s="57"/>
      <c r="AL146" s="63"/>
      <c r="AM146" s="63"/>
      <c r="AN146" s="30"/>
      <c r="AO146" s="30"/>
      <c r="AP146" s="30"/>
      <c r="AQ146" s="30"/>
      <c r="AR146" s="30"/>
      <c r="AS146" s="31"/>
      <c r="AT146" s="31"/>
      <c r="AU146" s="32"/>
      <c r="AV146" s="33"/>
      <c r="AW146" s="34"/>
      <c r="AX146" s="48"/>
      <c r="AY146" s="10"/>
      <c r="AZ146" s="48"/>
      <c r="BA146" s="48"/>
      <c r="BC146"/>
      <c r="BD146"/>
      <c r="BE146"/>
      <c r="BF146"/>
      <c r="BG146"/>
      <c r="BH146"/>
      <c r="BI146"/>
      <c r="BJ146"/>
      <c r="BK146"/>
    </row>
    <row r="147" spans="1:63" ht="40.25" customHeight="1" thickBot="1">
      <c r="B147" s="393"/>
      <c r="C147" s="293"/>
      <c r="D147" s="294"/>
      <c r="E147" s="295"/>
      <c r="F147" s="344"/>
      <c r="G147" s="339"/>
      <c r="H147" s="339"/>
      <c r="I147" s="342"/>
      <c r="J147" s="330"/>
      <c r="K147" s="250"/>
      <c r="L147" s="250"/>
      <c r="M147" s="250"/>
      <c r="N147" s="250"/>
      <c r="O147" s="250"/>
      <c r="P147" s="250"/>
      <c r="Q147" s="250"/>
      <c r="R147" s="276"/>
      <c r="S147" s="276"/>
      <c r="T147" s="250"/>
      <c r="U147" s="250"/>
      <c r="V147" s="359"/>
      <c r="W147" s="359"/>
      <c r="X147" s="353"/>
      <c r="Y147" s="355"/>
      <c r="Z147" s="355"/>
      <c r="AA147" s="362"/>
      <c r="AB147" s="365"/>
      <c r="AC147" s="347"/>
      <c r="AD147" s="347"/>
      <c r="AE147" s="376"/>
      <c r="AF147" s="377"/>
      <c r="AG147" s="377"/>
      <c r="AH147" s="378"/>
      <c r="AJ147" s="58"/>
      <c r="AK147" s="57"/>
      <c r="AL147" s="63"/>
      <c r="AM147" s="63"/>
      <c r="AN147" s="30"/>
      <c r="AO147" s="30"/>
      <c r="AP147" s="30"/>
      <c r="AQ147" s="30"/>
      <c r="AR147" s="30"/>
      <c r="AS147" s="31"/>
      <c r="AT147" s="31"/>
      <c r="AU147" s="32"/>
      <c r="AV147" s="33"/>
      <c r="AW147" s="34"/>
      <c r="AX147" s="48"/>
      <c r="AY147" s="10"/>
      <c r="AZ147" s="48"/>
      <c r="BA147" s="48"/>
      <c r="BC147"/>
      <c r="BD147"/>
      <c r="BE147"/>
      <c r="BF147"/>
      <c r="BG147"/>
      <c r="BH147"/>
      <c r="BI147"/>
      <c r="BJ147"/>
      <c r="BK147"/>
    </row>
    <row r="148" spans="1:63" ht="40.25" customHeight="1" thickBot="1">
      <c r="B148" s="393"/>
      <c r="C148" s="293"/>
      <c r="D148" s="294"/>
      <c r="E148" s="295"/>
      <c r="F148" s="344"/>
      <c r="G148" s="339"/>
      <c r="H148" s="339"/>
      <c r="I148" s="342"/>
      <c r="J148" s="330"/>
      <c r="K148" s="268"/>
      <c r="L148" s="268"/>
      <c r="M148" s="268"/>
      <c r="N148" s="268"/>
      <c r="O148" s="268"/>
      <c r="P148" s="268"/>
      <c r="Q148" s="268"/>
      <c r="R148" s="276"/>
      <c r="S148" s="276"/>
      <c r="T148" s="250"/>
      <c r="U148" s="250"/>
      <c r="V148" s="359"/>
      <c r="W148" s="359"/>
      <c r="X148" s="353"/>
      <c r="Y148" s="355"/>
      <c r="Z148" s="355"/>
      <c r="AA148" s="362"/>
      <c r="AB148" s="365"/>
      <c r="AC148" s="347"/>
      <c r="AD148" s="347"/>
      <c r="AE148" s="376"/>
      <c r="AF148" s="377"/>
      <c r="AG148" s="377"/>
      <c r="AH148" s="378"/>
      <c r="AJ148" s="58"/>
      <c r="AK148" s="57"/>
      <c r="AL148" s="63"/>
      <c r="AM148" s="63"/>
      <c r="AN148" s="30"/>
      <c r="AO148" s="30"/>
      <c r="AP148" s="30"/>
      <c r="AQ148" s="30"/>
      <c r="AR148" s="30"/>
      <c r="AS148" s="31"/>
      <c r="AT148" s="31"/>
      <c r="AU148" s="32"/>
      <c r="AV148" s="33"/>
      <c r="AW148" s="34"/>
      <c r="AX148" s="48"/>
      <c r="AY148" s="10"/>
      <c r="AZ148" s="48"/>
      <c r="BA148" s="48"/>
      <c r="BC148"/>
      <c r="BD148"/>
      <c r="BE148"/>
      <c r="BF148"/>
      <c r="BG148"/>
      <c r="BH148"/>
      <c r="BI148"/>
      <c r="BJ148"/>
      <c r="BK148"/>
    </row>
    <row r="149" spans="1:63" ht="40.25" customHeight="1" thickBot="1">
      <c r="B149" s="393"/>
      <c r="C149" s="296"/>
      <c r="D149" s="297"/>
      <c r="E149" s="298"/>
      <c r="F149" s="344"/>
      <c r="G149" s="340"/>
      <c r="H149" s="340"/>
      <c r="I149" s="343"/>
      <c r="J149" s="331"/>
      <c r="K149" s="257"/>
      <c r="L149" s="257"/>
      <c r="M149" s="257"/>
      <c r="N149" s="257"/>
      <c r="O149" s="257"/>
      <c r="P149" s="257"/>
      <c r="Q149" s="257"/>
      <c r="R149" s="269"/>
      <c r="S149" s="269"/>
      <c r="T149" s="268"/>
      <c r="U149" s="268"/>
      <c r="V149" s="360"/>
      <c r="W149" s="360"/>
      <c r="X149" s="354"/>
      <c r="Y149" s="356"/>
      <c r="Z149" s="356"/>
      <c r="AA149" s="363"/>
      <c r="AB149" s="366"/>
      <c r="AC149" s="348"/>
      <c r="AD149" s="348"/>
      <c r="AE149" s="379"/>
      <c r="AF149" s="380"/>
      <c r="AG149" s="380"/>
      <c r="AH149" s="381"/>
      <c r="AJ149" s="58"/>
      <c r="AK149" s="57"/>
      <c r="AL149" s="63"/>
      <c r="AM149" s="63"/>
      <c r="AN149" s="30"/>
      <c r="AO149" s="30"/>
      <c r="AP149" s="30"/>
      <c r="AQ149" s="30"/>
      <c r="AR149" s="30"/>
      <c r="AS149" s="31"/>
      <c r="AT149" s="31"/>
      <c r="AU149" s="32"/>
      <c r="AV149" s="33"/>
      <c r="AW149" s="34"/>
      <c r="AX149" s="48"/>
      <c r="AY149" s="10"/>
      <c r="AZ149" s="48"/>
      <c r="BA149" s="48"/>
      <c r="BC149"/>
      <c r="BD149"/>
      <c r="BE149"/>
      <c r="BF149"/>
      <c r="BG149"/>
      <c r="BH149"/>
      <c r="BI149"/>
      <c r="BJ149"/>
      <c r="BK149"/>
    </row>
    <row r="150" spans="1:63" ht="40.25" customHeight="1" thickTop="1" thickBot="1">
      <c r="B150" s="392">
        <f t="shared" ref="B150" si="66">B146+1</f>
        <v>30</v>
      </c>
      <c r="C150" s="290"/>
      <c r="D150" s="291"/>
      <c r="E150" s="292"/>
      <c r="F150" s="344"/>
      <c r="G150" s="339"/>
      <c r="H150" s="339"/>
      <c r="I150" s="342"/>
      <c r="J150" s="330"/>
      <c r="K150" s="267"/>
      <c r="L150" s="267"/>
      <c r="M150" s="267"/>
      <c r="N150" s="267"/>
      <c r="O150" s="267"/>
      <c r="P150" s="267"/>
      <c r="Q150" s="267"/>
      <c r="R150" s="281" t="s">
        <v>711</v>
      </c>
      <c r="S150" s="281"/>
      <c r="T150" s="280"/>
      <c r="U150" s="280"/>
      <c r="V150" s="359"/>
      <c r="W150" s="367"/>
      <c r="X150" s="353"/>
      <c r="Y150" s="355"/>
      <c r="Z150" s="355"/>
      <c r="AA150" s="361"/>
      <c r="AB150" s="365"/>
      <c r="AC150" s="347"/>
      <c r="AD150" s="347"/>
      <c r="AE150" s="373"/>
      <c r="AF150" s="374"/>
      <c r="AG150" s="374"/>
      <c r="AH150" s="375"/>
      <c r="AJ150" s="64"/>
      <c r="AK150" s="49"/>
      <c r="AL150" s="64"/>
      <c r="AM150" s="64"/>
      <c r="AN150" s="30"/>
      <c r="AO150" s="12"/>
      <c r="AP150" s="12"/>
      <c r="AQ150" s="12"/>
      <c r="AR150" s="12"/>
      <c r="AS150" s="12"/>
      <c r="AT150" s="12"/>
      <c r="AU150" s="28"/>
      <c r="AV150" s="28"/>
      <c r="AW150" s="12"/>
      <c r="AX150" s="49"/>
      <c r="AY150" s="12"/>
      <c r="AZ150" s="49"/>
      <c r="BA150" s="49"/>
      <c r="BC150"/>
      <c r="BD150"/>
      <c r="BE150"/>
      <c r="BF150"/>
      <c r="BG150"/>
      <c r="BH150"/>
      <c r="BI150"/>
      <c r="BJ150"/>
      <c r="BK150"/>
    </row>
    <row r="151" spans="1:63" ht="40.25" customHeight="1" thickBot="1">
      <c r="B151" s="393"/>
      <c r="C151" s="293"/>
      <c r="D151" s="294"/>
      <c r="E151" s="295"/>
      <c r="F151" s="344"/>
      <c r="G151" s="339"/>
      <c r="H151" s="339"/>
      <c r="I151" s="342"/>
      <c r="J151" s="330"/>
      <c r="K151" s="250"/>
      <c r="L151" s="250"/>
      <c r="M151" s="250"/>
      <c r="N151" s="250"/>
      <c r="O151" s="250"/>
      <c r="P151" s="250"/>
      <c r="Q151" s="250"/>
      <c r="R151" s="276"/>
      <c r="S151" s="276"/>
      <c r="T151" s="250"/>
      <c r="U151" s="250"/>
      <c r="V151" s="359"/>
      <c r="W151" s="359"/>
      <c r="X151" s="353"/>
      <c r="Y151" s="355"/>
      <c r="Z151" s="355"/>
      <c r="AA151" s="362"/>
      <c r="AB151" s="365"/>
      <c r="AC151" s="347"/>
      <c r="AD151" s="347"/>
      <c r="AE151" s="376"/>
      <c r="AF151" s="377"/>
      <c r="AG151" s="377"/>
      <c r="AH151" s="378"/>
      <c r="AJ151" s="64"/>
      <c r="AK151" s="49"/>
      <c r="AL151" s="64"/>
      <c r="AM151" s="64"/>
      <c r="AN151" s="12"/>
      <c r="AO151" s="12"/>
      <c r="AP151" s="12"/>
      <c r="AQ151" s="12"/>
      <c r="AR151" s="12"/>
      <c r="AS151" s="12"/>
      <c r="AT151" s="12"/>
      <c r="AU151" s="12"/>
      <c r="AV151" s="12"/>
      <c r="AW151" s="12"/>
      <c r="AX151" s="49"/>
      <c r="AY151" s="12"/>
      <c r="AZ151" s="49"/>
      <c r="BA151" s="49"/>
      <c r="BC151"/>
      <c r="BD151"/>
      <c r="BE151"/>
      <c r="BF151"/>
      <c r="BG151"/>
      <c r="BH151"/>
      <c r="BI151"/>
      <c r="BJ151"/>
      <c r="BK151"/>
    </row>
    <row r="152" spans="1:63" ht="40.25" customHeight="1" thickBot="1">
      <c r="B152" s="393"/>
      <c r="C152" s="293"/>
      <c r="D152" s="294"/>
      <c r="E152" s="295"/>
      <c r="F152" s="344"/>
      <c r="G152" s="339"/>
      <c r="H152" s="339"/>
      <c r="I152" s="342"/>
      <c r="J152" s="330"/>
      <c r="K152" s="268"/>
      <c r="L152" s="268"/>
      <c r="M152" s="268"/>
      <c r="N152" s="268"/>
      <c r="O152" s="268"/>
      <c r="P152" s="268"/>
      <c r="Q152" s="268"/>
      <c r="R152" s="276"/>
      <c r="S152" s="276"/>
      <c r="T152" s="250"/>
      <c r="U152" s="250"/>
      <c r="V152" s="359"/>
      <c r="W152" s="359"/>
      <c r="X152" s="353"/>
      <c r="Y152" s="355"/>
      <c r="Z152" s="355"/>
      <c r="AA152" s="362"/>
      <c r="AB152" s="365"/>
      <c r="AC152" s="347"/>
      <c r="AD152" s="347"/>
      <c r="AE152" s="376"/>
      <c r="AF152" s="377"/>
      <c r="AG152" s="377"/>
      <c r="AH152" s="378"/>
      <c r="AJ152" s="64"/>
      <c r="AK152" s="49"/>
      <c r="AL152" s="64"/>
      <c r="AM152" s="64"/>
      <c r="AN152" s="12"/>
      <c r="AO152" s="12"/>
      <c r="AP152" s="12"/>
      <c r="AQ152" s="12"/>
      <c r="AR152" s="12"/>
      <c r="AS152" s="12"/>
      <c r="AT152" s="12"/>
      <c r="AU152" s="12"/>
      <c r="AV152" s="12"/>
      <c r="AW152" s="12"/>
      <c r="AX152" s="49"/>
      <c r="AY152" s="12"/>
      <c r="AZ152" s="49"/>
      <c r="BA152" s="49"/>
      <c r="BC152"/>
      <c r="BD152"/>
      <c r="BE152"/>
      <c r="BF152"/>
      <c r="BG152"/>
      <c r="BH152"/>
      <c r="BI152"/>
      <c r="BJ152"/>
      <c r="BK152"/>
    </row>
    <row r="153" spans="1:63" ht="40.25" customHeight="1" thickBot="1">
      <c r="B153" s="394"/>
      <c r="C153" s="296"/>
      <c r="D153" s="297"/>
      <c r="E153" s="298"/>
      <c r="F153" s="344"/>
      <c r="G153" s="340"/>
      <c r="H153" s="340"/>
      <c r="I153" s="343"/>
      <c r="J153" s="331"/>
      <c r="K153" s="257"/>
      <c r="L153" s="257"/>
      <c r="M153" s="257"/>
      <c r="N153" s="257"/>
      <c r="O153" s="257"/>
      <c r="P153" s="257"/>
      <c r="Q153" s="257"/>
      <c r="R153" s="286"/>
      <c r="S153" s="286"/>
      <c r="T153" s="287"/>
      <c r="U153" s="287"/>
      <c r="V153" s="360"/>
      <c r="W153" s="360"/>
      <c r="X153" s="354"/>
      <c r="Y153" s="356"/>
      <c r="Z153" s="356"/>
      <c r="AA153" s="363"/>
      <c r="AB153" s="366"/>
      <c r="AC153" s="348"/>
      <c r="AD153" s="348"/>
      <c r="AE153" s="379"/>
      <c r="AF153" s="380"/>
      <c r="AG153" s="380"/>
      <c r="AH153" s="381"/>
      <c r="AJ153" s="64"/>
      <c r="AK153" s="49"/>
      <c r="AL153" s="64"/>
      <c r="AM153" s="64"/>
      <c r="AN153" s="12"/>
      <c r="AO153" s="12"/>
      <c r="AP153" s="12"/>
      <c r="AQ153" s="12"/>
      <c r="AR153" s="12"/>
      <c r="AS153" s="12"/>
      <c r="AT153" s="12"/>
      <c r="AU153" s="12"/>
      <c r="AV153" s="12"/>
      <c r="AW153" s="12"/>
      <c r="AX153" s="49"/>
      <c r="AY153" s="12"/>
      <c r="AZ153" s="49"/>
      <c r="BA153" s="49"/>
      <c r="BC153"/>
      <c r="BD153"/>
      <c r="BE153"/>
      <c r="BF153"/>
      <c r="BG153"/>
      <c r="BH153"/>
      <c r="BI153"/>
      <c r="BJ153"/>
      <c r="BK153"/>
    </row>
    <row r="154" spans="1:63" s="7" customFormat="1" ht="30" customHeight="1" thickBot="1">
      <c r="A154"/>
      <c r="B154"/>
      <c r="C154"/>
      <c r="D154"/>
      <c r="E154"/>
      <c r="F154"/>
      <c r="G154"/>
      <c r="H154"/>
      <c r="I154"/>
      <c r="J154"/>
      <c r="K154"/>
      <c r="L154"/>
      <c r="M154"/>
      <c r="N154"/>
      <c r="O154"/>
      <c r="P154"/>
      <c r="Q154"/>
      <c r="R154"/>
      <c r="S154"/>
      <c r="T154"/>
      <c r="U154"/>
      <c r="V154"/>
      <c r="W154" s="53"/>
      <c r="X154" s="53"/>
      <c r="Y154"/>
      <c r="Z154"/>
      <c r="AA154"/>
      <c r="AB154"/>
      <c r="AC154"/>
      <c r="AD154"/>
      <c r="AE154"/>
      <c r="AF154"/>
      <c r="AG154"/>
      <c r="AH154"/>
      <c r="AI154" s="19"/>
      <c r="AJ154" s="65"/>
      <c r="AK154" s="50"/>
      <c r="AL154" s="65"/>
      <c r="AM154" s="65"/>
      <c r="AN154" s="14"/>
      <c r="AO154" s="14"/>
      <c r="AP154" s="14"/>
      <c r="AQ154" s="14"/>
      <c r="AR154" s="14"/>
      <c r="AS154" s="14"/>
      <c r="AT154" s="14"/>
      <c r="AU154" s="14"/>
      <c r="AV154" s="14"/>
      <c r="AW154" s="14"/>
      <c r="AX154" s="50"/>
      <c r="AY154" s="14"/>
      <c r="AZ154" s="50"/>
      <c r="BA154" s="50"/>
      <c r="BB154" s="8"/>
    </row>
    <row r="155" spans="1:63" s="7" customFormat="1" ht="40.25" customHeight="1" thickTop="1">
      <c r="A155" s="2"/>
      <c r="B155" s="44" t="s">
        <v>103</v>
      </c>
      <c r="C155" s="299" t="s">
        <v>543</v>
      </c>
      <c r="D155" s="299"/>
      <c r="E155" s="299"/>
      <c r="F155" s="299"/>
      <c r="G155" s="299"/>
      <c r="H155" s="299"/>
      <c r="I155" s="299"/>
      <c r="J155" s="299"/>
      <c r="K155" s="98"/>
      <c r="L155" s="98"/>
      <c r="M155" s="98"/>
      <c r="N155" s="98"/>
      <c r="O155" s="98"/>
      <c r="P155" s="98"/>
      <c r="Q155" s="98"/>
      <c r="R155" s="98"/>
      <c r="S155" s="98"/>
      <c r="T155" s="98"/>
      <c r="U155" s="98"/>
      <c r="V155" s="98"/>
      <c r="W155" s="98"/>
      <c r="X155" s="59"/>
      <c r="Y155" s="98"/>
      <c r="Z155" s="98"/>
      <c r="AA155" s="98"/>
      <c r="AB155" s="98"/>
      <c r="AC155" s="98"/>
      <c r="AD155" s="98"/>
      <c r="AE155" s="98"/>
      <c r="AF155" s="98"/>
      <c r="AG155" s="98"/>
      <c r="AH155" s="98"/>
      <c r="AI155" s="19"/>
      <c r="AJ155" s="65"/>
      <c r="AK155" s="50"/>
      <c r="AL155" s="65"/>
      <c r="AM155" s="65"/>
      <c r="AN155" s="14"/>
      <c r="AO155" s="14"/>
      <c r="AP155" s="14"/>
      <c r="AQ155" s="14"/>
      <c r="AR155" s="14"/>
      <c r="AS155" s="14"/>
      <c r="AT155" s="14"/>
      <c r="AU155" s="14"/>
      <c r="AV155" s="14"/>
      <c r="AW155" s="14"/>
      <c r="AX155" s="50"/>
      <c r="AY155" s="14"/>
      <c r="AZ155" s="50"/>
      <c r="BA155" s="50"/>
      <c r="BB155" s="8"/>
    </row>
    <row r="156" spans="1:63" s="7" customFormat="1" ht="40.25" customHeight="1" thickBot="1">
      <c r="A156" s="3"/>
      <c r="B156" s="45"/>
      <c r="C156" s="300"/>
      <c r="D156" s="300"/>
      <c r="E156" s="300"/>
      <c r="F156" s="300"/>
      <c r="G156" s="300"/>
      <c r="H156" s="300"/>
      <c r="I156" s="300"/>
      <c r="J156" s="300"/>
      <c r="K156" s="99"/>
      <c r="L156" s="99"/>
      <c r="M156" s="99"/>
      <c r="N156" s="99"/>
      <c r="O156" s="99"/>
      <c r="P156" s="99"/>
      <c r="Q156" s="99"/>
      <c r="R156" s="99"/>
      <c r="S156" s="99"/>
      <c r="T156" s="99"/>
      <c r="U156" s="99"/>
      <c r="V156" s="99"/>
      <c r="W156" s="99"/>
      <c r="X156" s="60"/>
      <c r="Y156" s="99"/>
      <c r="Z156" s="99"/>
      <c r="AA156" s="99"/>
      <c r="AB156" s="99"/>
      <c r="AC156" s="99"/>
      <c r="AD156" s="99"/>
      <c r="AE156" s="99"/>
      <c r="AF156" s="99"/>
      <c r="AG156" s="99"/>
      <c r="AH156" s="99"/>
      <c r="AI156" s="19"/>
      <c r="AJ156" s="65"/>
      <c r="AK156" s="50"/>
      <c r="AL156" s="65"/>
      <c r="AM156" s="65"/>
      <c r="AN156" s="14"/>
      <c r="AO156" s="14"/>
      <c r="AP156" s="14"/>
      <c r="AQ156" s="14"/>
      <c r="AR156" s="14"/>
      <c r="AS156" s="14"/>
      <c r="AT156" s="14"/>
      <c r="AU156" s="14"/>
      <c r="AV156" s="14"/>
      <c r="AW156" s="14"/>
      <c r="AX156" s="50"/>
      <c r="AY156" s="14"/>
      <c r="AZ156" s="50"/>
      <c r="BA156" s="50"/>
      <c r="BB156" s="8"/>
    </row>
    <row r="157" spans="1:63" s="9" customFormat="1" ht="40.25" customHeight="1" thickTop="1" thickBot="1">
      <c r="A157"/>
      <c r="B157"/>
      <c r="C157"/>
      <c r="D157"/>
      <c r="E157"/>
      <c r="F157"/>
      <c r="G157"/>
      <c r="H157"/>
      <c r="I157"/>
      <c r="J157"/>
      <c r="K157"/>
      <c r="L157"/>
      <c r="M157"/>
      <c r="N157"/>
      <c r="O157"/>
      <c r="P157"/>
      <c r="Q157"/>
      <c r="R157"/>
      <c r="S157"/>
      <c r="T157"/>
      <c r="U157"/>
      <c r="V157"/>
      <c r="W157" s="53"/>
      <c r="X157" s="53"/>
      <c r="Y157"/>
      <c r="Z157"/>
      <c r="AA157"/>
      <c r="AB157"/>
      <c r="AC157"/>
      <c r="AD157"/>
      <c r="AE157"/>
      <c r="AF157"/>
      <c r="AG157"/>
      <c r="AH157"/>
      <c r="AI157" s="19"/>
      <c r="AJ157" s="65"/>
      <c r="AK157" s="50"/>
      <c r="AL157" s="65"/>
      <c r="AM157" s="65"/>
      <c r="AN157" s="14"/>
      <c r="AO157" s="14"/>
      <c r="AP157" s="14"/>
      <c r="AQ157" s="14"/>
      <c r="AR157" s="14"/>
      <c r="AS157" s="14"/>
      <c r="AT157" s="14"/>
      <c r="AU157" s="14"/>
      <c r="AV157" s="14"/>
      <c r="AW157" s="14"/>
      <c r="AX157" s="50"/>
      <c r="AY157" s="14"/>
      <c r="AZ157" s="50"/>
      <c r="BA157" s="50"/>
      <c r="BB157" s="10"/>
    </row>
    <row r="158" spans="1:63" s="9" customFormat="1" ht="40.25" customHeight="1">
      <c r="A158"/>
      <c r="B158"/>
      <c r="C158" s="301" t="s">
        <v>0</v>
      </c>
      <c r="D158" s="302"/>
      <c r="E158" s="302"/>
      <c r="F158" s="311" t="str">
        <f>F107</f>
        <v>1B</v>
      </c>
      <c r="G158"/>
      <c r="H158" s="314" t="s">
        <v>1</v>
      </c>
      <c r="I158" s="315"/>
      <c r="J158" s="320">
        <f>J107</f>
        <v>45199</v>
      </c>
      <c r="K158" s="321"/>
      <c r="L158" s="322"/>
      <c r="M158" s="240"/>
      <c r="N158" s="240"/>
      <c r="O158" s="240"/>
      <c r="P158" s="240"/>
      <c r="Q158" s="240"/>
      <c r="R158" s="240"/>
      <c r="S158" s="240"/>
      <c r="T158" s="240"/>
      <c r="U158" s="240"/>
      <c r="V158" s="26"/>
      <c r="W158" s="54"/>
      <c r="X158" s="54"/>
      <c r="Y158" s="26"/>
      <c r="Z158" s="26"/>
      <c r="AA158" s="26"/>
      <c r="AB158"/>
      <c r="AC158"/>
      <c r="AD158"/>
      <c r="AE158"/>
      <c r="AF158"/>
      <c r="AG158"/>
      <c r="AH158"/>
      <c r="AI158" s="19"/>
      <c r="AJ158" s="66"/>
      <c r="AK158" s="51"/>
      <c r="AL158" s="66"/>
      <c r="AM158" s="66"/>
      <c r="AN158" s="16"/>
      <c r="AO158" s="16"/>
      <c r="AP158" s="16"/>
      <c r="AQ158" s="16"/>
      <c r="AR158" s="16"/>
      <c r="AS158" s="16"/>
      <c r="AT158" s="16"/>
      <c r="AU158" s="16"/>
      <c r="AV158" s="16"/>
      <c r="AW158" s="16"/>
      <c r="AX158" s="51"/>
      <c r="AY158" s="16"/>
      <c r="AZ158" s="51"/>
      <c r="BA158" s="51"/>
      <c r="BB158" s="10"/>
    </row>
    <row r="159" spans="1:63" s="9" customFormat="1" ht="40.25" customHeight="1">
      <c r="A159"/>
      <c r="B159"/>
      <c r="C159" s="303"/>
      <c r="D159" s="304"/>
      <c r="E159" s="304"/>
      <c r="F159" s="312"/>
      <c r="G159"/>
      <c r="H159" s="316"/>
      <c r="I159" s="317"/>
      <c r="J159" s="323"/>
      <c r="K159" s="324"/>
      <c r="L159" s="325"/>
      <c r="M159" s="240"/>
      <c r="N159" s="240"/>
      <c r="O159" s="240"/>
      <c r="P159" s="240"/>
      <c r="Q159" s="240"/>
      <c r="R159" s="240"/>
      <c r="S159" s="240"/>
      <c r="T159" s="240"/>
      <c r="U159" s="240"/>
      <c r="V159" s="25"/>
      <c r="W159" s="55"/>
      <c r="X159" s="55"/>
      <c r="Y159" s="27"/>
      <c r="Z159" s="27"/>
      <c r="AA159" s="27"/>
      <c r="AB159"/>
      <c r="AC159" s="61"/>
      <c r="AD159"/>
      <c r="AE159" t="s">
        <v>134</v>
      </c>
      <c r="AF159"/>
      <c r="AG159"/>
      <c r="AH159"/>
      <c r="AI159" s="19"/>
      <c r="AJ159" s="66"/>
      <c r="AK159" s="51"/>
      <c r="AL159" s="66"/>
      <c r="AM159" s="66"/>
      <c r="AN159" s="16"/>
      <c r="AO159" s="16"/>
      <c r="AP159" s="16"/>
      <c r="AQ159" s="16"/>
      <c r="AR159" s="16"/>
      <c r="AS159" s="16"/>
      <c r="AT159" s="16"/>
      <c r="AU159" s="16"/>
      <c r="AV159" s="16"/>
      <c r="AW159" s="16"/>
      <c r="AX159" s="51"/>
      <c r="AY159" s="16"/>
      <c r="AZ159" s="51"/>
      <c r="BA159" s="51"/>
      <c r="BB159" s="10"/>
    </row>
    <row r="160" spans="1:63" s="9" customFormat="1" ht="40.25" customHeight="1">
      <c r="A160"/>
      <c r="B160"/>
      <c r="C160" s="303"/>
      <c r="D160" s="304"/>
      <c r="E160" s="304"/>
      <c r="F160" s="312"/>
      <c r="G160"/>
      <c r="H160" s="316"/>
      <c r="I160" s="317"/>
      <c r="J160" s="323"/>
      <c r="K160" s="324"/>
      <c r="L160" s="325"/>
      <c r="M160" s="240"/>
      <c r="N160" s="240"/>
      <c r="O160" s="240"/>
      <c r="P160" s="240"/>
      <c r="Q160" s="240"/>
      <c r="R160" s="240"/>
      <c r="S160" s="240"/>
      <c r="T160" s="240"/>
      <c r="U160" s="240"/>
      <c r="V160" s="25"/>
      <c r="W160" s="55"/>
      <c r="X160" s="55"/>
      <c r="Y160" s="27"/>
      <c r="Z160" s="27"/>
      <c r="AA160" s="27"/>
      <c r="AB160" s="1"/>
      <c r="AC160" s="61"/>
      <c r="AD160"/>
      <c r="AE160" t="s">
        <v>134</v>
      </c>
      <c r="AF160"/>
      <c r="AG160" s="1"/>
      <c r="AH160" s="1"/>
      <c r="AI160" s="19"/>
      <c r="AJ160" s="66"/>
      <c r="AK160" s="51"/>
      <c r="AL160" s="66"/>
      <c r="AM160" s="66"/>
      <c r="AN160" s="16"/>
      <c r="AO160" s="16"/>
      <c r="AP160" s="16"/>
      <c r="AQ160" s="16"/>
      <c r="AR160" s="16"/>
      <c r="AS160" s="16"/>
      <c r="AT160" s="16"/>
      <c r="AU160" s="16"/>
      <c r="AV160" s="16"/>
      <c r="AW160" s="16"/>
      <c r="AX160" s="51"/>
      <c r="AY160" s="16"/>
      <c r="AZ160" s="51"/>
      <c r="BA160" s="51"/>
      <c r="BB160" s="10"/>
    </row>
    <row r="161" spans="1:54" s="11" customFormat="1" ht="40.25" customHeight="1" thickBot="1">
      <c r="A161"/>
      <c r="B161"/>
      <c r="C161" s="305"/>
      <c r="D161" s="306"/>
      <c r="E161" s="306"/>
      <c r="F161" s="313"/>
      <c r="G161"/>
      <c r="H161" s="318"/>
      <c r="I161" s="319"/>
      <c r="J161" s="326"/>
      <c r="K161" s="327"/>
      <c r="L161" s="328"/>
      <c r="M161" s="240"/>
      <c r="N161" s="240"/>
      <c r="O161" s="240"/>
      <c r="P161" s="240"/>
      <c r="Q161" s="240"/>
      <c r="R161" s="240"/>
      <c r="S161" s="240"/>
      <c r="T161" s="240"/>
      <c r="U161" s="240"/>
      <c r="V161"/>
      <c r="W161" s="53"/>
      <c r="X161" s="53"/>
      <c r="Y161"/>
      <c r="Z161"/>
      <c r="AA161"/>
      <c r="AB161"/>
      <c r="AC161" s="62"/>
      <c r="AD161"/>
      <c r="AE161"/>
      <c r="AF161"/>
      <c r="AG161"/>
      <c r="AH161"/>
      <c r="AI161" s="20"/>
      <c r="AJ161" s="66"/>
      <c r="AK161" s="51"/>
      <c r="AL161" s="66"/>
      <c r="AM161" s="66"/>
      <c r="AN161" s="16"/>
      <c r="AO161" s="16"/>
      <c r="AP161" s="16"/>
      <c r="AQ161" s="16"/>
      <c r="AR161" s="16"/>
      <c r="AS161" s="16"/>
      <c r="AT161" s="16"/>
      <c r="AU161" s="16"/>
      <c r="AV161" s="16"/>
      <c r="AW161" s="16"/>
      <c r="AX161" s="51"/>
      <c r="AY161" s="16"/>
      <c r="AZ161" s="51"/>
      <c r="BA161" s="51"/>
      <c r="BB161" s="12"/>
    </row>
    <row r="162" spans="1:54" s="11" customFormat="1" ht="40.25" customHeight="1" thickBot="1">
      <c r="A162"/>
      <c r="B162"/>
      <c r="C162"/>
      <c r="D162"/>
      <c r="E162"/>
      <c r="F162"/>
      <c r="G162"/>
      <c r="H162"/>
      <c r="I162"/>
      <c r="J162"/>
      <c r="K162"/>
      <c r="L162"/>
      <c r="M162"/>
      <c r="N162"/>
      <c r="O162"/>
      <c r="P162"/>
      <c r="Q162"/>
      <c r="R162"/>
      <c r="S162"/>
      <c r="T162"/>
      <c r="U162"/>
      <c r="V162"/>
      <c r="W162" s="53"/>
      <c r="X162" s="53"/>
      <c r="Y162"/>
      <c r="Z162"/>
      <c r="AA162"/>
      <c r="AB162"/>
      <c r="AC162"/>
      <c r="AD162"/>
      <c r="AE162"/>
      <c r="AF162"/>
      <c r="AG162"/>
      <c r="AH162"/>
      <c r="AI162" s="20"/>
      <c r="AJ162" s="67"/>
      <c r="AK162" s="52"/>
      <c r="AL162" s="67"/>
      <c r="AM162" s="67"/>
      <c r="AN162" s="18"/>
      <c r="AO162" s="18"/>
      <c r="AP162" s="18"/>
      <c r="AQ162" s="18"/>
      <c r="AR162" s="18"/>
      <c r="AS162" s="18"/>
      <c r="AT162" s="18"/>
      <c r="AU162" s="18"/>
      <c r="AV162" s="18"/>
      <c r="AW162" s="18"/>
      <c r="AX162" s="52"/>
      <c r="AY162" s="18"/>
      <c r="AZ162" s="52"/>
      <c r="BA162" s="52"/>
      <c r="BB162" s="12"/>
    </row>
    <row r="163" spans="1:54" s="11" customFormat="1" ht="40.25" customHeight="1">
      <c r="A163"/>
      <c r="B163" s="401" t="s">
        <v>4</v>
      </c>
      <c r="C163" s="403" t="s">
        <v>111</v>
      </c>
      <c r="D163" s="405" t="s">
        <v>7</v>
      </c>
      <c r="E163" s="407" t="s">
        <v>8</v>
      </c>
      <c r="F163" s="307" t="s">
        <v>6</v>
      </c>
      <c r="G163" s="345" t="s">
        <v>102</v>
      </c>
      <c r="H163" s="345" t="s">
        <v>5</v>
      </c>
      <c r="I163" s="307" t="s">
        <v>13</v>
      </c>
      <c r="J163" s="309" t="s">
        <v>101</v>
      </c>
      <c r="K163" s="332" t="s">
        <v>597</v>
      </c>
      <c r="L163" s="333"/>
      <c r="M163" s="333"/>
      <c r="N163" s="333"/>
      <c r="O163" s="333"/>
      <c r="P163" s="333"/>
      <c r="Q163" s="334"/>
      <c r="R163" s="332" t="s">
        <v>119</v>
      </c>
      <c r="S163" s="389"/>
      <c r="T163" s="389"/>
      <c r="U163" s="389"/>
      <c r="V163" s="345" t="s">
        <v>15</v>
      </c>
      <c r="W163" s="345" t="s">
        <v>108</v>
      </c>
      <c r="X163" s="382" t="s">
        <v>131</v>
      </c>
      <c r="Y163" s="345" t="s">
        <v>106</v>
      </c>
      <c r="Z163" s="345" t="s">
        <v>242</v>
      </c>
      <c r="AA163" s="345" t="s">
        <v>104</v>
      </c>
      <c r="AB163" s="382" t="s">
        <v>112</v>
      </c>
      <c r="AC163" s="349" t="s">
        <v>107</v>
      </c>
      <c r="AD163" s="349" t="s">
        <v>130</v>
      </c>
      <c r="AE163" s="309" t="s">
        <v>361</v>
      </c>
      <c r="AF163" s="368"/>
      <c r="AG163" s="368"/>
      <c r="AH163" s="369"/>
      <c r="AI163" s="20"/>
      <c r="AJ163" s="67"/>
      <c r="AK163" s="52"/>
      <c r="AL163" s="67"/>
      <c r="AM163" s="67"/>
      <c r="AN163" s="18"/>
      <c r="AO163" s="18"/>
      <c r="AP163" s="18"/>
      <c r="AQ163" s="18"/>
      <c r="AR163" s="18"/>
      <c r="AS163" s="18"/>
      <c r="AT163" s="18"/>
      <c r="AU163" s="18"/>
      <c r="AV163" s="18"/>
      <c r="AW163" s="18"/>
      <c r="AX163" s="52"/>
      <c r="AY163" s="18"/>
      <c r="AZ163" s="52"/>
      <c r="BA163" s="52"/>
      <c r="BB163" s="12"/>
    </row>
    <row r="164" spans="1:54" s="11" customFormat="1" ht="40.25" customHeight="1" thickBot="1">
      <c r="A164"/>
      <c r="B164" s="402"/>
      <c r="C164" s="404"/>
      <c r="D164" s="406"/>
      <c r="E164" s="408"/>
      <c r="F164" s="308"/>
      <c r="G164" s="346"/>
      <c r="H164" s="346"/>
      <c r="I164" s="308"/>
      <c r="J164" s="310"/>
      <c r="K164" s="335"/>
      <c r="L164" s="336"/>
      <c r="M164" s="336"/>
      <c r="N164" s="336"/>
      <c r="O164" s="336"/>
      <c r="P164" s="336"/>
      <c r="Q164" s="337"/>
      <c r="R164" s="390"/>
      <c r="S164" s="391"/>
      <c r="T164" s="391"/>
      <c r="U164" s="391"/>
      <c r="V164" s="346"/>
      <c r="W164" s="346"/>
      <c r="X164" s="383"/>
      <c r="Y164" s="346"/>
      <c r="Z164" s="346"/>
      <c r="AA164" s="346"/>
      <c r="AB164" s="383"/>
      <c r="AC164" s="350"/>
      <c r="AD164" s="350"/>
      <c r="AE164" s="370"/>
      <c r="AF164" s="371"/>
      <c r="AG164" s="371"/>
      <c r="AH164" s="372"/>
      <c r="AI164" s="20"/>
      <c r="AJ164" s="67"/>
      <c r="AK164" s="52"/>
      <c r="AL164" s="67"/>
      <c r="AM164" s="67"/>
      <c r="AN164" s="18"/>
      <c r="AO164" s="18"/>
      <c r="AP164" s="18"/>
      <c r="AQ164" s="18"/>
      <c r="AR164" s="18"/>
      <c r="AS164" s="18"/>
      <c r="AT164" s="18"/>
      <c r="AU164" s="18"/>
      <c r="AV164" s="18"/>
      <c r="AW164" s="18"/>
      <c r="AX164" s="52"/>
      <c r="AY164" s="18"/>
      <c r="AZ164" s="52"/>
      <c r="BA164" s="52"/>
      <c r="BB164" s="12"/>
    </row>
    <row r="165" spans="1:54" s="13" customFormat="1" ht="40.25" customHeight="1" thickTop="1" thickBot="1">
      <c r="A165" s="7"/>
      <c r="B165" s="393">
        <v>31</v>
      </c>
      <c r="C165" s="398"/>
      <c r="D165" s="399"/>
      <c r="E165" s="400"/>
      <c r="F165" s="396"/>
      <c r="G165" s="338"/>
      <c r="H165" s="338"/>
      <c r="I165" s="341"/>
      <c r="J165" s="329"/>
      <c r="K165" s="256"/>
      <c r="L165" s="256"/>
      <c r="M165" s="256"/>
      <c r="N165" s="256"/>
      <c r="O165" s="256"/>
      <c r="P165" s="256"/>
      <c r="Q165" s="267"/>
      <c r="R165" s="277" t="s">
        <v>710</v>
      </c>
      <c r="S165" s="277"/>
      <c r="T165" s="278"/>
      <c r="U165" s="278"/>
      <c r="V165" s="367"/>
      <c r="W165" s="367"/>
      <c r="X165" s="388"/>
      <c r="Y165" s="355"/>
      <c r="Z165" s="355"/>
      <c r="AA165" s="361"/>
      <c r="AB165" s="387"/>
      <c r="AC165" s="351"/>
      <c r="AD165" s="351"/>
      <c r="AE165" s="373"/>
      <c r="AF165" s="374"/>
      <c r="AG165" s="374"/>
      <c r="AH165" s="375"/>
      <c r="AI165" s="21"/>
      <c r="AJ165" s="67"/>
      <c r="AK165" s="52"/>
      <c r="AL165" s="67"/>
      <c r="AM165" s="67"/>
      <c r="AN165" s="18"/>
      <c r="AO165" s="18"/>
      <c r="AP165" s="18"/>
      <c r="AQ165" s="18"/>
      <c r="AR165" s="18"/>
      <c r="AS165" s="18"/>
      <c r="AT165" s="18"/>
      <c r="AU165" s="18"/>
      <c r="AV165" s="18"/>
      <c r="AW165" s="18"/>
      <c r="AX165" s="52"/>
      <c r="AY165" s="18"/>
      <c r="AZ165" s="52"/>
      <c r="BA165" s="52"/>
      <c r="BB165" s="14"/>
    </row>
    <row r="166" spans="1:54" s="13" customFormat="1" ht="40.25" customHeight="1" thickBot="1">
      <c r="A166" s="7"/>
      <c r="B166" s="393"/>
      <c r="C166" s="293"/>
      <c r="D166" s="294"/>
      <c r="E166" s="295"/>
      <c r="F166" s="397"/>
      <c r="G166" s="339"/>
      <c r="H166" s="339"/>
      <c r="I166" s="342"/>
      <c r="J166" s="330"/>
      <c r="K166" s="250"/>
      <c r="L166" s="250"/>
      <c r="M166" s="250"/>
      <c r="N166" s="250"/>
      <c r="O166" s="250"/>
      <c r="P166" s="250"/>
      <c r="Q166" s="250"/>
      <c r="R166" s="276"/>
      <c r="S166" s="276"/>
      <c r="T166" s="250"/>
      <c r="U166" s="250"/>
      <c r="V166" s="359"/>
      <c r="W166" s="359"/>
      <c r="X166" s="353"/>
      <c r="Y166" s="355"/>
      <c r="Z166" s="355"/>
      <c r="AA166" s="362"/>
      <c r="AB166" s="365"/>
      <c r="AC166" s="347"/>
      <c r="AD166" s="347"/>
      <c r="AE166" s="376"/>
      <c r="AF166" s="377"/>
      <c r="AG166" s="377"/>
      <c r="AH166" s="378"/>
      <c r="AI166" s="21"/>
      <c r="AJ166" s="58"/>
      <c r="AK166" s="46"/>
      <c r="AL166" s="58"/>
      <c r="AM166" s="58"/>
      <c r="AN166" s="6"/>
      <c r="AO166" s="6"/>
      <c r="AP166" s="6"/>
      <c r="AQ166" s="6"/>
      <c r="AR166" s="6"/>
      <c r="AS166" s="6"/>
      <c r="AT166" s="6"/>
      <c r="AU166" s="6"/>
      <c r="AV166" s="6"/>
      <c r="AW166" s="6"/>
      <c r="AX166" s="46"/>
      <c r="AY166" s="6"/>
      <c r="AZ166" s="46"/>
      <c r="BA166" s="46"/>
      <c r="BB166" s="14"/>
    </row>
    <row r="167" spans="1:54" s="13" customFormat="1" ht="40.25" customHeight="1" thickBot="1">
      <c r="A167" s="7"/>
      <c r="B167" s="393"/>
      <c r="C167" s="293"/>
      <c r="D167" s="294"/>
      <c r="E167" s="295"/>
      <c r="F167" s="397"/>
      <c r="G167" s="339"/>
      <c r="H167" s="339"/>
      <c r="I167" s="342"/>
      <c r="J167" s="330"/>
      <c r="K167" s="268"/>
      <c r="L167" s="268"/>
      <c r="M167" s="268"/>
      <c r="N167" s="268"/>
      <c r="O167" s="268"/>
      <c r="P167" s="268"/>
      <c r="Q167" s="268"/>
      <c r="R167" s="276"/>
      <c r="S167" s="276"/>
      <c r="T167" s="250"/>
      <c r="U167" s="250"/>
      <c r="V167" s="359"/>
      <c r="W167" s="359"/>
      <c r="X167" s="353"/>
      <c r="Y167" s="355"/>
      <c r="Z167" s="355"/>
      <c r="AA167" s="362"/>
      <c r="AB167" s="365"/>
      <c r="AC167" s="347"/>
      <c r="AD167" s="347"/>
      <c r="AE167" s="376"/>
      <c r="AF167" s="377"/>
      <c r="AG167" s="377"/>
      <c r="AH167" s="378"/>
      <c r="AI167" s="21"/>
      <c r="AJ167" s="58"/>
      <c r="AK167" s="46"/>
      <c r="AL167" s="58"/>
      <c r="AM167" s="58"/>
      <c r="AN167" s="6"/>
      <c r="AO167" s="6"/>
      <c r="AP167" s="6"/>
      <c r="AQ167" s="6"/>
      <c r="AR167" s="6"/>
      <c r="AS167" s="6"/>
      <c r="AT167" s="6"/>
      <c r="AU167" s="6"/>
      <c r="AV167" s="6"/>
      <c r="AW167" s="6"/>
      <c r="AX167" s="46"/>
      <c r="AY167" s="6"/>
      <c r="AZ167" s="46"/>
      <c r="BA167" s="46"/>
      <c r="BB167" s="14"/>
    </row>
    <row r="168" spans="1:54" s="13" customFormat="1" ht="40.25" customHeight="1" thickBot="1">
      <c r="A168" s="7"/>
      <c r="B168" s="393"/>
      <c r="C168" s="296"/>
      <c r="D168" s="297"/>
      <c r="E168" s="298"/>
      <c r="F168" s="397"/>
      <c r="G168" s="340"/>
      <c r="H168" s="340"/>
      <c r="I168" s="343"/>
      <c r="J168" s="331"/>
      <c r="K168" s="257"/>
      <c r="L168" s="257"/>
      <c r="M168" s="257"/>
      <c r="N168" s="257"/>
      <c r="O168" s="257"/>
      <c r="P168" s="257"/>
      <c r="Q168" s="279"/>
      <c r="R168" s="269"/>
      <c r="S168" s="269"/>
      <c r="T168" s="268"/>
      <c r="U168" s="268"/>
      <c r="V168" s="360"/>
      <c r="W168" s="360"/>
      <c r="X168" s="354"/>
      <c r="Y168" s="356"/>
      <c r="Z168" s="356"/>
      <c r="AA168" s="363"/>
      <c r="AB168" s="366"/>
      <c r="AC168" s="348"/>
      <c r="AD168" s="348"/>
      <c r="AE168" s="379"/>
      <c r="AF168" s="380"/>
      <c r="AG168" s="380"/>
      <c r="AH168" s="381"/>
      <c r="AI168" s="21"/>
      <c r="AJ168" s="58"/>
      <c r="AK168" s="46"/>
      <c r="AL168" s="58"/>
      <c r="AM168" s="58"/>
      <c r="AN168" s="6"/>
      <c r="AO168" s="6"/>
      <c r="AP168" s="6"/>
      <c r="AQ168" s="6"/>
      <c r="AR168" s="6"/>
      <c r="AS168" s="6"/>
      <c r="AT168" s="6"/>
      <c r="AU168" s="6"/>
      <c r="AV168" s="6"/>
      <c r="AW168" s="6"/>
      <c r="AX168" s="46"/>
      <c r="AY168" s="6"/>
      <c r="AZ168" s="46"/>
      <c r="BA168" s="46"/>
      <c r="BB168" s="14"/>
    </row>
    <row r="169" spans="1:54" s="15" customFormat="1" ht="40.25" customHeight="1" thickTop="1" thickBot="1">
      <c r="A169" s="9"/>
      <c r="B169" s="392">
        <f>B165+1</f>
        <v>32</v>
      </c>
      <c r="C169" s="290"/>
      <c r="D169" s="291"/>
      <c r="E169" s="292"/>
      <c r="F169" s="344"/>
      <c r="G169" s="338"/>
      <c r="H169" s="338"/>
      <c r="I169" s="341"/>
      <c r="J169" s="329"/>
      <c r="K169" s="267"/>
      <c r="L169" s="267"/>
      <c r="M169" s="267"/>
      <c r="N169" s="267"/>
      <c r="O169" s="267"/>
      <c r="P169" s="267"/>
      <c r="Q169" s="280"/>
      <c r="R169" s="281" t="s">
        <v>711</v>
      </c>
      <c r="S169" s="281"/>
      <c r="T169" s="280"/>
      <c r="U169" s="280"/>
      <c r="V169" s="367"/>
      <c r="W169" s="367"/>
      <c r="X169" s="388"/>
      <c r="Y169" s="355"/>
      <c r="Z169" s="355"/>
      <c r="AA169" s="361"/>
      <c r="AB169" s="387"/>
      <c r="AC169" s="351"/>
      <c r="AD169" s="351"/>
      <c r="AE169" s="373"/>
      <c r="AF169" s="374"/>
      <c r="AG169" s="374"/>
      <c r="AH169" s="375"/>
      <c r="AI169" s="22"/>
      <c r="AJ169" s="58"/>
      <c r="AK169" s="46"/>
      <c r="AL169" s="58"/>
      <c r="AM169" s="58"/>
      <c r="AN169" s="6"/>
      <c r="AO169" s="6"/>
      <c r="AP169" s="6"/>
      <c r="AQ169" s="6"/>
      <c r="AR169" s="6"/>
      <c r="AS169" s="6"/>
      <c r="AT169" s="6"/>
      <c r="AU169" s="6"/>
      <c r="AV169" s="6"/>
      <c r="AW169" s="6"/>
      <c r="AX169" s="46"/>
      <c r="AY169" s="6"/>
      <c r="AZ169" s="46"/>
      <c r="BA169" s="46"/>
      <c r="BB169" s="16"/>
    </row>
    <row r="170" spans="1:54" s="15" customFormat="1" ht="40.25" customHeight="1" thickBot="1">
      <c r="A170" s="9"/>
      <c r="B170" s="393"/>
      <c r="C170" s="293"/>
      <c r="D170" s="294"/>
      <c r="E170" s="295"/>
      <c r="F170" s="344"/>
      <c r="G170" s="339"/>
      <c r="H170" s="339"/>
      <c r="I170" s="342"/>
      <c r="J170" s="330"/>
      <c r="K170" s="250"/>
      <c r="L170" s="250"/>
      <c r="M170" s="250"/>
      <c r="N170" s="250"/>
      <c r="O170" s="250"/>
      <c r="P170" s="250"/>
      <c r="Q170" s="250"/>
      <c r="R170" s="276"/>
      <c r="S170" s="276"/>
      <c r="T170" s="250"/>
      <c r="U170" s="250"/>
      <c r="V170" s="359"/>
      <c r="W170" s="359"/>
      <c r="X170" s="353"/>
      <c r="Y170" s="355"/>
      <c r="Z170" s="355"/>
      <c r="AA170" s="362"/>
      <c r="AB170" s="365"/>
      <c r="AC170" s="347"/>
      <c r="AD170" s="347"/>
      <c r="AE170" s="376"/>
      <c r="AF170" s="377"/>
      <c r="AG170" s="377"/>
      <c r="AH170" s="378"/>
      <c r="AI170" s="22"/>
      <c r="AJ170" s="58"/>
      <c r="AK170" s="46"/>
      <c r="AL170" s="58"/>
      <c r="AM170" s="58"/>
      <c r="AN170" s="6"/>
      <c r="AO170" s="6"/>
      <c r="AP170" s="6"/>
      <c r="AQ170" s="6"/>
      <c r="AR170" s="6"/>
      <c r="AS170" s="6"/>
      <c r="AT170" s="6"/>
      <c r="AU170" s="6"/>
      <c r="AV170" s="6"/>
      <c r="AW170" s="6"/>
      <c r="AX170" s="46"/>
      <c r="AY170" s="6"/>
      <c r="AZ170" s="46"/>
      <c r="BA170" s="46"/>
      <c r="BB170" s="16"/>
    </row>
    <row r="171" spans="1:54" s="15" customFormat="1" ht="40.25" customHeight="1" thickBot="1">
      <c r="A171" s="9"/>
      <c r="B171" s="393"/>
      <c r="C171" s="293"/>
      <c r="D171" s="294"/>
      <c r="E171" s="295"/>
      <c r="F171" s="344"/>
      <c r="G171" s="339"/>
      <c r="H171" s="339"/>
      <c r="I171" s="342"/>
      <c r="J171" s="330"/>
      <c r="K171" s="268"/>
      <c r="L171" s="268"/>
      <c r="M171" s="268"/>
      <c r="N171" s="268"/>
      <c r="O171" s="268"/>
      <c r="P171" s="268"/>
      <c r="Q171" s="268"/>
      <c r="R171" s="276"/>
      <c r="S171" s="276"/>
      <c r="T171" s="250"/>
      <c r="U171" s="250"/>
      <c r="V171" s="359"/>
      <c r="W171" s="359"/>
      <c r="X171" s="353"/>
      <c r="Y171" s="355"/>
      <c r="Z171" s="355"/>
      <c r="AA171" s="362"/>
      <c r="AB171" s="365"/>
      <c r="AC171" s="347"/>
      <c r="AD171" s="347"/>
      <c r="AE171" s="376"/>
      <c r="AF171" s="377"/>
      <c r="AG171" s="377"/>
      <c r="AH171" s="378"/>
      <c r="AI171" s="22"/>
      <c r="AJ171" s="58"/>
      <c r="AK171" s="46"/>
      <c r="AL171" s="58"/>
      <c r="AM171" s="58"/>
      <c r="AN171" s="6"/>
      <c r="AO171" s="6"/>
      <c r="AP171" s="6"/>
      <c r="AQ171" s="6"/>
      <c r="AR171" s="6"/>
      <c r="AS171" s="6"/>
      <c r="AT171" s="6"/>
      <c r="AU171" s="6"/>
      <c r="AV171" s="6"/>
      <c r="AW171" s="6"/>
      <c r="AX171" s="46"/>
      <c r="AY171" s="6"/>
      <c r="AZ171" s="46"/>
      <c r="BA171" s="46"/>
      <c r="BB171" s="16"/>
    </row>
    <row r="172" spans="1:54" s="15" customFormat="1" ht="40.25" customHeight="1" thickBot="1">
      <c r="A172" s="9"/>
      <c r="B172" s="394"/>
      <c r="C172" s="296"/>
      <c r="D172" s="297"/>
      <c r="E172" s="298"/>
      <c r="F172" s="344"/>
      <c r="G172" s="340"/>
      <c r="H172" s="340"/>
      <c r="I172" s="343"/>
      <c r="J172" s="331"/>
      <c r="K172" s="257"/>
      <c r="L172" s="257"/>
      <c r="M172" s="257"/>
      <c r="N172" s="257"/>
      <c r="O172" s="257"/>
      <c r="P172" s="257"/>
      <c r="Q172" s="257"/>
      <c r="R172" s="269"/>
      <c r="S172" s="269"/>
      <c r="T172" s="268"/>
      <c r="U172" s="268"/>
      <c r="V172" s="360"/>
      <c r="W172" s="360"/>
      <c r="X172" s="354"/>
      <c r="Y172" s="356"/>
      <c r="Z172" s="356"/>
      <c r="AA172" s="363"/>
      <c r="AB172" s="366"/>
      <c r="AC172" s="348"/>
      <c r="AD172" s="348"/>
      <c r="AE172" s="379"/>
      <c r="AF172" s="380"/>
      <c r="AG172" s="380"/>
      <c r="AH172" s="381"/>
      <c r="AI172" s="22"/>
      <c r="AJ172" s="58"/>
      <c r="AK172" s="46"/>
      <c r="AL172" s="58"/>
      <c r="AM172" s="58"/>
      <c r="AN172" s="6"/>
      <c r="AO172" s="6"/>
      <c r="AP172" s="6"/>
      <c r="AQ172" s="6"/>
      <c r="AR172" s="6"/>
      <c r="AS172" s="6"/>
      <c r="AT172" s="6"/>
      <c r="AU172" s="6"/>
      <c r="AV172" s="6"/>
      <c r="AW172" s="6"/>
      <c r="AX172" s="46"/>
      <c r="AY172" s="6"/>
      <c r="AZ172" s="46"/>
      <c r="BA172" s="46"/>
      <c r="BB172" s="16"/>
    </row>
    <row r="173" spans="1:54" s="17" customFormat="1" ht="40.25" customHeight="1" thickTop="1" thickBot="1">
      <c r="A173" s="11"/>
      <c r="B173" s="392">
        <f t="shared" ref="B173" si="67">B169+1</f>
        <v>33</v>
      </c>
      <c r="C173" s="290"/>
      <c r="D173" s="291"/>
      <c r="E173" s="292"/>
      <c r="F173" s="344"/>
      <c r="G173" s="338"/>
      <c r="H173" s="338"/>
      <c r="I173" s="341"/>
      <c r="J173" s="329"/>
      <c r="K173" s="267"/>
      <c r="L173" s="267"/>
      <c r="M173" s="267"/>
      <c r="N173" s="267"/>
      <c r="O173" s="267"/>
      <c r="P173" s="267"/>
      <c r="Q173" s="267"/>
      <c r="R173" s="281" t="s">
        <v>711</v>
      </c>
      <c r="S173" s="281"/>
      <c r="T173" s="280"/>
      <c r="U173" s="280"/>
      <c r="V173" s="367"/>
      <c r="W173" s="367"/>
      <c r="X173" s="388"/>
      <c r="Y173" s="355"/>
      <c r="Z173" s="355"/>
      <c r="AA173" s="361"/>
      <c r="AB173" s="387"/>
      <c r="AC173" s="351"/>
      <c r="AD173" s="351"/>
      <c r="AE173" s="373"/>
      <c r="AF173" s="374"/>
      <c r="AG173" s="374"/>
      <c r="AH173" s="375"/>
      <c r="AI173" s="23"/>
      <c r="AJ173" s="58"/>
      <c r="AK173" s="46"/>
      <c r="AL173" s="58"/>
      <c r="AM173" s="58"/>
      <c r="AN173" s="6"/>
      <c r="AO173" s="6"/>
      <c r="AP173" s="6"/>
      <c r="AQ173" s="6"/>
      <c r="AR173" s="6"/>
      <c r="AS173" s="6"/>
      <c r="AT173" s="6"/>
      <c r="AU173" s="6"/>
      <c r="AV173" s="6"/>
      <c r="AW173" s="6"/>
      <c r="AX173" s="46"/>
      <c r="AY173" s="6"/>
      <c r="AZ173" s="46"/>
      <c r="BA173" s="46"/>
      <c r="BB173" s="18"/>
    </row>
    <row r="174" spans="1:54" s="17" customFormat="1" ht="40.25" customHeight="1" thickBot="1">
      <c r="A174" s="11"/>
      <c r="B174" s="393"/>
      <c r="C174" s="293"/>
      <c r="D174" s="294"/>
      <c r="E174" s="295"/>
      <c r="F174" s="344"/>
      <c r="G174" s="339"/>
      <c r="H174" s="339"/>
      <c r="I174" s="342"/>
      <c r="J174" s="330"/>
      <c r="K174" s="250"/>
      <c r="L174" s="250"/>
      <c r="M174" s="250"/>
      <c r="N174" s="250"/>
      <c r="O174" s="250"/>
      <c r="P174" s="250"/>
      <c r="Q174" s="250"/>
      <c r="R174" s="276"/>
      <c r="S174" s="276"/>
      <c r="T174" s="250"/>
      <c r="U174" s="250"/>
      <c r="V174" s="359"/>
      <c r="W174" s="359"/>
      <c r="X174" s="353"/>
      <c r="Y174" s="355"/>
      <c r="Z174" s="355"/>
      <c r="AA174" s="362"/>
      <c r="AB174" s="365"/>
      <c r="AC174" s="347"/>
      <c r="AD174" s="347"/>
      <c r="AE174" s="376"/>
      <c r="AF174" s="377"/>
      <c r="AG174" s="377"/>
      <c r="AH174" s="378"/>
      <c r="AI174" s="23"/>
      <c r="AJ174" s="58"/>
      <c r="AK174" s="46"/>
      <c r="AL174" s="58"/>
      <c r="AM174" s="58"/>
      <c r="AN174" s="6"/>
      <c r="AO174" s="6"/>
      <c r="AP174" s="6"/>
      <c r="AQ174" s="6"/>
      <c r="AR174" s="6"/>
      <c r="AS174" s="6"/>
      <c r="AT174" s="6"/>
      <c r="AU174" s="6"/>
      <c r="AV174" s="6"/>
      <c r="AW174" s="6"/>
      <c r="AX174" s="46"/>
      <c r="AY174" s="6"/>
      <c r="AZ174" s="46"/>
      <c r="BA174" s="46"/>
      <c r="BB174" s="18"/>
    </row>
    <row r="175" spans="1:54" s="17" customFormat="1" ht="40.25" customHeight="1" thickBot="1">
      <c r="A175" s="11"/>
      <c r="B175" s="393"/>
      <c r="C175" s="293"/>
      <c r="D175" s="294"/>
      <c r="E175" s="295"/>
      <c r="F175" s="344"/>
      <c r="G175" s="339"/>
      <c r="H175" s="339"/>
      <c r="I175" s="342"/>
      <c r="J175" s="330"/>
      <c r="K175" s="268"/>
      <c r="L175" s="268"/>
      <c r="M175" s="268"/>
      <c r="N175" s="268"/>
      <c r="O175" s="268"/>
      <c r="P175" s="268"/>
      <c r="Q175" s="268"/>
      <c r="R175" s="276"/>
      <c r="S175" s="276"/>
      <c r="T175" s="250"/>
      <c r="U175" s="250"/>
      <c r="V175" s="359"/>
      <c r="W175" s="359"/>
      <c r="X175" s="353"/>
      <c r="Y175" s="355"/>
      <c r="Z175" s="355"/>
      <c r="AA175" s="362"/>
      <c r="AB175" s="365"/>
      <c r="AC175" s="347"/>
      <c r="AD175" s="347"/>
      <c r="AE175" s="376"/>
      <c r="AF175" s="377"/>
      <c r="AG175" s="377"/>
      <c r="AH175" s="378"/>
      <c r="AI175" s="23"/>
      <c r="AJ175" s="58"/>
      <c r="AK175" s="46"/>
      <c r="AL175" s="58"/>
      <c r="AM175" s="58"/>
      <c r="AN175" s="6"/>
      <c r="AO175" s="6"/>
      <c r="AP175" s="6"/>
      <c r="AQ175" s="6"/>
      <c r="AR175" s="6"/>
      <c r="AS175" s="6"/>
      <c r="AT175" s="6"/>
      <c r="AU175" s="6"/>
      <c r="AV175" s="6"/>
      <c r="AW175" s="6"/>
      <c r="AX175" s="46"/>
      <c r="AY175" s="6"/>
      <c r="AZ175" s="46"/>
      <c r="BA175" s="46"/>
      <c r="BB175" s="18"/>
    </row>
    <row r="176" spans="1:54" s="17" customFormat="1" ht="40.25" customHeight="1" thickBot="1">
      <c r="A176" s="11"/>
      <c r="B176" s="394"/>
      <c r="C176" s="296"/>
      <c r="D176" s="297"/>
      <c r="E176" s="298"/>
      <c r="F176" s="344"/>
      <c r="G176" s="340"/>
      <c r="H176" s="340"/>
      <c r="I176" s="343"/>
      <c r="J176" s="331"/>
      <c r="K176" s="257"/>
      <c r="L176" s="257"/>
      <c r="M176" s="257"/>
      <c r="N176" s="257"/>
      <c r="O176" s="257"/>
      <c r="P176" s="257"/>
      <c r="Q176" s="257"/>
      <c r="R176" s="269"/>
      <c r="S176" s="269"/>
      <c r="T176" s="268"/>
      <c r="U176" s="268"/>
      <c r="V176" s="360"/>
      <c r="W176" s="360"/>
      <c r="X176" s="354"/>
      <c r="Y176" s="356"/>
      <c r="Z176" s="356"/>
      <c r="AA176" s="363"/>
      <c r="AB176" s="366"/>
      <c r="AC176" s="348"/>
      <c r="AD176" s="348"/>
      <c r="AE176" s="379"/>
      <c r="AF176" s="380"/>
      <c r="AG176" s="380"/>
      <c r="AH176" s="381"/>
      <c r="AI176" s="23"/>
      <c r="AJ176" s="58"/>
      <c r="AK176" s="46"/>
      <c r="AL176" s="58"/>
      <c r="AM176" s="58"/>
      <c r="AN176" s="6"/>
      <c r="AO176" s="6"/>
      <c r="AP176" s="6"/>
      <c r="AQ176" s="6"/>
      <c r="AR176" s="6"/>
      <c r="AS176" s="6"/>
      <c r="AT176" s="6"/>
      <c r="AU176" s="6"/>
      <c r="AV176" s="6"/>
      <c r="AW176" s="6"/>
      <c r="AX176" s="46"/>
      <c r="AY176" s="6"/>
      <c r="AZ176" s="46"/>
      <c r="BA176" s="46"/>
      <c r="BB176" s="18"/>
    </row>
    <row r="177" spans="1:63" ht="40.25" customHeight="1" thickTop="1" thickBot="1">
      <c r="A177" s="13"/>
      <c r="B177" s="392">
        <f t="shared" ref="B177" si="68">B173+1</f>
        <v>34</v>
      </c>
      <c r="C177" s="290"/>
      <c r="D177" s="291"/>
      <c r="E177" s="292"/>
      <c r="F177" s="344"/>
      <c r="G177" s="338"/>
      <c r="H177" s="338"/>
      <c r="I177" s="341"/>
      <c r="J177" s="329"/>
      <c r="K177" s="267"/>
      <c r="L177" s="267"/>
      <c r="M177" s="267"/>
      <c r="N177" s="267"/>
      <c r="O177" s="267"/>
      <c r="P177" s="267"/>
      <c r="Q177" s="267"/>
      <c r="R177" s="281" t="s">
        <v>711</v>
      </c>
      <c r="S177" s="281"/>
      <c r="T177" s="280"/>
      <c r="U177" s="280"/>
      <c r="V177" s="367"/>
      <c r="W177" s="367"/>
      <c r="X177" s="388"/>
      <c r="Y177" s="355"/>
      <c r="Z177" s="384"/>
      <c r="AA177" s="361"/>
      <c r="AB177" s="387"/>
      <c r="AC177" s="351"/>
      <c r="AD177" s="351"/>
      <c r="AE177" s="373"/>
      <c r="AF177" s="374"/>
      <c r="AG177" s="374"/>
      <c r="AH177" s="375"/>
      <c r="AJ177" s="58"/>
      <c r="AL177" s="58"/>
      <c r="AM177" s="58"/>
      <c r="BC177"/>
      <c r="BD177"/>
      <c r="BE177"/>
      <c r="BF177"/>
      <c r="BG177"/>
      <c r="BH177"/>
      <c r="BI177"/>
      <c r="BJ177"/>
      <c r="BK177"/>
    </row>
    <row r="178" spans="1:63" ht="40.25" customHeight="1" thickBot="1">
      <c r="A178" s="13"/>
      <c r="B178" s="393"/>
      <c r="C178" s="293"/>
      <c r="D178" s="294"/>
      <c r="E178" s="295"/>
      <c r="F178" s="344"/>
      <c r="G178" s="339"/>
      <c r="H178" s="339"/>
      <c r="I178" s="342"/>
      <c r="J178" s="330"/>
      <c r="K178" s="250"/>
      <c r="L178" s="250"/>
      <c r="M178" s="250"/>
      <c r="N178" s="250"/>
      <c r="O178" s="250"/>
      <c r="P178" s="250"/>
      <c r="Q178" s="250"/>
      <c r="R178" s="276"/>
      <c r="S178" s="276"/>
      <c r="T178" s="250"/>
      <c r="U178" s="250"/>
      <c r="V178" s="359"/>
      <c r="W178" s="359"/>
      <c r="X178" s="353"/>
      <c r="Y178" s="355"/>
      <c r="Z178" s="385"/>
      <c r="AA178" s="362"/>
      <c r="AB178" s="365"/>
      <c r="AC178" s="347"/>
      <c r="AD178" s="347"/>
      <c r="AE178" s="376"/>
      <c r="AF178" s="377"/>
      <c r="AG178" s="377"/>
      <c r="AH178" s="378"/>
      <c r="AJ178" s="58"/>
      <c r="AL178" s="58"/>
      <c r="AM178" s="58"/>
      <c r="BC178"/>
      <c r="BD178"/>
      <c r="BE178"/>
      <c r="BF178"/>
      <c r="BG178"/>
      <c r="BH178"/>
      <c r="BI178"/>
      <c r="BJ178"/>
      <c r="BK178"/>
    </row>
    <row r="179" spans="1:63" ht="40.25" customHeight="1" thickBot="1">
      <c r="A179" s="13"/>
      <c r="B179" s="393"/>
      <c r="C179" s="293"/>
      <c r="D179" s="294"/>
      <c r="E179" s="295"/>
      <c r="F179" s="344"/>
      <c r="G179" s="339"/>
      <c r="H179" s="339"/>
      <c r="I179" s="342"/>
      <c r="J179" s="330"/>
      <c r="K179" s="268"/>
      <c r="L179" s="268"/>
      <c r="M179" s="268"/>
      <c r="N179" s="268"/>
      <c r="O179" s="268"/>
      <c r="P179" s="268"/>
      <c r="Q179" s="268"/>
      <c r="R179" s="276"/>
      <c r="S179" s="276"/>
      <c r="T179" s="250"/>
      <c r="U179" s="250"/>
      <c r="V179" s="359"/>
      <c r="W179" s="359"/>
      <c r="X179" s="353"/>
      <c r="Y179" s="355"/>
      <c r="Z179" s="385"/>
      <c r="AA179" s="362"/>
      <c r="AB179" s="365"/>
      <c r="AC179" s="347"/>
      <c r="AD179" s="347"/>
      <c r="AE179" s="376"/>
      <c r="AF179" s="377"/>
      <c r="AG179" s="377"/>
      <c r="AH179" s="378"/>
      <c r="AJ179" s="58"/>
      <c r="AL179" s="58"/>
      <c r="AM179" s="58"/>
      <c r="BC179"/>
      <c r="BD179"/>
      <c r="BE179"/>
      <c r="BF179"/>
      <c r="BG179"/>
      <c r="BH179"/>
      <c r="BI179"/>
      <c r="BJ179"/>
      <c r="BK179"/>
    </row>
    <row r="180" spans="1:63" ht="40.25" customHeight="1" thickBot="1">
      <c r="A180" s="13"/>
      <c r="B180" s="394"/>
      <c r="C180" s="296"/>
      <c r="D180" s="297"/>
      <c r="E180" s="298"/>
      <c r="F180" s="344"/>
      <c r="G180" s="340"/>
      <c r="H180" s="340"/>
      <c r="I180" s="343"/>
      <c r="J180" s="331"/>
      <c r="K180" s="257"/>
      <c r="L180" s="257"/>
      <c r="M180" s="257"/>
      <c r="N180" s="257"/>
      <c r="O180" s="257"/>
      <c r="P180" s="257"/>
      <c r="Q180" s="257"/>
      <c r="R180" s="269"/>
      <c r="S180" s="269"/>
      <c r="T180" s="268"/>
      <c r="U180" s="268"/>
      <c r="V180" s="360"/>
      <c r="W180" s="360"/>
      <c r="X180" s="354"/>
      <c r="Y180" s="356"/>
      <c r="Z180" s="386"/>
      <c r="AA180" s="363"/>
      <c r="AB180" s="366"/>
      <c r="AC180" s="348"/>
      <c r="AD180" s="348"/>
      <c r="AE180" s="379"/>
      <c r="AF180" s="380"/>
      <c r="AG180" s="380"/>
      <c r="AH180" s="381"/>
      <c r="AJ180" s="58"/>
      <c r="AL180" s="58"/>
      <c r="AM180" s="58"/>
      <c r="BC180"/>
      <c r="BD180"/>
      <c r="BE180"/>
      <c r="BF180"/>
      <c r="BG180"/>
      <c r="BH180"/>
      <c r="BI180"/>
      <c r="BJ180"/>
      <c r="BK180"/>
    </row>
    <row r="181" spans="1:63" ht="40.25" customHeight="1" thickTop="1" thickBot="1">
      <c r="A181" s="15"/>
      <c r="B181" s="393">
        <f t="shared" ref="B181" si="69">B177+1</f>
        <v>35</v>
      </c>
      <c r="C181" s="290"/>
      <c r="D181" s="291"/>
      <c r="E181" s="292"/>
      <c r="F181" s="344"/>
      <c r="G181" s="338"/>
      <c r="H181" s="338"/>
      <c r="I181" s="341"/>
      <c r="J181" s="395"/>
      <c r="K181" s="267"/>
      <c r="L181" s="267"/>
      <c r="M181" s="267"/>
      <c r="N181" s="267"/>
      <c r="O181" s="267"/>
      <c r="P181" s="267"/>
      <c r="Q181" s="267"/>
      <c r="R181" s="281" t="s">
        <v>711</v>
      </c>
      <c r="S181" s="281"/>
      <c r="T181" s="280"/>
      <c r="U181" s="280"/>
      <c r="V181" s="358"/>
      <c r="W181" s="367"/>
      <c r="X181" s="352"/>
      <c r="Y181" s="355"/>
      <c r="Z181" s="384"/>
      <c r="AA181" s="361"/>
      <c r="AB181" s="365"/>
      <c r="AC181" s="347"/>
      <c r="AD181" s="347"/>
      <c r="AE181" s="373"/>
      <c r="AF181" s="374"/>
      <c r="AG181" s="374"/>
      <c r="AH181" s="375"/>
      <c r="AJ181" s="58"/>
      <c r="AL181" s="58"/>
      <c r="AM181" s="58"/>
      <c r="BC181"/>
      <c r="BD181"/>
      <c r="BE181"/>
      <c r="BF181"/>
      <c r="BG181"/>
      <c r="BH181"/>
      <c r="BI181"/>
      <c r="BJ181"/>
      <c r="BK181"/>
    </row>
    <row r="182" spans="1:63" ht="40.25" customHeight="1" thickBot="1">
      <c r="A182" s="15"/>
      <c r="B182" s="393"/>
      <c r="C182" s="293"/>
      <c r="D182" s="294"/>
      <c r="E182" s="295"/>
      <c r="F182" s="344"/>
      <c r="G182" s="339"/>
      <c r="H182" s="339"/>
      <c r="I182" s="342"/>
      <c r="J182" s="330"/>
      <c r="K182" s="250"/>
      <c r="L182" s="250"/>
      <c r="M182" s="250"/>
      <c r="N182" s="250"/>
      <c r="O182" s="250"/>
      <c r="P182" s="250"/>
      <c r="Q182" s="250"/>
      <c r="R182" s="276"/>
      <c r="S182" s="276"/>
      <c r="T182" s="250"/>
      <c r="U182" s="250"/>
      <c r="V182" s="359"/>
      <c r="W182" s="359"/>
      <c r="X182" s="353"/>
      <c r="Y182" s="355"/>
      <c r="Z182" s="385"/>
      <c r="AA182" s="362"/>
      <c r="AB182" s="365"/>
      <c r="AC182" s="347"/>
      <c r="AD182" s="347"/>
      <c r="AE182" s="376"/>
      <c r="AF182" s="377"/>
      <c r="AG182" s="377"/>
      <c r="AH182" s="378"/>
      <c r="AJ182" s="58"/>
      <c r="AL182" s="58"/>
      <c r="AM182" s="58"/>
      <c r="BC182"/>
      <c r="BD182"/>
      <c r="BE182"/>
      <c r="BF182"/>
      <c r="BG182"/>
      <c r="BH182"/>
      <c r="BI182"/>
      <c r="BJ182"/>
      <c r="BK182"/>
    </row>
    <row r="183" spans="1:63" ht="40.25" customHeight="1" thickBot="1">
      <c r="A183" s="15"/>
      <c r="B183" s="393"/>
      <c r="C183" s="293"/>
      <c r="D183" s="294"/>
      <c r="E183" s="295"/>
      <c r="F183" s="344"/>
      <c r="G183" s="339"/>
      <c r="H183" s="339"/>
      <c r="I183" s="342"/>
      <c r="J183" s="330"/>
      <c r="K183" s="268"/>
      <c r="L183" s="268"/>
      <c r="M183" s="268"/>
      <c r="N183" s="268"/>
      <c r="O183" s="268"/>
      <c r="P183" s="268"/>
      <c r="Q183" s="268"/>
      <c r="R183" s="276"/>
      <c r="S183" s="276"/>
      <c r="T183" s="250"/>
      <c r="U183" s="250"/>
      <c r="V183" s="359"/>
      <c r="W183" s="359"/>
      <c r="X183" s="353"/>
      <c r="Y183" s="355"/>
      <c r="Z183" s="385"/>
      <c r="AA183" s="362"/>
      <c r="AB183" s="365"/>
      <c r="AC183" s="347"/>
      <c r="AD183" s="347"/>
      <c r="AE183" s="376"/>
      <c r="AF183" s="377"/>
      <c r="AG183" s="377"/>
      <c r="AH183" s="378"/>
      <c r="AJ183" s="58"/>
      <c r="AL183" s="58"/>
      <c r="AM183" s="58"/>
      <c r="BC183"/>
      <c r="BD183"/>
      <c r="BE183"/>
      <c r="BF183"/>
      <c r="BG183"/>
      <c r="BH183"/>
      <c r="BI183"/>
      <c r="BJ183"/>
      <c r="BK183"/>
    </row>
    <row r="184" spans="1:63" ht="40.25" customHeight="1" thickBot="1">
      <c r="A184" s="15"/>
      <c r="B184" s="393"/>
      <c r="C184" s="296"/>
      <c r="D184" s="297"/>
      <c r="E184" s="298"/>
      <c r="F184" s="344"/>
      <c r="G184" s="340"/>
      <c r="H184" s="340"/>
      <c r="I184" s="343"/>
      <c r="J184" s="331"/>
      <c r="K184" s="257"/>
      <c r="L184" s="257"/>
      <c r="M184" s="257"/>
      <c r="N184" s="257"/>
      <c r="O184" s="257"/>
      <c r="P184" s="257"/>
      <c r="Q184" s="257"/>
      <c r="R184" s="269"/>
      <c r="S184" s="269"/>
      <c r="T184" s="268"/>
      <c r="U184" s="268"/>
      <c r="V184" s="360"/>
      <c r="W184" s="360"/>
      <c r="X184" s="354"/>
      <c r="Y184" s="356"/>
      <c r="Z184" s="386"/>
      <c r="AA184" s="363"/>
      <c r="AB184" s="366"/>
      <c r="AC184" s="348"/>
      <c r="AD184" s="348"/>
      <c r="AE184" s="379"/>
      <c r="AF184" s="380"/>
      <c r="AG184" s="380"/>
      <c r="AH184" s="381"/>
      <c r="AJ184" s="58"/>
      <c r="AL184" s="58"/>
      <c r="AM184" s="58"/>
      <c r="BC184"/>
      <c r="BD184"/>
      <c r="BE184"/>
      <c r="BF184"/>
      <c r="BG184"/>
      <c r="BH184"/>
      <c r="BI184"/>
      <c r="BJ184"/>
      <c r="BK184"/>
    </row>
    <row r="185" spans="1:63" ht="40.25" customHeight="1" thickTop="1" thickBot="1">
      <c r="A185" s="17"/>
      <c r="B185" s="392">
        <f t="shared" ref="B185" si="70">B181+1</f>
        <v>36</v>
      </c>
      <c r="C185" s="290"/>
      <c r="D185" s="291"/>
      <c r="E185" s="292"/>
      <c r="F185" s="344"/>
      <c r="G185" s="338"/>
      <c r="H185" s="338"/>
      <c r="I185" s="341"/>
      <c r="J185" s="395"/>
      <c r="K185" s="267"/>
      <c r="L185" s="267"/>
      <c r="M185" s="267"/>
      <c r="N185" s="267"/>
      <c r="O185" s="267"/>
      <c r="P185" s="267"/>
      <c r="Q185" s="267"/>
      <c r="R185" s="281" t="s">
        <v>711</v>
      </c>
      <c r="S185" s="281"/>
      <c r="T185" s="280"/>
      <c r="U185" s="280"/>
      <c r="V185" s="358"/>
      <c r="W185" s="367"/>
      <c r="X185" s="352"/>
      <c r="Y185" s="355"/>
      <c r="Z185" s="355"/>
      <c r="AA185" s="361"/>
      <c r="AB185" s="364"/>
      <c r="AC185" s="357"/>
      <c r="AD185" s="357"/>
      <c r="AE185" s="373"/>
      <c r="AF185" s="374"/>
      <c r="AG185" s="374"/>
      <c r="AH185" s="375"/>
      <c r="AJ185" s="58"/>
      <c r="AL185" s="58"/>
      <c r="AM185" s="58"/>
      <c r="BC185"/>
      <c r="BD185"/>
      <c r="BE185"/>
      <c r="BF185"/>
      <c r="BG185"/>
      <c r="BH185"/>
      <c r="BI185"/>
      <c r="BJ185"/>
      <c r="BK185"/>
    </row>
    <row r="186" spans="1:63" ht="40.25" customHeight="1" thickBot="1">
      <c r="A186" s="17"/>
      <c r="B186" s="393"/>
      <c r="C186" s="293"/>
      <c r="D186" s="294"/>
      <c r="E186" s="295"/>
      <c r="F186" s="344"/>
      <c r="G186" s="339"/>
      <c r="H186" s="339"/>
      <c r="I186" s="342"/>
      <c r="J186" s="330"/>
      <c r="K186" s="250"/>
      <c r="L186" s="250"/>
      <c r="M186" s="250"/>
      <c r="N186" s="250"/>
      <c r="O186" s="250"/>
      <c r="P186" s="250"/>
      <c r="Q186" s="250"/>
      <c r="R186" s="276"/>
      <c r="S186" s="276"/>
      <c r="T186" s="250"/>
      <c r="U186" s="250"/>
      <c r="V186" s="359"/>
      <c r="W186" s="359"/>
      <c r="X186" s="353"/>
      <c r="Y186" s="355"/>
      <c r="Z186" s="355"/>
      <c r="AA186" s="362"/>
      <c r="AB186" s="365"/>
      <c r="AC186" s="347"/>
      <c r="AD186" s="347"/>
      <c r="AE186" s="376"/>
      <c r="AF186" s="377"/>
      <c r="AG186" s="377"/>
      <c r="AH186" s="378"/>
      <c r="AJ186" s="58"/>
      <c r="AL186" s="58"/>
      <c r="AM186" s="58"/>
      <c r="BC186"/>
      <c r="BD186"/>
      <c r="BE186"/>
      <c r="BF186"/>
      <c r="BG186"/>
      <c r="BH186"/>
      <c r="BI186"/>
      <c r="BJ186"/>
      <c r="BK186"/>
    </row>
    <row r="187" spans="1:63" ht="40.25" customHeight="1" thickBot="1">
      <c r="A187" s="17"/>
      <c r="B187" s="393"/>
      <c r="C187" s="293"/>
      <c r="D187" s="294"/>
      <c r="E187" s="295"/>
      <c r="F187" s="344"/>
      <c r="G187" s="339"/>
      <c r="H187" s="339"/>
      <c r="I187" s="342"/>
      <c r="J187" s="330"/>
      <c r="K187" s="268"/>
      <c r="L187" s="268"/>
      <c r="M187" s="268"/>
      <c r="N187" s="268"/>
      <c r="O187" s="268"/>
      <c r="P187" s="268"/>
      <c r="Q187" s="268"/>
      <c r="R187" s="276"/>
      <c r="S187" s="276"/>
      <c r="T187" s="250"/>
      <c r="U187" s="250"/>
      <c r="V187" s="359"/>
      <c r="W187" s="359"/>
      <c r="X187" s="353"/>
      <c r="Y187" s="355"/>
      <c r="Z187" s="355"/>
      <c r="AA187" s="362"/>
      <c r="AB187" s="365"/>
      <c r="AC187" s="347"/>
      <c r="AD187" s="347"/>
      <c r="AE187" s="376"/>
      <c r="AF187" s="377"/>
      <c r="AG187" s="377"/>
      <c r="AH187" s="378"/>
      <c r="AJ187" s="58"/>
      <c r="AL187" s="58"/>
      <c r="AM187" s="58"/>
      <c r="BC187"/>
      <c r="BD187"/>
      <c r="BE187"/>
      <c r="BF187"/>
      <c r="BG187"/>
      <c r="BH187"/>
      <c r="BI187"/>
      <c r="BJ187"/>
      <c r="BK187"/>
    </row>
    <row r="188" spans="1:63" ht="40.25" customHeight="1" thickBot="1">
      <c r="A188" s="17"/>
      <c r="B188" s="394"/>
      <c r="C188" s="296"/>
      <c r="D188" s="297"/>
      <c r="E188" s="298"/>
      <c r="F188" s="344"/>
      <c r="G188" s="340"/>
      <c r="H188" s="340"/>
      <c r="I188" s="343"/>
      <c r="J188" s="331"/>
      <c r="K188" s="257"/>
      <c r="L188" s="257"/>
      <c r="M188" s="257"/>
      <c r="N188" s="257"/>
      <c r="O188" s="257"/>
      <c r="P188" s="257"/>
      <c r="Q188" s="257"/>
      <c r="R188" s="269"/>
      <c r="S188" s="269"/>
      <c r="T188" s="268"/>
      <c r="U188" s="268"/>
      <c r="V188" s="360"/>
      <c r="W188" s="360"/>
      <c r="X188" s="354"/>
      <c r="Y188" s="356"/>
      <c r="Z188" s="356"/>
      <c r="AA188" s="363"/>
      <c r="AB188" s="366"/>
      <c r="AC188" s="348"/>
      <c r="AD188" s="348"/>
      <c r="AE188" s="379"/>
      <c r="AF188" s="380"/>
      <c r="AG188" s="380"/>
      <c r="AH188" s="381"/>
      <c r="AJ188" s="58"/>
      <c r="AL188" s="58"/>
      <c r="AM188" s="58"/>
      <c r="BC188"/>
      <c r="BD188"/>
      <c r="BE188"/>
      <c r="BF188"/>
      <c r="BG188"/>
      <c r="BH188"/>
      <c r="BI188"/>
      <c r="BJ188"/>
      <c r="BK188"/>
    </row>
    <row r="189" spans="1:63" ht="40.25" customHeight="1" thickTop="1" thickBot="1">
      <c r="B189" s="393">
        <f t="shared" ref="B189" si="71">B185+1</f>
        <v>37</v>
      </c>
      <c r="C189" s="290"/>
      <c r="D189" s="291"/>
      <c r="E189" s="292"/>
      <c r="F189" s="344"/>
      <c r="G189" s="338"/>
      <c r="H189" s="338"/>
      <c r="I189" s="341"/>
      <c r="J189" s="330"/>
      <c r="K189" s="267"/>
      <c r="L189" s="267"/>
      <c r="M189" s="267"/>
      <c r="N189" s="267"/>
      <c r="O189" s="267"/>
      <c r="P189" s="267"/>
      <c r="Q189" s="267"/>
      <c r="R189" s="281" t="s">
        <v>711</v>
      </c>
      <c r="S189" s="281"/>
      <c r="T189" s="280"/>
      <c r="U189" s="280"/>
      <c r="V189" s="359"/>
      <c r="W189" s="367"/>
      <c r="X189" s="352"/>
      <c r="Y189" s="355"/>
      <c r="Z189" s="355"/>
      <c r="AA189" s="361"/>
      <c r="AB189" s="365"/>
      <c r="AC189" s="347"/>
      <c r="AD189" s="347"/>
      <c r="AE189" s="373"/>
      <c r="AF189" s="374"/>
      <c r="AG189" s="374"/>
      <c r="AH189" s="375"/>
      <c r="AJ189" s="58"/>
      <c r="AL189" s="58"/>
      <c r="AM189" s="58"/>
      <c r="BC189"/>
      <c r="BD189"/>
      <c r="BE189"/>
      <c r="BF189"/>
      <c r="BG189"/>
      <c r="BH189"/>
      <c r="BI189"/>
      <c r="BJ189"/>
      <c r="BK189"/>
    </row>
    <row r="190" spans="1:63" ht="40.25" customHeight="1" thickBot="1">
      <c r="B190" s="393"/>
      <c r="C190" s="293"/>
      <c r="D190" s="294"/>
      <c r="E190" s="295"/>
      <c r="F190" s="344"/>
      <c r="G190" s="339"/>
      <c r="H190" s="339"/>
      <c r="I190" s="342"/>
      <c r="J190" s="330"/>
      <c r="K190" s="250"/>
      <c r="L190" s="250"/>
      <c r="M190" s="250"/>
      <c r="N190" s="250"/>
      <c r="O190" s="250"/>
      <c r="P190" s="250"/>
      <c r="Q190" s="250"/>
      <c r="R190" s="276"/>
      <c r="S190" s="276"/>
      <c r="T190" s="250"/>
      <c r="U190" s="250"/>
      <c r="V190" s="359"/>
      <c r="W190" s="359"/>
      <c r="X190" s="353"/>
      <c r="Y190" s="355"/>
      <c r="Z190" s="355"/>
      <c r="AA190" s="362"/>
      <c r="AB190" s="365"/>
      <c r="AC190" s="347"/>
      <c r="AD190" s="347"/>
      <c r="AE190" s="376"/>
      <c r="AF190" s="377"/>
      <c r="AG190" s="377"/>
      <c r="AH190" s="378"/>
      <c r="AJ190" s="58"/>
      <c r="AL190" s="58"/>
      <c r="AM190" s="58"/>
      <c r="BC190"/>
      <c r="BD190"/>
      <c r="BE190"/>
      <c r="BF190"/>
      <c r="BG190"/>
      <c r="BH190"/>
      <c r="BI190"/>
      <c r="BJ190"/>
      <c r="BK190"/>
    </row>
    <row r="191" spans="1:63" ht="40.25" customHeight="1" thickBot="1">
      <c r="B191" s="393"/>
      <c r="C191" s="293"/>
      <c r="D191" s="294"/>
      <c r="E191" s="295"/>
      <c r="F191" s="344"/>
      <c r="G191" s="339"/>
      <c r="H191" s="339"/>
      <c r="I191" s="342"/>
      <c r="J191" s="330"/>
      <c r="K191" s="268"/>
      <c r="L191" s="268"/>
      <c r="M191" s="268"/>
      <c r="N191" s="268"/>
      <c r="O191" s="268"/>
      <c r="P191" s="268"/>
      <c r="Q191" s="268"/>
      <c r="R191" s="276"/>
      <c r="S191" s="276"/>
      <c r="T191" s="250"/>
      <c r="U191" s="250"/>
      <c r="V191" s="359"/>
      <c r="W191" s="359"/>
      <c r="X191" s="353"/>
      <c r="Y191" s="355"/>
      <c r="Z191" s="355"/>
      <c r="AA191" s="362"/>
      <c r="AB191" s="365"/>
      <c r="AC191" s="347"/>
      <c r="AD191" s="347"/>
      <c r="AE191" s="376"/>
      <c r="AF191" s="377"/>
      <c r="AG191" s="377"/>
      <c r="AH191" s="378"/>
      <c r="AJ191" s="58"/>
      <c r="AL191" s="58"/>
      <c r="AM191" s="58"/>
      <c r="BC191"/>
      <c r="BD191"/>
      <c r="BE191"/>
      <c r="BF191"/>
      <c r="BG191"/>
      <c r="BH191"/>
      <c r="BI191"/>
      <c r="BJ191"/>
      <c r="BK191"/>
    </row>
    <row r="192" spans="1:63" ht="40.25" customHeight="1" thickBot="1">
      <c r="B192" s="393"/>
      <c r="C192" s="296"/>
      <c r="D192" s="297"/>
      <c r="E192" s="298"/>
      <c r="F192" s="344"/>
      <c r="G192" s="340"/>
      <c r="H192" s="340"/>
      <c r="I192" s="343"/>
      <c r="J192" s="331"/>
      <c r="K192" s="257"/>
      <c r="L192" s="257"/>
      <c r="M192" s="257"/>
      <c r="N192" s="257"/>
      <c r="O192" s="257"/>
      <c r="P192" s="257"/>
      <c r="Q192" s="257"/>
      <c r="R192" s="269"/>
      <c r="S192" s="269"/>
      <c r="T192" s="268"/>
      <c r="U192" s="268"/>
      <c r="V192" s="360"/>
      <c r="W192" s="360"/>
      <c r="X192" s="354"/>
      <c r="Y192" s="356"/>
      <c r="Z192" s="356"/>
      <c r="AA192" s="363"/>
      <c r="AB192" s="366"/>
      <c r="AC192" s="348"/>
      <c r="AD192" s="348"/>
      <c r="AE192" s="379"/>
      <c r="AF192" s="380"/>
      <c r="AG192" s="380"/>
      <c r="AH192" s="381"/>
      <c r="AJ192" s="58"/>
      <c r="AL192" s="58"/>
      <c r="AM192" s="58"/>
      <c r="BC192"/>
      <c r="BD192"/>
      <c r="BE192"/>
      <c r="BF192"/>
      <c r="BG192"/>
      <c r="BH192"/>
      <c r="BI192"/>
      <c r="BJ192"/>
      <c r="BK192"/>
    </row>
    <row r="193" spans="1:63" ht="40.25" customHeight="1" thickTop="1" thickBot="1">
      <c r="B193" s="392">
        <f t="shared" ref="B193" si="72">B189+1</f>
        <v>38</v>
      </c>
      <c r="C193" s="290"/>
      <c r="D193" s="291"/>
      <c r="E193" s="292"/>
      <c r="F193" s="344"/>
      <c r="G193" s="338"/>
      <c r="H193" s="338"/>
      <c r="I193" s="342"/>
      <c r="J193" s="330"/>
      <c r="K193" s="267"/>
      <c r="L193" s="267"/>
      <c r="M193" s="267"/>
      <c r="N193" s="267"/>
      <c r="O193" s="267"/>
      <c r="P193" s="267"/>
      <c r="Q193" s="267"/>
      <c r="R193" s="281" t="s">
        <v>711</v>
      </c>
      <c r="S193" s="281"/>
      <c r="T193" s="280"/>
      <c r="U193" s="280"/>
      <c r="V193" s="359"/>
      <c r="W193" s="367"/>
      <c r="X193" s="353"/>
      <c r="Y193" s="355"/>
      <c r="Z193" s="355"/>
      <c r="AA193" s="361"/>
      <c r="AB193" s="365"/>
      <c r="AC193" s="347"/>
      <c r="AD193" s="347"/>
      <c r="AE193" s="373"/>
      <c r="AF193" s="374"/>
      <c r="AG193" s="374"/>
      <c r="AH193" s="375"/>
      <c r="AJ193" s="58"/>
      <c r="AL193" s="58"/>
      <c r="AM193" s="58"/>
      <c r="BC193"/>
      <c r="BD193"/>
      <c r="BE193"/>
      <c r="BF193"/>
      <c r="BG193"/>
      <c r="BH193"/>
      <c r="BI193"/>
      <c r="BJ193"/>
      <c r="BK193"/>
    </row>
    <row r="194" spans="1:63" ht="40.25" customHeight="1" thickBot="1">
      <c r="B194" s="393"/>
      <c r="C194" s="293"/>
      <c r="D194" s="294"/>
      <c r="E194" s="295"/>
      <c r="F194" s="344"/>
      <c r="G194" s="339"/>
      <c r="H194" s="339"/>
      <c r="I194" s="342"/>
      <c r="J194" s="330"/>
      <c r="K194" s="250"/>
      <c r="L194" s="250"/>
      <c r="M194" s="250"/>
      <c r="N194" s="250"/>
      <c r="O194" s="250"/>
      <c r="P194" s="250"/>
      <c r="Q194" s="250"/>
      <c r="R194" s="276"/>
      <c r="S194" s="276"/>
      <c r="T194" s="250"/>
      <c r="U194" s="250"/>
      <c r="V194" s="359"/>
      <c r="W194" s="359"/>
      <c r="X194" s="353"/>
      <c r="Y194" s="355"/>
      <c r="Z194" s="355"/>
      <c r="AA194" s="362"/>
      <c r="AB194" s="365"/>
      <c r="AC194" s="347"/>
      <c r="AD194" s="347"/>
      <c r="AE194" s="376"/>
      <c r="AF194" s="377"/>
      <c r="AG194" s="377"/>
      <c r="AH194" s="378"/>
      <c r="AJ194" s="58"/>
      <c r="AL194" s="58"/>
      <c r="AM194" s="58"/>
      <c r="BC194"/>
      <c r="BD194"/>
      <c r="BE194"/>
      <c r="BF194"/>
      <c r="BG194"/>
      <c r="BH194"/>
      <c r="BI194"/>
      <c r="BJ194"/>
      <c r="BK194"/>
    </row>
    <row r="195" spans="1:63" ht="40.25" customHeight="1" thickBot="1">
      <c r="B195" s="393"/>
      <c r="C195" s="293"/>
      <c r="D195" s="294"/>
      <c r="E195" s="295"/>
      <c r="F195" s="344"/>
      <c r="G195" s="339"/>
      <c r="H195" s="339"/>
      <c r="I195" s="342"/>
      <c r="J195" s="330"/>
      <c r="K195" s="268"/>
      <c r="L195" s="268"/>
      <c r="M195" s="268"/>
      <c r="N195" s="268"/>
      <c r="O195" s="268"/>
      <c r="P195" s="268"/>
      <c r="Q195" s="268"/>
      <c r="R195" s="276"/>
      <c r="S195" s="276"/>
      <c r="T195" s="250"/>
      <c r="U195" s="250"/>
      <c r="V195" s="359"/>
      <c r="W195" s="359"/>
      <c r="X195" s="353"/>
      <c r="Y195" s="355"/>
      <c r="Z195" s="355"/>
      <c r="AA195" s="362"/>
      <c r="AB195" s="365"/>
      <c r="AC195" s="347"/>
      <c r="AD195" s="347"/>
      <c r="AE195" s="376"/>
      <c r="AF195" s="377"/>
      <c r="AG195" s="377"/>
      <c r="AH195" s="378"/>
      <c r="AJ195" s="58"/>
      <c r="AL195" s="58"/>
      <c r="AM195" s="58"/>
      <c r="BC195"/>
      <c r="BD195"/>
      <c r="BE195"/>
      <c r="BF195"/>
      <c r="BG195"/>
      <c r="BH195"/>
      <c r="BI195"/>
      <c r="BJ195"/>
      <c r="BK195"/>
    </row>
    <row r="196" spans="1:63" ht="40.25" customHeight="1" thickBot="1">
      <c r="B196" s="394"/>
      <c r="C196" s="296"/>
      <c r="D196" s="297"/>
      <c r="E196" s="298"/>
      <c r="F196" s="344"/>
      <c r="G196" s="340"/>
      <c r="H196" s="340"/>
      <c r="I196" s="343"/>
      <c r="J196" s="331"/>
      <c r="K196" s="257"/>
      <c r="L196" s="257"/>
      <c r="M196" s="257"/>
      <c r="N196" s="257"/>
      <c r="O196" s="257"/>
      <c r="P196" s="257"/>
      <c r="Q196" s="257"/>
      <c r="R196" s="269"/>
      <c r="S196" s="269"/>
      <c r="T196" s="268"/>
      <c r="U196" s="268"/>
      <c r="V196" s="360"/>
      <c r="W196" s="360"/>
      <c r="X196" s="354"/>
      <c r="Y196" s="356"/>
      <c r="Z196" s="356"/>
      <c r="AA196" s="363"/>
      <c r="AB196" s="366"/>
      <c r="AC196" s="348"/>
      <c r="AD196" s="348"/>
      <c r="AE196" s="379"/>
      <c r="AF196" s="380"/>
      <c r="AG196" s="380"/>
      <c r="AH196" s="381"/>
      <c r="AJ196" s="58"/>
      <c r="AL196" s="58"/>
      <c r="AM196" s="58"/>
      <c r="BC196"/>
      <c r="BD196"/>
      <c r="BE196"/>
      <c r="BF196"/>
      <c r="BG196"/>
      <c r="BH196"/>
      <c r="BI196"/>
      <c r="BJ196"/>
      <c r="BK196"/>
    </row>
    <row r="197" spans="1:63" ht="40.25" customHeight="1" thickTop="1" thickBot="1">
      <c r="B197" s="393">
        <f t="shared" ref="B197" si="73">B193+1</f>
        <v>39</v>
      </c>
      <c r="C197" s="290"/>
      <c r="D197" s="291"/>
      <c r="E197" s="292"/>
      <c r="F197" s="344"/>
      <c r="G197" s="338"/>
      <c r="H197" s="338"/>
      <c r="I197" s="342"/>
      <c r="J197" s="330"/>
      <c r="K197" s="267"/>
      <c r="L197" s="267"/>
      <c r="M197" s="267"/>
      <c r="N197" s="267"/>
      <c r="O197" s="267"/>
      <c r="P197" s="267"/>
      <c r="Q197" s="267"/>
      <c r="R197" s="281" t="s">
        <v>711</v>
      </c>
      <c r="S197" s="281"/>
      <c r="T197" s="280"/>
      <c r="U197" s="280"/>
      <c r="V197" s="359"/>
      <c r="W197" s="367"/>
      <c r="X197" s="353"/>
      <c r="Y197" s="355"/>
      <c r="Z197" s="355"/>
      <c r="AA197" s="361"/>
      <c r="AB197" s="365"/>
      <c r="AC197" s="347"/>
      <c r="AD197" s="347"/>
      <c r="AE197" s="373"/>
      <c r="AF197" s="374"/>
      <c r="AG197" s="374"/>
      <c r="AH197" s="375"/>
      <c r="AJ197" s="58"/>
      <c r="AL197" s="58"/>
      <c r="AM197" s="58"/>
      <c r="BC197"/>
      <c r="BD197"/>
      <c r="BE197"/>
      <c r="BF197"/>
      <c r="BG197"/>
      <c r="BH197"/>
      <c r="BI197"/>
      <c r="BJ197"/>
      <c r="BK197"/>
    </row>
    <row r="198" spans="1:63" ht="40.25" customHeight="1" thickBot="1">
      <c r="B198" s="393"/>
      <c r="C198" s="293"/>
      <c r="D198" s="294"/>
      <c r="E198" s="295"/>
      <c r="F198" s="344"/>
      <c r="G198" s="339"/>
      <c r="H198" s="339"/>
      <c r="I198" s="342"/>
      <c r="J198" s="330"/>
      <c r="K198" s="250"/>
      <c r="L198" s="250"/>
      <c r="M198" s="250"/>
      <c r="N198" s="250"/>
      <c r="O198" s="250"/>
      <c r="P198" s="250"/>
      <c r="Q198" s="250"/>
      <c r="R198" s="276"/>
      <c r="S198" s="276"/>
      <c r="T198" s="250"/>
      <c r="U198" s="250"/>
      <c r="V198" s="359"/>
      <c r="W198" s="359"/>
      <c r="X198" s="353"/>
      <c r="Y198" s="355"/>
      <c r="Z198" s="355"/>
      <c r="AA198" s="362"/>
      <c r="AB198" s="365"/>
      <c r="AC198" s="347"/>
      <c r="AD198" s="347"/>
      <c r="AE198" s="376"/>
      <c r="AF198" s="377"/>
      <c r="AG198" s="377"/>
      <c r="AH198" s="378"/>
      <c r="AJ198" s="58"/>
      <c r="AL198" s="58"/>
      <c r="AM198" s="58"/>
      <c r="BC198"/>
      <c r="BD198"/>
      <c r="BE198"/>
      <c r="BF198"/>
      <c r="BG198"/>
      <c r="BH198"/>
      <c r="BI198"/>
      <c r="BJ198"/>
      <c r="BK198"/>
    </row>
    <row r="199" spans="1:63" ht="40.25" customHeight="1" thickBot="1">
      <c r="B199" s="393"/>
      <c r="C199" s="293"/>
      <c r="D199" s="294"/>
      <c r="E199" s="295"/>
      <c r="F199" s="344"/>
      <c r="G199" s="339"/>
      <c r="H199" s="339"/>
      <c r="I199" s="342"/>
      <c r="J199" s="330"/>
      <c r="K199" s="268"/>
      <c r="L199" s="268"/>
      <c r="M199" s="268"/>
      <c r="N199" s="268"/>
      <c r="O199" s="268"/>
      <c r="P199" s="268"/>
      <c r="Q199" s="268"/>
      <c r="R199" s="276"/>
      <c r="S199" s="276"/>
      <c r="T199" s="250"/>
      <c r="U199" s="250"/>
      <c r="V199" s="359"/>
      <c r="W199" s="359"/>
      <c r="X199" s="353"/>
      <c r="Y199" s="355"/>
      <c r="Z199" s="355"/>
      <c r="AA199" s="362"/>
      <c r="AB199" s="365"/>
      <c r="AC199" s="347"/>
      <c r="AD199" s="347"/>
      <c r="AE199" s="376"/>
      <c r="AF199" s="377"/>
      <c r="AG199" s="377"/>
      <c r="AH199" s="378"/>
      <c r="AJ199" s="58"/>
      <c r="AL199" s="58"/>
      <c r="AM199" s="58"/>
      <c r="BC199"/>
      <c r="BD199"/>
      <c r="BE199"/>
      <c r="BF199"/>
      <c r="BG199"/>
      <c r="BH199"/>
      <c r="BI199"/>
      <c r="BJ199"/>
      <c r="BK199"/>
    </row>
    <row r="200" spans="1:63" ht="40.25" customHeight="1" thickBot="1">
      <c r="B200" s="393"/>
      <c r="C200" s="296"/>
      <c r="D200" s="297"/>
      <c r="E200" s="298"/>
      <c r="F200" s="344"/>
      <c r="G200" s="340"/>
      <c r="H200" s="340"/>
      <c r="I200" s="343"/>
      <c r="J200" s="331"/>
      <c r="K200" s="257"/>
      <c r="L200" s="257"/>
      <c r="M200" s="257"/>
      <c r="N200" s="257"/>
      <c r="O200" s="257"/>
      <c r="P200" s="257"/>
      <c r="Q200" s="257"/>
      <c r="R200" s="269"/>
      <c r="S200" s="269"/>
      <c r="T200" s="268"/>
      <c r="U200" s="268"/>
      <c r="V200" s="360"/>
      <c r="W200" s="360"/>
      <c r="X200" s="354"/>
      <c r="Y200" s="356"/>
      <c r="Z200" s="356"/>
      <c r="AA200" s="363"/>
      <c r="AB200" s="366"/>
      <c r="AC200" s="348"/>
      <c r="AD200" s="348"/>
      <c r="AE200" s="379"/>
      <c r="AF200" s="380"/>
      <c r="AG200" s="380"/>
      <c r="AH200" s="381"/>
      <c r="AJ200" s="58"/>
      <c r="AL200" s="58"/>
      <c r="AM200" s="58"/>
      <c r="BC200"/>
      <c r="BD200"/>
      <c r="BE200"/>
      <c r="BF200"/>
      <c r="BG200"/>
      <c r="BH200"/>
      <c r="BI200"/>
      <c r="BJ200"/>
      <c r="BK200"/>
    </row>
    <row r="201" spans="1:63" ht="40.25" customHeight="1" thickTop="1" thickBot="1">
      <c r="B201" s="392">
        <f t="shared" ref="B201" si="74">B197+1</f>
        <v>40</v>
      </c>
      <c r="C201" s="290"/>
      <c r="D201" s="291"/>
      <c r="E201" s="292"/>
      <c r="F201" s="344"/>
      <c r="G201" s="339"/>
      <c r="H201" s="339"/>
      <c r="I201" s="342"/>
      <c r="J201" s="330"/>
      <c r="K201" s="267"/>
      <c r="L201" s="267"/>
      <c r="M201" s="267"/>
      <c r="N201" s="267"/>
      <c r="O201" s="267"/>
      <c r="P201" s="267"/>
      <c r="Q201" s="267"/>
      <c r="R201" s="281" t="s">
        <v>711</v>
      </c>
      <c r="S201" s="281"/>
      <c r="T201" s="280"/>
      <c r="U201" s="280"/>
      <c r="V201" s="359"/>
      <c r="W201" s="367"/>
      <c r="X201" s="353"/>
      <c r="Y201" s="355"/>
      <c r="Z201" s="355"/>
      <c r="AA201" s="361"/>
      <c r="AB201" s="365"/>
      <c r="AC201" s="347"/>
      <c r="AD201" s="347"/>
      <c r="AE201" s="373"/>
      <c r="AF201" s="374"/>
      <c r="AG201" s="374"/>
      <c r="AH201" s="375"/>
      <c r="AJ201" s="58"/>
      <c r="AL201" s="58"/>
      <c r="AM201" s="58"/>
      <c r="BC201"/>
      <c r="BD201"/>
      <c r="BE201"/>
      <c r="BF201"/>
      <c r="BG201"/>
      <c r="BH201"/>
      <c r="BI201"/>
      <c r="BJ201"/>
      <c r="BK201"/>
    </row>
    <row r="202" spans="1:63" ht="40.25" customHeight="1" thickBot="1">
      <c r="B202" s="393"/>
      <c r="C202" s="293"/>
      <c r="D202" s="294"/>
      <c r="E202" s="295"/>
      <c r="F202" s="344"/>
      <c r="G202" s="339"/>
      <c r="H202" s="339"/>
      <c r="I202" s="342"/>
      <c r="J202" s="330"/>
      <c r="K202" s="250"/>
      <c r="L202" s="250"/>
      <c r="M202" s="250"/>
      <c r="N202" s="250"/>
      <c r="O202" s="250"/>
      <c r="P202" s="250"/>
      <c r="Q202" s="250"/>
      <c r="R202" s="276"/>
      <c r="S202" s="276"/>
      <c r="T202" s="250"/>
      <c r="U202" s="250"/>
      <c r="V202" s="359"/>
      <c r="W202" s="359"/>
      <c r="X202" s="353"/>
      <c r="Y202" s="355"/>
      <c r="Z202" s="355"/>
      <c r="AA202" s="362"/>
      <c r="AB202" s="365"/>
      <c r="AC202" s="347"/>
      <c r="AD202" s="347"/>
      <c r="AE202" s="376"/>
      <c r="AF202" s="377"/>
      <c r="AG202" s="377"/>
      <c r="AH202" s="378"/>
      <c r="AJ202" s="58"/>
      <c r="AL202" s="58"/>
      <c r="AM202" s="58"/>
      <c r="BC202"/>
      <c r="BD202"/>
      <c r="BE202"/>
      <c r="BF202"/>
      <c r="BG202"/>
      <c r="BH202"/>
      <c r="BI202"/>
      <c r="BJ202"/>
      <c r="BK202"/>
    </row>
    <row r="203" spans="1:63" ht="40.25" customHeight="1" thickBot="1">
      <c r="B203" s="393"/>
      <c r="C203" s="293"/>
      <c r="D203" s="294"/>
      <c r="E203" s="295"/>
      <c r="F203" s="344"/>
      <c r="G203" s="339"/>
      <c r="H203" s="339"/>
      <c r="I203" s="342"/>
      <c r="J203" s="330"/>
      <c r="K203" s="268"/>
      <c r="L203" s="268"/>
      <c r="M203" s="268"/>
      <c r="N203" s="268"/>
      <c r="O203" s="268"/>
      <c r="P203" s="268"/>
      <c r="Q203" s="268"/>
      <c r="R203" s="276"/>
      <c r="S203" s="276"/>
      <c r="T203" s="250"/>
      <c r="U203" s="250"/>
      <c r="V203" s="359"/>
      <c r="W203" s="359"/>
      <c r="X203" s="353"/>
      <c r="Y203" s="355"/>
      <c r="Z203" s="355"/>
      <c r="AA203" s="362"/>
      <c r="AB203" s="365"/>
      <c r="AC203" s="347"/>
      <c r="AD203" s="347"/>
      <c r="AE203" s="376"/>
      <c r="AF203" s="377"/>
      <c r="AG203" s="377"/>
      <c r="AH203" s="378"/>
      <c r="AJ203" s="58"/>
      <c r="AL203" s="58"/>
      <c r="AM203" s="58"/>
      <c r="BC203"/>
      <c r="BD203"/>
      <c r="BE203"/>
      <c r="BF203"/>
      <c r="BG203"/>
      <c r="BH203"/>
      <c r="BI203"/>
      <c r="BJ203"/>
      <c r="BK203"/>
    </row>
    <row r="204" spans="1:63" ht="40.25" customHeight="1" thickBot="1">
      <c r="B204" s="394"/>
      <c r="C204" s="296"/>
      <c r="D204" s="297"/>
      <c r="E204" s="298"/>
      <c r="F204" s="344"/>
      <c r="G204" s="340"/>
      <c r="H204" s="340"/>
      <c r="I204" s="343"/>
      <c r="J204" s="331"/>
      <c r="K204" s="257"/>
      <c r="L204" s="257"/>
      <c r="M204" s="257"/>
      <c r="N204" s="257"/>
      <c r="O204" s="257"/>
      <c r="P204" s="257"/>
      <c r="Q204" s="257"/>
      <c r="R204" s="286"/>
      <c r="S204" s="286"/>
      <c r="T204" s="287"/>
      <c r="U204" s="287"/>
      <c r="V204" s="360"/>
      <c r="W204" s="360"/>
      <c r="X204" s="354"/>
      <c r="Y204" s="356"/>
      <c r="Z204" s="356"/>
      <c r="AA204" s="363"/>
      <c r="AB204" s="366"/>
      <c r="AC204" s="348"/>
      <c r="AD204" s="348"/>
      <c r="AE204" s="379"/>
      <c r="AF204" s="380"/>
      <c r="AG204" s="380"/>
      <c r="AH204" s="381"/>
      <c r="AJ204" s="58"/>
      <c r="AK204" s="410"/>
      <c r="AL204" s="411"/>
      <c r="AM204" s="411"/>
      <c r="AN204" s="412"/>
      <c r="AO204" s="410"/>
      <c r="AP204" s="410"/>
      <c r="AQ204" s="410"/>
      <c r="AR204" s="410"/>
      <c r="AS204" s="410"/>
      <c r="AT204" s="410"/>
      <c r="AU204" s="410"/>
      <c r="AV204" s="410"/>
      <c r="AW204" s="410"/>
      <c r="BC204"/>
      <c r="BD204"/>
      <c r="BE204"/>
      <c r="BF204"/>
      <c r="BG204"/>
      <c r="BH204"/>
      <c r="BI204"/>
      <c r="BJ204"/>
      <c r="BK204"/>
    </row>
    <row r="205" spans="1:63" ht="30" customHeight="1" thickBot="1">
      <c r="AJ205" s="58"/>
      <c r="AK205" s="410"/>
      <c r="AL205" s="411"/>
      <c r="AM205" s="411"/>
      <c r="AN205" s="412"/>
      <c r="AO205" s="410"/>
      <c r="AP205" s="410"/>
      <c r="AQ205" s="410"/>
      <c r="AR205" s="410"/>
      <c r="AS205" s="410"/>
      <c r="AT205" s="410"/>
      <c r="AU205" s="410"/>
      <c r="AV205" s="410"/>
      <c r="AW205" s="410"/>
      <c r="BC205"/>
      <c r="BD205"/>
      <c r="BE205"/>
      <c r="BF205"/>
      <c r="BG205"/>
      <c r="BH205"/>
      <c r="BI205"/>
      <c r="BJ205"/>
      <c r="BK205"/>
    </row>
    <row r="206" spans="1:63" ht="40.25" customHeight="1" thickTop="1">
      <c r="A206" s="2"/>
      <c r="B206" s="44" t="s">
        <v>103</v>
      </c>
      <c r="C206" s="299" t="s">
        <v>543</v>
      </c>
      <c r="D206" s="299"/>
      <c r="E206" s="299"/>
      <c r="F206" s="299"/>
      <c r="G206" s="299"/>
      <c r="H206" s="299"/>
      <c r="I206" s="299"/>
      <c r="J206" s="299"/>
      <c r="K206" s="98"/>
      <c r="L206" s="98"/>
      <c r="M206" s="98"/>
      <c r="N206" s="98"/>
      <c r="O206" s="98"/>
      <c r="P206" s="98"/>
      <c r="Q206" s="98"/>
      <c r="R206" s="98"/>
      <c r="S206" s="98"/>
      <c r="T206" s="98"/>
      <c r="U206" s="98"/>
      <c r="V206" s="98"/>
      <c r="W206" s="98"/>
      <c r="X206" s="59"/>
      <c r="Y206" s="98"/>
      <c r="Z206" s="98"/>
      <c r="AA206" s="98"/>
      <c r="AB206" s="98"/>
      <c r="AC206" s="98"/>
      <c r="AD206" s="98"/>
      <c r="AE206" s="98"/>
      <c r="AF206" s="98"/>
      <c r="AG206" s="98"/>
      <c r="AH206" s="98"/>
      <c r="AJ206" s="58"/>
      <c r="AK206" s="57"/>
      <c r="AL206" s="63"/>
      <c r="AM206" s="63"/>
      <c r="AN206" s="30"/>
      <c r="AO206" s="30"/>
      <c r="AP206" s="30"/>
      <c r="AQ206" s="30"/>
      <c r="AR206" s="30"/>
      <c r="AS206" s="31"/>
      <c r="AT206" s="31"/>
      <c r="AU206" s="32"/>
      <c r="AV206" s="33"/>
      <c r="AW206" s="34"/>
      <c r="BC206"/>
      <c r="BD206"/>
      <c r="BE206"/>
      <c r="BF206"/>
      <c r="BG206"/>
      <c r="BH206"/>
      <c r="BI206"/>
      <c r="BJ206"/>
      <c r="BK206"/>
    </row>
    <row r="207" spans="1:63" ht="40.25" customHeight="1" thickBot="1">
      <c r="A207" s="3"/>
      <c r="B207" s="45"/>
      <c r="C207" s="300"/>
      <c r="D207" s="300"/>
      <c r="E207" s="300"/>
      <c r="F207" s="300"/>
      <c r="G207" s="300"/>
      <c r="H207" s="300"/>
      <c r="I207" s="300"/>
      <c r="J207" s="300"/>
      <c r="K207" s="99"/>
      <c r="L207" s="99"/>
      <c r="M207" s="99"/>
      <c r="N207" s="99"/>
      <c r="O207" s="99"/>
      <c r="P207" s="99"/>
      <c r="Q207" s="99"/>
      <c r="R207" s="99"/>
      <c r="S207" s="99"/>
      <c r="T207" s="99"/>
      <c r="U207" s="99"/>
      <c r="V207" s="99"/>
      <c r="W207" s="99"/>
      <c r="X207" s="60"/>
      <c r="Y207" s="99"/>
      <c r="Z207" s="99"/>
      <c r="AA207" s="99"/>
      <c r="AB207" s="99"/>
      <c r="AC207" s="99"/>
      <c r="AD207" s="99"/>
      <c r="AE207" s="99"/>
      <c r="AF207" s="99"/>
      <c r="AG207" s="99"/>
      <c r="AH207" s="99"/>
      <c r="AJ207" s="58"/>
      <c r="AK207" s="57"/>
      <c r="AL207" s="63"/>
      <c r="AM207" s="63"/>
      <c r="AN207" s="30"/>
      <c r="AO207" s="30"/>
      <c r="AP207" s="30"/>
      <c r="AQ207" s="30"/>
      <c r="AR207" s="30"/>
      <c r="AS207" s="31"/>
      <c r="AT207" s="31"/>
      <c r="AU207" s="32"/>
      <c r="AV207" s="33"/>
      <c r="AW207" s="34"/>
      <c r="BC207"/>
      <c r="BD207"/>
      <c r="BE207"/>
      <c r="BF207"/>
      <c r="BG207"/>
      <c r="BH207"/>
      <c r="BI207"/>
      <c r="BJ207"/>
      <c r="BK207"/>
    </row>
    <row r="208" spans="1:63" ht="40.25" customHeight="1" thickTop="1" thickBot="1">
      <c r="AJ208" s="58"/>
      <c r="AK208" s="57"/>
      <c r="AL208" s="63"/>
      <c r="AM208" s="63"/>
      <c r="AN208" s="30"/>
      <c r="AO208" s="30"/>
      <c r="AP208" s="30"/>
      <c r="AQ208" s="30"/>
      <c r="AR208" s="30"/>
      <c r="AS208" s="31"/>
      <c r="AT208" s="31"/>
      <c r="AU208" s="32"/>
      <c r="AV208" s="33"/>
      <c r="AW208" s="34"/>
      <c r="BC208"/>
      <c r="BD208"/>
      <c r="BE208"/>
      <c r="BF208"/>
      <c r="BG208"/>
      <c r="BH208"/>
      <c r="BI208"/>
      <c r="BJ208"/>
      <c r="BK208"/>
    </row>
    <row r="209" spans="1:63" ht="40.25" customHeight="1">
      <c r="C209" s="301" t="s">
        <v>0</v>
      </c>
      <c r="D209" s="302"/>
      <c r="E209" s="302"/>
      <c r="F209" s="311" t="str">
        <f>F158</f>
        <v>1B</v>
      </c>
      <c r="H209" s="314" t="s">
        <v>1</v>
      </c>
      <c r="I209" s="315"/>
      <c r="J209" s="320">
        <f>J158</f>
        <v>45199</v>
      </c>
      <c r="K209" s="321"/>
      <c r="L209" s="322"/>
      <c r="M209" s="240"/>
      <c r="N209" s="240"/>
      <c r="O209" s="240"/>
      <c r="P209" s="240"/>
      <c r="Q209" s="240"/>
      <c r="R209" s="240"/>
      <c r="S209" s="240"/>
      <c r="T209" s="240"/>
      <c r="U209" s="240"/>
      <c r="V209" s="26"/>
      <c r="W209" s="54"/>
      <c r="X209" s="54"/>
      <c r="Y209" s="26"/>
      <c r="Z209" s="26"/>
      <c r="AA209" s="26"/>
      <c r="AJ209" s="58"/>
      <c r="AK209" s="57"/>
      <c r="AL209" s="63"/>
      <c r="AM209" s="63"/>
      <c r="AN209" s="30"/>
      <c r="AO209" s="30"/>
      <c r="AP209" s="30"/>
      <c r="AQ209" s="30"/>
      <c r="AR209" s="30"/>
      <c r="AS209" s="31"/>
      <c r="AT209" s="31"/>
      <c r="AU209" s="32"/>
      <c r="AV209" s="33"/>
      <c r="AW209" s="34"/>
      <c r="BC209"/>
      <c r="BD209"/>
      <c r="BE209"/>
      <c r="BF209"/>
      <c r="BG209"/>
      <c r="BH209"/>
      <c r="BI209"/>
      <c r="BJ209"/>
      <c r="BK209"/>
    </row>
    <row r="210" spans="1:63" ht="40.25" customHeight="1">
      <c r="C210" s="303"/>
      <c r="D210" s="304"/>
      <c r="E210" s="304"/>
      <c r="F210" s="312"/>
      <c r="H210" s="316"/>
      <c r="I210" s="317"/>
      <c r="J210" s="323"/>
      <c r="K210" s="324"/>
      <c r="L210" s="325"/>
      <c r="M210" s="240"/>
      <c r="N210" s="240"/>
      <c r="O210" s="240"/>
      <c r="P210" s="240"/>
      <c r="Q210" s="240"/>
      <c r="R210" s="240"/>
      <c r="S210" s="240"/>
      <c r="T210" s="240"/>
      <c r="U210" s="240"/>
      <c r="V210" s="25"/>
      <c r="W210" s="55"/>
      <c r="X210" s="55"/>
      <c r="Y210" s="27"/>
      <c r="Z210" s="27"/>
      <c r="AA210" s="27"/>
      <c r="AC210" s="61"/>
      <c r="AE210" t="s">
        <v>134</v>
      </c>
      <c r="AJ210" s="58"/>
      <c r="AK210" s="57"/>
      <c r="AL210" s="63"/>
      <c r="AM210" s="63"/>
      <c r="AN210" s="30"/>
      <c r="AO210" s="30"/>
      <c r="AP210" s="30"/>
      <c r="AQ210" s="30"/>
      <c r="AR210" s="30"/>
      <c r="AS210" s="31"/>
      <c r="AT210" s="31"/>
      <c r="AU210" s="32"/>
      <c r="AV210" s="33"/>
      <c r="AW210" s="34"/>
      <c r="BC210"/>
      <c r="BD210"/>
      <c r="BE210"/>
      <c r="BF210"/>
      <c r="BG210"/>
      <c r="BH210"/>
      <c r="BI210"/>
      <c r="BJ210"/>
      <c r="BK210"/>
    </row>
    <row r="211" spans="1:63" ht="40.25" customHeight="1">
      <c r="C211" s="303"/>
      <c r="D211" s="304"/>
      <c r="E211" s="304"/>
      <c r="F211" s="312"/>
      <c r="H211" s="316"/>
      <c r="I211" s="317"/>
      <c r="J211" s="323"/>
      <c r="K211" s="324"/>
      <c r="L211" s="325"/>
      <c r="M211" s="240"/>
      <c r="N211" s="240"/>
      <c r="O211" s="240"/>
      <c r="P211" s="240"/>
      <c r="Q211" s="240"/>
      <c r="R211" s="240"/>
      <c r="S211" s="240"/>
      <c r="T211" s="240"/>
      <c r="U211" s="240"/>
      <c r="V211" s="25"/>
      <c r="W211" s="55"/>
      <c r="X211" s="55"/>
      <c r="Y211" s="27"/>
      <c r="Z211" s="27"/>
      <c r="AA211" s="27"/>
      <c r="AB211" s="1"/>
      <c r="AC211" s="61"/>
      <c r="AE211" t="s">
        <v>134</v>
      </c>
      <c r="AG211" s="1"/>
      <c r="AH211" s="1"/>
      <c r="AJ211" s="58"/>
      <c r="AK211" s="57"/>
      <c r="AL211" s="63"/>
      <c r="AM211" s="63"/>
      <c r="AN211" s="30"/>
      <c r="AO211" s="30"/>
      <c r="AP211" s="30"/>
      <c r="AQ211" s="30"/>
      <c r="AR211" s="30"/>
      <c r="AS211" s="31"/>
      <c r="AT211" s="31"/>
      <c r="AU211" s="32"/>
      <c r="AV211" s="33"/>
      <c r="AW211" s="34"/>
      <c r="BC211"/>
      <c r="BD211"/>
      <c r="BE211"/>
      <c r="BF211"/>
      <c r="BG211"/>
      <c r="BH211"/>
      <c r="BI211"/>
      <c r="BJ211"/>
      <c r="BK211"/>
    </row>
    <row r="212" spans="1:63" ht="40.25" customHeight="1" thickBot="1">
      <c r="C212" s="305"/>
      <c r="D212" s="306"/>
      <c r="E212" s="306"/>
      <c r="F212" s="313"/>
      <c r="H212" s="318"/>
      <c r="I212" s="319"/>
      <c r="J212" s="326"/>
      <c r="K212" s="327"/>
      <c r="L212" s="328"/>
      <c r="M212" s="240"/>
      <c r="N212" s="240"/>
      <c r="O212" s="240"/>
      <c r="P212" s="240"/>
      <c r="Q212" s="240"/>
      <c r="R212" s="240"/>
      <c r="S212" s="240"/>
      <c r="T212" s="240"/>
      <c r="U212" s="240"/>
      <c r="AC212" s="62"/>
      <c r="AJ212" s="58"/>
      <c r="AK212" s="57"/>
      <c r="AL212" s="63"/>
      <c r="AM212" s="63"/>
      <c r="AN212" s="30"/>
      <c r="AO212" s="30"/>
      <c r="AP212" s="30"/>
      <c r="AQ212" s="30"/>
      <c r="AR212" s="30"/>
      <c r="AS212" s="31"/>
      <c r="AT212" s="31"/>
      <c r="AU212" s="32"/>
      <c r="AV212" s="33"/>
      <c r="AW212" s="34"/>
      <c r="BC212"/>
      <c r="BD212"/>
      <c r="BE212"/>
      <c r="BF212"/>
      <c r="BG212"/>
      <c r="BH212"/>
      <c r="BI212"/>
      <c r="BJ212"/>
      <c r="BK212"/>
    </row>
    <row r="213" spans="1:63" ht="40.25" customHeight="1" thickBot="1">
      <c r="AJ213" s="58"/>
      <c r="AK213" s="57"/>
      <c r="AL213" s="63"/>
      <c r="AM213" s="63"/>
      <c r="AN213" s="30"/>
      <c r="AO213" s="30"/>
      <c r="AP213" s="30"/>
      <c r="AQ213" s="30"/>
      <c r="AR213" s="30"/>
      <c r="AS213" s="31"/>
      <c r="AT213" s="31"/>
      <c r="AU213" s="32"/>
      <c r="AV213" s="33"/>
      <c r="AW213" s="34"/>
      <c r="AX213" s="47"/>
      <c r="AY213" s="8"/>
      <c r="AZ213" s="47"/>
      <c r="BA213" s="47"/>
      <c r="BC213"/>
      <c r="BD213"/>
      <c r="BE213"/>
      <c r="BF213"/>
      <c r="BG213"/>
      <c r="BH213"/>
      <c r="BI213"/>
      <c r="BJ213"/>
      <c r="BK213"/>
    </row>
    <row r="214" spans="1:63" ht="40.25" customHeight="1">
      <c r="B214" s="401" t="s">
        <v>4</v>
      </c>
      <c r="C214" s="403" t="s">
        <v>111</v>
      </c>
      <c r="D214" s="405" t="s">
        <v>7</v>
      </c>
      <c r="E214" s="407" t="s">
        <v>8</v>
      </c>
      <c r="F214" s="307" t="s">
        <v>6</v>
      </c>
      <c r="G214" s="345" t="s">
        <v>102</v>
      </c>
      <c r="H214" s="345" t="s">
        <v>5</v>
      </c>
      <c r="I214" s="307" t="s">
        <v>13</v>
      </c>
      <c r="J214" s="309" t="s">
        <v>101</v>
      </c>
      <c r="K214" s="332" t="s">
        <v>597</v>
      </c>
      <c r="L214" s="333"/>
      <c r="M214" s="333"/>
      <c r="N214" s="333"/>
      <c r="O214" s="333"/>
      <c r="P214" s="333"/>
      <c r="Q214" s="334"/>
      <c r="R214" s="332" t="s">
        <v>119</v>
      </c>
      <c r="S214" s="389"/>
      <c r="T214" s="389"/>
      <c r="U214" s="389"/>
      <c r="V214" s="345" t="s">
        <v>15</v>
      </c>
      <c r="W214" s="345" t="s">
        <v>108</v>
      </c>
      <c r="X214" s="382" t="s">
        <v>131</v>
      </c>
      <c r="Y214" s="345" t="s">
        <v>106</v>
      </c>
      <c r="Z214" s="345" t="s">
        <v>242</v>
      </c>
      <c r="AA214" s="345" t="s">
        <v>104</v>
      </c>
      <c r="AB214" s="382" t="s">
        <v>112</v>
      </c>
      <c r="AC214" s="349" t="s">
        <v>107</v>
      </c>
      <c r="AD214" s="349" t="s">
        <v>130</v>
      </c>
      <c r="AE214" s="309" t="s">
        <v>361</v>
      </c>
      <c r="AF214" s="368"/>
      <c r="AG214" s="368"/>
      <c r="AH214" s="369"/>
      <c r="AJ214" s="58"/>
      <c r="AK214" s="57"/>
      <c r="AL214" s="63"/>
      <c r="AM214" s="63"/>
      <c r="AN214" s="30"/>
      <c r="AO214" s="30"/>
      <c r="AP214" s="30"/>
      <c r="AQ214" s="30"/>
      <c r="AR214" s="30"/>
      <c r="AS214" s="31"/>
      <c r="AT214" s="31"/>
      <c r="AU214" s="32"/>
      <c r="AV214" s="33"/>
      <c r="AW214" s="34"/>
      <c r="AX214" s="47"/>
      <c r="AY214" s="8"/>
      <c r="AZ214" s="47"/>
      <c r="BA214" s="47"/>
      <c r="BC214"/>
      <c r="BD214"/>
      <c r="BE214"/>
      <c r="BF214"/>
      <c r="BG214"/>
      <c r="BH214"/>
      <c r="BI214"/>
      <c r="BJ214"/>
      <c r="BK214"/>
    </row>
    <row r="215" spans="1:63" ht="40.25" customHeight="1" thickBot="1">
      <c r="B215" s="402"/>
      <c r="C215" s="404"/>
      <c r="D215" s="406"/>
      <c r="E215" s="408"/>
      <c r="F215" s="308"/>
      <c r="G215" s="346"/>
      <c r="H215" s="346"/>
      <c r="I215" s="308"/>
      <c r="J215" s="310"/>
      <c r="K215" s="335"/>
      <c r="L215" s="336"/>
      <c r="M215" s="336"/>
      <c r="N215" s="336"/>
      <c r="O215" s="336"/>
      <c r="P215" s="336"/>
      <c r="Q215" s="337"/>
      <c r="R215" s="390"/>
      <c r="S215" s="391"/>
      <c r="T215" s="391"/>
      <c r="U215" s="391"/>
      <c r="V215" s="346"/>
      <c r="W215" s="346"/>
      <c r="X215" s="383"/>
      <c r="Y215" s="346"/>
      <c r="Z215" s="346"/>
      <c r="AA215" s="346"/>
      <c r="AB215" s="383"/>
      <c r="AC215" s="350"/>
      <c r="AD215" s="350"/>
      <c r="AE215" s="370"/>
      <c r="AF215" s="371"/>
      <c r="AG215" s="371"/>
      <c r="AH215" s="372"/>
      <c r="AJ215" s="58"/>
      <c r="AK215" s="57"/>
      <c r="AL215" s="63"/>
      <c r="AM215" s="63"/>
      <c r="AN215" s="30"/>
      <c r="AO215" s="30"/>
      <c r="AP215" s="30"/>
      <c r="AQ215" s="30"/>
      <c r="AR215" s="30"/>
      <c r="AS215" s="31"/>
      <c r="AT215" s="31"/>
      <c r="AU215" s="32"/>
      <c r="AV215" s="33"/>
      <c r="AW215" s="34"/>
      <c r="AX215" s="47"/>
      <c r="AY215" s="8"/>
      <c r="AZ215" s="47"/>
      <c r="BA215" s="47"/>
      <c r="BC215"/>
      <c r="BD215"/>
      <c r="BE215"/>
      <c r="BF215"/>
      <c r="BG215"/>
      <c r="BH215"/>
      <c r="BI215"/>
      <c r="BJ215"/>
      <c r="BK215"/>
    </row>
    <row r="216" spans="1:63" ht="40.25" customHeight="1" thickTop="1" thickBot="1">
      <c r="A216" s="7"/>
      <c r="B216" s="393">
        <v>41</v>
      </c>
      <c r="C216" s="398"/>
      <c r="D216" s="399"/>
      <c r="E216" s="400"/>
      <c r="F216" s="396"/>
      <c r="G216" s="338"/>
      <c r="H216" s="338"/>
      <c r="I216" s="341"/>
      <c r="J216" s="329"/>
      <c r="K216" s="256"/>
      <c r="L216" s="256"/>
      <c r="M216" s="256"/>
      <c r="N216" s="256"/>
      <c r="O216" s="256"/>
      <c r="P216" s="256"/>
      <c r="Q216" s="267"/>
      <c r="R216" s="277" t="s">
        <v>710</v>
      </c>
      <c r="S216" s="277"/>
      <c r="T216" s="278"/>
      <c r="U216" s="278"/>
      <c r="V216" s="367"/>
      <c r="W216" s="367"/>
      <c r="X216" s="388"/>
      <c r="Y216" s="355"/>
      <c r="Z216" s="355"/>
      <c r="AA216" s="361"/>
      <c r="AB216" s="387"/>
      <c r="AC216" s="351"/>
      <c r="AD216" s="351"/>
      <c r="AE216" s="373"/>
      <c r="AF216" s="374"/>
      <c r="AG216" s="374"/>
      <c r="AH216" s="375"/>
      <c r="AJ216" s="58"/>
      <c r="AK216" s="57"/>
      <c r="AL216" s="63"/>
      <c r="AM216" s="63"/>
      <c r="AN216" s="30"/>
      <c r="AO216" s="30"/>
      <c r="AP216" s="30"/>
      <c r="AQ216" s="30"/>
      <c r="AR216" s="30"/>
      <c r="AS216" s="31"/>
      <c r="AT216" s="31"/>
      <c r="AU216" s="32"/>
      <c r="AV216" s="33"/>
      <c r="AW216" s="34"/>
      <c r="AX216" s="47"/>
      <c r="AY216" s="8"/>
      <c r="AZ216" s="47"/>
      <c r="BA216" s="47"/>
      <c r="BC216"/>
      <c r="BD216"/>
      <c r="BE216"/>
      <c r="BF216"/>
      <c r="BG216"/>
      <c r="BH216"/>
      <c r="BI216"/>
      <c r="BJ216"/>
      <c r="BK216"/>
    </row>
    <row r="217" spans="1:63" ht="40.25" customHeight="1" thickBot="1">
      <c r="A217" s="7"/>
      <c r="B217" s="393"/>
      <c r="C217" s="293"/>
      <c r="D217" s="294"/>
      <c r="E217" s="295"/>
      <c r="F217" s="397"/>
      <c r="G217" s="339"/>
      <c r="H217" s="339"/>
      <c r="I217" s="342"/>
      <c r="J217" s="330"/>
      <c r="K217" s="250"/>
      <c r="L217" s="250"/>
      <c r="M217" s="250"/>
      <c r="N217" s="250"/>
      <c r="O217" s="250"/>
      <c r="P217" s="250"/>
      <c r="Q217" s="250"/>
      <c r="R217" s="276"/>
      <c r="S217" s="276"/>
      <c r="T217" s="250"/>
      <c r="U217" s="250"/>
      <c r="V217" s="359"/>
      <c r="W217" s="359"/>
      <c r="X217" s="353"/>
      <c r="Y217" s="355"/>
      <c r="Z217" s="355"/>
      <c r="AA217" s="362"/>
      <c r="AB217" s="365"/>
      <c r="AC217" s="347"/>
      <c r="AD217" s="347"/>
      <c r="AE217" s="376"/>
      <c r="AF217" s="377"/>
      <c r="AG217" s="377"/>
      <c r="AH217" s="378"/>
      <c r="AJ217" s="58"/>
      <c r="AK217" s="57"/>
      <c r="AL217" s="63"/>
      <c r="AM217" s="63"/>
      <c r="AN217" s="30"/>
      <c r="AO217" s="30"/>
      <c r="AP217" s="30"/>
      <c r="AQ217" s="30"/>
      <c r="AR217" s="30"/>
      <c r="AS217" s="31"/>
      <c r="AT217" s="31"/>
      <c r="AU217" s="32"/>
      <c r="AV217" s="33"/>
      <c r="AW217" s="34"/>
      <c r="AX217" s="48"/>
      <c r="AY217" s="10"/>
      <c r="AZ217" s="48"/>
      <c r="BA217" s="48"/>
      <c r="BC217"/>
      <c r="BD217"/>
      <c r="BE217"/>
      <c r="BF217"/>
      <c r="BG217"/>
      <c r="BH217"/>
      <c r="BI217"/>
      <c r="BJ217"/>
      <c r="BK217"/>
    </row>
    <row r="218" spans="1:63" ht="40.25" customHeight="1" thickBot="1">
      <c r="A218" s="7"/>
      <c r="B218" s="393"/>
      <c r="C218" s="293"/>
      <c r="D218" s="294"/>
      <c r="E218" s="295"/>
      <c r="F218" s="397"/>
      <c r="G218" s="339"/>
      <c r="H218" s="339"/>
      <c r="I218" s="342"/>
      <c r="J218" s="330"/>
      <c r="K218" s="268"/>
      <c r="L218" s="268"/>
      <c r="M218" s="268"/>
      <c r="N218" s="268"/>
      <c r="O218" s="268"/>
      <c r="P218" s="268"/>
      <c r="Q218" s="268"/>
      <c r="R218" s="276"/>
      <c r="S218" s="276"/>
      <c r="T218" s="250"/>
      <c r="U218" s="250"/>
      <c r="V218" s="359"/>
      <c r="W218" s="359"/>
      <c r="X218" s="353"/>
      <c r="Y218" s="355"/>
      <c r="Z218" s="355"/>
      <c r="AA218" s="362"/>
      <c r="AB218" s="365"/>
      <c r="AC218" s="347"/>
      <c r="AD218" s="347"/>
      <c r="AE218" s="376"/>
      <c r="AF218" s="377"/>
      <c r="AG218" s="377"/>
      <c r="AH218" s="378"/>
      <c r="AJ218" s="58"/>
      <c r="AK218" s="57"/>
      <c r="AL218" s="63"/>
      <c r="AM218" s="63"/>
      <c r="AN218" s="30"/>
      <c r="AO218" s="30"/>
      <c r="AP218" s="30"/>
      <c r="AQ218" s="30"/>
      <c r="AR218" s="30"/>
      <c r="AS218" s="31"/>
      <c r="AT218" s="31"/>
      <c r="AU218" s="32"/>
      <c r="AV218" s="33"/>
      <c r="AW218" s="34"/>
      <c r="AX218" s="48"/>
      <c r="AY218" s="10"/>
      <c r="AZ218" s="48"/>
      <c r="BA218" s="48"/>
      <c r="BC218"/>
      <c r="BD218"/>
      <c r="BE218"/>
      <c r="BF218"/>
      <c r="BG218"/>
      <c r="BH218"/>
      <c r="BI218"/>
      <c r="BJ218"/>
      <c r="BK218"/>
    </row>
    <row r="219" spans="1:63" ht="40.25" customHeight="1" thickBot="1">
      <c r="A219" s="7"/>
      <c r="B219" s="393"/>
      <c r="C219" s="296"/>
      <c r="D219" s="297"/>
      <c r="E219" s="298"/>
      <c r="F219" s="397"/>
      <c r="G219" s="340"/>
      <c r="H219" s="340"/>
      <c r="I219" s="343"/>
      <c r="J219" s="331"/>
      <c r="K219" s="257"/>
      <c r="L219" s="257"/>
      <c r="M219" s="257"/>
      <c r="N219" s="257"/>
      <c r="O219" s="257"/>
      <c r="P219" s="257"/>
      <c r="Q219" s="279"/>
      <c r="R219" s="269"/>
      <c r="S219" s="269"/>
      <c r="T219" s="268"/>
      <c r="U219" s="268"/>
      <c r="V219" s="360"/>
      <c r="W219" s="360"/>
      <c r="X219" s="354"/>
      <c r="Y219" s="356"/>
      <c r="Z219" s="356"/>
      <c r="AA219" s="363"/>
      <c r="AB219" s="366"/>
      <c r="AC219" s="348"/>
      <c r="AD219" s="348"/>
      <c r="AE219" s="379"/>
      <c r="AF219" s="380"/>
      <c r="AG219" s="380"/>
      <c r="AH219" s="381"/>
      <c r="AJ219" s="58"/>
      <c r="AK219" s="57"/>
      <c r="AL219" s="63"/>
      <c r="AM219" s="63"/>
      <c r="AN219" s="30"/>
      <c r="AO219" s="30"/>
      <c r="AP219" s="30"/>
      <c r="AQ219" s="30"/>
      <c r="AR219" s="30"/>
      <c r="AS219" s="31"/>
      <c r="AT219" s="31"/>
      <c r="AU219" s="32"/>
      <c r="AV219" s="33"/>
      <c r="AW219" s="34"/>
      <c r="AX219" s="48"/>
      <c r="AY219" s="10"/>
      <c r="AZ219" s="48"/>
      <c r="BA219" s="48"/>
      <c r="BC219"/>
      <c r="BD219"/>
      <c r="BE219"/>
      <c r="BF219"/>
      <c r="BG219"/>
      <c r="BH219"/>
      <c r="BI219"/>
      <c r="BJ219"/>
      <c r="BK219"/>
    </row>
    <row r="220" spans="1:63" ht="40.25" customHeight="1" thickTop="1" thickBot="1">
      <c r="A220" s="9"/>
      <c r="B220" s="392">
        <f>B216+1</f>
        <v>42</v>
      </c>
      <c r="C220" s="290"/>
      <c r="D220" s="291"/>
      <c r="E220" s="292"/>
      <c r="F220" s="344"/>
      <c r="G220" s="338"/>
      <c r="H220" s="338"/>
      <c r="I220" s="341"/>
      <c r="J220" s="329"/>
      <c r="K220" s="267"/>
      <c r="L220" s="267"/>
      <c r="M220" s="267"/>
      <c r="N220" s="267"/>
      <c r="O220" s="267"/>
      <c r="P220" s="267"/>
      <c r="Q220" s="280"/>
      <c r="R220" s="281" t="s">
        <v>711</v>
      </c>
      <c r="S220" s="281"/>
      <c r="T220" s="280"/>
      <c r="U220" s="280"/>
      <c r="V220" s="367"/>
      <c r="W220" s="367"/>
      <c r="X220" s="388"/>
      <c r="Y220" s="355"/>
      <c r="Z220" s="355"/>
      <c r="AA220" s="361"/>
      <c r="AB220" s="387"/>
      <c r="AC220" s="351"/>
      <c r="AD220" s="351"/>
      <c r="AE220" s="373"/>
      <c r="AF220" s="374"/>
      <c r="AG220" s="374"/>
      <c r="AH220" s="375"/>
      <c r="AJ220" s="58"/>
      <c r="AK220" s="57"/>
      <c r="AL220" s="63"/>
      <c r="AM220" s="63"/>
      <c r="AN220" s="30"/>
      <c r="AO220" s="30"/>
      <c r="AP220" s="30"/>
      <c r="AQ220" s="30"/>
      <c r="AR220" s="30"/>
      <c r="AS220" s="31"/>
      <c r="AT220" s="31"/>
      <c r="AU220" s="32"/>
      <c r="AV220" s="33"/>
      <c r="AW220" s="34"/>
      <c r="AX220" s="48"/>
      <c r="AY220" s="10"/>
      <c r="AZ220" s="48"/>
      <c r="BA220" s="48"/>
      <c r="BC220"/>
      <c r="BD220"/>
      <c r="BE220"/>
      <c r="BF220"/>
      <c r="BG220"/>
      <c r="BH220"/>
      <c r="BI220"/>
      <c r="BJ220"/>
      <c r="BK220"/>
    </row>
    <row r="221" spans="1:63" ht="40.25" customHeight="1" thickBot="1">
      <c r="A221" s="9"/>
      <c r="B221" s="393"/>
      <c r="C221" s="293"/>
      <c r="D221" s="294"/>
      <c r="E221" s="295"/>
      <c r="F221" s="344"/>
      <c r="G221" s="339"/>
      <c r="H221" s="339"/>
      <c r="I221" s="342"/>
      <c r="J221" s="330"/>
      <c r="K221" s="250"/>
      <c r="L221" s="250"/>
      <c r="M221" s="250"/>
      <c r="N221" s="250"/>
      <c r="O221" s="250"/>
      <c r="P221" s="250"/>
      <c r="Q221" s="250"/>
      <c r="R221" s="276"/>
      <c r="S221" s="276"/>
      <c r="T221" s="250"/>
      <c r="U221" s="250"/>
      <c r="V221" s="359"/>
      <c r="W221" s="359"/>
      <c r="X221" s="353"/>
      <c r="Y221" s="355"/>
      <c r="Z221" s="355"/>
      <c r="AA221" s="362"/>
      <c r="AB221" s="365"/>
      <c r="AC221" s="347"/>
      <c r="AD221" s="347"/>
      <c r="AE221" s="376"/>
      <c r="AF221" s="377"/>
      <c r="AG221" s="377"/>
      <c r="AH221" s="378"/>
      <c r="AJ221" s="64"/>
      <c r="AK221" s="49"/>
      <c r="AL221" s="64"/>
      <c r="AM221" s="64"/>
      <c r="AN221" s="30"/>
      <c r="AO221" s="12"/>
      <c r="AP221" s="12"/>
      <c r="AQ221" s="12"/>
      <c r="AR221" s="12"/>
      <c r="AS221" s="12"/>
      <c r="AT221" s="12"/>
      <c r="AU221" s="28"/>
      <c r="AV221" s="28"/>
      <c r="AW221" s="12"/>
      <c r="AX221" s="49"/>
      <c r="AY221" s="12"/>
      <c r="AZ221" s="49"/>
      <c r="BA221" s="49"/>
      <c r="BC221"/>
      <c r="BD221"/>
      <c r="BE221"/>
      <c r="BF221"/>
      <c r="BG221"/>
      <c r="BH221"/>
      <c r="BI221"/>
      <c r="BJ221"/>
      <c r="BK221"/>
    </row>
    <row r="222" spans="1:63" ht="40.25" customHeight="1" thickBot="1">
      <c r="A222" s="9"/>
      <c r="B222" s="393"/>
      <c r="C222" s="293"/>
      <c r="D222" s="294"/>
      <c r="E222" s="295"/>
      <c r="F222" s="344"/>
      <c r="G222" s="339"/>
      <c r="H222" s="339"/>
      <c r="I222" s="342"/>
      <c r="J222" s="330"/>
      <c r="K222" s="268"/>
      <c r="L222" s="268"/>
      <c r="M222" s="268"/>
      <c r="N222" s="268"/>
      <c r="O222" s="268"/>
      <c r="P222" s="268"/>
      <c r="Q222" s="268"/>
      <c r="R222" s="276"/>
      <c r="S222" s="276"/>
      <c r="T222" s="250"/>
      <c r="U222" s="250"/>
      <c r="V222" s="359"/>
      <c r="W222" s="359"/>
      <c r="X222" s="353"/>
      <c r="Y222" s="355"/>
      <c r="Z222" s="355"/>
      <c r="AA222" s="362"/>
      <c r="AB222" s="365"/>
      <c r="AC222" s="347"/>
      <c r="AD222" s="347"/>
      <c r="AE222" s="376"/>
      <c r="AF222" s="377"/>
      <c r="AG222" s="377"/>
      <c r="AH222" s="378"/>
      <c r="AJ222" s="64"/>
      <c r="AK222" s="49"/>
      <c r="AL222" s="64"/>
      <c r="AM222" s="64"/>
      <c r="AN222" s="12"/>
      <c r="AO222" s="12"/>
      <c r="AP222" s="12"/>
      <c r="AQ222" s="12"/>
      <c r="AR222" s="12"/>
      <c r="AS222" s="12"/>
      <c r="AT222" s="12"/>
      <c r="AU222" s="12"/>
      <c r="AV222" s="12"/>
      <c r="AW222" s="12"/>
      <c r="AX222" s="49"/>
      <c r="AY222" s="12"/>
      <c r="AZ222" s="49"/>
      <c r="BA222" s="49"/>
      <c r="BC222"/>
      <c r="BD222"/>
      <c r="BE222"/>
      <c r="BF222"/>
      <c r="BG222"/>
      <c r="BH222"/>
      <c r="BI222"/>
      <c r="BJ222"/>
      <c r="BK222"/>
    </row>
    <row r="223" spans="1:63" ht="40.25" customHeight="1" thickBot="1">
      <c r="A223" s="9"/>
      <c r="B223" s="394"/>
      <c r="C223" s="296"/>
      <c r="D223" s="297"/>
      <c r="E223" s="298"/>
      <c r="F223" s="344"/>
      <c r="G223" s="340"/>
      <c r="H223" s="340"/>
      <c r="I223" s="343"/>
      <c r="J223" s="331"/>
      <c r="K223" s="257"/>
      <c r="L223" s="257"/>
      <c r="M223" s="257"/>
      <c r="N223" s="257"/>
      <c r="O223" s="257"/>
      <c r="P223" s="257"/>
      <c r="Q223" s="257"/>
      <c r="R223" s="269"/>
      <c r="S223" s="269"/>
      <c r="T223" s="268"/>
      <c r="U223" s="268"/>
      <c r="V223" s="360"/>
      <c r="W223" s="360"/>
      <c r="X223" s="354"/>
      <c r="Y223" s="356"/>
      <c r="Z223" s="356"/>
      <c r="AA223" s="363"/>
      <c r="AB223" s="366"/>
      <c r="AC223" s="348"/>
      <c r="AD223" s="348"/>
      <c r="AE223" s="379"/>
      <c r="AF223" s="380"/>
      <c r="AG223" s="380"/>
      <c r="AH223" s="381"/>
      <c r="AJ223" s="64"/>
      <c r="AK223" s="49"/>
      <c r="AL223" s="64"/>
      <c r="AM223" s="64"/>
      <c r="AN223" s="12"/>
      <c r="AO223" s="12"/>
      <c r="AP223" s="12"/>
      <c r="AQ223" s="12"/>
      <c r="AR223" s="12"/>
      <c r="AS223" s="12"/>
      <c r="AT223" s="12"/>
      <c r="AU223" s="12"/>
      <c r="AV223" s="12"/>
      <c r="AW223" s="12"/>
      <c r="AX223" s="49"/>
      <c r="AY223" s="12"/>
      <c r="AZ223" s="49"/>
      <c r="BA223" s="49"/>
      <c r="BC223"/>
      <c r="BD223"/>
      <c r="BE223"/>
      <c r="BF223"/>
      <c r="BG223"/>
      <c r="BH223"/>
      <c r="BI223"/>
      <c r="BJ223"/>
      <c r="BK223"/>
    </row>
    <row r="224" spans="1:63" s="7" customFormat="1" ht="40.25" customHeight="1" thickTop="1" thickBot="1">
      <c r="A224" s="11"/>
      <c r="B224" s="392">
        <f t="shared" ref="B224" si="75">B220+1</f>
        <v>43</v>
      </c>
      <c r="C224" s="290"/>
      <c r="D224" s="291"/>
      <c r="E224" s="292"/>
      <c r="F224" s="344"/>
      <c r="G224" s="338"/>
      <c r="H224" s="338"/>
      <c r="I224" s="341"/>
      <c r="J224" s="329"/>
      <c r="K224" s="267"/>
      <c r="L224" s="267"/>
      <c r="M224" s="267"/>
      <c r="N224" s="267"/>
      <c r="O224" s="267"/>
      <c r="P224" s="267"/>
      <c r="Q224" s="267"/>
      <c r="R224" s="281" t="s">
        <v>711</v>
      </c>
      <c r="S224" s="281"/>
      <c r="T224" s="280"/>
      <c r="U224" s="280"/>
      <c r="V224" s="367"/>
      <c r="W224" s="367"/>
      <c r="X224" s="388"/>
      <c r="Y224" s="355"/>
      <c r="Z224" s="355"/>
      <c r="AA224" s="361"/>
      <c r="AB224" s="387"/>
      <c r="AC224" s="351"/>
      <c r="AD224" s="351"/>
      <c r="AE224" s="373"/>
      <c r="AF224" s="374"/>
      <c r="AG224" s="374"/>
      <c r="AH224" s="375"/>
      <c r="AI224" s="19"/>
      <c r="AJ224" s="64"/>
      <c r="AK224" s="49"/>
      <c r="AL224" s="64"/>
      <c r="AM224" s="64"/>
      <c r="AN224" s="12"/>
      <c r="AO224" s="12"/>
      <c r="AP224" s="12"/>
      <c r="AQ224" s="12"/>
      <c r="AR224" s="12"/>
      <c r="AS224" s="12"/>
      <c r="AT224" s="12"/>
      <c r="AU224" s="12"/>
      <c r="AV224" s="12"/>
      <c r="AW224" s="12"/>
      <c r="AX224" s="49"/>
      <c r="AY224" s="12"/>
      <c r="AZ224" s="49"/>
      <c r="BA224" s="49"/>
      <c r="BB224" s="8"/>
    </row>
    <row r="225" spans="1:54" s="7" customFormat="1" ht="40.25" customHeight="1" thickBot="1">
      <c r="A225" s="11"/>
      <c r="B225" s="393"/>
      <c r="C225" s="293"/>
      <c r="D225" s="294"/>
      <c r="E225" s="295"/>
      <c r="F225" s="344"/>
      <c r="G225" s="339"/>
      <c r="H225" s="339"/>
      <c r="I225" s="342"/>
      <c r="J225" s="330"/>
      <c r="K225" s="250"/>
      <c r="L225" s="250"/>
      <c r="M225" s="250"/>
      <c r="N225" s="250"/>
      <c r="O225" s="250"/>
      <c r="P225" s="250"/>
      <c r="Q225" s="250"/>
      <c r="R225" s="276"/>
      <c r="S225" s="276"/>
      <c r="T225" s="250"/>
      <c r="U225" s="250"/>
      <c r="V225" s="359"/>
      <c r="W225" s="359"/>
      <c r="X225" s="353"/>
      <c r="Y225" s="355"/>
      <c r="Z225" s="355"/>
      <c r="AA225" s="362"/>
      <c r="AB225" s="365"/>
      <c r="AC225" s="347"/>
      <c r="AD225" s="347"/>
      <c r="AE225" s="376"/>
      <c r="AF225" s="377"/>
      <c r="AG225" s="377"/>
      <c r="AH225" s="378"/>
      <c r="AI225" s="19"/>
      <c r="AJ225" s="65"/>
      <c r="AK225" s="50"/>
      <c r="AL225" s="65"/>
      <c r="AM225" s="65"/>
      <c r="AN225" s="14"/>
      <c r="AO225" s="14"/>
      <c r="AP225" s="14"/>
      <c r="AQ225" s="14"/>
      <c r="AR225" s="14"/>
      <c r="AS225" s="14"/>
      <c r="AT225" s="14"/>
      <c r="AU225" s="14"/>
      <c r="AV225" s="14"/>
      <c r="AW225" s="14"/>
      <c r="AX225" s="50"/>
      <c r="AY225" s="14"/>
      <c r="AZ225" s="50"/>
      <c r="BA225" s="50"/>
      <c r="BB225" s="8"/>
    </row>
    <row r="226" spans="1:54" s="7" customFormat="1" ht="40.25" customHeight="1" thickBot="1">
      <c r="A226" s="11"/>
      <c r="B226" s="393"/>
      <c r="C226" s="293"/>
      <c r="D226" s="294"/>
      <c r="E226" s="295"/>
      <c r="F226" s="344"/>
      <c r="G226" s="339"/>
      <c r="H226" s="339"/>
      <c r="I226" s="342"/>
      <c r="J226" s="330"/>
      <c r="K226" s="268"/>
      <c r="L226" s="268"/>
      <c r="M226" s="268"/>
      <c r="N226" s="268"/>
      <c r="O226" s="268"/>
      <c r="P226" s="268"/>
      <c r="Q226" s="268"/>
      <c r="R226" s="276"/>
      <c r="S226" s="276"/>
      <c r="T226" s="250"/>
      <c r="U226" s="250"/>
      <c r="V226" s="359"/>
      <c r="W226" s="359"/>
      <c r="X226" s="353"/>
      <c r="Y226" s="355"/>
      <c r="Z226" s="355"/>
      <c r="AA226" s="362"/>
      <c r="AB226" s="365"/>
      <c r="AC226" s="347"/>
      <c r="AD226" s="347"/>
      <c r="AE226" s="376"/>
      <c r="AF226" s="377"/>
      <c r="AG226" s="377"/>
      <c r="AH226" s="378"/>
      <c r="AI226" s="19"/>
      <c r="AJ226" s="65"/>
      <c r="AK226" s="50"/>
      <c r="AL226" s="65"/>
      <c r="AM226" s="65"/>
      <c r="AN226" s="14"/>
      <c r="AO226" s="14"/>
      <c r="AP226" s="14"/>
      <c r="AQ226" s="14"/>
      <c r="AR226" s="14"/>
      <c r="AS226" s="14"/>
      <c r="AT226" s="14"/>
      <c r="AU226" s="14"/>
      <c r="AV226" s="14"/>
      <c r="AW226" s="14"/>
      <c r="AX226" s="50"/>
      <c r="AY226" s="14"/>
      <c r="AZ226" s="50"/>
      <c r="BA226" s="50"/>
      <c r="BB226" s="8"/>
    </row>
    <row r="227" spans="1:54" s="7" customFormat="1" ht="40.25" customHeight="1" thickBot="1">
      <c r="A227" s="11"/>
      <c r="B227" s="394"/>
      <c r="C227" s="296"/>
      <c r="D227" s="297"/>
      <c r="E227" s="298"/>
      <c r="F227" s="344"/>
      <c r="G227" s="340"/>
      <c r="H227" s="340"/>
      <c r="I227" s="343"/>
      <c r="J227" s="331"/>
      <c r="K227" s="257"/>
      <c r="L227" s="257"/>
      <c r="M227" s="257"/>
      <c r="N227" s="257"/>
      <c r="O227" s="257"/>
      <c r="P227" s="257"/>
      <c r="Q227" s="257"/>
      <c r="R227" s="269"/>
      <c r="S227" s="269"/>
      <c r="T227" s="268"/>
      <c r="U227" s="268"/>
      <c r="V227" s="360"/>
      <c r="W227" s="360"/>
      <c r="X227" s="354"/>
      <c r="Y227" s="356"/>
      <c r="Z227" s="356"/>
      <c r="AA227" s="363"/>
      <c r="AB227" s="366"/>
      <c r="AC227" s="348"/>
      <c r="AD227" s="348"/>
      <c r="AE227" s="379"/>
      <c r="AF227" s="380"/>
      <c r="AG227" s="380"/>
      <c r="AH227" s="381"/>
      <c r="AI227" s="19"/>
      <c r="AJ227" s="65"/>
      <c r="AK227" s="50"/>
      <c r="AL227" s="65"/>
      <c r="AM227" s="65"/>
      <c r="AN227" s="14"/>
      <c r="AO227" s="14"/>
      <c r="AP227" s="14"/>
      <c r="AQ227" s="14"/>
      <c r="AR227" s="14"/>
      <c r="AS227" s="14"/>
      <c r="AT227" s="14"/>
      <c r="AU227" s="14"/>
      <c r="AV227" s="14"/>
      <c r="AW227" s="14"/>
      <c r="AX227" s="50"/>
      <c r="AY227" s="14"/>
      <c r="AZ227" s="50"/>
      <c r="BA227" s="50"/>
      <c r="BB227" s="8"/>
    </row>
    <row r="228" spans="1:54" s="9" customFormat="1" ht="40.25" customHeight="1" thickTop="1" thickBot="1">
      <c r="A228" s="13"/>
      <c r="B228" s="392">
        <f t="shared" ref="B228" si="76">B224+1</f>
        <v>44</v>
      </c>
      <c r="C228" s="290"/>
      <c r="D228" s="291"/>
      <c r="E228" s="292"/>
      <c r="F228" s="344"/>
      <c r="G228" s="338"/>
      <c r="H228" s="338"/>
      <c r="I228" s="341"/>
      <c r="J228" s="329"/>
      <c r="K228" s="267"/>
      <c r="L228" s="267"/>
      <c r="M228" s="267"/>
      <c r="N228" s="267"/>
      <c r="O228" s="267"/>
      <c r="P228" s="267"/>
      <c r="Q228" s="267"/>
      <c r="R228" s="281" t="s">
        <v>711</v>
      </c>
      <c r="S228" s="281"/>
      <c r="T228" s="280"/>
      <c r="U228" s="280"/>
      <c r="V228" s="367"/>
      <c r="W228" s="367"/>
      <c r="X228" s="388"/>
      <c r="Y228" s="355"/>
      <c r="Z228" s="384"/>
      <c r="AA228" s="361"/>
      <c r="AB228" s="387"/>
      <c r="AC228" s="351"/>
      <c r="AD228" s="351"/>
      <c r="AE228" s="373"/>
      <c r="AF228" s="374"/>
      <c r="AG228" s="374"/>
      <c r="AH228" s="375"/>
      <c r="AI228" s="19"/>
      <c r="AJ228" s="65"/>
      <c r="AK228" s="50"/>
      <c r="AL228" s="65"/>
      <c r="AM228" s="65"/>
      <c r="AN228" s="14"/>
      <c r="AO228" s="14"/>
      <c r="AP228" s="14"/>
      <c r="AQ228" s="14"/>
      <c r="AR228" s="14"/>
      <c r="AS228" s="14"/>
      <c r="AT228" s="14"/>
      <c r="AU228" s="14"/>
      <c r="AV228" s="14"/>
      <c r="AW228" s="14"/>
      <c r="AX228" s="50"/>
      <c r="AY228" s="14"/>
      <c r="AZ228" s="50"/>
      <c r="BA228" s="50"/>
      <c r="BB228" s="10"/>
    </row>
    <row r="229" spans="1:54" s="9" customFormat="1" ht="40.25" customHeight="1" thickBot="1">
      <c r="A229" s="13"/>
      <c r="B229" s="393"/>
      <c r="C229" s="293"/>
      <c r="D229" s="294"/>
      <c r="E229" s="295"/>
      <c r="F229" s="344"/>
      <c r="G229" s="339"/>
      <c r="H229" s="339"/>
      <c r="I229" s="342"/>
      <c r="J229" s="330"/>
      <c r="K229" s="250"/>
      <c r="L229" s="250"/>
      <c r="M229" s="250"/>
      <c r="N229" s="250"/>
      <c r="O229" s="250"/>
      <c r="P229" s="250"/>
      <c r="Q229" s="250"/>
      <c r="R229" s="276"/>
      <c r="S229" s="276"/>
      <c r="T229" s="250"/>
      <c r="U229" s="250"/>
      <c r="V229" s="359"/>
      <c r="W229" s="359"/>
      <c r="X229" s="353"/>
      <c r="Y229" s="355"/>
      <c r="Z229" s="385"/>
      <c r="AA229" s="362"/>
      <c r="AB229" s="365"/>
      <c r="AC229" s="347"/>
      <c r="AD229" s="347"/>
      <c r="AE229" s="376"/>
      <c r="AF229" s="377"/>
      <c r="AG229" s="377"/>
      <c r="AH229" s="378"/>
      <c r="AI229" s="19"/>
      <c r="AJ229" s="66"/>
      <c r="AK229" s="51"/>
      <c r="AL229" s="66"/>
      <c r="AM229" s="66"/>
      <c r="AN229" s="16"/>
      <c r="AO229" s="16"/>
      <c r="AP229" s="16"/>
      <c r="AQ229" s="16"/>
      <c r="AR229" s="16"/>
      <c r="AS229" s="16"/>
      <c r="AT229" s="16"/>
      <c r="AU229" s="16"/>
      <c r="AV229" s="16"/>
      <c r="AW229" s="16"/>
      <c r="AX229" s="51"/>
      <c r="AY229" s="16"/>
      <c r="AZ229" s="51"/>
      <c r="BA229" s="51"/>
      <c r="BB229" s="10"/>
    </row>
    <row r="230" spans="1:54" s="9" customFormat="1" ht="40.25" customHeight="1" thickBot="1">
      <c r="A230" s="13"/>
      <c r="B230" s="393"/>
      <c r="C230" s="293"/>
      <c r="D230" s="294"/>
      <c r="E230" s="295"/>
      <c r="F230" s="344"/>
      <c r="G230" s="339"/>
      <c r="H230" s="339"/>
      <c r="I230" s="342"/>
      <c r="J230" s="330"/>
      <c r="K230" s="268"/>
      <c r="L230" s="268"/>
      <c r="M230" s="268"/>
      <c r="N230" s="268"/>
      <c r="O230" s="268"/>
      <c r="P230" s="268"/>
      <c r="Q230" s="268"/>
      <c r="R230" s="276"/>
      <c r="S230" s="276"/>
      <c r="T230" s="250"/>
      <c r="U230" s="250"/>
      <c r="V230" s="359"/>
      <c r="W230" s="359"/>
      <c r="X230" s="353"/>
      <c r="Y230" s="355"/>
      <c r="Z230" s="385"/>
      <c r="AA230" s="362"/>
      <c r="AB230" s="365"/>
      <c r="AC230" s="347"/>
      <c r="AD230" s="347"/>
      <c r="AE230" s="376"/>
      <c r="AF230" s="377"/>
      <c r="AG230" s="377"/>
      <c r="AH230" s="378"/>
      <c r="AI230" s="19"/>
      <c r="AJ230" s="66"/>
      <c r="AK230" s="51"/>
      <c r="AL230" s="66"/>
      <c r="AM230" s="66"/>
      <c r="AN230" s="16"/>
      <c r="AO230" s="16"/>
      <c r="AP230" s="16"/>
      <c r="AQ230" s="16"/>
      <c r="AR230" s="16"/>
      <c r="AS230" s="16"/>
      <c r="AT230" s="16"/>
      <c r="AU230" s="16"/>
      <c r="AV230" s="16"/>
      <c r="AW230" s="16"/>
      <c r="AX230" s="51"/>
      <c r="AY230" s="16"/>
      <c r="AZ230" s="51"/>
      <c r="BA230" s="51"/>
      <c r="BB230" s="10"/>
    </row>
    <row r="231" spans="1:54" s="9" customFormat="1" ht="40.25" customHeight="1" thickBot="1">
      <c r="A231" s="13"/>
      <c r="B231" s="394"/>
      <c r="C231" s="296"/>
      <c r="D231" s="297"/>
      <c r="E231" s="298"/>
      <c r="F231" s="344"/>
      <c r="G231" s="340"/>
      <c r="H231" s="340"/>
      <c r="I231" s="343"/>
      <c r="J231" s="331"/>
      <c r="K231" s="257"/>
      <c r="L231" s="257"/>
      <c r="M231" s="257"/>
      <c r="N231" s="257"/>
      <c r="O231" s="257"/>
      <c r="P231" s="257"/>
      <c r="Q231" s="257"/>
      <c r="R231" s="269"/>
      <c r="S231" s="269"/>
      <c r="T231" s="268"/>
      <c r="U231" s="268"/>
      <c r="V231" s="360"/>
      <c r="W231" s="360"/>
      <c r="X231" s="354"/>
      <c r="Y231" s="356"/>
      <c r="Z231" s="386"/>
      <c r="AA231" s="363"/>
      <c r="AB231" s="366"/>
      <c r="AC231" s="348"/>
      <c r="AD231" s="348"/>
      <c r="AE231" s="379"/>
      <c r="AF231" s="380"/>
      <c r="AG231" s="380"/>
      <c r="AH231" s="381"/>
      <c r="AI231" s="19"/>
      <c r="AJ231" s="66"/>
      <c r="AK231" s="51"/>
      <c r="AL231" s="66"/>
      <c r="AM231" s="66"/>
      <c r="AN231" s="16"/>
      <c r="AO231" s="16"/>
      <c r="AP231" s="16"/>
      <c r="AQ231" s="16"/>
      <c r="AR231" s="16"/>
      <c r="AS231" s="16"/>
      <c r="AT231" s="16"/>
      <c r="AU231" s="16"/>
      <c r="AV231" s="16"/>
      <c r="AW231" s="16"/>
      <c r="AX231" s="51"/>
      <c r="AY231" s="16"/>
      <c r="AZ231" s="51"/>
      <c r="BA231" s="51"/>
      <c r="BB231" s="10"/>
    </row>
    <row r="232" spans="1:54" s="11" customFormat="1" ht="40.25" customHeight="1" thickTop="1" thickBot="1">
      <c r="A232" s="15"/>
      <c r="B232" s="393">
        <f t="shared" ref="B232" si="77">B228+1</f>
        <v>45</v>
      </c>
      <c r="C232" s="290"/>
      <c r="D232" s="291"/>
      <c r="E232" s="292"/>
      <c r="F232" s="344"/>
      <c r="G232" s="338"/>
      <c r="H232" s="338"/>
      <c r="I232" s="341"/>
      <c r="J232" s="395"/>
      <c r="K232" s="267"/>
      <c r="L232" s="267"/>
      <c r="M232" s="267"/>
      <c r="N232" s="267"/>
      <c r="O232" s="267"/>
      <c r="P232" s="267"/>
      <c r="Q232" s="267"/>
      <c r="R232" s="281" t="s">
        <v>711</v>
      </c>
      <c r="S232" s="281"/>
      <c r="T232" s="280"/>
      <c r="U232" s="280"/>
      <c r="V232" s="358"/>
      <c r="W232" s="367"/>
      <c r="X232" s="352"/>
      <c r="Y232" s="355"/>
      <c r="Z232" s="384"/>
      <c r="AA232" s="361"/>
      <c r="AB232" s="365"/>
      <c r="AC232" s="347"/>
      <c r="AD232" s="347"/>
      <c r="AE232" s="373"/>
      <c r="AF232" s="374"/>
      <c r="AG232" s="374"/>
      <c r="AH232" s="375"/>
      <c r="AI232" s="20"/>
      <c r="AJ232" s="66"/>
      <c r="AK232" s="51"/>
      <c r="AL232" s="66"/>
      <c r="AM232" s="66"/>
      <c r="AN232" s="16"/>
      <c r="AO232" s="16"/>
      <c r="AP232" s="16"/>
      <c r="AQ232" s="16"/>
      <c r="AR232" s="16"/>
      <c r="AS232" s="16"/>
      <c r="AT232" s="16"/>
      <c r="AU232" s="16"/>
      <c r="AV232" s="16"/>
      <c r="AW232" s="16"/>
      <c r="AX232" s="51"/>
      <c r="AY232" s="16"/>
      <c r="AZ232" s="51"/>
      <c r="BA232" s="51"/>
      <c r="BB232" s="12"/>
    </row>
    <row r="233" spans="1:54" s="11" customFormat="1" ht="40.25" customHeight="1" thickBot="1">
      <c r="A233" s="15"/>
      <c r="B233" s="393"/>
      <c r="C233" s="293"/>
      <c r="D233" s="294"/>
      <c r="E233" s="295"/>
      <c r="F233" s="344"/>
      <c r="G233" s="339"/>
      <c r="H233" s="339"/>
      <c r="I233" s="342"/>
      <c r="J233" s="330"/>
      <c r="K233" s="250"/>
      <c r="L233" s="250"/>
      <c r="M233" s="250"/>
      <c r="N233" s="250"/>
      <c r="O233" s="250"/>
      <c r="P233" s="250"/>
      <c r="Q233" s="250"/>
      <c r="R233" s="276"/>
      <c r="S233" s="276"/>
      <c r="T233" s="250"/>
      <c r="U233" s="250"/>
      <c r="V233" s="359"/>
      <c r="W233" s="359"/>
      <c r="X233" s="353"/>
      <c r="Y233" s="355"/>
      <c r="Z233" s="385"/>
      <c r="AA233" s="362"/>
      <c r="AB233" s="365"/>
      <c r="AC233" s="347"/>
      <c r="AD233" s="347"/>
      <c r="AE233" s="376"/>
      <c r="AF233" s="377"/>
      <c r="AG233" s="377"/>
      <c r="AH233" s="378"/>
      <c r="AI233" s="20"/>
      <c r="AJ233" s="67"/>
      <c r="AK233" s="52"/>
      <c r="AL233" s="67"/>
      <c r="AM233" s="67"/>
      <c r="AN233" s="18"/>
      <c r="AO233" s="18"/>
      <c r="AP233" s="18"/>
      <c r="AQ233" s="18"/>
      <c r="AR233" s="18"/>
      <c r="AS233" s="18"/>
      <c r="AT233" s="18"/>
      <c r="AU233" s="18"/>
      <c r="AV233" s="18"/>
      <c r="AW233" s="18"/>
      <c r="AX233" s="52"/>
      <c r="AY233" s="18"/>
      <c r="AZ233" s="52"/>
      <c r="BA233" s="52"/>
      <c r="BB233" s="12"/>
    </row>
    <row r="234" spans="1:54" s="11" customFormat="1" ht="40.25" customHeight="1" thickBot="1">
      <c r="A234" s="15"/>
      <c r="B234" s="393"/>
      <c r="C234" s="293"/>
      <c r="D234" s="294"/>
      <c r="E234" s="295"/>
      <c r="F234" s="344"/>
      <c r="G234" s="339"/>
      <c r="H234" s="339"/>
      <c r="I234" s="342"/>
      <c r="J234" s="330"/>
      <c r="K234" s="268"/>
      <c r="L234" s="268"/>
      <c r="M234" s="268"/>
      <c r="N234" s="268"/>
      <c r="O234" s="268"/>
      <c r="P234" s="268"/>
      <c r="Q234" s="268"/>
      <c r="R234" s="276"/>
      <c r="S234" s="276"/>
      <c r="T234" s="250"/>
      <c r="U234" s="250"/>
      <c r="V234" s="359"/>
      <c r="W234" s="359"/>
      <c r="X234" s="353"/>
      <c r="Y234" s="355"/>
      <c r="Z234" s="385"/>
      <c r="AA234" s="362"/>
      <c r="AB234" s="365"/>
      <c r="AC234" s="347"/>
      <c r="AD234" s="347"/>
      <c r="AE234" s="376"/>
      <c r="AF234" s="377"/>
      <c r="AG234" s="377"/>
      <c r="AH234" s="378"/>
      <c r="AI234" s="20"/>
      <c r="AJ234" s="67"/>
      <c r="AK234" s="52"/>
      <c r="AL234" s="67"/>
      <c r="AM234" s="67"/>
      <c r="AN234" s="18"/>
      <c r="AO234" s="18"/>
      <c r="AP234" s="18"/>
      <c r="AQ234" s="18"/>
      <c r="AR234" s="18"/>
      <c r="AS234" s="18"/>
      <c r="AT234" s="18"/>
      <c r="AU234" s="18"/>
      <c r="AV234" s="18"/>
      <c r="AW234" s="18"/>
      <c r="AX234" s="52"/>
      <c r="AY234" s="18"/>
      <c r="AZ234" s="52"/>
      <c r="BA234" s="52"/>
      <c r="BB234" s="12"/>
    </row>
    <row r="235" spans="1:54" s="11" customFormat="1" ht="40.25" customHeight="1" thickBot="1">
      <c r="A235" s="15"/>
      <c r="B235" s="393"/>
      <c r="C235" s="296"/>
      <c r="D235" s="297"/>
      <c r="E235" s="298"/>
      <c r="F235" s="344"/>
      <c r="G235" s="340"/>
      <c r="H235" s="340"/>
      <c r="I235" s="343"/>
      <c r="J235" s="331"/>
      <c r="K235" s="257"/>
      <c r="L235" s="257"/>
      <c r="M235" s="257"/>
      <c r="N235" s="257"/>
      <c r="O235" s="257"/>
      <c r="P235" s="257"/>
      <c r="Q235" s="257"/>
      <c r="R235" s="269"/>
      <c r="S235" s="269"/>
      <c r="T235" s="268"/>
      <c r="U235" s="268"/>
      <c r="V235" s="360"/>
      <c r="W235" s="360"/>
      <c r="X235" s="354"/>
      <c r="Y235" s="356"/>
      <c r="Z235" s="386"/>
      <c r="AA235" s="363"/>
      <c r="AB235" s="366"/>
      <c r="AC235" s="348"/>
      <c r="AD235" s="348"/>
      <c r="AE235" s="379"/>
      <c r="AF235" s="380"/>
      <c r="AG235" s="380"/>
      <c r="AH235" s="381"/>
      <c r="AI235" s="20"/>
      <c r="AJ235" s="67"/>
      <c r="AK235" s="52"/>
      <c r="AL235" s="67"/>
      <c r="AM235" s="67"/>
      <c r="AN235" s="18"/>
      <c r="AO235" s="18"/>
      <c r="AP235" s="18"/>
      <c r="AQ235" s="18"/>
      <c r="AR235" s="18"/>
      <c r="AS235" s="18"/>
      <c r="AT235" s="18"/>
      <c r="AU235" s="18"/>
      <c r="AV235" s="18"/>
      <c r="AW235" s="18"/>
      <c r="AX235" s="52"/>
      <c r="AY235" s="18"/>
      <c r="AZ235" s="52"/>
      <c r="BA235" s="52"/>
      <c r="BB235" s="12"/>
    </row>
    <row r="236" spans="1:54" s="13" customFormat="1" ht="40.25" customHeight="1" thickTop="1" thickBot="1">
      <c r="A236" s="17"/>
      <c r="B236" s="392">
        <f t="shared" ref="B236" si="78">B232+1</f>
        <v>46</v>
      </c>
      <c r="C236" s="290"/>
      <c r="D236" s="291"/>
      <c r="E236" s="292"/>
      <c r="F236" s="344"/>
      <c r="G236" s="338"/>
      <c r="H236" s="338"/>
      <c r="I236" s="341"/>
      <c r="J236" s="395"/>
      <c r="K236" s="267"/>
      <c r="L236" s="267"/>
      <c r="M236" s="267"/>
      <c r="N236" s="267"/>
      <c r="O236" s="267"/>
      <c r="P236" s="267"/>
      <c r="Q236" s="267"/>
      <c r="R236" s="281" t="s">
        <v>711</v>
      </c>
      <c r="S236" s="281"/>
      <c r="T236" s="280"/>
      <c r="U236" s="280"/>
      <c r="V236" s="358"/>
      <c r="W236" s="367"/>
      <c r="X236" s="352"/>
      <c r="Y236" s="355"/>
      <c r="Z236" s="355"/>
      <c r="AA236" s="361"/>
      <c r="AB236" s="364"/>
      <c r="AC236" s="357"/>
      <c r="AD236" s="357"/>
      <c r="AE236" s="373"/>
      <c r="AF236" s="374"/>
      <c r="AG236" s="374"/>
      <c r="AH236" s="375"/>
      <c r="AI236" s="21"/>
      <c r="AJ236" s="67"/>
      <c r="AK236" s="52"/>
      <c r="AL236" s="67"/>
      <c r="AM236" s="67"/>
      <c r="AN236" s="18"/>
      <c r="AO236" s="18"/>
      <c r="AP236" s="18"/>
      <c r="AQ236" s="18"/>
      <c r="AR236" s="18"/>
      <c r="AS236" s="18"/>
      <c r="AT236" s="18"/>
      <c r="AU236" s="18"/>
      <c r="AV236" s="18"/>
      <c r="AW236" s="18"/>
      <c r="AX236" s="52"/>
      <c r="AY236" s="18"/>
      <c r="AZ236" s="52"/>
      <c r="BA236" s="52"/>
      <c r="BB236" s="14"/>
    </row>
    <row r="237" spans="1:54" s="13" customFormat="1" ht="40.25" customHeight="1" thickBot="1">
      <c r="A237" s="17"/>
      <c r="B237" s="393"/>
      <c r="C237" s="293"/>
      <c r="D237" s="294"/>
      <c r="E237" s="295"/>
      <c r="F237" s="344"/>
      <c r="G237" s="339"/>
      <c r="H237" s="339"/>
      <c r="I237" s="342"/>
      <c r="J237" s="330"/>
      <c r="K237" s="250"/>
      <c r="L237" s="250"/>
      <c r="M237" s="250"/>
      <c r="N237" s="250"/>
      <c r="O237" s="250"/>
      <c r="P237" s="250"/>
      <c r="Q237" s="250"/>
      <c r="R237" s="276"/>
      <c r="S237" s="276"/>
      <c r="T237" s="250"/>
      <c r="U237" s="250"/>
      <c r="V237" s="359"/>
      <c r="W237" s="359"/>
      <c r="X237" s="353"/>
      <c r="Y237" s="355"/>
      <c r="Z237" s="355"/>
      <c r="AA237" s="362"/>
      <c r="AB237" s="365"/>
      <c r="AC237" s="347"/>
      <c r="AD237" s="347"/>
      <c r="AE237" s="376"/>
      <c r="AF237" s="377"/>
      <c r="AG237" s="377"/>
      <c r="AH237" s="378"/>
      <c r="AI237" s="21"/>
      <c r="AJ237" s="58"/>
      <c r="AK237" s="46"/>
      <c r="AL237" s="58"/>
      <c r="AM237" s="58"/>
      <c r="AN237" s="6"/>
      <c r="AO237" s="6"/>
      <c r="AP237" s="6"/>
      <c r="AQ237" s="6"/>
      <c r="AR237" s="6"/>
      <c r="AS237" s="6"/>
      <c r="AT237" s="6"/>
      <c r="AU237" s="6"/>
      <c r="AV237" s="6"/>
      <c r="AW237" s="6"/>
      <c r="AX237" s="46"/>
      <c r="AY237" s="6"/>
      <c r="AZ237" s="46"/>
      <c r="BA237" s="46"/>
      <c r="BB237" s="14"/>
    </row>
    <row r="238" spans="1:54" s="13" customFormat="1" ht="40.25" customHeight="1" thickBot="1">
      <c r="A238" s="17"/>
      <c r="B238" s="393"/>
      <c r="C238" s="293"/>
      <c r="D238" s="294"/>
      <c r="E238" s="295"/>
      <c r="F238" s="344"/>
      <c r="G238" s="339"/>
      <c r="H238" s="339"/>
      <c r="I238" s="342"/>
      <c r="J238" s="330"/>
      <c r="K238" s="268"/>
      <c r="L238" s="268"/>
      <c r="M238" s="268"/>
      <c r="N238" s="268"/>
      <c r="O238" s="268"/>
      <c r="P238" s="268"/>
      <c r="Q238" s="268"/>
      <c r="R238" s="276"/>
      <c r="S238" s="276"/>
      <c r="T238" s="250"/>
      <c r="U238" s="250"/>
      <c r="V238" s="359"/>
      <c r="W238" s="359"/>
      <c r="X238" s="353"/>
      <c r="Y238" s="355"/>
      <c r="Z238" s="355"/>
      <c r="AA238" s="362"/>
      <c r="AB238" s="365"/>
      <c r="AC238" s="347"/>
      <c r="AD238" s="347"/>
      <c r="AE238" s="376"/>
      <c r="AF238" s="377"/>
      <c r="AG238" s="377"/>
      <c r="AH238" s="378"/>
      <c r="AI238" s="21"/>
      <c r="AJ238" s="58"/>
      <c r="AK238" s="46"/>
      <c r="AL238" s="58"/>
      <c r="AM238" s="58"/>
      <c r="AN238" s="6"/>
      <c r="AO238" s="6"/>
      <c r="AP238" s="6"/>
      <c r="AQ238" s="6"/>
      <c r="AR238" s="6"/>
      <c r="AS238" s="6"/>
      <c r="AT238" s="6"/>
      <c r="AU238" s="6"/>
      <c r="AV238" s="6"/>
      <c r="AW238" s="6"/>
      <c r="AX238" s="46"/>
      <c r="AY238" s="6"/>
      <c r="AZ238" s="46"/>
      <c r="BA238" s="46"/>
      <c r="BB238" s="14"/>
    </row>
    <row r="239" spans="1:54" s="13" customFormat="1" ht="40.25" customHeight="1" thickBot="1">
      <c r="A239" s="17"/>
      <c r="B239" s="394"/>
      <c r="C239" s="296"/>
      <c r="D239" s="297"/>
      <c r="E239" s="298"/>
      <c r="F239" s="344"/>
      <c r="G239" s="340"/>
      <c r="H239" s="340"/>
      <c r="I239" s="343"/>
      <c r="J239" s="331"/>
      <c r="K239" s="257"/>
      <c r="L239" s="257"/>
      <c r="M239" s="257"/>
      <c r="N239" s="257"/>
      <c r="O239" s="257"/>
      <c r="P239" s="257"/>
      <c r="Q239" s="257"/>
      <c r="R239" s="269"/>
      <c r="S239" s="269"/>
      <c r="T239" s="268"/>
      <c r="U239" s="268"/>
      <c r="V239" s="360"/>
      <c r="W239" s="360"/>
      <c r="X239" s="354"/>
      <c r="Y239" s="356"/>
      <c r="Z239" s="356"/>
      <c r="AA239" s="363"/>
      <c r="AB239" s="366"/>
      <c r="AC239" s="348"/>
      <c r="AD239" s="348"/>
      <c r="AE239" s="379"/>
      <c r="AF239" s="380"/>
      <c r="AG239" s="380"/>
      <c r="AH239" s="381"/>
      <c r="AI239" s="21"/>
      <c r="AJ239" s="58"/>
      <c r="AK239" s="46"/>
      <c r="AL239" s="58"/>
      <c r="AM239" s="58"/>
      <c r="AN239" s="6"/>
      <c r="AO239" s="6"/>
      <c r="AP239" s="6"/>
      <c r="AQ239" s="6"/>
      <c r="AR239" s="6"/>
      <c r="AS239" s="6"/>
      <c r="AT239" s="6"/>
      <c r="AU239" s="6"/>
      <c r="AV239" s="6"/>
      <c r="AW239" s="6"/>
      <c r="AX239" s="46"/>
      <c r="AY239" s="6"/>
      <c r="AZ239" s="46"/>
      <c r="BA239" s="46"/>
      <c r="BB239" s="14"/>
    </row>
    <row r="240" spans="1:54" s="15" customFormat="1" ht="40.25" customHeight="1" thickTop="1" thickBot="1">
      <c r="A240"/>
      <c r="B240" s="393">
        <f t="shared" ref="B240" si="79">B236+1</f>
        <v>47</v>
      </c>
      <c r="C240" s="290"/>
      <c r="D240" s="291"/>
      <c r="E240" s="292"/>
      <c r="F240" s="344"/>
      <c r="G240" s="338"/>
      <c r="H240" s="338"/>
      <c r="I240" s="341"/>
      <c r="J240" s="330"/>
      <c r="K240" s="267"/>
      <c r="L240" s="267"/>
      <c r="M240" s="267"/>
      <c r="N240" s="267"/>
      <c r="O240" s="267"/>
      <c r="P240" s="267"/>
      <c r="Q240" s="267"/>
      <c r="R240" s="281" t="s">
        <v>711</v>
      </c>
      <c r="S240" s="281"/>
      <c r="T240" s="280"/>
      <c r="U240" s="280"/>
      <c r="V240" s="359"/>
      <c r="W240" s="367"/>
      <c r="X240" s="352"/>
      <c r="Y240" s="355"/>
      <c r="Z240" s="355"/>
      <c r="AA240" s="361"/>
      <c r="AB240" s="365"/>
      <c r="AC240" s="347"/>
      <c r="AD240" s="347"/>
      <c r="AE240" s="373"/>
      <c r="AF240" s="374"/>
      <c r="AG240" s="374"/>
      <c r="AH240" s="375"/>
      <c r="AI240" s="22"/>
      <c r="AJ240" s="58"/>
      <c r="AK240" s="46"/>
      <c r="AL240" s="58"/>
      <c r="AM240" s="58"/>
      <c r="AN240" s="6"/>
      <c r="AO240" s="6"/>
      <c r="AP240" s="6"/>
      <c r="AQ240" s="6"/>
      <c r="AR240" s="6"/>
      <c r="AS240" s="6"/>
      <c r="AT240" s="6"/>
      <c r="AU240" s="6"/>
      <c r="AV240" s="6"/>
      <c r="AW240" s="6"/>
      <c r="AX240" s="46"/>
      <c r="AY240" s="6"/>
      <c r="AZ240" s="46"/>
      <c r="BA240" s="46"/>
      <c r="BB240" s="16"/>
    </row>
    <row r="241" spans="1:63" s="15" customFormat="1" ht="40.25" customHeight="1" thickBot="1">
      <c r="A241"/>
      <c r="B241" s="393"/>
      <c r="C241" s="293"/>
      <c r="D241" s="294"/>
      <c r="E241" s="295"/>
      <c r="F241" s="344"/>
      <c r="G241" s="339"/>
      <c r="H241" s="339"/>
      <c r="I241" s="342"/>
      <c r="J241" s="330"/>
      <c r="K241" s="250"/>
      <c r="L241" s="250"/>
      <c r="M241" s="250"/>
      <c r="N241" s="250"/>
      <c r="O241" s="250"/>
      <c r="P241" s="250"/>
      <c r="Q241" s="250"/>
      <c r="R241" s="276"/>
      <c r="S241" s="276"/>
      <c r="T241" s="250"/>
      <c r="U241" s="250"/>
      <c r="V241" s="359"/>
      <c r="W241" s="359"/>
      <c r="X241" s="353"/>
      <c r="Y241" s="355"/>
      <c r="Z241" s="355"/>
      <c r="AA241" s="362"/>
      <c r="AB241" s="365"/>
      <c r="AC241" s="347"/>
      <c r="AD241" s="347"/>
      <c r="AE241" s="376"/>
      <c r="AF241" s="377"/>
      <c r="AG241" s="377"/>
      <c r="AH241" s="378"/>
      <c r="AI241" s="22"/>
      <c r="AJ241" s="58"/>
      <c r="AK241" s="46"/>
      <c r="AL241" s="58"/>
      <c r="AM241" s="58"/>
      <c r="AN241" s="6"/>
      <c r="AO241" s="6"/>
      <c r="AP241" s="6"/>
      <c r="AQ241" s="6"/>
      <c r="AR241" s="6"/>
      <c r="AS241" s="6"/>
      <c r="AT241" s="6"/>
      <c r="AU241" s="6"/>
      <c r="AV241" s="6"/>
      <c r="AW241" s="6"/>
      <c r="AX241" s="46"/>
      <c r="AY241" s="6"/>
      <c r="AZ241" s="46"/>
      <c r="BA241" s="46"/>
      <c r="BB241" s="16"/>
    </row>
    <row r="242" spans="1:63" s="15" customFormat="1" ht="40.25" customHeight="1" thickBot="1">
      <c r="A242"/>
      <c r="B242" s="393"/>
      <c r="C242" s="293"/>
      <c r="D242" s="294"/>
      <c r="E242" s="295"/>
      <c r="F242" s="344"/>
      <c r="G242" s="339"/>
      <c r="H242" s="339"/>
      <c r="I242" s="342"/>
      <c r="J242" s="330"/>
      <c r="K242" s="268"/>
      <c r="L242" s="268"/>
      <c r="M242" s="268"/>
      <c r="N242" s="268"/>
      <c r="O242" s="268"/>
      <c r="P242" s="268"/>
      <c r="Q242" s="268"/>
      <c r="R242" s="276"/>
      <c r="S242" s="276"/>
      <c r="T242" s="250"/>
      <c r="U242" s="250"/>
      <c r="V242" s="359"/>
      <c r="W242" s="359"/>
      <c r="X242" s="353"/>
      <c r="Y242" s="355"/>
      <c r="Z242" s="355"/>
      <c r="AA242" s="362"/>
      <c r="AB242" s="365"/>
      <c r="AC242" s="347"/>
      <c r="AD242" s="347"/>
      <c r="AE242" s="376"/>
      <c r="AF242" s="377"/>
      <c r="AG242" s="377"/>
      <c r="AH242" s="378"/>
      <c r="AI242" s="22"/>
      <c r="AJ242" s="58"/>
      <c r="AK242" s="46"/>
      <c r="AL242" s="58"/>
      <c r="AM242" s="58"/>
      <c r="AN242" s="6"/>
      <c r="AO242" s="6"/>
      <c r="AP242" s="6"/>
      <c r="AQ242" s="6"/>
      <c r="AR242" s="6"/>
      <c r="AS242" s="6"/>
      <c r="AT242" s="6"/>
      <c r="AU242" s="6"/>
      <c r="AV242" s="6"/>
      <c r="AW242" s="6"/>
      <c r="AX242" s="46"/>
      <c r="AY242" s="6"/>
      <c r="AZ242" s="46"/>
      <c r="BA242" s="46"/>
      <c r="BB242" s="16"/>
    </row>
    <row r="243" spans="1:63" s="15" customFormat="1" ht="40.25" customHeight="1" thickBot="1">
      <c r="A243"/>
      <c r="B243" s="393"/>
      <c r="C243" s="296"/>
      <c r="D243" s="297"/>
      <c r="E243" s="298"/>
      <c r="F243" s="344"/>
      <c r="G243" s="340"/>
      <c r="H243" s="340"/>
      <c r="I243" s="343"/>
      <c r="J243" s="331"/>
      <c r="K243" s="257"/>
      <c r="L243" s="257"/>
      <c r="M243" s="257"/>
      <c r="N243" s="257"/>
      <c r="O243" s="257"/>
      <c r="P243" s="257"/>
      <c r="Q243" s="257"/>
      <c r="R243" s="269"/>
      <c r="S243" s="269"/>
      <c r="T243" s="268"/>
      <c r="U243" s="268"/>
      <c r="V243" s="360"/>
      <c r="W243" s="360"/>
      <c r="X243" s="354"/>
      <c r="Y243" s="356"/>
      <c r="Z243" s="356"/>
      <c r="AA243" s="363"/>
      <c r="AB243" s="366"/>
      <c r="AC243" s="348"/>
      <c r="AD243" s="348"/>
      <c r="AE243" s="379"/>
      <c r="AF243" s="380"/>
      <c r="AG243" s="380"/>
      <c r="AH243" s="381"/>
      <c r="AI243" s="22"/>
      <c r="AJ243" s="58"/>
      <c r="AK243" s="46"/>
      <c r="AL243" s="58"/>
      <c r="AM243" s="58"/>
      <c r="AN243" s="6"/>
      <c r="AO243" s="6"/>
      <c r="AP243" s="6"/>
      <c r="AQ243" s="6"/>
      <c r="AR243" s="6"/>
      <c r="AS243" s="6"/>
      <c r="AT243" s="6"/>
      <c r="AU243" s="6"/>
      <c r="AV243" s="6"/>
      <c r="AW243" s="6"/>
      <c r="AX243" s="46"/>
      <c r="AY243" s="6"/>
      <c r="AZ243" s="46"/>
      <c r="BA243" s="46"/>
      <c r="BB243" s="16"/>
    </row>
    <row r="244" spans="1:63" s="17" customFormat="1" ht="40.25" customHeight="1" thickTop="1" thickBot="1">
      <c r="A244"/>
      <c r="B244" s="392">
        <f t="shared" ref="B244" si="80">B240+1</f>
        <v>48</v>
      </c>
      <c r="C244" s="290"/>
      <c r="D244" s="291"/>
      <c r="E244" s="292"/>
      <c r="F244" s="344"/>
      <c r="G244" s="338"/>
      <c r="H244" s="338"/>
      <c r="I244" s="342"/>
      <c r="J244" s="330"/>
      <c r="K244" s="267"/>
      <c r="L244" s="267"/>
      <c r="M244" s="267"/>
      <c r="N244" s="267"/>
      <c r="O244" s="267"/>
      <c r="P244" s="267"/>
      <c r="Q244" s="267"/>
      <c r="R244" s="281" t="s">
        <v>711</v>
      </c>
      <c r="S244" s="281"/>
      <c r="T244" s="280"/>
      <c r="U244" s="280"/>
      <c r="V244" s="359"/>
      <c r="W244" s="367"/>
      <c r="X244" s="353"/>
      <c r="Y244" s="355"/>
      <c r="Z244" s="355"/>
      <c r="AA244" s="361"/>
      <c r="AB244" s="365"/>
      <c r="AC244" s="347"/>
      <c r="AD244" s="347"/>
      <c r="AE244" s="373"/>
      <c r="AF244" s="374"/>
      <c r="AG244" s="374"/>
      <c r="AH244" s="375"/>
      <c r="AI244" s="23"/>
      <c r="AJ244" s="58"/>
      <c r="AK244" s="46"/>
      <c r="AL244" s="58"/>
      <c r="AM244" s="58"/>
      <c r="AN244" s="6"/>
      <c r="AO244" s="6"/>
      <c r="AP244" s="6"/>
      <c r="AQ244" s="6"/>
      <c r="AR244" s="6"/>
      <c r="AS244" s="6"/>
      <c r="AT244" s="6"/>
      <c r="AU244" s="6"/>
      <c r="AV244" s="6"/>
      <c r="AW244" s="6"/>
      <c r="AX244" s="46"/>
      <c r="AY244" s="6"/>
      <c r="AZ244" s="46"/>
      <c r="BA244" s="46"/>
      <c r="BB244" s="18"/>
    </row>
    <row r="245" spans="1:63" s="17" customFormat="1" ht="40.25" customHeight="1" thickBot="1">
      <c r="A245"/>
      <c r="B245" s="393"/>
      <c r="C245" s="293"/>
      <c r="D245" s="294"/>
      <c r="E245" s="295"/>
      <c r="F245" s="344"/>
      <c r="G245" s="339"/>
      <c r="H245" s="339"/>
      <c r="I245" s="342"/>
      <c r="J245" s="330"/>
      <c r="K245" s="250"/>
      <c r="L245" s="250"/>
      <c r="M245" s="250"/>
      <c r="N245" s="250"/>
      <c r="O245" s="250"/>
      <c r="P245" s="250"/>
      <c r="Q245" s="250"/>
      <c r="R245" s="276"/>
      <c r="S245" s="276"/>
      <c r="T245" s="250"/>
      <c r="U245" s="250"/>
      <c r="V245" s="359"/>
      <c r="W245" s="359"/>
      <c r="X245" s="353"/>
      <c r="Y245" s="355"/>
      <c r="Z245" s="355"/>
      <c r="AA245" s="362"/>
      <c r="AB245" s="365"/>
      <c r="AC245" s="347"/>
      <c r="AD245" s="347"/>
      <c r="AE245" s="376"/>
      <c r="AF245" s="377"/>
      <c r="AG245" s="377"/>
      <c r="AH245" s="378"/>
      <c r="AI245" s="23"/>
      <c r="AJ245" s="58"/>
      <c r="AK245" s="46"/>
      <c r="AL245" s="58"/>
      <c r="AM245" s="58"/>
      <c r="AN245" s="6"/>
      <c r="AO245" s="6"/>
      <c r="AP245" s="6"/>
      <c r="AQ245" s="6"/>
      <c r="AR245" s="6"/>
      <c r="AS245" s="6"/>
      <c r="AT245" s="6"/>
      <c r="AU245" s="6"/>
      <c r="AV245" s="6"/>
      <c r="AW245" s="6"/>
      <c r="AX245" s="46"/>
      <c r="AY245" s="6"/>
      <c r="AZ245" s="46"/>
      <c r="BA245" s="46"/>
      <c r="BB245" s="18"/>
    </row>
    <row r="246" spans="1:63" s="17" customFormat="1" ht="40.25" customHeight="1" thickBot="1">
      <c r="A246"/>
      <c r="B246" s="393"/>
      <c r="C246" s="293"/>
      <c r="D246" s="294"/>
      <c r="E246" s="295"/>
      <c r="F246" s="344"/>
      <c r="G246" s="339"/>
      <c r="H246" s="339"/>
      <c r="I246" s="342"/>
      <c r="J246" s="330"/>
      <c r="K246" s="268"/>
      <c r="L246" s="268"/>
      <c r="M246" s="268"/>
      <c r="N246" s="268"/>
      <c r="O246" s="268"/>
      <c r="P246" s="268"/>
      <c r="Q246" s="268"/>
      <c r="R246" s="276"/>
      <c r="S246" s="276"/>
      <c r="T246" s="250"/>
      <c r="U246" s="250"/>
      <c r="V246" s="359"/>
      <c r="W246" s="359"/>
      <c r="X246" s="353"/>
      <c r="Y246" s="355"/>
      <c r="Z246" s="355"/>
      <c r="AA246" s="362"/>
      <c r="AB246" s="365"/>
      <c r="AC246" s="347"/>
      <c r="AD246" s="347"/>
      <c r="AE246" s="376"/>
      <c r="AF246" s="377"/>
      <c r="AG246" s="377"/>
      <c r="AH246" s="378"/>
      <c r="AI246" s="23"/>
      <c r="AJ246" s="58"/>
      <c r="AK246" s="46"/>
      <c r="AL246" s="58"/>
      <c r="AM246" s="58"/>
      <c r="AN246" s="6"/>
      <c r="AO246" s="6"/>
      <c r="AP246" s="6"/>
      <c r="AQ246" s="6"/>
      <c r="AR246" s="6"/>
      <c r="AS246" s="6"/>
      <c r="AT246" s="6"/>
      <c r="AU246" s="6"/>
      <c r="AV246" s="6"/>
      <c r="AW246" s="6"/>
      <c r="AX246" s="46"/>
      <c r="AY246" s="6"/>
      <c r="AZ246" s="46"/>
      <c r="BA246" s="46"/>
      <c r="BB246" s="18"/>
    </row>
    <row r="247" spans="1:63" s="17" customFormat="1" ht="40.25" customHeight="1" thickBot="1">
      <c r="A247"/>
      <c r="B247" s="394"/>
      <c r="C247" s="296"/>
      <c r="D247" s="297"/>
      <c r="E247" s="298"/>
      <c r="F247" s="344"/>
      <c r="G247" s="340"/>
      <c r="H247" s="340"/>
      <c r="I247" s="343"/>
      <c r="J247" s="331"/>
      <c r="K247" s="257"/>
      <c r="L247" s="257"/>
      <c r="M247" s="257"/>
      <c r="N247" s="257"/>
      <c r="O247" s="257"/>
      <c r="P247" s="257"/>
      <c r="Q247" s="257"/>
      <c r="R247" s="269"/>
      <c r="S247" s="269"/>
      <c r="T247" s="268"/>
      <c r="U247" s="268"/>
      <c r="V247" s="360"/>
      <c r="W247" s="360"/>
      <c r="X247" s="354"/>
      <c r="Y247" s="356"/>
      <c r="Z247" s="356"/>
      <c r="AA247" s="363"/>
      <c r="AB247" s="366"/>
      <c r="AC247" s="348"/>
      <c r="AD247" s="348"/>
      <c r="AE247" s="379"/>
      <c r="AF247" s="380"/>
      <c r="AG247" s="380"/>
      <c r="AH247" s="381"/>
      <c r="AI247" s="23"/>
      <c r="AJ247" s="58"/>
      <c r="AK247" s="46"/>
      <c r="AL247" s="58"/>
      <c r="AM247" s="58"/>
      <c r="AN247" s="6"/>
      <c r="AO247" s="6"/>
      <c r="AP247" s="6"/>
      <c r="AQ247" s="6"/>
      <c r="AR247" s="6"/>
      <c r="AS247" s="6"/>
      <c r="AT247" s="6"/>
      <c r="AU247" s="6"/>
      <c r="AV247" s="6"/>
      <c r="AW247" s="6"/>
      <c r="AX247" s="46"/>
      <c r="AY247" s="6"/>
      <c r="AZ247" s="46"/>
      <c r="BA247" s="46"/>
      <c r="BB247" s="18"/>
    </row>
    <row r="248" spans="1:63" ht="40.25" customHeight="1" thickTop="1" thickBot="1">
      <c r="B248" s="393">
        <f t="shared" ref="B248" si="81">B244+1</f>
        <v>49</v>
      </c>
      <c r="C248" s="290"/>
      <c r="D248" s="291"/>
      <c r="E248" s="292"/>
      <c r="F248" s="344"/>
      <c r="G248" s="338"/>
      <c r="H248" s="338"/>
      <c r="I248" s="342"/>
      <c r="J248" s="330"/>
      <c r="K248" s="267"/>
      <c r="L248" s="267"/>
      <c r="M248" s="267"/>
      <c r="N248" s="267"/>
      <c r="O248" s="267"/>
      <c r="P248" s="267"/>
      <c r="Q248" s="267"/>
      <c r="R248" s="281" t="s">
        <v>711</v>
      </c>
      <c r="S248" s="281"/>
      <c r="T248" s="280"/>
      <c r="U248" s="280"/>
      <c r="V248" s="359"/>
      <c r="W248" s="367"/>
      <c r="X248" s="353"/>
      <c r="Y248" s="355"/>
      <c r="Z248" s="355"/>
      <c r="AA248" s="361"/>
      <c r="AB248" s="365"/>
      <c r="AC248" s="347"/>
      <c r="AD248" s="347"/>
      <c r="AE248" s="373"/>
      <c r="AF248" s="374"/>
      <c r="AG248" s="374"/>
      <c r="AH248" s="375"/>
      <c r="AJ248" s="58"/>
      <c r="AL248" s="58"/>
      <c r="AM248" s="58"/>
      <c r="BC248"/>
      <c r="BD248"/>
      <c r="BE248"/>
      <c r="BF248"/>
      <c r="BG248"/>
      <c r="BH248"/>
      <c r="BI248"/>
      <c r="BJ248"/>
      <c r="BK248"/>
    </row>
    <row r="249" spans="1:63" ht="40.25" customHeight="1" thickBot="1">
      <c r="B249" s="393"/>
      <c r="C249" s="293"/>
      <c r="D249" s="294"/>
      <c r="E249" s="295"/>
      <c r="F249" s="344"/>
      <c r="G249" s="339"/>
      <c r="H249" s="339"/>
      <c r="I249" s="342"/>
      <c r="J249" s="330"/>
      <c r="K249" s="250"/>
      <c r="L249" s="250"/>
      <c r="M249" s="250"/>
      <c r="N249" s="250"/>
      <c r="O249" s="250"/>
      <c r="P249" s="250"/>
      <c r="Q249" s="250"/>
      <c r="R249" s="276"/>
      <c r="S249" s="276"/>
      <c r="T249" s="250"/>
      <c r="U249" s="250"/>
      <c r="V249" s="359"/>
      <c r="W249" s="359"/>
      <c r="X249" s="353"/>
      <c r="Y249" s="355"/>
      <c r="Z249" s="355"/>
      <c r="AA249" s="362"/>
      <c r="AB249" s="365"/>
      <c r="AC249" s="347"/>
      <c r="AD249" s="347"/>
      <c r="AE249" s="376"/>
      <c r="AF249" s="377"/>
      <c r="AG249" s="377"/>
      <c r="AH249" s="378"/>
      <c r="AJ249" s="58"/>
      <c r="AL249" s="58"/>
      <c r="AM249" s="58"/>
      <c r="BC249"/>
      <c r="BD249"/>
      <c r="BE249"/>
      <c r="BF249"/>
      <c r="BG249"/>
      <c r="BH249"/>
      <c r="BI249"/>
      <c r="BJ249"/>
      <c r="BK249"/>
    </row>
    <row r="250" spans="1:63" ht="40.25" customHeight="1" thickBot="1">
      <c r="B250" s="393"/>
      <c r="C250" s="293"/>
      <c r="D250" s="294"/>
      <c r="E250" s="295"/>
      <c r="F250" s="344"/>
      <c r="G250" s="339"/>
      <c r="H250" s="339"/>
      <c r="I250" s="342"/>
      <c r="J250" s="330"/>
      <c r="K250" s="268"/>
      <c r="L250" s="268"/>
      <c r="M250" s="268"/>
      <c r="N250" s="268"/>
      <c r="O250" s="268"/>
      <c r="P250" s="268"/>
      <c r="Q250" s="268"/>
      <c r="R250" s="276"/>
      <c r="S250" s="276"/>
      <c r="T250" s="250"/>
      <c r="U250" s="250"/>
      <c r="V250" s="359"/>
      <c r="W250" s="359"/>
      <c r="X250" s="353"/>
      <c r="Y250" s="355"/>
      <c r="Z250" s="355"/>
      <c r="AA250" s="362"/>
      <c r="AB250" s="365"/>
      <c r="AC250" s="347"/>
      <c r="AD250" s="347"/>
      <c r="AE250" s="376"/>
      <c r="AF250" s="377"/>
      <c r="AG250" s="377"/>
      <c r="AH250" s="378"/>
      <c r="AJ250" s="58"/>
      <c r="AL250" s="58"/>
      <c r="AM250" s="58"/>
      <c r="BC250"/>
      <c r="BD250"/>
      <c r="BE250"/>
      <c r="BF250"/>
      <c r="BG250"/>
      <c r="BH250"/>
      <c r="BI250"/>
      <c r="BJ250"/>
      <c r="BK250"/>
    </row>
    <row r="251" spans="1:63" ht="40.25" customHeight="1" thickBot="1">
      <c r="B251" s="393"/>
      <c r="C251" s="296"/>
      <c r="D251" s="297"/>
      <c r="E251" s="298"/>
      <c r="F251" s="344"/>
      <c r="G251" s="340"/>
      <c r="H251" s="340"/>
      <c r="I251" s="343"/>
      <c r="J251" s="331"/>
      <c r="K251" s="257"/>
      <c r="L251" s="257"/>
      <c r="M251" s="257"/>
      <c r="N251" s="257"/>
      <c r="O251" s="257"/>
      <c r="P251" s="257"/>
      <c r="Q251" s="257"/>
      <c r="R251" s="269"/>
      <c r="S251" s="269"/>
      <c r="T251" s="268"/>
      <c r="U251" s="268"/>
      <c r="V251" s="360"/>
      <c r="W251" s="360"/>
      <c r="X251" s="354"/>
      <c r="Y251" s="356"/>
      <c r="Z251" s="356"/>
      <c r="AA251" s="363"/>
      <c r="AB251" s="366"/>
      <c r="AC251" s="348"/>
      <c r="AD251" s="348"/>
      <c r="AE251" s="379"/>
      <c r="AF251" s="380"/>
      <c r="AG251" s="380"/>
      <c r="AH251" s="381"/>
      <c r="AJ251" s="58"/>
      <c r="AL251" s="58"/>
      <c r="AM251" s="58"/>
      <c r="BC251"/>
      <c r="BD251"/>
      <c r="BE251"/>
      <c r="BF251"/>
      <c r="BG251"/>
      <c r="BH251"/>
      <c r="BI251"/>
      <c r="BJ251"/>
      <c r="BK251"/>
    </row>
    <row r="252" spans="1:63" ht="40.25" customHeight="1" thickTop="1" thickBot="1">
      <c r="B252" s="392">
        <f t="shared" ref="B252" si="82">B248+1</f>
        <v>50</v>
      </c>
      <c r="C252" s="290"/>
      <c r="D252" s="291"/>
      <c r="E252" s="292"/>
      <c r="F252" s="344"/>
      <c r="G252" s="339"/>
      <c r="H252" s="339"/>
      <c r="I252" s="342"/>
      <c r="J252" s="330"/>
      <c r="K252" s="267"/>
      <c r="L252" s="267"/>
      <c r="M252" s="267"/>
      <c r="N252" s="267"/>
      <c r="O252" s="267"/>
      <c r="P252" s="267"/>
      <c r="Q252" s="267"/>
      <c r="R252" s="281" t="s">
        <v>711</v>
      </c>
      <c r="S252" s="281"/>
      <c r="T252" s="280"/>
      <c r="U252" s="280"/>
      <c r="V252" s="359"/>
      <c r="W252" s="367"/>
      <c r="X252" s="353"/>
      <c r="Y252" s="355"/>
      <c r="Z252" s="355"/>
      <c r="AA252" s="361"/>
      <c r="AB252" s="365"/>
      <c r="AC252" s="347"/>
      <c r="AD252" s="347"/>
      <c r="AE252" s="373"/>
      <c r="AF252" s="374"/>
      <c r="AG252" s="374"/>
      <c r="AH252" s="375"/>
      <c r="AJ252" s="58"/>
      <c r="AL252" s="58"/>
      <c r="AM252" s="58"/>
      <c r="BC252"/>
      <c r="BD252"/>
      <c r="BE252"/>
      <c r="BF252"/>
      <c r="BG252"/>
      <c r="BH252"/>
      <c r="BI252"/>
      <c r="BJ252"/>
      <c r="BK252"/>
    </row>
    <row r="253" spans="1:63" ht="40.25" customHeight="1" thickBot="1">
      <c r="B253" s="393"/>
      <c r="C253" s="293"/>
      <c r="D253" s="294"/>
      <c r="E253" s="295"/>
      <c r="F253" s="344"/>
      <c r="G253" s="339"/>
      <c r="H253" s="339"/>
      <c r="I253" s="342"/>
      <c r="J253" s="330"/>
      <c r="K253" s="250"/>
      <c r="L253" s="250"/>
      <c r="M253" s="250"/>
      <c r="N253" s="250"/>
      <c r="O253" s="250"/>
      <c r="P253" s="250"/>
      <c r="Q253" s="250"/>
      <c r="R253" s="276"/>
      <c r="S253" s="276"/>
      <c r="T253" s="250"/>
      <c r="U253" s="250"/>
      <c r="V253" s="359"/>
      <c r="W253" s="359"/>
      <c r="X253" s="353"/>
      <c r="Y253" s="355"/>
      <c r="Z253" s="355"/>
      <c r="AA253" s="362"/>
      <c r="AB253" s="365"/>
      <c r="AC253" s="347"/>
      <c r="AD253" s="347"/>
      <c r="AE253" s="376"/>
      <c r="AF253" s="377"/>
      <c r="AG253" s="377"/>
      <c r="AH253" s="378"/>
      <c r="AJ253" s="58"/>
      <c r="AL253" s="58"/>
      <c r="AM253" s="58"/>
      <c r="BC253"/>
      <c r="BD253"/>
      <c r="BE253"/>
      <c r="BF253"/>
      <c r="BG253"/>
      <c r="BH253"/>
      <c r="BI253"/>
      <c r="BJ253"/>
      <c r="BK253"/>
    </row>
    <row r="254" spans="1:63" ht="40.25" customHeight="1" thickBot="1">
      <c r="B254" s="393"/>
      <c r="C254" s="293"/>
      <c r="D254" s="294"/>
      <c r="E254" s="295"/>
      <c r="F254" s="344"/>
      <c r="G254" s="339"/>
      <c r="H254" s="339"/>
      <c r="I254" s="342"/>
      <c r="J254" s="330"/>
      <c r="K254" s="268"/>
      <c r="L254" s="268"/>
      <c r="M254" s="268"/>
      <c r="N254" s="268"/>
      <c r="O254" s="268"/>
      <c r="P254" s="268"/>
      <c r="Q254" s="268"/>
      <c r="R254" s="276"/>
      <c r="S254" s="276"/>
      <c r="T254" s="250"/>
      <c r="U254" s="250"/>
      <c r="V254" s="359"/>
      <c r="W254" s="359"/>
      <c r="X254" s="353"/>
      <c r="Y254" s="355"/>
      <c r="Z254" s="355"/>
      <c r="AA254" s="362"/>
      <c r="AB254" s="365"/>
      <c r="AC254" s="347"/>
      <c r="AD254" s="347"/>
      <c r="AE254" s="376"/>
      <c r="AF254" s="377"/>
      <c r="AG254" s="377"/>
      <c r="AH254" s="378"/>
      <c r="AJ254" s="58"/>
      <c r="AL254" s="58"/>
      <c r="AM254" s="58"/>
      <c r="BC254"/>
      <c r="BD254"/>
      <c r="BE254"/>
      <c r="BF254"/>
      <c r="BG254"/>
      <c r="BH254"/>
      <c r="BI254"/>
      <c r="BJ254"/>
      <c r="BK254"/>
    </row>
    <row r="255" spans="1:63" ht="40.25" customHeight="1" thickBot="1">
      <c r="B255" s="394"/>
      <c r="C255" s="296"/>
      <c r="D255" s="297"/>
      <c r="E255" s="298"/>
      <c r="F255" s="344"/>
      <c r="G255" s="340"/>
      <c r="H255" s="340"/>
      <c r="I255" s="343"/>
      <c r="J255" s="331"/>
      <c r="K255" s="257"/>
      <c r="L255" s="257"/>
      <c r="M255" s="257"/>
      <c r="N255" s="257"/>
      <c r="O255" s="257"/>
      <c r="P255" s="257"/>
      <c r="Q255" s="257"/>
      <c r="R255" s="286"/>
      <c r="S255" s="286"/>
      <c r="T255" s="287"/>
      <c r="U255" s="287"/>
      <c r="V255" s="360"/>
      <c r="W255" s="360"/>
      <c r="X255" s="354"/>
      <c r="Y255" s="356"/>
      <c r="Z255" s="356"/>
      <c r="AA255" s="363"/>
      <c r="AB255" s="366"/>
      <c r="AC255" s="348"/>
      <c r="AD255" s="348"/>
      <c r="AE255" s="379"/>
      <c r="AF255" s="380"/>
      <c r="AG255" s="380"/>
      <c r="AH255" s="381"/>
      <c r="AJ255" s="58"/>
      <c r="AL255" s="58"/>
      <c r="AM255" s="58"/>
      <c r="BC255"/>
      <c r="BD255"/>
      <c r="BE255"/>
      <c r="BF255"/>
      <c r="BG255"/>
      <c r="BH255"/>
      <c r="BI255"/>
      <c r="BJ255"/>
      <c r="BK255"/>
    </row>
    <row r="256" spans="1:63" ht="40.25" customHeight="1">
      <c r="R256" s="24"/>
      <c r="S256" s="24"/>
      <c r="T256" s="24"/>
      <c r="U256" s="24"/>
      <c r="AJ256" s="58"/>
      <c r="AL256" s="58"/>
      <c r="AM256" s="58"/>
      <c r="BC256"/>
      <c r="BD256"/>
      <c r="BE256"/>
      <c r="BF256"/>
      <c r="BG256"/>
      <c r="BH256"/>
      <c r="BI256"/>
      <c r="BJ256"/>
      <c r="BK256"/>
    </row>
    <row r="257" spans="36:63">
      <c r="AJ257" s="58"/>
      <c r="AL257" s="58"/>
      <c r="AM257" s="58"/>
      <c r="BC257"/>
      <c r="BD257"/>
      <c r="BE257"/>
      <c r="BF257"/>
      <c r="BG257"/>
      <c r="BH257"/>
      <c r="BI257"/>
      <c r="BJ257"/>
      <c r="BK257"/>
    </row>
    <row r="258" spans="36:63">
      <c r="AJ258" s="58"/>
      <c r="AL258" s="58"/>
      <c r="AM258" s="58"/>
      <c r="BC258"/>
      <c r="BD258"/>
      <c r="BE258"/>
      <c r="BF258"/>
      <c r="BG258"/>
      <c r="BH258"/>
      <c r="BI258"/>
      <c r="BJ258"/>
      <c r="BK258"/>
    </row>
    <row r="259" spans="36:63">
      <c r="AJ259" s="58"/>
      <c r="AL259" s="58"/>
      <c r="AM259" s="58"/>
      <c r="BC259"/>
      <c r="BD259"/>
      <c r="BE259"/>
      <c r="BF259"/>
      <c r="BG259"/>
      <c r="BH259"/>
      <c r="BI259"/>
      <c r="BJ259"/>
      <c r="BK259"/>
    </row>
  </sheetData>
  <sheetProtection selectLockedCells="1"/>
  <mergeCells count="1193">
    <mergeCell ref="AE36:AH36"/>
    <mergeCell ref="AE37:AH37"/>
    <mergeCell ref="AE38:AH38"/>
    <mergeCell ref="AE39:AH39"/>
    <mergeCell ref="AE40:AH40"/>
    <mergeCell ref="AE41:AH41"/>
    <mergeCell ref="AE42:AH42"/>
    <mergeCell ref="AE43:AH43"/>
    <mergeCell ref="AE44:AH44"/>
    <mergeCell ref="AE45:AH45"/>
    <mergeCell ref="AE91:AH91"/>
    <mergeCell ref="AE92:AH92"/>
    <mergeCell ref="AE93:AH93"/>
    <mergeCell ref="AE94:AH94"/>
    <mergeCell ref="AE95:AH95"/>
    <mergeCell ref="AE96:AH96"/>
    <mergeCell ref="AE97:AH97"/>
    <mergeCell ref="AE98:AH98"/>
    <mergeCell ref="AE99:AH99"/>
    <mergeCell ref="AE100:AH100"/>
    <mergeCell ref="AE101:AH101"/>
    <mergeCell ref="AE102:AH102"/>
    <mergeCell ref="AE12:AH12"/>
    <mergeCell ref="AE13:AH13"/>
    <mergeCell ref="AE14:AH14"/>
    <mergeCell ref="AE15:AH15"/>
    <mergeCell ref="AE16:AH16"/>
    <mergeCell ref="AE17:AH17"/>
    <mergeCell ref="AE18:AH18"/>
    <mergeCell ref="AE19:AH19"/>
    <mergeCell ref="AE20:AH20"/>
    <mergeCell ref="AE21:AH21"/>
    <mergeCell ref="AE22:AH22"/>
    <mergeCell ref="AE23:AH23"/>
    <mergeCell ref="AE24:AH24"/>
    <mergeCell ref="AE25:AH25"/>
    <mergeCell ref="AE26:AH26"/>
    <mergeCell ref="AE27:AH27"/>
    <mergeCell ref="AE28:AH28"/>
    <mergeCell ref="AE46:AH46"/>
    <mergeCell ref="AE47:AH47"/>
    <mergeCell ref="AE48:AH48"/>
    <mergeCell ref="AE61:AH62"/>
    <mergeCell ref="AE31:AH31"/>
    <mergeCell ref="AE32:AH32"/>
    <mergeCell ref="AE33:AH33"/>
    <mergeCell ref="AE34:AH34"/>
    <mergeCell ref="AE35:AH35"/>
    <mergeCell ref="AE150:AH150"/>
    <mergeCell ref="AE151:AH151"/>
    <mergeCell ref="AE152:AH152"/>
    <mergeCell ref="AE153:AH153"/>
    <mergeCell ref="AE63:AH63"/>
    <mergeCell ref="AE64:AH64"/>
    <mergeCell ref="AE65:AH65"/>
    <mergeCell ref="AE66:AH66"/>
    <mergeCell ref="AE67:AH67"/>
    <mergeCell ref="AE68:AH68"/>
    <mergeCell ref="AE69:AH69"/>
    <mergeCell ref="AE70:AH70"/>
    <mergeCell ref="AE71:AH71"/>
    <mergeCell ref="AE72:AH72"/>
    <mergeCell ref="AE73:AH73"/>
    <mergeCell ref="AE74:AH74"/>
    <mergeCell ref="AE75:AH75"/>
    <mergeCell ref="AE76:AH76"/>
    <mergeCell ref="AE77:AH77"/>
    <mergeCell ref="AE78:AH78"/>
    <mergeCell ref="AE79:AH79"/>
    <mergeCell ref="AE80:AH80"/>
    <mergeCell ref="AE81:AH81"/>
    <mergeCell ref="AE82:AH82"/>
    <mergeCell ref="AE83:AH83"/>
    <mergeCell ref="AE84:AH84"/>
    <mergeCell ref="AE85:AH85"/>
    <mergeCell ref="AE86:AH86"/>
    <mergeCell ref="AE87:AH87"/>
    <mergeCell ref="AE88:AH88"/>
    <mergeCell ref="AE89:AH89"/>
    <mergeCell ref="AE90:AH90"/>
    <mergeCell ref="AE133:AH133"/>
    <mergeCell ref="AE134:AH134"/>
    <mergeCell ref="AE135:AH135"/>
    <mergeCell ref="AE136:AH136"/>
    <mergeCell ref="AE137:AH137"/>
    <mergeCell ref="AE138:AH138"/>
    <mergeCell ref="AE139:AH139"/>
    <mergeCell ref="AE140:AH140"/>
    <mergeCell ref="AE141:AH141"/>
    <mergeCell ref="AE142:AH142"/>
    <mergeCell ref="AE143:AH143"/>
    <mergeCell ref="AE144:AH144"/>
    <mergeCell ref="AE145:AH145"/>
    <mergeCell ref="AE146:AH146"/>
    <mergeCell ref="AE147:AH147"/>
    <mergeCell ref="AE148:AH148"/>
    <mergeCell ref="AE149:AH149"/>
    <mergeCell ref="AE192:AH192"/>
    <mergeCell ref="AE193:AH193"/>
    <mergeCell ref="AE194:AH194"/>
    <mergeCell ref="AE195:AH195"/>
    <mergeCell ref="AE196:AH196"/>
    <mergeCell ref="AE197:AH197"/>
    <mergeCell ref="AE198:AH198"/>
    <mergeCell ref="AE199:AH199"/>
    <mergeCell ref="AE200:AH200"/>
    <mergeCell ref="AE201:AH201"/>
    <mergeCell ref="AE202:AH202"/>
    <mergeCell ref="AE203:AH203"/>
    <mergeCell ref="AE204:AH204"/>
    <mergeCell ref="AE114:AH114"/>
    <mergeCell ref="AE115:AH115"/>
    <mergeCell ref="AE116:AH116"/>
    <mergeCell ref="AE117:AH117"/>
    <mergeCell ref="AE118:AH118"/>
    <mergeCell ref="AE119:AH119"/>
    <mergeCell ref="AE120:AH120"/>
    <mergeCell ref="AE121:AH121"/>
    <mergeCell ref="AE122:AH122"/>
    <mergeCell ref="AE123:AH123"/>
    <mergeCell ref="AE124:AH124"/>
    <mergeCell ref="AE125:AH125"/>
    <mergeCell ref="AE126:AH126"/>
    <mergeCell ref="AE127:AH127"/>
    <mergeCell ref="AE128:AH128"/>
    <mergeCell ref="AE129:AH129"/>
    <mergeCell ref="AE130:AH130"/>
    <mergeCell ref="AE131:AH131"/>
    <mergeCell ref="AE132:AH132"/>
    <mergeCell ref="AE241:AH241"/>
    <mergeCell ref="AE242:AH242"/>
    <mergeCell ref="AE243:AH243"/>
    <mergeCell ref="AE244:AH244"/>
    <mergeCell ref="AE245:AH245"/>
    <mergeCell ref="AE246:AH246"/>
    <mergeCell ref="AE247:AH247"/>
    <mergeCell ref="AE248:AH248"/>
    <mergeCell ref="AE249:AH249"/>
    <mergeCell ref="AE250:AH250"/>
    <mergeCell ref="AE251:AH251"/>
    <mergeCell ref="AE252:AH252"/>
    <mergeCell ref="AE253:AH253"/>
    <mergeCell ref="AE254:AH254"/>
    <mergeCell ref="AE255:AH255"/>
    <mergeCell ref="AE165:AH165"/>
    <mergeCell ref="AE166:AH166"/>
    <mergeCell ref="AE167:AH167"/>
    <mergeCell ref="AE168:AH168"/>
    <mergeCell ref="AE169:AH169"/>
    <mergeCell ref="AE170:AH170"/>
    <mergeCell ref="AE171:AH171"/>
    <mergeCell ref="AE172:AH172"/>
    <mergeCell ref="AE173:AH173"/>
    <mergeCell ref="AE174:AH174"/>
    <mergeCell ref="AE175:AH175"/>
    <mergeCell ref="AE176:AH176"/>
    <mergeCell ref="AE177:AH177"/>
    <mergeCell ref="AE178:AH178"/>
    <mergeCell ref="AE179:AH179"/>
    <mergeCell ref="AE180:AH180"/>
    <mergeCell ref="AE181:AH181"/>
    <mergeCell ref="AE224:AH224"/>
    <mergeCell ref="AE225:AH225"/>
    <mergeCell ref="AE226:AH226"/>
    <mergeCell ref="AE227:AH227"/>
    <mergeCell ref="AE228:AH228"/>
    <mergeCell ref="AE229:AH229"/>
    <mergeCell ref="AE230:AH230"/>
    <mergeCell ref="AE231:AH231"/>
    <mergeCell ref="AE232:AH232"/>
    <mergeCell ref="AE233:AH233"/>
    <mergeCell ref="AE234:AH234"/>
    <mergeCell ref="AE235:AH235"/>
    <mergeCell ref="AE236:AH236"/>
    <mergeCell ref="AE237:AH237"/>
    <mergeCell ref="AE238:AH238"/>
    <mergeCell ref="AE239:AH239"/>
    <mergeCell ref="AE240:AH240"/>
    <mergeCell ref="AA91:AA94"/>
    <mergeCell ref="AB91:AB94"/>
    <mergeCell ref="AC91:AC94"/>
    <mergeCell ref="AA118:AA121"/>
    <mergeCell ref="AB112:AB113"/>
    <mergeCell ref="AC112:AC113"/>
    <mergeCell ref="AE112:AH113"/>
    <mergeCell ref="AA189:AA192"/>
    <mergeCell ref="AB189:AB192"/>
    <mergeCell ref="Z83:Z86"/>
    <mergeCell ref="Z87:Z90"/>
    <mergeCell ref="Z91:Z94"/>
    <mergeCell ref="Z95:Z98"/>
    <mergeCell ref="Z99:Z102"/>
    <mergeCell ref="Z112:Z113"/>
    <mergeCell ref="Z114:Z117"/>
    <mergeCell ref="Z48:Z51"/>
    <mergeCell ref="AD79:AD82"/>
    <mergeCell ref="AC75:AC78"/>
    <mergeCell ref="AE182:AH182"/>
    <mergeCell ref="AE183:AH183"/>
    <mergeCell ref="AE184:AH184"/>
    <mergeCell ref="AE185:AH185"/>
    <mergeCell ref="AE186:AH186"/>
    <mergeCell ref="AE187:AH187"/>
    <mergeCell ref="AE188:AH188"/>
    <mergeCell ref="AA75:AA78"/>
    <mergeCell ref="AD83:AD86"/>
    <mergeCell ref="AB79:AB82"/>
    <mergeCell ref="AE189:AH189"/>
    <mergeCell ref="AE190:AH190"/>
    <mergeCell ref="AE191:AH191"/>
    <mergeCell ref="BA3:BA4"/>
    <mergeCell ref="AW63:AW64"/>
    <mergeCell ref="Y20:Y23"/>
    <mergeCell ref="Y24:Y27"/>
    <mergeCell ref="Y28:Y31"/>
    <mergeCell ref="AT3:AT4"/>
    <mergeCell ref="AU3:AU4"/>
    <mergeCell ref="AD12:AD15"/>
    <mergeCell ref="AF4:AG4"/>
    <mergeCell ref="AX3:AX4"/>
    <mergeCell ref="AN3:AN4"/>
    <mergeCell ref="AR3:AR4"/>
    <mergeCell ref="AJ3:AJ4"/>
    <mergeCell ref="AO3:AO4"/>
    <mergeCell ref="AQ3:AQ4"/>
    <mergeCell ref="AC16:AC19"/>
    <mergeCell ref="AE10:AH11"/>
    <mergeCell ref="AD16:AD19"/>
    <mergeCell ref="AB40:AB43"/>
    <mergeCell ref="AD28:AD31"/>
    <mergeCell ref="AD32:AD35"/>
    <mergeCell ref="Z40:Z43"/>
    <mergeCell ref="Z44:Z47"/>
    <mergeCell ref="AA6:AC6"/>
    <mergeCell ref="AA7:AC7"/>
    <mergeCell ref="AB24:AB27"/>
    <mergeCell ref="AE49:AH49"/>
    <mergeCell ref="AE50:AH50"/>
    <mergeCell ref="AE51:AH51"/>
    <mergeCell ref="AE29:AH29"/>
    <mergeCell ref="AA12:AA15"/>
    <mergeCell ref="AE30:AH30"/>
    <mergeCell ref="BC3:BC4"/>
    <mergeCell ref="AA5:AC5"/>
    <mergeCell ref="AV63:AV64"/>
    <mergeCell ref="AL63:AL64"/>
    <mergeCell ref="AM63:AM64"/>
    <mergeCell ref="AP63:AP64"/>
    <mergeCell ref="AK63:AK64"/>
    <mergeCell ref="AN63:AN64"/>
    <mergeCell ref="AO63:AO64"/>
    <mergeCell ref="AQ63:AQ64"/>
    <mergeCell ref="AR63:AR64"/>
    <mergeCell ref="AS63:AS64"/>
    <mergeCell ref="AT63:AT64"/>
    <mergeCell ref="AU63:AU64"/>
    <mergeCell ref="AC24:AC27"/>
    <mergeCell ref="AC20:AC23"/>
    <mergeCell ref="AW3:AW4"/>
    <mergeCell ref="AP3:AP4"/>
    <mergeCell ref="AL3:AL4"/>
    <mergeCell ref="AM3:AM4"/>
    <mergeCell ref="AC12:AC15"/>
    <mergeCell ref="AS3:AS4"/>
    <mergeCell ref="AY3:AY4"/>
    <mergeCell ref="AZ3:AZ4"/>
    <mergeCell ref="AB10:AB11"/>
    <mergeCell ref="AK3:AK4"/>
    <mergeCell ref="AF5:AG5"/>
    <mergeCell ref="AA10:AA11"/>
    <mergeCell ref="AB12:AB15"/>
    <mergeCell ref="AB16:AB19"/>
    <mergeCell ref="AC63:AC66"/>
    <mergeCell ref="AV3:AV4"/>
    <mergeCell ref="AV204:AV205"/>
    <mergeCell ref="AW204:AW205"/>
    <mergeCell ref="AL204:AL205"/>
    <mergeCell ref="AM204:AM205"/>
    <mergeCell ref="AP204:AP205"/>
    <mergeCell ref="AK204:AK205"/>
    <mergeCell ref="AN204:AN205"/>
    <mergeCell ref="AO204:AO205"/>
    <mergeCell ref="AQ204:AQ205"/>
    <mergeCell ref="AR204:AR205"/>
    <mergeCell ref="AS204:AS205"/>
    <mergeCell ref="AT204:AT205"/>
    <mergeCell ref="AU204:AU205"/>
    <mergeCell ref="AK134:AK135"/>
    <mergeCell ref="AN134:AN135"/>
    <mergeCell ref="AO134:AO135"/>
    <mergeCell ref="AW134:AW135"/>
    <mergeCell ref="AR134:AR135"/>
    <mergeCell ref="AS134:AS135"/>
    <mergeCell ref="AT134:AT135"/>
    <mergeCell ref="AU134:AU135"/>
    <mergeCell ref="AP134:AP135"/>
    <mergeCell ref="AQ134:AQ135"/>
    <mergeCell ref="AL134:AL135"/>
    <mergeCell ref="AM134:AM135"/>
    <mergeCell ref="AV134:AV135"/>
    <mergeCell ref="B83:B86"/>
    <mergeCell ref="F83:F86"/>
    <mergeCell ref="G71:G74"/>
    <mergeCell ref="H71:H74"/>
    <mergeCell ref="I71:I74"/>
    <mergeCell ref="B79:B82"/>
    <mergeCell ref="F79:F82"/>
    <mergeCell ref="G79:G82"/>
    <mergeCell ref="H79:H82"/>
    <mergeCell ref="I79:I82"/>
    <mergeCell ref="B95:B98"/>
    <mergeCell ref="F95:F98"/>
    <mergeCell ref="G95:G98"/>
    <mergeCell ref="H95:H98"/>
    <mergeCell ref="I95:I98"/>
    <mergeCell ref="G75:G78"/>
    <mergeCell ref="H75:H78"/>
    <mergeCell ref="I75:I78"/>
    <mergeCell ref="B75:B78"/>
    <mergeCell ref="G83:G86"/>
    <mergeCell ref="H83:H86"/>
    <mergeCell ref="I83:I86"/>
    <mergeCell ref="B87:B90"/>
    <mergeCell ref="F87:F90"/>
    <mergeCell ref="G87:G90"/>
    <mergeCell ref="H87:H90"/>
    <mergeCell ref="I87:I90"/>
    <mergeCell ref="C83:E86"/>
    <mergeCell ref="C87:E90"/>
    <mergeCell ref="C91:E94"/>
    <mergeCell ref="C95:E98"/>
    <mergeCell ref="B91:B94"/>
    <mergeCell ref="W12:W15"/>
    <mergeCell ref="AA67:AA70"/>
    <mergeCell ref="V44:V47"/>
    <mergeCell ref="Y12:Y15"/>
    <mergeCell ref="Y16:Y19"/>
    <mergeCell ref="B24:B27"/>
    <mergeCell ref="B16:B19"/>
    <mergeCell ref="AC36:AC39"/>
    <mergeCell ref="B28:B31"/>
    <mergeCell ref="F28:F31"/>
    <mergeCell ref="G28:G31"/>
    <mergeCell ref="H28:H31"/>
    <mergeCell ref="I28:I31"/>
    <mergeCell ref="J28:J31"/>
    <mergeCell ref="F24:F27"/>
    <mergeCell ref="G24:G27"/>
    <mergeCell ref="H24:H27"/>
    <mergeCell ref="I24:I27"/>
    <mergeCell ref="V28:V31"/>
    <mergeCell ref="F48:F51"/>
    <mergeCell ref="G48:G51"/>
    <mergeCell ref="H48:H51"/>
    <mergeCell ref="I48:I51"/>
    <mergeCell ref="J48:J51"/>
    <mergeCell ref="B44:B47"/>
    <mergeCell ref="F44:F47"/>
    <mergeCell ref="AB20:AB23"/>
    <mergeCell ref="B61:B62"/>
    <mergeCell ref="F67:F70"/>
    <mergeCell ref="G67:G70"/>
    <mergeCell ref="H67:H70"/>
    <mergeCell ref="I67:I70"/>
    <mergeCell ref="B67:B70"/>
    <mergeCell ref="C56:E59"/>
    <mergeCell ref="F75:F78"/>
    <mergeCell ref="C75:E78"/>
    <mergeCell ref="C71:E74"/>
    <mergeCell ref="D61:D62"/>
    <mergeCell ref="E61:E62"/>
    <mergeCell ref="F61:F62"/>
    <mergeCell ref="G61:G62"/>
    <mergeCell ref="H61:H62"/>
    <mergeCell ref="I61:I62"/>
    <mergeCell ref="B10:B11"/>
    <mergeCell ref="C10:C11"/>
    <mergeCell ref="I12:I15"/>
    <mergeCell ref="E10:E11"/>
    <mergeCell ref="I16:I19"/>
    <mergeCell ref="B12:B15"/>
    <mergeCell ref="F40:F43"/>
    <mergeCell ref="G40:G43"/>
    <mergeCell ref="H40:H43"/>
    <mergeCell ref="I40:I43"/>
    <mergeCell ref="B20:B23"/>
    <mergeCell ref="F16:F19"/>
    <mergeCell ref="G16:G19"/>
    <mergeCell ref="C61:C62"/>
    <mergeCell ref="AA24:AA27"/>
    <mergeCell ref="AA28:AA31"/>
    <mergeCell ref="AA32:AA35"/>
    <mergeCell ref="AC32:AC35"/>
    <mergeCell ref="AC28:AC31"/>
    <mergeCell ref="C44:E47"/>
    <mergeCell ref="C40:E43"/>
    <mergeCell ref="G44:G47"/>
    <mergeCell ref="H44:H47"/>
    <mergeCell ref="I44:I47"/>
    <mergeCell ref="J44:J47"/>
    <mergeCell ref="Z28:Z31"/>
    <mergeCell ref="Z32:Z35"/>
    <mergeCell ref="AB28:AB31"/>
    <mergeCell ref="X32:X35"/>
    <mergeCell ref="C28:E31"/>
    <mergeCell ref="C24:E27"/>
    <mergeCell ref="X24:X27"/>
    <mergeCell ref="G32:G35"/>
    <mergeCell ref="H32:H35"/>
    <mergeCell ref="W44:W47"/>
    <mergeCell ref="W32:W35"/>
    <mergeCell ref="W28:W31"/>
    <mergeCell ref="Y32:Y35"/>
    <mergeCell ref="AB36:AB39"/>
    <mergeCell ref="X28:X31"/>
    <mergeCell ref="W24:W27"/>
    <mergeCell ref="X36:X39"/>
    <mergeCell ref="X40:X43"/>
    <mergeCell ref="AB32:AB35"/>
    <mergeCell ref="W10:W11"/>
    <mergeCell ref="AC10:AC11"/>
    <mergeCell ref="AA16:AA19"/>
    <mergeCell ref="Y10:Y11"/>
    <mergeCell ref="F10:F11"/>
    <mergeCell ref="G10:G11"/>
    <mergeCell ref="AD10:AD11"/>
    <mergeCell ref="V16:V19"/>
    <mergeCell ref="G20:G23"/>
    <mergeCell ref="H20:H23"/>
    <mergeCell ref="I20:I23"/>
    <mergeCell ref="J20:J23"/>
    <mergeCell ref="I10:I11"/>
    <mergeCell ref="X10:X11"/>
    <mergeCell ref="H10:H11"/>
    <mergeCell ref="AD20:AD23"/>
    <mergeCell ref="C12:E15"/>
    <mergeCell ref="C16:E19"/>
    <mergeCell ref="Z10:Z11"/>
    <mergeCell ref="Z12:Z15"/>
    <mergeCell ref="H12:H15"/>
    <mergeCell ref="G12:G15"/>
    <mergeCell ref="F12:F15"/>
    <mergeCell ref="K10:Q11"/>
    <mergeCell ref="W20:W23"/>
    <mergeCell ref="X12:X15"/>
    <mergeCell ref="X16:X19"/>
    <mergeCell ref="H16:H19"/>
    <mergeCell ref="Z20:Z23"/>
    <mergeCell ref="V10:V11"/>
    <mergeCell ref="R10:U11"/>
    <mergeCell ref="V12:V15"/>
    <mergeCell ref="Z16:Z19"/>
    <mergeCell ref="I32:I35"/>
    <mergeCell ref="J32:J35"/>
    <mergeCell ref="X67:X70"/>
    <mergeCell ref="V24:V27"/>
    <mergeCell ref="X71:X74"/>
    <mergeCell ref="J83:J86"/>
    <mergeCell ref="J71:J74"/>
    <mergeCell ref="AA63:AA66"/>
    <mergeCell ref="X61:X62"/>
    <mergeCell ref="C53:J54"/>
    <mergeCell ref="AA44:AA47"/>
    <mergeCell ref="F63:F66"/>
    <mergeCell ref="C36:E39"/>
    <mergeCell ref="C32:E35"/>
    <mergeCell ref="C63:E66"/>
    <mergeCell ref="Z36:Z39"/>
    <mergeCell ref="V36:V39"/>
    <mergeCell ref="I36:I39"/>
    <mergeCell ref="G63:G66"/>
    <mergeCell ref="H63:H66"/>
    <mergeCell ref="I63:I66"/>
    <mergeCell ref="V63:V66"/>
    <mergeCell ref="W63:W66"/>
    <mergeCell ref="V67:V70"/>
    <mergeCell ref="W67:W70"/>
    <mergeCell ref="J63:J66"/>
    <mergeCell ref="W48:W51"/>
    <mergeCell ref="AA48:AA51"/>
    <mergeCell ref="J40:J43"/>
    <mergeCell ref="C79:E82"/>
    <mergeCell ref="Y79:Y82"/>
    <mergeCell ref="AC61:AC62"/>
    <mergeCell ref="Z24:Z27"/>
    <mergeCell ref="Z79:Z82"/>
    <mergeCell ref="C2:J3"/>
    <mergeCell ref="AB75:AB78"/>
    <mergeCell ref="AA36:AA39"/>
    <mergeCell ref="Y83:Y86"/>
    <mergeCell ref="AB67:AB70"/>
    <mergeCell ref="AA146:AA149"/>
    <mergeCell ref="AB146:AB149"/>
    <mergeCell ref="AA40:AA43"/>
    <mergeCell ref="R61:U62"/>
    <mergeCell ref="V61:V62"/>
    <mergeCell ref="W61:W62"/>
    <mergeCell ref="AA61:AA62"/>
    <mergeCell ref="AB61:AB62"/>
    <mergeCell ref="C5:E8"/>
    <mergeCell ref="F5:F8"/>
    <mergeCell ref="W16:W19"/>
    <mergeCell ref="H5:I8"/>
    <mergeCell ref="D10:D11"/>
    <mergeCell ref="J12:J15"/>
    <mergeCell ref="J10:J11"/>
    <mergeCell ref="J5:L8"/>
    <mergeCell ref="F20:F23"/>
    <mergeCell ref="C20:E23"/>
    <mergeCell ref="J16:J19"/>
    <mergeCell ref="K61:Q62"/>
    <mergeCell ref="Y36:Y39"/>
    <mergeCell ref="Y40:Y43"/>
    <mergeCell ref="Y44:Y47"/>
    <mergeCell ref="Y48:Y51"/>
    <mergeCell ref="AD24:AD27"/>
    <mergeCell ref="B32:B35"/>
    <mergeCell ref="B71:B74"/>
    <mergeCell ref="F71:F74"/>
    <mergeCell ref="F32:F35"/>
    <mergeCell ref="J75:J78"/>
    <mergeCell ref="V75:V78"/>
    <mergeCell ref="W75:W78"/>
    <mergeCell ref="C48:E51"/>
    <mergeCell ref="B48:B51"/>
    <mergeCell ref="B63:B66"/>
    <mergeCell ref="B40:B43"/>
    <mergeCell ref="F56:F59"/>
    <mergeCell ref="H56:I59"/>
    <mergeCell ref="J56:L59"/>
    <mergeCell ref="W36:W39"/>
    <mergeCell ref="W40:W43"/>
    <mergeCell ref="C67:E70"/>
    <mergeCell ref="F36:F39"/>
    <mergeCell ref="G36:G39"/>
    <mergeCell ref="H36:H39"/>
    <mergeCell ref="AC44:AC47"/>
    <mergeCell ref="B36:B39"/>
    <mergeCell ref="J36:J39"/>
    <mergeCell ref="Y75:Y78"/>
    <mergeCell ref="V48:V51"/>
    <mergeCell ref="V71:V74"/>
    <mergeCell ref="W71:W74"/>
    <mergeCell ref="Y71:Y74"/>
    <mergeCell ref="Y61:Y62"/>
    <mergeCell ref="Z61:Z62"/>
    <mergeCell ref="J24:J27"/>
    <mergeCell ref="X75:X78"/>
    <mergeCell ref="J61:J62"/>
    <mergeCell ref="Y67:Y70"/>
    <mergeCell ref="X44:X47"/>
    <mergeCell ref="X48:X51"/>
    <mergeCell ref="J67:J70"/>
    <mergeCell ref="X63:X66"/>
    <mergeCell ref="J95:J98"/>
    <mergeCell ref="V95:V98"/>
    <mergeCell ref="W95:W98"/>
    <mergeCell ref="J79:J82"/>
    <mergeCell ref="V79:V82"/>
    <mergeCell ref="W79:W82"/>
    <mergeCell ref="X83:X86"/>
    <mergeCell ref="V83:V86"/>
    <mergeCell ref="W83:W86"/>
    <mergeCell ref="J87:J90"/>
    <mergeCell ref="X91:X94"/>
    <mergeCell ref="X95:X98"/>
    <mergeCell ref="Y63:Y66"/>
    <mergeCell ref="Y87:Y90"/>
    <mergeCell ref="F91:F94"/>
    <mergeCell ref="G91:G94"/>
    <mergeCell ref="H91:H94"/>
    <mergeCell ref="I91:I94"/>
    <mergeCell ref="W91:W94"/>
    <mergeCell ref="J91:J94"/>
    <mergeCell ref="V91:V94"/>
    <mergeCell ref="V87:V90"/>
    <mergeCell ref="W87:W90"/>
    <mergeCell ref="B112:B113"/>
    <mergeCell ref="C112:C113"/>
    <mergeCell ref="D112:D113"/>
    <mergeCell ref="E112:E113"/>
    <mergeCell ref="F112:F113"/>
    <mergeCell ref="G112:G113"/>
    <mergeCell ref="H112:H113"/>
    <mergeCell ref="I112:I113"/>
    <mergeCell ref="W112:W113"/>
    <mergeCell ref="X112:X113"/>
    <mergeCell ref="X99:X102"/>
    <mergeCell ref="C104:J105"/>
    <mergeCell ref="C107:E110"/>
    <mergeCell ref="F107:F110"/>
    <mergeCell ref="H107:I110"/>
    <mergeCell ref="J107:L110"/>
    <mergeCell ref="J112:J113"/>
    <mergeCell ref="R112:U113"/>
    <mergeCell ref="V112:V113"/>
    <mergeCell ref="K112:Q113"/>
    <mergeCell ref="B99:B102"/>
    <mergeCell ref="F99:F102"/>
    <mergeCell ref="G99:G102"/>
    <mergeCell ref="H99:H102"/>
    <mergeCell ref="I99:I102"/>
    <mergeCell ref="C99:E102"/>
    <mergeCell ref="J99:J102"/>
    <mergeCell ref="V99:V102"/>
    <mergeCell ref="W99:W102"/>
    <mergeCell ref="B114:B117"/>
    <mergeCell ref="B122:B125"/>
    <mergeCell ref="F122:F125"/>
    <mergeCell ref="G122:G125"/>
    <mergeCell ref="H122:H125"/>
    <mergeCell ref="I122:I125"/>
    <mergeCell ref="J122:J125"/>
    <mergeCell ref="V122:V125"/>
    <mergeCell ref="W122:W125"/>
    <mergeCell ref="X122:X125"/>
    <mergeCell ref="B118:B121"/>
    <mergeCell ref="F114:F117"/>
    <mergeCell ref="G114:G117"/>
    <mergeCell ref="H114:H117"/>
    <mergeCell ref="I114:I117"/>
    <mergeCell ref="J114:J117"/>
    <mergeCell ref="V114:V117"/>
    <mergeCell ref="W118:W121"/>
    <mergeCell ref="F118:F121"/>
    <mergeCell ref="G118:G121"/>
    <mergeCell ref="H118:H121"/>
    <mergeCell ref="I118:I121"/>
    <mergeCell ref="J118:J121"/>
    <mergeCell ref="V118:V121"/>
    <mergeCell ref="C114:E117"/>
    <mergeCell ref="C118:E121"/>
    <mergeCell ref="C122:E125"/>
    <mergeCell ref="B126:B129"/>
    <mergeCell ref="F126:F129"/>
    <mergeCell ref="G126:G129"/>
    <mergeCell ref="H126:H129"/>
    <mergeCell ref="I126:I129"/>
    <mergeCell ref="J126:J129"/>
    <mergeCell ref="V126:V129"/>
    <mergeCell ref="W126:W129"/>
    <mergeCell ref="Y126:Y129"/>
    <mergeCell ref="B130:B133"/>
    <mergeCell ref="F130:F133"/>
    <mergeCell ref="G130:G133"/>
    <mergeCell ref="H130:H133"/>
    <mergeCell ref="I130:I133"/>
    <mergeCell ref="J130:J133"/>
    <mergeCell ref="V130:V133"/>
    <mergeCell ref="W130:W133"/>
    <mergeCell ref="Y130:Y133"/>
    <mergeCell ref="X126:X129"/>
    <mergeCell ref="C126:E129"/>
    <mergeCell ref="C130:E133"/>
    <mergeCell ref="B142:B145"/>
    <mergeCell ref="B138:B141"/>
    <mergeCell ref="B134:B137"/>
    <mergeCell ref="F134:F137"/>
    <mergeCell ref="G134:G137"/>
    <mergeCell ref="H134:H137"/>
    <mergeCell ref="I134:I137"/>
    <mergeCell ref="J134:J137"/>
    <mergeCell ref="V134:V137"/>
    <mergeCell ref="W134:W137"/>
    <mergeCell ref="Y134:Y137"/>
    <mergeCell ref="F138:F141"/>
    <mergeCell ref="G138:G141"/>
    <mergeCell ref="H138:H141"/>
    <mergeCell ref="I138:I141"/>
    <mergeCell ref="J138:J141"/>
    <mergeCell ref="V138:V141"/>
    <mergeCell ref="W138:W141"/>
    <mergeCell ref="Y138:Y141"/>
    <mergeCell ref="X134:X137"/>
    <mergeCell ref="F142:F145"/>
    <mergeCell ref="G142:G145"/>
    <mergeCell ref="H142:H145"/>
    <mergeCell ref="I142:I145"/>
    <mergeCell ref="J142:J145"/>
    <mergeCell ref="V142:V145"/>
    <mergeCell ref="W142:W145"/>
    <mergeCell ref="Y142:Y145"/>
    <mergeCell ref="X142:X145"/>
    <mergeCell ref="C134:E137"/>
    <mergeCell ref="C138:E141"/>
    <mergeCell ref="C142:E145"/>
    <mergeCell ref="B150:B153"/>
    <mergeCell ref="F150:F153"/>
    <mergeCell ref="G150:G153"/>
    <mergeCell ref="H150:H153"/>
    <mergeCell ref="I150:I153"/>
    <mergeCell ref="J150:J153"/>
    <mergeCell ref="V150:V153"/>
    <mergeCell ref="W150:W153"/>
    <mergeCell ref="Y150:Y153"/>
    <mergeCell ref="X150:X153"/>
    <mergeCell ref="B146:B149"/>
    <mergeCell ref="F146:F149"/>
    <mergeCell ref="G146:G149"/>
    <mergeCell ref="H146:H149"/>
    <mergeCell ref="I146:I149"/>
    <mergeCell ref="J146:J149"/>
    <mergeCell ref="V146:V149"/>
    <mergeCell ref="W146:W149"/>
    <mergeCell ref="Y146:Y149"/>
    <mergeCell ref="C146:E149"/>
    <mergeCell ref="C150:E153"/>
    <mergeCell ref="B165:B168"/>
    <mergeCell ref="F165:F168"/>
    <mergeCell ref="B169:B172"/>
    <mergeCell ref="X169:X172"/>
    <mergeCell ref="K163:Q164"/>
    <mergeCell ref="G165:G168"/>
    <mergeCell ref="H165:H168"/>
    <mergeCell ref="I165:I168"/>
    <mergeCell ref="J165:J168"/>
    <mergeCell ref="V165:V168"/>
    <mergeCell ref="Y163:Y164"/>
    <mergeCell ref="X165:X168"/>
    <mergeCell ref="J163:J164"/>
    <mergeCell ref="R163:U164"/>
    <mergeCell ref="V163:V164"/>
    <mergeCell ref="W163:W164"/>
    <mergeCell ref="W165:W168"/>
    <mergeCell ref="Y165:Y168"/>
    <mergeCell ref="B163:B164"/>
    <mergeCell ref="C163:C164"/>
    <mergeCell ref="D163:D164"/>
    <mergeCell ref="E163:E164"/>
    <mergeCell ref="F163:F164"/>
    <mergeCell ref="G163:G164"/>
    <mergeCell ref="H163:H164"/>
    <mergeCell ref="I163:I164"/>
    <mergeCell ref="C165:E168"/>
    <mergeCell ref="C169:E172"/>
    <mergeCell ref="B177:B180"/>
    <mergeCell ref="F177:F180"/>
    <mergeCell ref="G177:G180"/>
    <mergeCell ref="H177:H180"/>
    <mergeCell ref="I177:I180"/>
    <mergeCell ref="J177:J180"/>
    <mergeCell ref="V177:V180"/>
    <mergeCell ref="W177:W180"/>
    <mergeCell ref="Y177:Y180"/>
    <mergeCell ref="B173:B176"/>
    <mergeCell ref="F173:F176"/>
    <mergeCell ref="G173:G176"/>
    <mergeCell ref="H173:H176"/>
    <mergeCell ref="I173:I176"/>
    <mergeCell ref="X173:X176"/>
    <mergeCell ref="B185:B188"/>
    <mergeCell ref="F185:F188"/>
    <mergeCell ref="G185:G188"/>
    <mergeCell ref="H185:H188"/>
    <mergeCell ref="I185:I188"/>
    <mergeCell ref="J185:J188"/>
    <mergeCell ref="X177:X180"/>
    <mergeCell ref="B181:B184"/>
    <mergeCell ref="F181:F184"/>
    <mergeCell ref="G181:G184"/>
    <mergeCell ref="H181:H184"/>
    <mergeCell ref="I181:I184"/>
    <mergeCell ref="J181:J184"/>
    <mergeCell ref="V181:V184"/>
    <mergeCell ref="C185:E188"/>
    <mergeCell ref="W185:W188"/>
    <mergeCell ref="Y185:Y188"/>
    <mergeCell ref="B193:B196"/>
    <mergeCell ref="AA193:AA196"/>
    <mergeCell ref="AB193:AB196"/>
    <mergeCell ref="AC193:AC196"/>
    <mergeCell ref="F193:F196"/>
    <mergeCell ref="G193:G196"/>
    <mergeCell ref="H193:H196"/>
    <mergeCell ref="I193:I196"/>
    <mergeCell ref="J193:J196"/>
    <mergeCell ref="V193:V196"/>
    <mergeCell ref="W193:W196"/>
    <mergeCell ref="Y193:Y196"/>
    <mergeCell ref="J189:J192"/>
    <mergeCell ref="B189:B192"/>
    <mergeCell ref="F189:F192"/>
    <mergeCell ref="Z189:Z192"/>
    <mergeCell ref="Z193:Z196"/>
    <mergeCell ref="X193:X196"/>
    <mergeCell ref="C193:E196"/>
    <mergeCell ref="Y189:Y192"/>
    <mergeCell ref="AC189:AC192"/>
    <mergeCell ref="C189:E192"/>
    <mergeCell ref="X189:X192"/>
    <mergeCell ref="W189:W192"/>
    <mergeCell ref="G189:G192"/>
    <mergeCell ref="H189:H192"/>
    <mergeCell ref="I189:I192"/>
    <mergeCell ref="V189:V192"/>
    <mergeCell ref="B201:B204"/>
    <mergeCell ref="F201:F204"/>
    <mergeCell ref="G201:G204"/>
    <mergeCell ref="H201:H204"/>
    <mergeCell ref="I201:I204"/>
    <mergeCell ref="J201:J204"/>
    <mergeCell ref="V201:V204"/>
    <mergeCell ref="W201:W204"/>
    <mergeCell ref="Y201:Y204"/>
    <mergeCell ref="Y214:Y215"/>
    <mergeCell ref="F214:F215"/>
    <mergeCell ref="AA201:AA204"/>
    <mergeCell ref="AB201:AB204"/>
    <mergeCell ref="B197:B200"/>
    <mergeCell ref="F197:F200"/>
    <mergeCell ref="G197:G200"/>
    <mergeCell ref="H197:H200"/>
    <mergeCell ref="I197:I200"/>
    <mergeCell ref="J197:J200"/>
    <mergeCell ref="V197:V200"/>
    <mergeCell ref="X197:X200"/>
    <mergeCell ref="C197:E200"/>
    <mergeCell ref="C201:E204"/>
    <mergeCell ref="X201:X204"/>
    <mergeCell ref="Z214:Z215"/>
    <mergeCell ref="AA214:AA215"/>
    <mergeCell ref="AB214:AB215"/>
    <mergeCell ref="B214:B215"/>
    <mergeCell ref="C214:C215"/>
    <mergeCell ref="D214:D215"/>
    <mergeCell ref="E214:E215"/>
    <mergeCell ref="G214:G215"/>
    <mergeCell ref="B228:B231"/>
    <mergeCell ref="F228:F231"/>
    <mergeCell ref="G228:G231"/>
    <mergeCell ref="H228:H231"/>
    <mergeCell ref="I228:I231"/>
    <mergeCell ref="J228:J231"/>
    <mergeCell ref="V228:V231"/>
    <mergeCell ref="W228:W231"/>
    <mergeCell ref="Y228:Y231"/>
    <mergeCell ref="B220:B223"/>
    <mergeCell ref="F220:F223"/>
    <mergeCell ref="G220:G223"/>
    <mergeCell ref="H220:H223"/>
    <mergeCell ref="I220:I223"/>
    <mergeCell ref="J220:J223"/>
    <mergeCell ref="V220:V223"/>
    <mergeCell ref="W220:W223"/>
    <mergeCell ref="Y220:Y223"/>
    <mergeCell ref="B252:B255"/>
    <mergeCell ref="F252:F255"/>
    <mergeCell ref="AA216:AA219"/>
    <mergeCell ref="AB216:AB219"/>
    <mergeCell ref="AC216:AC219"/>
    <mergeCell ref="AC220:AC223"/>
    <mergeCell ref="X228:X231"/>
    <mergeCell ref="H240:H243"/>
    <mergeCell ref="I240:I243"/>
    <mergeCell ref="J240:J243"/>
    <mergeCell ref="V240:V243"/>
    <mergeCell ref="W240:W243"/>
    <mergeCell ref="Y240:Y243"/>
    <mergeCell ref="AA220:AA223"/>
    <mergeCell ref="AB220:AB223"/>
    <mergeCell ref="B224:B227"/>
    <mergeCell ref="F224:F227"/>
    <mergeCell ref="G224:G227"/>
    <mergeCell ref="H224:H227"/>
    <mergeCell ref="I224:I227"/>
    <mergeCell ref="J224:J227"/>
    <mergeCell ref="V224:V227"/>
    <mergeCell ref="W224:W227"/>
    <mergeCell ref="Y224:Y227"/>
    <mergeCell ref="X224:X227"/>
    <mergeCell ref="Z216:Z219"/>
    <mergeCell ref="B216:B219"/>
    <mergeCell ref="F216:F219"/>
    <mergeCell ref="C224:E227"/>
    <mergeCell ref="AB236:AB239"/>
    <mergeCell ref="C216:E219"/>
    <mergeCell ref="C220:E223"/>
    <mergeCell ref="C236:E239"/>
    <mergeCell ref="B236:B239"/>
    <mergeCell ref="B248:B251"/>
    <mergeCell ref="F248:F251"/>
    <mergeCell ref="G248:G251"/>
    <mergeCell ref="H248:H251"/>
    <mergeCell ref="I248:I251"/>
    <mergeCell ref="J248:J251"/>
    <mergeCell ref="V248:V251"/>
    <mergeCell ref="W248:W251"/>
    <mergeCell ref="Y248:Y251"/>
    <mergeCell ref="X248:X251"/>
    <mergeCell ref="V244:V247"/>
    <mergeCell ref="X244:X247"/>
    <mergeCell ref="X240:X243"/>
    <mergeCell ref="W244:W247"/>
    <mergeCell ref="C248:E251"/>
    <mergeCell ref="G236:G239"/>
    <mergeCell ref="H236:H239"/>
    <mergeCell ref="I236:I239"/>
    <mergeCell ref="J236:J239"/>
    <mergeCell ref="V236:V239"/>
    <mergeCell ref="G252:G255"/>
    <mergeCell ref="H252:H255"/>
    <mergeCell ref="I252:I255"/>
    <mergeCell ref="J252:J255"/>
    <mergeCell ref="V252:V255"/>
    <mergeCell ref="W252:W255"/>
    <mergeCell ref="Y252:Y255"/>
    <mergeCell ref="B244:B247"/>
    <mergeCell ref="B240:B243"/>
    <mergeCell ref="F240:F243"/>
    <mergeCell ref="G240:G243"/>
    <mergeCell ref="F244:F247"/>
    <mergeCell ref="G244:G247"/>
    <mergeCell ref="H244:H247"/>
    <mergeCell ref="I244:I247"/>
    <mergeCell ref="J244:J247"/>
    <mergeCell ref="C228:E231"/>
    <mergeCell ref="X252:X255"/>
    <mergeCell ref="B232:B235"/>
    <mergeCell ref="F232:F235"/>
    <mergeCell ref="G232:G235"/>
    <mergeCell ref="H232:H235"/>
    <mergeCell ref="I232:I235"/>
    <mergeCell ref="J232:J235"/>
    <mergeCell ref="V232:V235"/>
    <mergeCell ref="Y232:Y235"/>
    <mergeCell ref="W236:W239"/>
    <mergeCell ref="Y236:Y239"/>
    <mergeCell ref="C252:E255"/>
    <mergeCell ref="F236:F239"/>
    <mergeCell ref="C240:E243"/>
    <mergeCell ref="C244:E247"/>
    <mergeCell ref="AA252:AA255"/>
    <mergeCell ref="AB252:AB255"/>
    <mergeCell ref="AC252:AC255"/>
    <mergeCell ref="AD44:AD47"/>
    <mergeCell ref="AD48:AD51"/>
    <mergeCell ref="AD61:AD62"/>
    <mergeCell ref="AD63:AD66"/>
    <mergeCell ref="AD244:AD247"/>
    <mergeCell ref="Z75:Z78"/>
    <mergeCell ref="AD248:AD251"/>
    <mergeCell ref="AD67:AD70"/>
    <mergeCell ref="AD71:AD74"/>
    <mergeCell ref="AC79:AC82"/>
    <mergeCell ref="X79:X82"/>
    <mergeCell ref="AB63:AB66"/>
    <mergeCell ref="AA83:AA86"/>
    <mergeCell ref="AB83:AB86"/>
    <mergeCell ref="AC83:AC86"/>
    <mergeCell ref="AA99:AA102"/>
    <mergeCell ref="Y244:Y247"/>
    <mergeCell ref="AC99:AC102"/>
    <mergeCell ref="Z248:Z251"/>
    <mergeCell ref="Z252:Z255"/>
    <mergeCell ref="AD240:AD243"/>
    <mergeCell ref="AA240:AA243"/>
    <mergeCell ref="AB240:AB243"/>
    <mergeCell ref="AC240:AC243"/>
    <mergeCell ref="Z236:Z239"/>
    <mergeCell ref="AC236:AC239"/>
    <mergeCell ref="AA236:AA239"/>
    <mergeCell ref="AD252:AD255"/>
    <mergeCell ref="AB248:AB251"/>
    <mergeCell ref="AA114:AA117"/>
    <mergeCell ref="AB114:AB117"/>
    <mergeCell ref="AC114:AC117"/>
    <mergeCell ref="Y114:Y117"/>
    <mergeCell ref="X114:X117"/>
    <mergeCell ref="AA228:AA231"/>
    <mergeCell ref="AA197:AA200"/>
    <mergeCell ref="AB197:AB200"/>
    <mergeCell ref="Y112:Y113"/>
    <mergeCell ref="Y99:Y102"/>
    <mergeCell ref="Y95:Y98"/>
    <mergeCell ref="AC118:AC121"/>
    <mergeCell ref="AD224:AD227"/>
    <mergeCell ref="AD228:AD231"/>
    <mergeCell ref="AD232:AD235"/>
    <mergeCell ref="AD236:AD239"/>
    <mergeCell ref="AD99:AD102"/>
    <mergeCell ref="AD112:AD113"/>
    <mergeCell ref="AD114:AD117"/>
    <mergeCell ref="AD118:AD121"/>
    <mergeCell ref="AB118:AB121"/>
    <mergeCell ref="AA224:AA227"/>
    <mergeCell ref="AB224:AB227"/>
    <mergeCell ref="AC224:AC227"/>
    <mergeCell ref="AB150:AB153"/>
    <mergeCell ref="AC150:AC153"/>
    <mergeCell ref="AD150:AD153"/>
    <mergeCell ref="AA150:AA153"/>
    <mergeCell ref="AD216:AD219"/>
    <mergeCell ref="AD220:AD223"/>
    <mergeCell ref="Z201:Z204"/>
    <mergeCell ref="Z220:Z223"/>
    <mergeCell ref="AD91:AD94"/>
    <mergeCell ref="AD95:AD98"/>
    <mergeCell ref="X118:X121"/>
    <mergeCell ref="AA112:AA113"/>
    <mergeCell ref="AB99:AB102"/>
    <mergeCell ref="Z163:Z164"/>
    <mergeCell ref="Z165:Z168"/>
    <mergeCell ref="X146:X149"/>
    <mergeCell ref="Y91:Y94"/>
    <mergeCell ref="AD201:AD204"/>
    <mergeCell ref="AD214:AD215"/>
    <mergeCell ref="AC214:AC215"/>
    <mergeCell ref="AB177:AB180"/>
    <mergeCell ref="Z122:Z125"/>
    <mergeCell ref="Z126:Z129"/>
    <mergeCell ref="AD36:AD39"/>
    <mergeCell ref="V20:V23"/>
    <mergeCell ref="X20:X23"/>
    <mergeCell ref="AB44:AB47"/>
    <mergeCell ref="V40:V43"/>
    <mergeCell ref="AA20:AA23"/>
    <mergeCell ref="AC40:AC43"/>
    <mergeCell ref="AB71:AB74"/>
    <mergeCell ref="AC71:AC74"/>
    <mergeCell ref="AA71:AA74"/>
    <mergeCell ref="Z63:Z66"/>
    <mergeCell ref="Z67:Z70"/>
    <mergeCell ref="Z71:Z74"/>
    <mergeCell ref="V32:V35"/>
    <mergeCell ref="AC48:AC51"/>
    <mergeCell ref="AB48:AB51"/>
    <mergeCell ref="AD40:AD43"/>
    <mergeCell ref="AC67:AC70"/>
    <mergeCell ref="AD75:AD78"/>
    <mergeCell ref="AA79:AA82"/>
    <mergeCell ref="Z118:Z121"/>
    <mergeCell ref="Y118:Y121"/>
    <mergeCell ref="AD138:AD141"/>
    <mergeCell ref="AD142:AD145"/>
    <mergeCell ref="AD146:AD149"/>
    <mergeCell ref="AA138:AA141"/>
    <mergeCell ref="AB138:AB141"/>
    <mergeCell ref="Z142:Z145"/>
    <mergeCell ref="Z146:Z149"/>
    <mergeCell ref="AB142:AB145"/>
    <mergeCell ref="AC142:AC145"/>
    <mergeCell ref="AC95:AC98"/>
    <mergeCell ref="W114:W117"/>
    <mergeCell ref="X87:X90"/>
    <mergeCell ref="AA95:AA98"/>
    <mergeCell ref="AB95:AB98"/>
    <mergeCell ref="AD122:AD125"/>
    <mergeCell ref="AD126:AD129"/>
    <mergeCell ref="AA126:AA129"/>
    <mergeCell ref="AB126:AB129"/>
    <mergeCell ref="AC126:AC129"/>
    <mergeCell ref="AA122:AA125"/>
    <mergeCell ref="AB122:AB125"/>
    <mergeCell ref="AC122:AC125"/>
    <mergeCell ref="Y122:Y125"/>
    <mergeCell ref="AD87:AD90"/>
    <mergeCell ref="AA87:AA90"/>
    <mergeCell ref="AB87:AB90"/>
    <mergeCell ref="AC87:AC90"/>
    <mergeCell ref="AD130:AD133"/>
    <mergeCell ref="AD134:AD137"/>
    <mergeCell ref="X130:X133"/>
    <mergeCell ref="AA130:AA133"/>
    <mergeCell ref="AB130:AB133"/>
    <mergeCell ref="AC130:AC133"/>
    <mergeCell ref="AB134:AB137"/>
    <mergeCell ref="AC134:AC137"/>
    <mergeCell ref="Z130:Z133"/>
    <mergeCell ref="Z134:Z137"/>
    <mergeCell ref="AA134:AA137"/>
    <mergeCell ref="AA169:AA172"/>
    <mergeCell ref="AB169:AB172"/>
    <mergeCell ref="AB163:AB164"/>
    <mergeCell ref="AC163:AC164"/>
    <mergeCell ref="AA177:AA180"/>
    <mergeCell ref="X163:X164"/>
    <mergeCell ref="AA163:AA164"/>
    <mergeCell ref="Z169:Z172"/>
    <mergeCell ref="AD169:AD172"/>
    <mergeCell ref="AC169:AC172"/>
    <mergeCell ref="AB165:AB168"/>
    <mergeCell ref="AC165:AC168"/>
    <mergeCell ref="Y169:Y172"/>
    <mergeCell ref="AA165:AA168"/>
    <mergeCell ref="AA142:AA145"/>
    <mergeCell ref="AA248:AA251"/>
    <mergeCell ref="AC248:AC251"/>
    <mergeCell ref="W197:W200"/>
    <mergeCell ref="Y197:Y200"/>
    <mergeCell ref="AC197:AC200"/>
    <mergeCell ref="Z197:Z200"/>
    <mergeCell ref="Z224:Z227"/>
    <mergeCell ref="Z232:Z235"/>
    <mergeCell ref="X216:X219"/>
    <mergeCell ref="X220:X223"/>
    <mergeCell ref="R214:U215"/>
    <mergeCell ref="V214:V215"/>
    <mergeCell ref="X232:X235"/>
    <mergeCell ref="W232:W235"/>
    <mergeCell ref="AC232:AC235"/>
    <mergeCell ref="AA232:AA235"/>
    <mergeCell ref="AB228:AB231"/>
    <mergeCell ref="AC228:AC231"/>
    <mergeCell ref="AC201:AC204"/>
    <mergeCell ref="X236:X239"/>
    <mergeCell ref="AA244:AA247"/>
    <mergeCell ref="AB244:AB247"/>
    <mergeCell ref="AC244:AC247"/>
    <mergeCell ref="Z240:Z243"/>
    <mergeCell ref="Z244:Z247"/>
    <mergeCell ref="V216:V219"/>
    <mergeCell ref="W216:W219"/>
    <mergeCell ref="Y216:Y219"/>
    <mergeCell ref="Z228:Z231"/>
    <mergeCell ref="AE163:AH164"/>
    <mergeCell ref="AE216:AH216"/>
    <mergeCell ref="AE217:AH217"/>
    <mergeCell ref="AE218:AH218"/>
    <mergeCell ref="AE219:AH219"/>
    <mergeCell ref="AE220:AH220"/>
    <mergeCell ref="AE221:AH221"/>
    <mergeCell ref="AE222:AH222"/>
    <mergeCell ref="AE223:AH223"/>
    <mergeCell ref="AE214:AH215"/>
    <mergeCell ref="AA181:AA184"/>
    <mergeCell ref="AB181:AB184"/>
    <mergeCell ref="AC181:AC184"/>
    <mergeCell ref="W214:W215"/>
    <mergeCell ref="X214:X215"/>
    <mergeCell ref="AB232:AB235"/>
    <mergeCell ref="AD177:AD180"/>
    <mergeCell ref="AC173:AC176"/>
    <mergeCell ref="W181:W184"/>
    <mergeCell ref="Y181:Y184"/>
    <mergeCell ref="X181:X184"/>
    <mergeCell ref="Z181:Z184"/>
    <mergeCell ref="Z185:Z188"/>
    <mergeCell ref="X185:X188"/>
    <mergeCell ref="Z177:Z180"/>
    <mergeCell ref="W173:W176"/>
    <mergeCell ref="Y173:Y176"/>
    <mergeCell ref="AC177:AC180"/>
    <mergeCell ref="AD173:AD176"/>
    <mergeCell ref="AA173:AA176"/>
    <mergeCell ref="AB173:AB176"/>
    <mergeCell ref="W169:W172"/>
    <mergeCell ref="AD189:AD192"/>
    <mergeCell ref="AD193:AD196"/>
    <mergeCell ref="AD197:AD200"/>
    <mergeCell ref="AD163:AD164"/>
    <mergeCell ref="AD165:AD168"/>
    <mergeCell ref="AC146:AC149"/>
    <mergeCell ref="X138:X141"/>
    <mergeCell ref="Z138:Z141"/>
    <mergeCell ref="Z150:Z153"/>
    <mergeCell ref="AC138:AC141"/>
    <mergeCell ref="Z173:Z176"/>
    <mergeCell ref="AD181:AD184"/>
    <mergeCell ref="AD185:AD188"/>
    <mergeCell ref="V185:V188"/>
    <mergeCell ref="AA185:AA188"/>
    <mergeCell ref="AB185:AB188"/>
    <mergeCell ref="AC185:AC188"/>
    <mergeCell ref="V173:V176"/>
    <mergeCell ref="V169:V172"/>
    <mergeCell ref="C173:E176"/>
    <mergeCell ref="C177:E180"/>
    <mergeCell ref="C181:E184"/>
    <mergeCell ref="C232:E235"/>
    <mergeCell ref="C155:J156"/>
    <mergeCell ref="C158:E161"/>
    <mergeCell ref="I214:I215"/>
    <mergeCell ref="J214:J215"/>
    <mergeCell ref="C206:J207"/>
    <mergeCell ref="C209:E212"/>
    <mergeCell ref="F209:F212"/>
    <mergeCell ref="H209:I212"/>
    <mergeCell ref="J209:L212"/>
    <mergeCell ref="J173:J176"/>
    <mergeCell ref="K214:Q215"/>
    <mergeCell ref="G216:G219"/>
    <mergeCell ref="H158:I161"/>
    <mergeCell ref="J158:L161"/>
    <mergeCell ref="H216:H219"/>
    <mergeCell ref="I216:I219"/>
    <mergeCell ref="J216:J219"/>
    <mergeCell ref="F169:F172"/>
    <mergeCell ref="G169:G172"/>
    <mergeCell ref="H169:H172"/>
    <mergeCell ref="I169:I172"/>
    <mergeCell ref="J169:J172"/>
    <mergeCell ref="F158:F161"/>
    <mergeCell ref="H214:H215"/>
  </mergeCells>
  <phoneticPr fontId="1"/>
  <dataValidations count="4">
    <dataValidation type="list" allowBlank="1" showInputMessage="1" showErrorMessage="1" sqref="AC12:AD51 AC63:AD102 AC114:AD153 AC165:AD204 AC216:AD255" xr:uid="{00000000-0002-0000-0000-000000000000}">
      <formula1>"有,　"</formula1>
    </dataValidation>
    <dataValidation type="list" allowBlank="1" showInputMessage="1" showErrorMessage="1" sqref="AB12:AB51 AB165:AB204 AB63:AB102 AB114:AB153 AB216:AB255" xr:uid="{00000000-0002-0000-0000-000001000000}">
      <formula1>"大物,ゆうﾊﾟｹｯﾄ,　"</formula1>
    </dataValidation>
    <dataValidation type="list" showInputMessage="1" showErrorMessage="1" sqref="Z165:Z204 Z12:Z51 Z63:Z102 Z114:Z153 Z216:Z255" xr:uid="{00000000-0002-0000-0000-000002000000}">
      <formula1>"〇"</formula1>
    </dataValidation>
    <dataValidation type="list" allowBlank="1" showInputMessage="1" showErrorMessage="1" sqref="Y216:Y255 Y165:Y204 Y63:Y102 Y114:Y153 Y12:Y51" xr:uid="{00000000-0002-0000-0000-000003000000}">
      <formula1>"予約,受注,先行予約"</formula1>
    </dataValidation>
  </dataValidations>
  <pageMargins left="3.937007874015748E-2" right="3.937007874015748E-2" top="0.39370078740157483" bottom="0.55118110236220474" header="0.31496062992125984" footer="0.31496062992125984"/>
  <pageSetup paperSize="9" scale="24" fitToHeight="0" orientation="landscape" r:id="rId1"/>
  <rowBreaks count="5" manualBreakCount="5">
    <brk id="51" max="33" man="1"/>
    <brk id="102" max="33" man="1"/>
    <brk id="153" max="33" man="1"/>
    <brk id="204" max="33" man="1"/>
    <brk id="255" max="3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8" sqref="F18"/>
    </sheetView>
  </sheetViews>
  <sheetFormatPr defaultRowHeight="18"/>
  <cols>
    <col min="1" max="1" width="10.1640625" customWidth="1"/>
  </cols>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1"/>
  <sheetViews>
    <sheetView view="pageBreakPreview" topLeftCell="J1" zoomScale="55" zoomScaleNormal="40" zoomScaleSheetLayoutView="55" workbookViewId="0">
      <selection activeCell="Y12" sqref="Y12:Y15"/>
    </sheetView>
  </sheetViews>
  <sheetFormatPr defaultRowHeight="18"/>
  <cols>
    <col min="1" max="1" width="2.08203125" customWidth="1"/>
    <col min="2" max="2" width="5.58203125" customWidth="1"/>
    <col min="3" max="3" width="4.58203125" customWidth="1"/>
    <col min="4" max="4" width="1.58203125" customWidth="1"/>
    <col min="5" max="5" width="4.58203125" customWidth="1"/>
    <col min="6" max="6" width="75.5" customWidth="1"/>
    <col min="7" max="7" width="18.08203125" customWidth="1"/>
    <col min="8" max="8" width="12.08203125" customWidth="1"/>
    <col min="9" max="9" width="36.58203125" customWidth="1"/>
    <col min="10" max="10" width="33.58203125" customWidth="1"/>
    <col min="11" max="21" width="11.58203125" customWidth="1"/>
    <col min="22" max="22" width="9.58203125" hidden="1" customWidth="1"/>
    <col min="23" max="23" width="38.58203125" style="53" customWidth="1"/>
    <col min="24" max="24" width="15.08203125" style="53" customWidth="1"/>
    <col min="25" max="25" width="13.1640625" customWidth="1"/>
    <col min="26" max="26" width="10.08203125" customWidth="1"/>
    <col min="27" max="27" width="12.58203125" customWidth="1"/>
    <col min="28" max="28" width="11.1640625" bestFit="1" customWidth="1"/>
    <col min="29" max="30" width="11.58203125" customWidth="1"/>
    <col min="31" max="31" width="6.6640625" customWidth="1"/>
    <col min="32" max="33" width="11.08203125" customWidth="1"/>
    <col min="34" max="34" width="67.08203125" customWidth="1"/>
    <col min="35" max="35" width="6.6640625" style="19" customWidth="1"/>
  </cols>
  <sheetData>
    <row r="1" spans="1:35" ht="30" customHeight="1" thickBot="1"/>
    <row r="2" spans="1:35" ht="40.25" customHeight="1" thickTop="1">
      <c r="A2" s="2"/>
      <c r="B2" s="44" t="s">
        <v>103</v>
      </c>
      <c r="C2" s="299" t="s">
        <v>109</v>
      </c>
      <c r="D2" s="299"/>
      <c r="E2" s="299"/>
      <c r="F2" s="299"/>
      <c r="G2" s="299"/>
      <c r="H2" s="299"/>
      <c r="I2" s="299"/>
      <c r="J2" s="299"/>
      <c r="K2" s="98"/>
      <c r="L2" s="98"/>
      <c r="M2" s="98"/>
      <c r="N2" s="98"/>
      <c r="O2" s="98"/>
      <c r="P2" s="98"/>
      <c r="Q2" s="98"/>
      <c r="R2" s="98"/>
      <c r="S2" s="98"/>
      <c r="T2" s="98"/>
      <c r="U2" s="98"/>
      <c r="V2" s="98"/>
      <c r="W2" s="98"/>
      <c r="X2" s="59"/>
      <c r="Y2" s="98"/>
      <c r="Z2" s="98"/>
      <c r="AA2" s="98"/>
      <c r="AB2" s="98"/>
      <c r="AC2" s="98"/>
      <c r="AD2" s="98"/>
      <c r="AE2" s="98"/>
      <c r="AF2" s="98"/>
      <c r="AG2" s="98"/>
      <c r="AH2" s="98"/>
    </row>
    <row r="3" spans="1:35" ht="40.25" customHeight="1" thickBot="1">
      <c r="A3" s="3"/>
      <c r="B3" s="45"/>
      <c r="C3" s="300"/>
      <c r="D3" s="300"/>
      <c r="E3" s="300"/>
      <c r="F3" s="300"/>
      <c r="G3" s="300"/>
      <c r="H3" s="300"/>
      <c r="I3" s="300"/>
      <c r="J3" s="300"/>
      <c r="K3" s="99"/>
      <c r="L3" s="99"/>
      <c r="M3" s="99"/>
      <c r="N3" s="99"/>
      <c r="O3" s="99"/>
      <c r="P3" s="99"/>
      <c r="Q3" s="99"/>
      <c r="R3" s="99"/>
      <c r="S3" s="99"/>
      <c r="T3" s="99"/>
      <c r="U3" s="99"/>
      <c r="V3" s="99"/>
      <c r="W3" s="99"/>
      <c r="X3" s="60"/>
      <c r="Y3" s="99"/>
      <c r="Z3" s="99"/>
      <c r="AA3" s="99"/>
      <c r="AB3" s="99"/>
      <c r="AC3" s="99"/>
      <c r="AD3" s="99"/>
      <c r="AE3" s="99"/>
      <c r="AF3" s="99"/>
      <c r="AG3" s="99"/>
      <c r="AH3" s="99"/>
    </row>
    <row r="4" spans="1:35" ht="40.25" customHeight="1" thickTop="1" thickBot="1">
      <c r="AD4" s="207"/>
      <c r="AE4" s="207"/>
      <c r="AF4" s="426" t="s">
        <v>296</v>
      </c>
      <c r="AG4" s="427"/>
      <c r="AH4" s="233">
        <v>12345</v>
      </c>
    </row>
    <row r="5" spans="1:35" ht="40.25" customHeight="1" thickBot="1">
      <c r="C5" s="301" t="s">
        <v>0</v>
      </c>
      <c r="D5" s="302"/>
      <c r="E5" s="302"/>
      <c r="F5" s="409" t="s">
        <v>168</v>
      </c>
      <c r="H5" s="314" t="s">
        <v>1</v>
      </c>
      <c r="I5" s="315"/>
      <c r="J5" s="320">
        <v>44902</v>
      </c>
      <c r="K5" s="321"/>
      <c r="L5" s="322"/>
      <c r="M5" s="514" t="s">
        <v>142</v>
      </c>
      <c r="N5" s="515"/>
      <c r="O5" s="515"/>
      <c r="P5" s="515"/>
      <c r="Q5" s="515"/>
      <c r="R5" s="515"/>
      <c r="S5" s="515"/>
      <c r="T5" s="515"/>
      <c r="U5" s="516"/>
      <c r="V5" s="26"/>
      <c r="W5" s="54"/>
      <c r="X5" s="61" t="s">
        <v>132</v>
      </c>
      <c r="Y5" s="26"/>
      <c r="Z5" s="26"/>
      <c r="AA5" s="415"/>
      <c r="AB5" s="415"/>
      <c r="AC5" s="415"/>
      <c r="AD5" s="208"/>
      <c r="AE5" s="207"/>
      <c r="AF5" s="422" t="s">
        <v>297</v>
      </c>
      <c r="AG5" s="423"/>
      <c r="AH5" s="234" t="s">
        <v>299</v>
      </c>
    </row>
    <row r="6" spans="1:35" ht="40.25" customHeight="1">
      <c r="C6" s="303"/>
      <c r="D6" s="304"/>
      <c r="E6" s="304"/>
      <c r="F6" s="312"/>
      <c r="H6" s="316"/>
      <c r="I6" s="317"/>
      <c r="J6" s="323"/>
      <c r="K6" s="324"/>
      <c r="L6" s="325"/>
      <c r="M6" s="517" t="s">
        <v>2</v>
      </c>
      <c r="N6" s="518"/>
      <c r="O6" s="521">
        <v>44902</v>
      </c>
      <c r="P6" s="521"/>
      <c r="Q6" s="521"/>
      <c r="R6" s="521"/>
      <c r="S6" s="523" t="s">
        <v>3</v>
      </c>
      <c r="T6" s="525"/>
      <c r="U6" s="526"/>
      <c r="V6" s="25"/>
      <c r="W6" s="55"/>
      <c r="X6" s="61" t="s">
        <v>139</v>
      </c>
      <c r="Y6" s="27"/>
      <c r="Z6" s="27"/>
      <c r="AA6" s="432"/>
      <c r="AB6" s="432"/>
      <c r="AC6" s="432"/>
      <c r="AD6" s="118" t="s">
        <v>140</v>
      </c>
      <c r="AF6" s="117"/>
    </row>
    <row r="7" spans="1:35" ht="40.25" customHeight="1">
      <c r="C7" s="303"/>
      <c r="D7" s="304"/>
      <c r="E7" s="304"/>
      <c r="F7" s="312"/>
      <c r="H7" s="316"/>
      <c r="I7" s="317"/>
      <c r="J7" s="323"/>
      <c r="K7" s="324"/>
      <c r="L7" s="325"/>
      <c r="M7" s="517"/>
      <c r="N7" s="518"/>
      <c r="O7" s="521"/>
      <c r="P7" s="521"/>
      <c r="Q7" s="521"/>
      <c r="R7" s="521"/>
      <c r="S7" s="523"/>
      <c r="T7" s="527"/>
      <c r="U7" s="528"/>
      <c r="V7" s="25"/>
      <c r="W7" s="55"/>
      <c r="X7" s="61" t="s">
        <v>133</v>
      </c>
      <c r="Y7" s="27"/>
      <c r="Z7" s="27"/>
      <c r="AA7" s="433"/>
      <c r="AB7" s="434"/>
      <c r="AC7" s="434"/>
      <c r="AD7" s="61" t="s">
        <v>141</v>
      </c>
      <c r="AG7" s="1"/>
      <c r="AH7" s="1"/>
    </row>
    <row r="8" spans="1:35" ht="40.25" customHeight="1" thickBot="1">
      <c r="C8" s="305"/>
      <c r="D8" s="306"/>
      <c r="E8" s="306"/>
      <c r="F8" s="313"/>
      <c r="H8" s="318"/>
      <c r="I8" s="319"/>
      <c r="J8" s="326"/>
      <c r="K8" s="327"/>
      <c r="L8" s="328"/>
      <c r="M8" s="519"/>
      <c r="N8" s="520"/>
      <c r="O8" s="522"/>
      <c r="P8" s="522"/>
      <c r="Q8" s="522"/>
      <c r="R8" s="522"/>
      <c r="S8" s="524"/>
      <c r="T8" s="529"/>
      <c r="U8" s="530"/>
      <c r="X8" s="62" t="s">
        <v>144</v>
      </c>
    </row>
    <row r="9" spans="1:35" ht="40.25" customHeight="1" thickBot="1"/>
    <row r="10" spans="1:35" ht="40.25" customHeight="1">
      <c r="B10" s="401" t="s">
        <v>4</v>
      </c>
      <c r="C10" s="403" t="s">
        <v>111</v>
      </c>
      <c r="D10" s="405" t="s">
        <v>7</v>
      </c>
      <c r="E10" s="407" t="s">
        <v>8</v>
      </c>
      <c r="F10" s="307" t="s">
        <v>6</v>
      </c>
      <c r="G10" s="345" t="s">
        <v>102</v>
      </c>
      <c r="H10" s="345" t="s">
        <v>5</v>
      </c>
      <c r="I10" s="307" t="s">
        <v>13</v>
      </c>
      <c r="J10" s="309" t="s">
        <v>101</v>
      </c>
      <c r="K10" s="332" t="s">
        <v>118</v>
      </c>
      <c r="L10" s="333"/>
      <c r="M10" s="333"/>
      <c r="N10" s="333"/>
      <c r="O10" s="333"/>
      <c r="P10" s="333"/>
      <c r="Q10" s="334"/>
      <c r="R10" s="332" t="s">
        <v>119</v>
      </c>
      <c r="S10" s="389"/>
      <c r="T10" s="389"/>
      <c r="U10" s="389"/>
      <c r="V10" s="345" t="s">
        <v>15</v>
      </c>
      <c r="W10" s="345" t="s">
        <v>108</v>
      </c>
      <c r="X10" s="382" t="s">
        <v>131</v>
      </c>
      <c r="Y10" s="345" t="s">
        <v>106</v>
      </c>
      <c r="Z10" s="345" t="s">
        <v>242</v>
      </c>
      <c r="AA10" s="345" t="s">
        <v>104</v>
      </c>
      <c r="AB10" s="382" t="s">
        <v>112</v>
      </c>
      <c r="AC10" s="349" t="s">
        <v>107</v>
      </c>
      <c r="AD10" s="349" t="s">
        <v>130</v>
      </c>
      <c r="AE10" s="309" t="s">
        <v>361</v>
      </c>
      <c r="AF10" s="368"/>
      <c r="AG10" s="368"/>
      <c r="AH10" s="369"/>
    </row>
    <row r="11" spans="1:35" ht="40.25" customHeight="1" thickBot="1">
      <c r="B11" s="402"/>
      <c r="C11" s="404"/>
      <c r="D11" s="406"/>
      <c r="E11" s="408"/>
      <c r="F11" s="308"/>
      <c r="G11" s="346"/>
      <c r="H11" s="346"/>
      <c r="I11" s="308"/>
      <c r="J11" s="310"/>
      <c r="K11" s="335"/>
      <c r="L11" s="336"/>
      <c r="M11" s="336"/>
      <c r="N11" s="336"/>
      <c r="O11" s="336"/>
      <c r="P11" s="336"/>
      <c r="Q11" s="337"/>
      <c r="R11" s="512"/>
      <c r="S11" s="513"/>
      <c r="T11" s="513"/>
      <c r="U11" s="513"/>
      <c r="V11" s="346"/>
      <c r="W11" s="346"/>
      <c r="X11" s="383"/>
      <c r="Y11" s="346"/>
      <c r="Z11" s="346"/>
      <c r="AA11" s="346"/>
      <c r="AB11" s="383"/>
      <c r="AC11" s="350"/>
      <c r="AD11" s="350"/>
      <c r="AE11" s="370"/>
      <c r="AF11" s="371"/>
      <c r="AG11" s="371"/>
      <c r="AH11" s="372"/>
    </row>
    <row r="12" spans="1:35" s="7" customFormat="1" ht="40.25" customHeight="1" thickTop="1">
      <c r="B12" s="392">
        <f t="shared" ref="B12" si="0">B8+1</f>
        <v>1</v>
      </c>
      <c r="C12" s="482">
        <v>1</v>
      </c>
      <c r="D12" s="487"/>
      <c r="E12" s="493">
        <v>3</v>
      </c>
      <c r="F12" s="473" t="s">
        <v>298</v>
      </c>
      <c r="G12" s="490">
        <v>990</v>
      </c>
      <c r="H12" s="490">
        <v>501</v>
      </c>
      <c r="I12" s="486">
        <v>123456</v>
      </c>
      <c r="J12" s="504" t="s">
        <v>444</v>
      </c>
      <c r="K12" s="481">
        <v>105</v>
      </c>
      <c r="L12" s="481">
        <v>207</v>
      </c>
      <c r="M12" s="511">
        <v>302</v>
      </c>
      <c r="N12" s="481"/>
      <c r="O12" s="481"/>
      <c r="P12" s="481"/>
      <c r="Q12" s="481"/>
      <c r="R12" s="226" t="s">
        <v>362</v>
      </c>
      <c r="S12" s="226" t="s">
        <v>116</v>
      </c>
      <c r="T12" s="226" t="s">
        <v>117</v>
      </c>
      <c r="U12" s="226" t="s">
        <v>120</v>
      </c>
      <c r="V12" s="481"/>
      <c r="W12" s="481" t="s">
        <v>219</v>
      </c>
      <c r="X12" s="503">
        <v>60</v>
      </c>
      <c r="Y12" s="449"/>
      <c r="Z12" s="449"/>
      <c r="AA12" s="507">
        <v>44890</v>
      </c>
      <c r="AB12" s="505"/>
      <c r="AC12" s="506" t="s">
        <v>126</v>
      </c>
      <c r="AD12" s="506" t="s">
        <v>126</v>
      </c>
      <c r="AE12" s="508"/>
      <c r="AF12" s="509"/>
      <c r="AG12" s="509"/>
      <c r="AH12" s="510"/>
      <c r="AI12" s="19"/>
    </row>
    <row r="13" spans="1:35" s="7" customFormat="1" ht="40.25" customHeight="1">
      <c r="B13" s="393"/>
      <c r="C13" s="483"/>
      <c r="D13" s="488"/>
      <c r="E13" s="494"/>
      <c r="F13" s="473"/>
      <c r="G13" s="475"/>
      <c r="H13" s="475"/>
      <c r="I13" s="477"/>
      <c r="J13" s="479"/>
      <c r="K13" s="436"/>
      <c r="L13" s="436"/>
      <c r="M13" s="436"/>
      <c r="N13" s="436"/>
      <c r="O13" s="436"/>
      <c r="P13" s="436"/>
      <c r="Q13" s="436"/>
      <c r="R13" s="227"/>
      <c r="S13" s="227"/>
      <c r="T13" s="227"/>
      <c r="U13" s="227"/>
      <c r="V13" s="435"/>
      <c r="W13" s="435"/>
      <c r="X13" s="465"/>
      <c r="Y13" s="449"/>
      <c r="Z13" s="449"/>
      <c r="AA13" s="451"/>
      <c r="AB13" s="453"/>
      <c r="AC13" s="437"/>
      <c r="AD13" s="437"/>
      <c r="AE13" s="442"/>
      <c r="AF13" s="443"/>
      <c r="AG13" s="443"/>
      <c r="AH13" s="444"/>
      <c r="AI13" s="19"/>
    </row>
    <row r="14" spans="1:35" s="7" customFormat="1" ht="40.25" customHeight="1">
      <c r="B14" s="393"/>
      <c r="C14" s="483"/>
      <c r="D14" s="488"/>
      <c r="E14" s="494"/>
      <c r="F14" s="473"/>
      <c r="G14" s="475"/>
      <c r="H14" s="475"/>
      <c r="I14" s="477"/>
      <c r="J14" s="479"/>
      <c r="K14" s="228"/>
      <c r="L14" s="228">
        <v>1</v>
      </c>
      <c r="M14" s="228">
        <v>2</v>
      </c>
      <c r="N14" s="228"/>
      <c r="O14" s="228"/>
      <c r="P14" s="228"/>
      <c r="Q14" s="228"/>
      <c r="R14" s="229" t="s">
        <v>291</v>
      </c>
      <c r="S14" s="229" t="s">
        <v>122</v>
      </c>
      <c r="T14" s="229" t="s">
        <v>123</v>
      </c>
      <c r="U14" s="229" t="s">
        <v>124</v>
      </c>
      <c r="V14" s="435"/>
      <c r="W14" s="435"/>
      <c r="X14" s="465"/>
      <c r="Y14" s="449"/>
      <c r="Z14" s="449"/>
      <c r="AA14" s="451"/>
      <c r="AB14" s="453"/>
      <c r="AC14" s="437"/>
      <c r="AD14" s="437"/>
      <c r="AE14" s="442"/>
      <c r="AF14" s="443"/>
      <c r="AG14" s="443"/>
      <c r="AH14" s="444"/>
      <c r="AI14" s="19"/>
    </row>
    <row r="15" spans="1:35" s="7" customFormat="1" ht="40.25" customHeight="1" thickBot="1">
      <c r="B15" s="394"/>
      <c r="C15" s="484"/>
      <c r="D15" s="489"/>
      <c r="E15" s="495"/>
      <c r="F15" s="473"/>
      <c r="G15" s="476"/>
      <c r="H15" s="476"/>
      <c r="I15" s="478"/>
      <c r="J15" s="480"/>
      <c r="K15" s="230"/>
      <c r="L15" s="230"/>
      <c r="M15" s="230"/>
      <c r="N15" s="230"/>
      <c r="O15" s="230"/>
      <c r="P15" s="230"/>
      <c r="Q15" s="231"/>
      <c r="R15" s="230"/>
      <c r="S15" s="230"/>
      <c r="T15" s="230"/>
      <c r="U15" s="230"/>
      <c r="V15" s="464"/>
      <c r="W15" s="464"/>
      <c r="X15" s="466"/>
      <c r="Y15" s="450"/>
      <c r="Z15" s="450"/>
      <c r="AA15" s="452"/>
      <c r="AB15" s="454"/>
      <c r="AC15" s="438"/>
      <c r="AD15" s="438"/>
      <c r="AE15" s="445"/>
      <c r="AF15" s="446"/>
      <c r="AG15" s="446"/>
      <c r="AH15" s="447"/>
      <c r="AI15" s="19"/>
    </row>
    <row r="16" spans="1:35" s="9" customFormat="1" ht="40.25" customHeight="1">
      <c r="B16" s="392">
        <f t="shared" ref="B16" si="1">B12+1</f>
        <v>2</v>
      </c>
      <c r="C16" s="482">
        <v>1</v>
      </c>
      <c r="D16" s="487"/>
      <c r="E16" s="493">
        <v>6</v>
      </c>
      <c r="F16" s="496" t="s">
        <v>386</v>
      </c>
      <c r="G16" s="490">
        <v>1790</v>
      </c>
      <c r="H16" s="490">
        <v>523</v>
      </c>
      <c r="I16" s="486">
        <v>644443</v>
      </c>
      <c r="J16" s="504" t="s">
        <v>442</v>
      </c>
      <c r="K16" s="481">
        <v>213</v>
      </c>
      <c r="L16" s="481">
        <v>208</v>
      </c>
      <c r="M16" s="481"/>
      <c r="N16" s="481"/>
      <c r="O16" s="481"/>
      <c r="P16" s="481"/>
      <c r="Q16" s="481"/>
      <c r="R16" s="226" t="s">
        <v>388</v>
      </c>
      <c r="S16" s="226" t="s">
        <v>376</v>
      </c>
      <c r="T16" s="226" t="s">
        <v>378</v>
      </c>
      <c r="U16" s="226" t="s">
        <v>379</v>
      </c>
      <c r="V16" s="481"/>
      <c r="W16" s="481" t="s">
        <v>145</v>
      </c>
      <c r="X16" s="503">
        <v>50</v>
      </c>
      <c r="Y16" s="448"/>
      <c r="Z16" s="449" t="s">
        <v>295</v>
      </c>
      <c r="AA16" s="507">
        <v>44891</v>
      </c>
      <c r="AB16" s="505"/>
      <c r="AC16" s="506" t="s">
        <v>126</v>
      </c>
      <c r="AD16" s="506" t="s">
        <v>126</v>
      </c>
      <c r="AE16" s="439" t="s">
        <v>423</v>
      </c>
      <c r="AF16" s="440"/>
      <c r="AG16" s="440"/>
      <c r="AH16" s="441"/>
      <c r="AI16" s="19"/>
    </row>
    <row r="17" spans="2:35" s="9" customFormat="1" ht="40.25" customHeight="1">
      <c r="B17" s="393"/>
      <c r="C17" s="483"/>
      <c r="D17" s="488"/>
      <c r="E17" s="494"/>
      <c r="F17" s="473"/>
      <c r="G17" s="475"/>
      <c r="H17" s="475"/>
      <c r="I17" s="477"/>
      <c r="J17" s="479"/>
      <c r="K17" s="436"/>
      <c r="L17" s="436"/>
      <c r="M17" s="436"/>
      <c r="N17" s="436"/>
      <c r="O17" s="436"/>
      <c r="P17" s="436"/>
      <c r="Q17" s="436"/>
      <c r="R17" s="227">
        <v>1</v>
      </c>
      <c r="S17" s="227"/>
      <c r="T17" s="227"/>
      <c r="U17" s="227"/>
      <c r="V17" s="435"/>
      <c r="W17" s="435"/>
      <c r="X17" s="465"/>
      <c r="Y17" s="449"/>
      <c r="Z17" s="449"/>
      <c r="AA17" s="451"/>
      <c r="AB17" s="453"/>
      <c r="AC17" s="437"/>
      <c r="AD17" s="437"/>
      <c r="AE17" s="442"/>
      <c r="AF17" s="443"/>
      <c r="AG17" s="443"/>
      <c r="AH17" s="444"/>
      <c r="AI17" s="19"/>
    </row>
    <row r="18" spans="2:35" s="9" customFormat="1" ht="40.25" customHeight="1">
      <c r="B18" s="393"/>
      <c r="C18" s="483"/>
      <c r="D18" s="488"/>
      <c r="E18" s="494"/>
      <c r="F18" s="473"/>
      <c r="G18" s="475"/>
      <c r="H18" s="475"/>
      <c r="I18" s="477"/>
      <c r="J18" s="479"/>
      <c r="K18" s="228"/>
      <c r="L18" s="228"/>
      <c r="M18" s="228"/>
      <c r="N18" s="228"/>
      <c r="O18" s="228"/>
      <c r="P18" s="228"/>
      <c r="Q18" s="228"/>
      <c r="R18" s="229"/>
      <c r="S18" s="229"/>
      <c r="T18" s="229"/>
      <c r="U18" s="229"/>
      <c r="V18" s="435"/>
      <c r="W18" s="435"/>
      <c r="X18" s="465"/>
      <c r="Y18" s="449"/>
      <c r="Z18" s="449"/>
      <c r="AA18" s="451"/>
      <c r="AB18" s="453"/>
      <c r="AC18" s="437"/>
      <c r="AD18" s="437"/>
      <c r="AE18" s="442"/>
      <c r="AF18" s="443"/>
      <c r="AG18" s="443"/>
      <c r="AH18" s="444"/>
      <c r="AI18" s="19"/>
    </row>
    <row r="19" spans="2:35" s="9" customFormat="1" ht="40.25" customHeight="1" thickBot="1">
      <c r="B19" s="394"/>
      <c r="C19" s="484"/>
      <c r="D19" s="489"/>
      <c r="E19" s="495"/>
      <c r="F19" s="474"/>
      <c r="G19" s="476"/>
      <c r="H19" s="476"/>
      <c r="I19" s="478"/>
      <c r="J19" s="480"/>
      <c r="K19" s="230"/>
      <c r="L19" s="230"/>
      <c r="M19" s="230"/>
      <c r="N19" s="230"/>
      <c r="O19" s="230"/>
      <c r="P19" s="230"/>
      <c r="Q19" s="231"/>
      <c r="R19" s="230"/>
      <c r="S19" s="230"/>
      <c r="T19" s="230"/>
      <c r="U19" s="230"/>
      <c r="V19" s="464"/>
      <c r="W19" s="464"/>
      <c r="X19" s="466"/>
      <c r="Y19" s="450"/>
      <c r="Z19" s="450"/>
      <c r="AA19" s="452"/>
      <c r="AB19" s="454"/>
      <c r="AC19" s="438"/>
      <c r="AD19" s="438"/>
      <c r="AE19" s="445"/>
      <c r="AF19" s="446"/>
      <c r="AG19" s="446"/>
      <c r="AH19" s="447"/>
      <c r="AI19" s="19"/>
    </row>
    <row r="20" spans="2:35" s="11" customFormat="1" ht="40.25" customHeight="1">
      <c r="B20" s="392">
        <f t="shared" ref="B20" si="2">B16+1</f>
        <v>3</v>
      </c>
      <c r="C20" s="482">
        <v>1</v>
      </c>
      <c r="D20" s="487"/>
      <c r="E20" s="493">
        <v>6</v>
      </c>
      <c r="F20" s="496" t="s">
        <v>367</v>
      </c>
      <c r="G20" s="490">
        <v>1790</v>
      </c>
      <c r="H20" s="490">
        <v>258</v>
      </c>
      <c r="I20" s="486">
        <v>644443</v>
      </c>
      <c r="J20" s="504" t="s">
        <v>440</v>
      </c>
      <c r="K20" s="481">
        <v>213</v>
      </c>
      <c r="L20" s="481">
        <v>208</v>
      </c>
      <c r="M20" s="481"/>
      <c r="N20" s="481"/>
      <c r="O20" s="481"/>
      <c r="P20" s="481"/>
      <c r="Q20" s="481"/>
      <c r="R20" s="226" t="s">
        <v>376</v>
      </c>
      <c r="S20" s="226" t="s">
        <v>378</v>
      </c>
      <c r="T20" s="226" t="s">
        <v>379</v>
      </c>
      <c r="U20" s="226" t="s">
        <v>380</v>
      </c>
      <c r="V20" s="481"/>
      <c r="W20" s="481" t="s">
        <v>358</v>
      </c>
      <c r="X20" s="503">
        <v>50</v>
      </c>
      <c r="Y20" s="448"/>
      <c r="Z20" s="449"/>
      <c r="AA20" s="507">
        <v>44890</v>
      </c>
      <c r="AB20" s="505"/>
      <c r="AC20" s="506"/>
      <c r="AD20" s="506"/>
      <c r="AE20" s="439"/>
      <c r="AF20" s="440"/>
      <c r="AG20" s="440"/>
      <c r="AH20" s="441"/>
      <c r="AI20" s="20"/>
    </row>
    <row r="21" spans="2:35" s="11" customFormat="1" ht="40.25" customHeight="1">
      <c r="B21" s="393"/>
      <c r="C21" s="483"/>
      <c r="D21" s="488"/>
      <c r="E21" s="494"/>
      <c r="F21" s="473"/>
      <c r="G21" s="475"/>
      <c r="H21" s="475"/>
      <c r="I21" s="477"/>
      <c r="J21" s="479"/>
      <c r="K21" s="436"/>
      <c r="L21" s="436"/>
      <c r="M21" s="436"/>
      <c r="N21" s="436"/>
      <c r="O21" s="436"/>
      <c r="P21" s="436"/>
      <c r="Q21" s="436"/>
      <c r="R21" s="227"/>
      <c r="S21" s="227"/>
      <c r="T21" s="227"/>
      <c r="U21" s="227">
        <v>2</v>
      </c>
      <c r="V21" s="435"/>
      <c r="W21" s="435"/>
      <c r="X21" s="465"/>
      <c r="Y21" s="449"/>
      <c r="Z21" s="449"/>
      <c r="AA21" s="451"/>
      <c r="AB21" s="453"/>
      <c r="AC21" s="437"/>
      <c r="AD21" s="437"/>
      <c r="AE21" s="442"/>
      <c r="AF21" s="443"/>
      <c r="AG21" s="443"/>
      <c r="AH21" s="444"/>
      <c r="AI21" s="20"/>
    </row>
    <row r="22" spans="2:35" s="11" customFormat="1" ht="40.25" customHeight="1">
      <c r="B22" s="393"/>
      <c r="C22" s="483"/>
      <c r="D22" s="488"/>
      <c r="E22" s="494"/>
      <c r="F22" s="473"/>
      <c r="G22" s="475"/>
      <c r="H22" s="475"/>
      <c r="I22" s="477"/>
      <c r="J22" s="479"/>
      <c r="K22" s="228"/>
      <c r="L22" s="228"/>
      <c r="M22" s="228"/>
      <c r="N22" s="228"/>
      <c r="O22" s="228"/>
      <c r="P22" s="228"/>
      <c r="Q22" s="228"/>
      <c r="R22" s="229"/>
      <c r="S22" s="229"/>
      <c r="T22" s="229"/>
      <c r="U22" s="229"/>
      <c r="V22" s="435"/>
      <c r="W22" s="435"/>
      <c r="X22" s="465"/>
      <c r="Y22" s="449"/>
      <c r="Z22" s="449"/>
      <c r="AA22" s="451"/>
      <c r="AB22" s="453"/>
      <c r="AC22" s="437"/>
      <c r="AD22" s="437"/>
      <c r="AE22" s="442"/>
      <c r="AF22" s="443"/>
      <c r="AG22" s="443"/>
      <c r="AH22" s="444"/>
      <c r="AI22" s="20"/>
    </row>
    <row r="23" spans="2:35" s="11" customFormat="1" ht="40.25" customHeight="1" thickBot="1">
      <c r="B23" s="394"/>
      <c r="C23" s="484"/>
      <c r="D23" s="489"/>
      <c r="E23" s="495"/>
      <c r="F23" s="474"/>
      <c r="G23" s="476"/>
      <c r="H23" s="476"/>
      <c r="I23" s="478"/>
      <c r="J23" s="480"/>
      <c r="K23" s="230"/>
      <c r="L23" s="230"/>
      <c r="M23" s="230"/>
      <c r="N23" s="230"/>
      <c r="O23" s="230"/>
      <c r="P23" s="230"/>
      <c r="Q23" s="231"/>
      <c r="R23" s="230"/>
      <c r="S23" s="230"/>
      <c r="T23" s="230"/>
      <c r="U23" s="230"/>
      <c r="V23" s="464"/>
      <c r="W23" s="464"/>
      <c r="X23" s="466"/>
      <c r="Y23" s="450"/>
      <c r="Z23" s="450"/>
      <c r="AA23" s="452"/>
      <c r="AB23" s="454"/>
      <c r="AC23" s="438"/>
      <c r="AD23" s="438"/>
      <c r="AE23" s="445"/>
      <c r="AF23" s="446"/>
      <c r="AG23" s="446"/>
      <c r="AH23" s="447"/>
      <c r="AI23" s="20"/>
    </row>
    <row r="24" spans="2:35" s="13" customFormat="1" ht="40.25" customHeight="1">
      <c r="B24" s="392">
        <f t="shared" ref="B24" si="3">B20+1</f>
        <v>4</v>
      </c>
      <c r="C24" s="482">
        <v>1</v>
      </c>
      <c r="D24" s="487"/>
      <c r="E24" s="493">
        <v>3</v>
      </c>
      <c r="F24" s="496" t="s">
        <v>369</v>
      </c>
      <c r="G24" s="490">
        <v>890</v>
      </c>
      <c r="H24" s="490">
        <v>753</v>
      </c>
      <c r="I24" s="486" t="s">
        <v>293</v>
      </c>
      <c r="J24" s="504" t="s">
        <v>438</v>
      </c>
      <c r="K24" s="481">
        <v>112</v>
      </c>
      <c r="L24" s="481">
        <v>213</v>
      </c>
      <c r="M24" s="481"/>
      <c r="N24" s="481"/>
      <c r="O24" s="481"/>
      <c r="P24" s="481"/>
      <c r="Q24" s="481"/>
      <c r="R24" s="232" t="s">
        <v>372</v>
      </c>
      <c r="S24" s="232" t="s">
        <v>374</v>
      </c>
      <c r="T24" s="232"/>
      <c r="U24" s="232"/>
      <c r="V24" s="481"/>
      <c r="W24" s="481" t="s">
        <v>370</v>
      </c>
      <c r="X24" s="503">
        <v>50</v>
      </c>
      <c r="Y24" s="500"/>
      <c r="Z24" s="500"/>
      <c r="AA24" s="507">
        <v>44890</v>
      </c>
      <c r="AB24" s="505"/>
      <c r="AC24" s="506" t="s">
        <v>126</v>
      </c>
      <c r="AD24" s="506"/>
      <c r="AE24" s="439" t="s">
        <v>424</v>
      </c>
      <c r="AF24" s="440"/>
      <c r="AG24" s="440"/>
      <c r="AH24" s="441"/>
      <c r="AI24" s="21"/>
    </row>
    <row r="25" spans="2:35" s="13" customFormat="1" ht="40.25" customHeight="1">
      <c r="B25" s="393"/>
      <c r="C25" s="483"/>
      <c r="D25" s="488"/>
      <c r="E25" s="494"/>
      <c r="F25" s="473"/>
      <c r="G25" s="475"/>
      <c r="H25" s="475"/>
      <c r="I25" s="477"/>
      <c r="J25" s="479"/>
      <c r="K25" s="436"/>
      <c r="L25" s="436"/>
      <c r="M25" s="436"/>
      <c r="N25" s="436"/>
      <c r="O25" s="436"/>
      <c r="P25" s="436"/>
      <c r="Q25" s="436"/>
      <c r="R25" s="227"/>
      <c r="S25" s="227"/>
      <c r="T25" s="227"/>
      <c r="U25" s="227"/>
      <c r="V25" s="435"/>
      <c r="W25" s="435"/>
      <c r="X25" s="465"/>
      <c r="Y25" s="501"/>
      <c r="Z25" s="501"/>
      <c r="AA25" s="451"/>
      <c r="AB25" s="453"/>
      <c r="AC25" s="437"/>
      <c r="AD25" s="437"/>
      <c r="AE25" s="442"/>
      <c r="AF25" s="443"/>
      <c r="AG25" s="443"/>
      <c r="AH25" s="444"/>
      <c r="AI25" s="21"/>
    </row>
    <row r="26" spans="2:35" s="13" customFormat="1" ht="40.25" customHeight="1">
      <c r="B26" s="393"/>
      <c r="C26" s="483"/>
      <c r="D26" s="488"/>
      <c r="E26" s="494"/>
      <c r="F26" s="473"/>
      <c r="G26" s="475"/>
      <c r="H26" s="475"/>
      <c r="I26" s="477"/>
      <c r="J26" s="479"/>
      <c r="K26" s="228"/>
      <c r="L26" s="228"/>
      <c r="M26" s="228"/>
      <c r="N26" s="228"/>
      <c r="O26" s="228"/>
      <c r="P26" s="228"/>
      <c r="Q26" s="228"/>
      <c r="R26" s="229"/>
      <c r="S26" s="229"/>
      <c r="T26" s="229"/>
      <c r="U26" s="229"/>
      <c r="V26" s="435"/>
      <c r="W26" s="435"/>
      <c r="X26" s="465"/>
      <c r="Y26" s="501"/>
      <c r="Z26" s="501"/>
      <c r="AA26" s="451"/>
      <c r="AB26" s="453"/>
      <c r="AC26" s="437"/>
      <c r="AD26" s="437"/>
      <c r="AE26" s="442"/>
      <c r="AF26" s="443"/>
      <c r="AG26" s="443"/>
      <c r="AH26" s="444"/>
      <c r="AI26" s="21"/>
    </row>
    <row r="27" spans="2:35" s="13" customFormat="1" ht="40.25" customHeight="1" thickBot="1">
      <c r="B27" s="394"/>
      <c r="C27" s="484"/>
      <c r="D27" s="489"/>
      <c r="E27" s="495"/>
      <c r="F27" s="474"/>
      <c r="G27" s="476"/>
      <c r="H27" s="476"/>
      <c r="I27" s="478"/>
      <c r="J27" s="480"/>
      <c r="K27" s="230"/>
      <c r="L27" s="230"/>
      <c r="M27" s="230"/>
      <c r="N27" s="230"/>
      <c r="O27" s="230"/>
      <c r="P27" s="230"/>
      <c r="Q27" s="231"/>
      <c r="R27" s="230"/>
      <c r="S27" s="230"/>
      <c r="T27" s="230"/>
      <c r="U27" s="230"/>
      <c r="V27" s="464"/>
      <c r="W27" s="464"/>
      <c r="X27" s="466"/>
      <c r="Y27" s="502"/>
      <c r="Z27" s="502"/>
      <c r="AA27" s="452"/>
      <c r="AB27" s="454"/>
      <c r="AC27" s="438"/>
      <c r="AD27" s="438"/>
      <c r="AE27" s="445"/>
      <c r="AF27" s="446"/>
      <c r="AG27" s="446"/>
      <c r="AH27" s="447"/>
      <c r="AI27" s="21"/>
    </row>
    <row r="28" spans="2:35" s="15" customFormat="1" ht="40.25" customHeight="1">
      <c r="B28" s="392">
        <f t="shared" ref="B28" si="4">B24+1</f>
        <v>5</v>
      </c>
      <c r="C28" s="483">
        <v>1</v>
      </c>
      <c r="D28" s="488"/>
      <c r="E28" s="494">
        <v>1</v>
      </c>
      <c r="F28" s="496" t="s">
        <v>390</v>
      </c>
      <c r="G28" s="490">
        <v>1290</v>
      </c>
      <c r="H28" s="490">
        <v>367</v>
      </c>
      <c r="I28" s="486">
        <v>212519</v>
      </c>
      <c r="J28" s="491" t="s">
        <v>436</v>
      </c>
      <c r="K28" s="492">
        <v>302</v>
      </c>
      <c r="L28" s="492">
        <v>310</v>
      </c>
      <c r="M28" s="481">
        <v>306</v>
      </c>
      <c r="N28" s="492">
        <v>314</v>
      </c>
      <c r="O28" s="492">
        <v>311</v>
      </c>
      <c r="P28" s="492">
        <v>309</v>
      </c>
      <c r="Q28" s="492">
        <v>313</v>
      </c>
      <c r="R28" s="229" t="s">
        <v>392</v>
      </c>
      <c r="S28" s="229" t="s">
        <v>394</v>
      </c>
      <c r="T28" s="229" t="s">
        <v>396</v>
      </c>
      <c r="U28" s="229" t="s">
        <v>398</v>
      </c>
      <c r="V28" s="492"/>
      <c r="W28" s="481" t="s">
        <v>404</v>
      </c>
      <c r="X28" s="485">
        <v>50</v>
      </c>
      <c r="Y28" s="500"/>
      <c r="Z28" s="500"/>
      <c r="AA28" s="451">
        <v>44891</v>
      </c>
      <c r="AB28" s="453"/>
      <c r="AC28" s="437"/>
      <c r="AD28" s="437"/>
      <c r="AE28" s="439" t="s">
        <v>422</v>
      </c>
      <c r="AF28" s="440"/>
      <c r="AG28" s="440"/>
      <c r="AH28" s="441"/>
      <c r="AI28" s="22"/>
    </row>
    <row r="29" spans="2:35" s="15" customFormat="1" ht="40.25" customHeight="1">
      <c r="B29" s="393"/>
      <c r="C29" s="483"/>
      <c r="D29" s="488"/>
      <c r="E29" s="494"/>
      <c r="F29" s="473"/>
      <c r="G29" s="475"/>
      <c r="H29" s="475"/>
      <c r="I29" s="477"/>
      <c r="J29" s="479"/>
      <c r="K29" s="436"/>
      <c r="L29" s="436"/>
      <c r="M29" s="436"/>
      <c r="N29" s="436"/>
      <c r="O29" s="436"/>
      <c r="P29" s="436"/>
      <c r="Q29" s="436"/>
      <c r="R29" s="227"/>
      <c r="S29" s="227"/>
      <c r="T29" s="227"/>
      <c r="U29" s="227"/>
      <c r="V29" s="435"/>
      <c r="W29" s="435"/>
      <c r="X29" s="465"/>
      <c r="Y29" s="501"/>
      <c r="Z29" s="501"/>
      <c r="AA29" s="451"/>
      <c r="AB29" s="453"/>
      <c r="AC29" s="437"/>
      <c r="AD29" s="437"/>
      <c r="AE29" s="442"/>
      <c r="AF29" s="443"/>
      <c r="AG29" s="443"/>
      <c r="AH29" s="444"/>
      <c r="AI29" s="22"/>
    </row>
    <row r="30" spans="2:35" s="15" customFormat="1" ht="40.25" customHeight="1">
      <c r="B30" s="393"/>
      <c r="C30" s="483"/>
      <c r="D30" s="488"/>
      <c r="E30" s="494"/>
      <c r="F30" s="473"/>
      <c r="G30" s="475"/>
      <c r="H30" s="475"/>
      <c r="I30" s="477"/>
      <c r="J30" s="479"/>
      <c r="K30" s="228"/>
      <c r="L30" s="228"/>
      <c r="M30" s="228"/>
      <c r="N30" s="228"/>
      <c r="O30" s="228"/>
      <c r="P30" s="228">
        <v>1</v>
      </c>
      <c r="Q30" s="228">
        <v>1</v>
      </c>
      <c r="R30" s="229" t="s">
        <v>400</v>
      </c>
      <c r="S30" s="229" t="s">
        <v>402</v>
      </c>
      <c r="T30" s="229"/>
      <c r="U30" s="229"/>
      <c r="V30" s="435"/>
      <c r="W30" s="435"/>
      <c r="X30" s="465"/>
      <c r="Y30" s="501"/>
      <c r="Z30" s="501"/>
      <c r="AA30" s="451"/>
      <c r="AB30" s="453"/>
      <c r="AC30" s="437"/>
      <c r="AD30" s="437"/>
      <c r="AE30" s="442"/>
      <c r="AF30" s="443"/>
      <c r="AG30" s="443"/>
      <c r="AH30" s="444"/>
      <c r="AI30" s="22"/>
    </row>
    <row r="31" spans="2:35" s="15" customFormat="1" ht="40.25" customHeight="1" thickBot="1">
      <c r="B31" s="394"/>
      <c r="C31" s="484"/>
      <c r="D31" s="489"/>
      <c r="E31" s="495"/>
      <c r="F31" s="474"/>
      <c r="G31" s="476"/>
      <c r="H31" s="476"/>
      <c r="I31" s="478"/>
      <c r="J31" s="480"/>
      <c r="K31" s="230"/>
      <c r="L31" s="230"/>
      <c r="M31" s="230"/>
      <c r="N31" s="230"/>
      <c r="O31" s="230"/>
      <c r="P31" s="230"/>
      <c r="Q31" s="231"/>
      <c r="R31" s="230"/>
      <c r="S31" s="230"/>
      <c r="T31" s="230"/>
      <c r="U31" s="230"/>
      <c r="V31" s="464"/>
      <c r="W31" s="464"/>
      <c r="X31" s="466"/>
      <c r="Y31" s="502"/>
      <c r="Z31" s="502"/>
      <c r="AA31" s="452"/>
      <c r="AB31" s="454"/>
      <c r="AC31" s="438"/>
      <c r="AD31" s="438"/>
      <c r="AE31" s="445"/>
      <c r="AF31" s="446"/>
      <c r="AG31" s="446"/>
      <c r="AH31" s="447"/>
      <c r="AI31" s="22"/>
    </row>
    <row r="32" spans="2:35" s="17" customFormat="1" ht="40.25" customHeight="1">
      <c r="B32" s="392">
        <f t="shared" ref="B32" si="5">B28+1</f>
        <v>6</v>
      </c>
      <c r="C32" s="482">
        <v>1</v>
      </c>
      <c r="D32" s="487"/>
      <c r="E32" s="493">
        <v>4</v>
      </c>
      <c r="F32" s="496" t="s">
        <v>406</v>
      </c>
      <c r="G32" s="490">
        <v>590</v>
      </c>
      <c r="H32" s="490">
        <v>441</v>
      </c>
      <c r="I32" s="486">
        <v>212519</v>
      </c>
      <c r="J32" s="491" t="s">
        <v>434</v>
      </c>
      <c r="K32" s="492">
        <v>213</v>
      </c>
      <c r="L32" s="492">
        <v>215</v>
      </c>
      <c r="M32" s="481"/>
      <c r="N32" s="492"/>
      <c r="O32" s="492"/>
      <c r="P32" s="492"/>
      <c r="Q32" s="492"/>
      <c r="R32" s="229" t="s">
        <v>408</v>
      </c>
      <c r="S32" s="229" t="s">
        <v>410</v>
      </c>
      <c r="T32" s="229"/>
      <c r="U32" s="229"/>
      <c r="V32" s="492"/>
      <c r="W32" s="481" t="s">
        <v>404</v>
      </c>
      <c r="X32" s="485">
        <v>50</v>
      </c>
      <c r="Y32" s="448"/>
      <c r="Z32" s="449"/>
      <c r="AA32" s="497">
        <v>44890</v>
      </c>
      <c r="AB32" s="498"/>
      <c r="AC32" s="499"/>
      <c r="AD32" s="499"/>
      <c r="AE32" s="439" t="s">
        <v>416</v>
      </c>
      <c r="AF32" s="440"/>
      <c r="AG32" s="440"/>
      <c r="AH32" s="441"/>
      <c r="AI32" s="23"/>
    </row>
    <row r="33" spans="2:35" s="17" customFormat="1" ht="40.25" customHeight="1">
      <c r="B33" s="393"/>
      <c r="C33" s="483"/>
      <c r="D33" s="488"/>
      <c r="E33" s="494"/>
      <c r="F33" s="473"/>
      <c r="G33" s="475"/>
      <c r="H33" s="475"/>
      <c r="I33" s="477"/>
      <c r="J33" s="479"/>
      <c r="K33" s="436"/>
      <c r="L33" s="436"/>
      <c r="M33" s="436"/>
      <c r="N33" s="436"/>
      <c r="O33" s="436"/>
      <c r="P33" s="436"/>
      <c r="Q33" s="436"/>
      <c r="R33" s="227"/>
      <c r="S33" s="227"/>
      <c r="T33" s="227"/>
      <c r="U33" s="227"/>
      <c r="V33" s="435"/>
      <c r="W33" s="435"/>
      <c r="X33" s="465"/>
      <c r="Y33" s="449"/>
      <c r="Z33" s="449"/>
      <c r="AA33" s="451"/>
      <c r="AB33" s="453"/>
      <c r="AC33" s="437"/>
      <c r="AD33" s="437"/>
      <c r="AE33" s="442"/>
      <c r="AF33" s="443"/>
      <c r="AG33" s="443"/>
      <c r="AH33" s="444"/>
      <c r="AI33" s="23"/>
    </row>
    <row r="34" spans="2:35" s="17" customFormat="1" ht="40.25" customHeight="1">
      <c r="B34" s="393"/>
      <c r="C34" s="483"/>
      <c r="D34" s="488"/>
      <c r="E34" s="494"/>
      <c r="F34" s="473"/>
      <c r="G34" s="475"/>
      <c r="H34" s="475"/>
      <c r="I34" s="477"/>
      <c r="J34" s="479"/>
      <c r="K34" s="228"/>
      <c r="L34" s="228"/>
      <c r="M34" s="228"/>
      <c r="N34" s="228"/>
      <c r="O34" s="228"/>
      <c r="P34" s="228"/>
      <c r="Q34" s="228"/>
      <c r="R34" s="229"/>
      <c r="S34" s="229"/>
      <c r="T34" s="229"/>
      <c r="U34" s="229"/>
      <c r="V34" s="435"/>
      <c r="W34" s="435"/>
      <c r="X34" s="465"/>
      <c r="Y34" s="449"/>
      <c r="Z34" s="449"/>
      <c r="AA34" s="451"/>
      <c r="AB34" s="453"/>
      <c r="AC34" s="437"/>
      <c r="AD34" s="437"/>
      <c r="AE34" s="442"/>
      <c r="AF34" s="443"/>
      <c r="AG34" s="443"/>
      <c r="AH34" s="444"/>
      <c r="AI34" s="23"/>
    </row>
    <row r="35" spans="2:35" s="17" customFormat="1" ht="40.25" customHeight="1" thickBot="1">
      <c r="B35" s="394"/>
      <c r="C35" s="484"/>
      <c r="D35" s="489"/>
      <c r="E35" s="495"/>
      <c r="F35" s="474"/>
      <c r="G35" s="476"/>
      <c r="H35" s="476"/>
      <c r="I35" s="478"/>
      <c r="J35" s="480"/>
      <c r="K35" s="230"/>
      <c r="L35" s="230"/>
      <c r="M35" s="230"/>
      <c r="N35" s="230"/>
      <c r="O35" s="230"/>
      <c r="P35" s="230"/>
      <c r="Q35" s="231"/>
      <c r="R35" s="230"/>
      <c r="S35" s="230"/>
      <c r="T35" s="230"/>
      <c r="U35" s="230"/>
      <c r="V35" s="464"/>
      <c r="W35" s="464"/>
      <c r="X35" s="466"/>
      <c r="Y35" s="450"/>
      <c r="Z35" s="450"/>
      <c r="AA35" s="452"/>
      <c r="AB35" s="454"/>
      <c r="AC35" s="438"/>
      <c r="AD35" s="438"/>
      <c r="AE35" s="445"/>
      <c r="AF35" s="446"/>
      <c r="AG35" s="446"/>
      <c r="AH35" s="447"/>
      <c r="AI35" s="23"/>
    </row>
    <row r="36" spans="2:35" ht="40.25" customHeight="1">
      <c r="B36" s="393">
        <f t="shared" ref="B36" si="6">B32+1</f>
        <v>7</v>
      </c>
      <c r="C36" s="483">
        <v>2</v>
      </c>
      <c r="D36" s="487"/>
      <c r="E36" s="494">
        <v>2</v>
      </c>
      <c r="F36" s="473" t="s">
        <v>412</v>
      </c>
      <c r="G36" s="490">
        <v>1790</v>
      </c>
      <c r="H36" s="490">
        <v>144</v>
      </c>
      <c r="I36" s="486" t="s">
        <v>426</v>
      </c>
      <c r="J36" s="479" t="s">
        <v>446</v>
      </c>
      <c r="K36" s="435">
        <v>213</v>
      </c>
      <c r="L36" s="435"/>
      <c r="M36" s="481"/>
      <c r="N36" s="435"/>
      <c r="O36" s="435"/>
      <c r="P36" s="435"/>
      <c r="Q36" s="435"/>
      <c r="R36" s="229" t="s">
        <v>388</v>
      </c>
      <c r="S36" s="229" t="s">
        <v>376</v>
      </c>
      <c r="T36" s="229" t="s">
        <v>378</v>
      </c>
      <c r="U36" s="226" t="s">
        <v>379</v>
      </c>
      <c r="V36" s="435"/>
      <c r="W36" s="435" t="s">
        <v>191</v>
      </c>
      <c r="X36" s="485">
        <v>100</v>
      </c>
      <c r="Y36" s="448"/>
      <c r="Z36" s="449"/>
      <c r="AA36" s="451">
        <v>44890</v>
      </c>
      <c r="AB36" s="453" t="s">
        <v>113</v>
      </c>
      <c r="AC36" s="437"/>
      <c r="AD36" s="437" t="s">
        <v>126</v>
      </c>
      <c r="AE36" s="439" t="s">
        <v>453</v>
      </c>
      <c r="AF36" s="440"/>
      <c r="AG36" s="440"/>
      <c r="AH36" s="441"/>
    </row>
    <row r="37" spans="2:35" ht="40.25" customHeight="1">
      <c r="B37" s="393"/>
      <c r="C37" s="483"/>
      <c r="D37" s="488"/>
      <c r="E37" s="494"/>
      <c r="F37" s="473"/>
      <c r="G37" s="475"/>
      <c r="H37" s="475"/>
      <c r="I37" s="477"/>
      <c r="J37" s="479"/>
      <c r="K37" s="436"/>
      <c r="L37" s="436"/>
      <c r="M37" s="436"/>
      <c r="N37" s="436"/>
      <c r="O37" s="436"/>
      <c r="P37" s="436"/>
      <c r="Q37" s="436"/>
      <c r="R37" s="227">
        <v>2</v>
      </c>
      <c r="S37" s="227"/>
      <c r="T37" s="227"/>
      <c r="U37" s="227"/>
      <c r="V37" s="435"/>
      <c r="W37" s="435"/>
      <c r="X37" s="465"/>
      <c r="Y37" s="449"/>
      <c r="Z37" s="449"/>
      <c r="AA37" s="451"/>
      <c r="AB37" s="453"/>
      <c r="AC37" s="437"/>
      <c r="AD37" s="437"/>
      <c r="AE37" s="442"/>
      <c r="AF37" s="443"/>
      <c r="AG37" s="443"/>
      <c r="AH37" s="444"/>
    </row>
    <row r="38" spans="2:35" ht="40.25" customHeight="1">
      <c r="B38" s="393"/>
      <c r="C38" s="483"/>
      <c r="D38" s="488"/>
      <c r="E38" s="494"/>
      <c r="F38" s="473"/>
      <c r="G38" s="475"/>
      <c r="H38" s="475"/>
      <c r="I38" s="477"/>
      <c r="J38" s="479"/>
      <c r="K38" s="228"/>
      <c r="L38" s="228"/>
      <c r="M38" s="228"/>
      <c r="N38" s="228"/>
      <c r="O38" s="228"/>
      <c r="P38" s="228"/>
      <c r="Q38" s="228"/>
      <c r="R38" s="229" t="s">
        <v>380</v>
      </c>
      <c r="S38" s="229" t="s">
        <v>413</v>
      </c>
      <c r="T38" s="229"/>
      <c r="U38" s="229"/>
      <c r="V38" s="435"/>
      <c r="W38" s="435"/>
      <c r="X38" s="465"/>
      <c r="Y38" s="449"/>
      <c r="Z38" s="449"/>
      <c r="AA38" s="451"/>
      <c r="AB38" s="453"/>
      <c r="AC38" s="437"/>
      <c r="AD38" s="437"/>
      <c r="AE38" s="442"/>
      <c r="AF38" s="443"/>
      <c r="AG38" s="443"/>
      <c r="AH38" s="444"/>
    </row>
    <row r="39" spans="2:35" ht="40.25" customHeight="1" thickBot="1">
      <c r="B39" s="393"/>
      <c r="C39" s="483"/>
      <c r="D39" s="489"/>
      <c r="E39" s="494"/>
      <c r="F39" s="473"/>
      <c r="G39" s="476"/>
      <c r="H39" s="476"/>
      <c r="I39" s="478"/>
      <c r="J39" s="480"/>
      <c r="K39" s="230"/>
      <c r="L39" s="230"/>
      <c r="M39" s="230"/>
      <c r="N39" s="230"/>
      <c r="O39" s="230"/>
      <c r="P39" s="231"/>
      <c r="Q39" s="231"/>
      <c r="R39" s="230">
        <v>2</v>
      </c>
      <c r="S39" s="230">
        <v>2</v>
      </c>
      <c r="T39" s="230"/>
      <c r="U39" s="230"/>
      <c r="V39" s="464"/>
      <c r="W39" s="464"/>
      <c r="X39" s="466"/>
      <c r="Y39" s="450"/>
      <c r="Z39" s="450"/>
      <c r="AA39" s="452"/>
      <c r="AB39" s="454"/>
      <c r="AC39" s="438"/>
      <c r="AD39" s="438"/>
      <c r="AE39" s="445"/>
      <c r="AF39" s="446"/>
      <c r="AG39" s="446"/>
      <c r="AH39" s="447"/>
    </row>
    <row r="40" spans="2:35" ht="40.25" customHeight="1">
      <c r="B40" s="392">
        <f t="shared" ref="B40" si="7">B36+1</f>
        <v>8</v>
      </c>
      <c r="C40" s="482">
        <v>2</v>
      </c>
      <c r="D40" s="487"/>
      <c r="E40" s="493">
        <v>1</v>
      </c>
      <c r="F40" s="496" t="s">
        <v>415</v>
      </c>
      <c r="G40" s="490">
        <v>2700</v>
      </c>
      <c r="H40" s="490">
        <v>343</v>
      </c>
      <c r="I40" s="477" t="s">
        <v>428</v>
      </c>
      <c r="J40" s="479" t="s">
        <v>448</v>
      </c>
      <c r="K40" s="435">
        <v>213</v>
      </c>
      <c r="L40" s="435">
        <v>201</v>
      </c>
      <c r="M40" s="481"/>
      <c r="N40" s="435"/>
      <c r="O40" s="435"/>
      <c r="P40" s="435"/>
      <c r="Q40" s="435"/>
      <c r="R40" s="226" t="s">
        <v>384</v>
      </c>
      <c r="S40" s="226"/>
      <c r="T40" s="226"/>
      <c r="U40" s="226"/>
      <c r="V40" s="435"/>
      <c r="W40" s="435" t="s">
        <v>148</v>
      </c>
      <c r="X40" s="465">
        <v>500</v>
      </c>
      <c r="Y40" s="448" t="s">
        <v>147</v>
      </c>
      <c r="Z40" s="449"/>
      <c r="AA40" s="451">
        <v>44915</v>
      </c>
      <c r="AB40" s="453"/>
      <c r="AC40" s="437"/>
      <c r="AD40" s="437"/>
      <c r="AE40" s="439" t="s">
        <v>417</v>
      </c>
      <c r="AF40" s="440"/>
      <c r="AG40" s="440"/>
      <c r="AH40" s="441"/>
    </row>
    <row r="41" spans="2:35" ht="40.25" customHeight="1">
      <c r="B41" s="393"/>
      <c r="C41" s="483"/>
      <c r="D41" s="488"/>
      <c r="E41" s="494"/>
      <c r="F41" s="473"/>
      <c r="G41" s="475"/>
      <c r="H41" s="475"/>
      <c r="I41" s="477"/>
      <c r="J41" s="479"/>
      <c r="K41" s="436"/>
      <c r="L41" s="436"/>
      <c r="M41" s="436"/>
      <c r="N41" s="436"/>
      <c r="O41" s="436"/>
      <c r="P41" s="436"/>
      <c r="Q41" s="436"/>
      <c r="R41" s="227"/>
      <c r="S41" s="227"/>
      <c r="T41" s="227"/>
      <c r="U41" s="227"/>
      <c r="V41" s="435"/>
      <c r="W41" s="435"/>
      <c r="X41" s="465"/>
      <c r="Y41" s="449"/>
      <c r="Z41" s="449"/>
      <c r="AA41" s="451"/>
      <c r="AB41" s="453"/>
      <c r="AC41" s="437"/>
      <c r="AD41" s="437"/>
      <c r="AE41" s="442"/>
      <c r="AF41" s="443"/>
      <c r="AG41" s="443"/>
      <c r="AH41" s="444"/>
    </row>
    <row r="42" spans="2:35" ht="40.25" customHeight="1">
      <c r="B42" s="393"/>
      <c r="C42" s="483"/>
      <c r="D42" s="488"/>
      <c r="E42" s="494"/>
      <c r="F42" s="473"/>
      <c r="G42" s="475"/>
      <c r="H42" s="475"/>
      <c r="I42" s="477"/>
      <c r="J42" s="479"/>
      <c r="K42" s="228"/>
      <c r="L42" s="228"/>
      <c r="M42" s="228"/>
      <c r="N42" s="228"/>
      <c r="O42" s="228"/>
      <c r="P42" s="228"/>
      <c r="Q42" s="228"/>
      <c r="R42" s="229"/>
      <c r="S42" s="229"/>
      <c r="T42" s="229"/>
      <c r="U42" s="229"/>
      <c r="V42" s="435"/>
      <c r="W42" s="435"/>
      <c r="X42" s="465"/>
      <c r="Y42" s="449"/>
      <c r="Z42" s="449"/>
      <c r="AA42" s="451"/>
      <c r="AB42" s="453"/>
      <c r="AC42" s="437"/>
      <c r="AD42" s="437"/>
      <c r="AE42" s="442"/>
      <c r="AF42" s="443"/>
      <c r="AG42" s="443"/>
      <c r="AH42" s="444"/>
    </row>
    <row r="43" spans="2:35" ht="40.25" customHeight="1" thickBot="1">
      <c r="B43" s="394"/>
      <c r="C43" s="484"/>
      <c r="D43" s="489"/>
      <c r="E43" s="495"/>
      <c r="F43" s="474"/>
      <c r="G43" s="476"/>
      <c r="H43" s="476"/>
      <c r="I43" s="478"/>
      <c r="J43" s="480"/>
      <c r="K43" s="230"/>
      <c r="L43" s="230"/>
      <c r="M43" s="230"/>
      <c r="N43" s="230"/>
      <c r="O43" s="230"/>
      <c r="P43" s="231"/>
      <c r="Q43" s="231"/>
      <c r="R43" s="230"/>
      <c r="S43" s="230"/>
      <c r="T43" s="230"/>
      <c r="U43" s="230"/>
      <c r="V43" s="464"/>
      <c r="W43" s="464"/>
      <c r="X43" s="466"/>
      <c r="Y43" s="450"/>
      <c r="Z43" s="450"/>
      <c r="AA43" s="452"/>
      <c r="AB43" s="454"/>
      <c r="AC43" s="438"/>
      <c r="AD43" s="438"/>
      <c r="AE43" s="445"/>
      <c r="AF43" s="446"/>
      <c r="AG43" s="446"/>
      <c r="AH43" s="447"/>
    </row>
    <row r="44" spans="2:35" ht="40.25" customHeight="1">
      <c r="B44" s="393">
        <f t="shared" ref="B44" si="8">B40+1</f>
        <v>9</v>
      </c>
      <c r="C44" s="467">
        <v>1</v>
      </c>
      <c r="D44" s="469"/>
      <c r="E44" s="471">
        <v>1</v>
      </c>
      <c r="F44" s="473" t="s">
        <v>382</v>
      </c>
      <c r="G44" s="475">
        <v>1290</v>
      </c>
      <c r="H44" s="475">
        <v>805</v>
      </c>
      <c r="I44" s="477" t="s">
        <v>430</v>
      </c>
      <c r="J44" s="479" t="s">
        <v>450</v>
      </c>
      <c r="K44" s="435">
        <v>211</v>
      </c>
      <c r="L44" s="435">
        <v>212</v>
      </c>
      <c r="M44" s="435"/>
      <c r="N44" s="435"/>
      <c r="O44" s="435"/>
      <c r="P44" s="435"/>
      <c r="Q44" s="435"/>
      <c r="R44" s="226" t="s">
        <v>384</v>
      </c>
      <c r="S44" s="226"/>
      <c r="T44" s="226"/>
      <c r="U44" s="226"/>
      <c r="V44" s="435"/>
      <c r="W44" s="435" t="s">
        <v>191</v>
      </c>
      <c r="X44" s="465">
        <v>1000</v>
      </c>
      <c r="Y44" s="448" t="s">
        <v>146</v>
      </c>
      <c r="Z44" s="449" t="s">
        <v>295</v>
      </c>
      <c r="AA44" s="451">
        <v>44571</v>
      </c>
      <c r="AB44" s="453" t="s">
        <v>114</v>
      </c>
      <c r="AC44" s="437"/>
      <c r="AD44" s="437"/>
      <c r="AE44" s="439" t="s">
        <v>418</v>
      </c>
      <c r="AF44" s="440"/>
      <c r="AG44" s="440"/>
      <c r="AH44" s="441"/>
    </row>
    <row r="45" spans="2:35" ht="40.25" customHeight="1">
      <c r="B45" s="393"/>
      <c r="C45" s="467"/>
      <c r="D45" s="469"/>
      <c r="E45" s="471"/>
      <c r="F45" s="473"/>
      <c r="G45" s="475"/>
      <c r="H45" s="475"/>
      <c r="I45" s="477"/>
      <c r="J45" s="479"/>
      <c r="K45" s="436"/>
      <c r="L45" s="436"/>
      <c r="M45" s="436"/>
      <c r="N45" s="436"/>
      <c r="O45" s="436"/>
      <c r="P45" s="436"/>
      <c r="Q45" s="436"/>
      <c r="R45" s="227"/>
      <c r="S45" s="227"/>
      <c r="T45" s="227"/>
      <c r="U45" s="227"/>
      <c r="V45" s="435"/>
      <c r="W45" s="435"/>
      <c r="X45" s="465"/>
      <c r="Y45" s="449"/>
      <c r="Z45" s="449"/>
      <c r="AA45" s="451"/>
      <c r="AB45" s="453"/>
      <c r="AC45" s="437"/>
      <c r="AD45" s="437"/>
      <c r="AE45" s="442"/>
      <c r="AF45" s="443"/>
      <c r="AG45" s="443"/>
      <c r="AH45" s="444"/>
    </row>
    <row r="46" spans="2:35" ht="40.25" customHeight="1">
      <c r="B46" s="393"/>
      <c r="C46" s="467"/>
      <c r="D46" s="469"/>
      <c r="E46" s="471"/>
      <c r="F46" s="473"/>
      <c r="G46" s="475"/>
      <c r="H46" s="475"/>
      <c r="I46" s="477"/>
      <c r="J46" s="479"/>
      <c r="K46" s="228"/>
      <c r="L46" s="228"/>
      <c r="M46" s="228"/>
      <c r="N46" s="228"/>
      <c r="O46" s="228"/>
      <c r="P46" s="228"/>
      <c r="Q46" s="228"/>
      <c r="R46" s="229"/>
      <c r="S46" s="229"/>
      <c r="T46" s="229"/>
      <c r="U46" s="229"/>
      <c r="V46" s="435"/>
      <c r="W46" s="435"/>
      <c r="X46" s="465"/>
      <c r="Y46" s="449"/>
      <c r="Z46" s="449"/>
      <c r="AA46" s="451"/>
      <c r="AB46" s="453"/>
      <c r="AC46" s="437"/>
      <c r="AD46" s="437"/>
      <c r="AE46" s="442"/>
      <c r="AF46" s="443"/>
      <c r="AG46" s="443"/>
      <c r="AH46" s="444"/>
    </row>
    <row r="47" spans="2:35" ht="40.25" customHeight="1" thickBot="1">
      <c r="B47" s="393"/>
      <c r="C47" s="468"/>
      <c r="D47" s="470"/>
      <c r="E47" s="472"/>
      <c r="F47" s="474"/>
      <c r="G47" s="476"/>
      <c r="H47" s="476"/>
      <c r="I47" s="478"/>
      <c r="J47" s="480"/>
      <c r="K47" s="230"/>
      <c r="L47" s="230"/>
      <c r="M47" s="230"/>
      <c r="N47" s="230"/>
      <c r="O47" s="230"/>
      <c r="P47" s="231"/>
      <c r="Q47" s="231"/>
      <c r="R47" s="230"/>
      <c r="S47" s="230"/>
      <c r="T47" s="230"/>
      <c r="U47" s="230"/>
      <c r="V47" s="464"/>
      <c r="W47" s="464"/>
      <c r="X47" s="466"/>
      <c r="Y47" s="450"/>
      <c r="Z47" s="450"/>
      <c r="AA47" s="452"/>
      <c r="AB47" s="454"/>
      <c r="AC47" s="438"/>
      <c r="AD47" s="438"/>
      <c r="AE47" s="445"/>
      <c r="AF47" s="446"/>
      <c r="AG47" s="446"/>
      <c r="AH47" s="447"/>
    </row>
    <row r="48" spans="2:35" ht="40.25" customHeight="1">
      <c r="B48" s="392">
        <f t="shared" ref="B48" si="9">B44+1</f>
        <v>10</v>
      </c>
      <c r="C48" s="467"/>
      <c r="D48" s="469"/>
      <c r="E48" s="471"/>
      <c r="F48" s="473" t="s">
        <v>420</v>
      </c>
      <c r="G48" s="475">
        <v>1790</v>
      </c>
      <c r="H48" s="475">
        <v>834</v>
      </c>
      <c r="I48" s="477" t="s">
        <v>432</v>
      </c>
      <c r="J48" s="479" t="s">
        <v>452</v>
      </c>
      <c r="K48" s="435">
        <v>301</v>
      </c>
      <c r="L48" s="435">
        <v>306</v>
      </c>
      <c r="M48" s="435"/>
      <c r="N48" s="435"/>
      <c r="O48" s="435"/>
      <c r="P48" s="435"/>
      <c r="Q48" s="435"/>
      <c r="R48" s="226" t="s">
        <v>376</v>
      </c>
      <c r="S48" s="226" t="s">
        <v>378</v>
      </c>
      <c r="T48" s="226"/>
      <c r="U48" s="226"/>
      <c r="V48" s="435"/>
      <c r="W48" s="435" t="s">
        <v>328</v>
      </c>
      <c r="X48" s="465">
        <v>100</v>
      </c>
      <c r="Y48" s="448" t="s">
        <v>147</v>
      </c>
      <c r="Z48" s="449"/>
      <c r="AA48" s="451">
        <v>44915</v>
      </c>
      <c r="AB48" s="453"/>
      <c r="AC48" s="437"/>
      <c r="AD48" s="437"/>
      <c r="AE48" s="455" t="s">
        <v>421</v>
      </c>
      <c r="AF48" s="456"/>
      <c r="AG48" s="456"/>
      <c r="AH48" s="457"/>
    </row>
    <row r="49" spans="2:34" ht="40.25" customHeight="1">
      <c r="B49" s="393"/>
      <c r="C49" s="467"/>
      <c r="D49" s="469"/>
      <c r="E49" s="471"/>
      <c r="F49" s="473"/>
      <c r="G49" s="475"/>
      <c r="H49" s="475"/>
      <c r="I49" s="477"/>
      <c r="J49" s="479"/>
      <c r="K49" s="436"/>
      <c r="L49" s="436"/>
      <c r="M49" s="436"/>
      <c r="N49" s="436"/>
      <c r="O49" s="436"/>
      <c r="P49" s="436"/>
      <c r="Q49" s="436"/>
      <c r="R49" s="227"/>
      <c r="S49" s="227"/>
      <c r="T49" s="227"/>
      <c r="U49" s="227"/>
      <c r="V49" s="435"/>
      <c r="W49" s="435"/>
      <c r="X49" s="465"/>
      <c r="Y49" s="449"/>
      <c r="Z49" s="449"/>
      <c r="AA49" s="451"/>
      <c r="AB49" s="453"/>
      <c r="AC49" s="437"/>
      <c r="AD49" s="437"/>
      <c r="AE49" s="458"/>
      <c r="AF49" s="459"/>
      <c r="AG49" s="459"/>
      <c r="AH49" s="460"/>
    </row>
    <row r="50" spans="2:34" ht="40.25" customHeight="1">
      <c r="B50" s="393"/>
      <c r="C50" s="467"/>
      <c r="D50" s="469"/>
      <c r="E50" s="471"/>
      <c r="F50" s="473"/>
      <c r="G50" s="475"/>
      <c r="H50" s="475"/>
      <c r="I50" s="477"/>
      <c r="J50" s="479"/>
      <c r="K50" s="228"/>
      <c r="L50" s="228"/>
      <c r="M50" s="228"/>
      <c r="N50" s="228"/>
      <c r="O50" s="228"/>
      <c r="P50" s="228"/>
      <c r="Q50" s="228"/>
      <c r="R50" s="229"/>
      <c r="S50" s="229"/>
      <c r="T50" s="229"/>
      <c r="U50" s="229"/>
      <c r="V50" s="435"/>
      <c r="W50" s="435"/>
      <c r="X50" s="465"/>
      <c r="Y50" s="449"/>
      <c r="Z50" s="449"/>
      <c r="AA50" s="451"/>
      <c r="AB50" s="453"/>
      <c r="AC50" s="437"/>
      <c r="AD50" s="437"/>
      <c r="AE50" s="458"/>
      <c r="AF50" s="459"/>
      <c r="AG50" s="459"/>
      <c r="AH50" s="460"/>
    </row>
    <row r="51" spans="2:34" ht="40.25" customHeight="1" thickBot="1">
      <c r="B51" s="394"/>
      <c r="C51" s="468"/>
      <c r="D51" s="470"/>
      <c r="E51" s="472"/>
      <c r="F51" s="474"/>
      <c r="G51" s="476"/>
      <c r="H51" s="476"/>
      <c r="I51" s="478"/>
      <c r="J51" s="480"/>
      <c r="K51" s="230"/>
      <c r="L51" s="230"/>
      <c r="M51" s="230"/>
      <c r="N51" s="230"/>
      <c r="O51" s="230"/>
      <c r="P51" s="231"/>
      <c r="Q51" s="231"/>
      <c r="R51" s="230"/>
      <c r="S51" s="230"/>
      <c r="T51" s="230"/>
      <c r="U51" s="230"/>
      <c r="V51" s="464"/>
      <c r="W51" s="464"/>
      <c r="X51" s="466"/>
      <c r="Y51" s="450"/>
      <c r="Z51" s="450"/>
      <c r="AA51" s="452"/>
      <c r="AB51" s="454"/>
      <c r="AC51" s="438"/>
      <c r="AD51" s="438"/>
      <c r="AE51" s="461"/>
      <c r="AF51" s="462"/>
      <c r="AG51" s="462"/>
      <c r="AH51" s="463"/>
    </row>
  </sheetData>
  <sheetProtection selectLockedCells="1"/>
  <mergeCells count="296">
    <mergeCell ref="AF4:AG4"/>
    <mergeCell ref="C5:E8"/>
    <mergeCell ref="F5:F8"/>
    <mergeCell ref="H5:I8"/>
    <mergeCell ref="J5:L8"/>
    <mergeCell ref="M5:U5"/>
    <mergeCell ref="AA5:AC5"/>
    <mergeCell ref="AF5:AG5"/>
    <mergeCell ref="E10:E11"/>
    <mergeCell ref="F10:F11"/>
    <mergeCell ref="G10:G11"/>
    <mergeCell ref="M6:N8"/>
    <mergeCell ref="O6:R8"/>
    <mergeCell ref="S6:S8"/>
    <mergeCell ref="T6:U8"/>
    <mergeCell ref="AC10:AC11"/>
    <mergeCell ref="C2:J3"/>
    <mergeCell ref="AA6:AC6"/>
    <mergeCell ref="AA7:AC7"/>
    <mergeCell ref="AD10:AD11"/>
    <mergeCell ref="AE10:AH11"/>
    <mergeCell ref="B12:B15"/>
    <mergeCell ref="C12:C15"/>
    <mergeCell ref="D12:D15"/>
    <mergeCell ref="E12:E15"/>
    <mergeCell ref="F12:F15"/>
    <mergeCell ref="G12:G15"/>
    <mergeCell ref="H12:H15"/>
    <mergeCell ref="W10:W11"/>
    <mergeCell ref="X10:X11"/>
    <mergeCell ref="Y10:Y11"/>
    <mergeCell ref="Z10:Z11"/>
    <mergeCell ref="AA10:AA11"/>
    <mergeCell ref="AB10:AB11"/>
    <mergeCell ref="H10:H11"/>
    <mergeCell ref="I10:I11"/>
    <mergeCell ref="J10:J11"/>
    <mergeCell ref="K10:Q11"/>
    <mergeCell ref="R10:U11"/>
    <mergeCell ref="V10:V11"/>
    <mergeCell ref="B10:B11"/>
    <mergeCell ref="C10:C11"/>
    <mergeCell ref="D10:D11"/>
    <mergeCell ref="W12:W15"/>
    <mergeCell ref="X12:X15"/>
    <mergeCell ref="I12:I15"/>
    <mergeCell ref="J12:J15"/>
    <mergeCell ref="K12:K13"/>
    <mergeCell ref="L12:L13"/>
    <mergeCell ref="M12:M13"/>
    <mergeCell ref="N12:N13"/>
    <mergeCell ref="G20:G23"/>
    <mergeCell ref="J20:J23"/>
    <mergeCell ref="K20:K21"/>
    <mergeCell ref="L20:L21"/>
    <mergeCell ref="AE12:AH15"/>
    <mergeCell ref="B16:B19"/>
    <mergeCell ref="C16:C19"/>
    <mergeCell ref="D16:D19"/>
    <mergeCell ref="E16:E19"/>
    <mergeCell ref="F16:F19"/>
    <mergeCell ref="G16:G19"/>
    <mergeCell ref="H16:H19"/>
    <mergeCell ref="I16:I19"/>
    <mergeCell ref="J16:J19"/>
    <mergeCell ref="Y12:Y15"/>
    <mergeCell ref="Z12:Z15"/>
    <mergeCell ref="AA12:AA15"/>
    <mergeCell ref="AB12:AB15"/>
    <mergeCell ref="AC12:AC15"/>
    <mergeCell ref="AD12:AD15"/>
    <mergeCell ref="O12:O13"/>
    <mergeCell ref="P12:P13"/>
    <mergeCell ref="Q12:Q13"/>
    <mergeCell ref="V12:V15"/>
    <mergeCell ref="AE24:AH27"/>
    <mergeCell ref="Y24:Y27"/>
    <mergeCell ref="Z24:Z27"/>
    <mergeCell ref="AA24:AA27"/>
    <mergeCell ref="AD16:AD19"/>
    <mergeCell ref="AE16:AH19"/>
    <mergeCell ref="AA16:AA19"/>
    <mergeCell ref="AC20:AC23"/>
    <mergeCell ref="AD20:AD23"/>
    <mergeCell ref="AB24:AB27"/>
    <mergeCell ref="AC24:AC27"/>
    <mergeCell ref="AD24:AD27"/>
    <mergeCell ref="Y16:Y19"/>
    <mergeCell ref="Z16:Z19"/>
    <mergeCell ref="B20:B23"/>
    <mergeCell ref="C20:C23"/>
    <mergeCell ref="D20:D23"/>
    <mergeCell ref="AB16:AB19"/>
    <mergeCell ref="AC16:AC19"/>
    <mergeCell ref="AE20:AH23"/>
    <mergeCell ref="Y20:Y23"/>
    <mergeCell ref="Z20:Z23"/>
    <mergeCell ref="AA20:AA23"/>
    <mergeCell ref="AB20:AB23"/>
    <mergeCell ref="E20:E23"/>
    <mergeCell ref="F20:F23"/>
    <mergeCell ref="Q16:Q17"/>
    <mergeCell ref="V16:V19"/>
    <mergeCell ref="W16:W19"/>
    <mergeCell ref="X16:X19"/>
    <mergeCell ref="K16:K17"/>
    <mergeCell ref="L16:L17"/>
    <mergeCell ref="M16:M17"/>
    <mergeCell ref="N16:N17"/>
    <mergeCell ref="O16:O17"/>
    <mergeCell ref="P16:P17"/>
    <mergeCell ref="Q20:Q21"/>
    <mergeCell ref="V20:V23"/>
    <mergeCell ref="H20:H23"/>
    <mergeCell ref="I20:I23"/>
    <mergeCell ref="K24:K25"/>
    <mergeCell ref="L24:L25"/>
    <mergeCell ref="M24:M25"/>
    <mergeCell ref="N24:N25"/>
    <mergeCell ref="I24:I27"/>
    <mergeCell ref="J24:J27"/>
    <mergeCell ref="O24:O25"/>
    <mergeCell ref="N28:N29"/>
    <mergeCell ref="O28:O29"/>
    <mergeCell ref="P28:P29"/>
    <mergeCell ref="W20:W23"/>
    <mergeCell ref="X20:X23"/>
    <mergeCell ref="M20:M21"/>
    <mergeCell ref="N20:N21"/>
    <mergeCell ref="O20:O21"/>
    <mergeCell ref="P20:P21"/>
    <mergeCell ref="P24:P25"/>
    <mergeCell ref="Q24:Q25"/>
    <mergeCell ref="V24:V27"/>
    <mergeCell ref="W24:W27"/>
    <mergeCell ref="X24:X27"/>
    <mergeCell ref="B24:B27"/>
    <mergeCell ref="C24:C27"/>
    <mergeCell ref="D24:D27"/>
    <mergeCell ref="E24:E27"/>
    <mergeCell ref="F24:F27"/>
    <mergeCell ref="G24:G27"/>
    <mergeCell ref="H24:H27"/>
    <mergeCell ref="E32:E35"/>
    <mergeCell ref="F32:F35"/>
    <mergeCell ref="B28:B31"/>
    <mergeCell ref="C28:C31"/>
    <mergeCell ref="D28:D31"/>
    <mergeCell ref="E28:E31"/>
    <mergeCell ref="F28:F31"/>
    <mergeCell ref="G28:G31"/>
    <mergeCell ref="H28:H31"/>
    <mergeCell ref="Q32:Q33"/>
    <mergeCell ref="V32:V35"/>
    <mergeCell ref="G32:G35"/>
    <mergeCell ref="AB28:AB31"/>
    <mergeCell ref="AC28:AC31"/>
    <mergeCell ref="AE32:AH35"/>
    <mergeCell ref="Y32:Y35"/>
    <mergeCell ref="Z32:Z35"/>
    <mergeCell ref="AA32:AA35"/>
    <mergeCell ref="AB32:AB35"/>
    <mergeCell ref="AC32:AC35"/>
    <mergeCell ref="AD32:AD35"/>
    <mergeCell ref="AA28:AA31"/>
    <mergeCell ref="I28:I31"/>
    <mergeCell ref="J28:J31"/>
    <mergeCell ref="Q28:Q29"/>
    <mergeCell ref="V28:V31"/>
    <mergeCell ref="W28:W31"/>
    <mergeCell ref="X28:X31"/>
    <mergeCell ref="Y28:Y31"/>
    <mergeCell ref="Z28:Z31"/>
    <mergeCell ref="K28:K29"/>
    <mergeCell ref="L28:L29"/>
    <mergeCell ref="M28:M29"/>
    <mergeCell ref="AE36:AH39"/>
    <mergeCell ref="Y36:Y39"/>
    <mergeCell ref="Z36:Z39"/>
    <mergeCell ref="AA36:AA39"/>
    <mergeCell ref="AE28:AH31"/>
    <mergeCell ref="AD28:AD31"/>
    <mergeCell ref="B36:B39"/>
    <mergeCell ref="C36:C39"/>
    <mergeCell ref="D36:D39"/>
    <mergeCell ref="E36:E39"/>
    <mergeCell ref="F36:F39"/>
    <mergeCell ref="G36:G39"/>
    <mergeCell ref="H36:H39"/>
    <mergeCell ref="W32:W35"/>
    <mergeCell ref="X32:X35"/>
    <mergeCell ref="M32:M33"/>
    <mergeCell ref="N32:N33"/>
    <mergeCell ref="O32:O33"/>
    <mergeCell ref="P32:P33"/>
    <mergeCell ref="H32:H35"/>
    <mergeCell ref="I32:I35"/>
    <mergeCell ref="K36:K37"/>
    <mergeCell ref="L36:L37"/>
    <mergeCell ref="M36:M37"/>
    <mergeCell ref="N36:N37"/>
    <mergeCell ref="I36:I39"/>
    <mergeCell ref="J36:J39"/>
    <mergeCell ref="B32:B35"/>
    <mergeCell ref="C32:C35"/>
    <mergeCell ref="D32:D35"/>
    <mergeCell ref="H40:H43"/>
    <mergeCell ref="I40:I43"/>
    <mergeCell ref="J40:J43"/>
    <mergeCell ref="J32:J35"/>
    <mergeCell ref="K32:K33"/>
    <mergeCell ref="L32:L33"/>
    <mergeCell ref="D40:D43"/>
    <mergeCell ref="E40:E43"/>
    <mergeCell ref="F40:F43"/>
    <mergeCell ref="G40:G43"/>
    <mergeCell ref="AB36:AB39"/>
    <mergeCell ref="AC36:AC39"/>
    <mergeCell ref="AD36:AD39"/>
    <mergeCell ref="O36:O37"/>
    <mergeCell ref="P36:P37"/>
    <mergeCell ref="Q36:Q37"/>
    <mergeCell ref="V36:V39"/>
    <mergeCell ref="W36:W39"/>
    <mergeCell ref="X36:X39"/>
    <mergeCell ref="AA40:AA43"/>
    <mergeCell ref="AB40:AB43"/>
    <mergeCell ref="AC40:AC43"/>
    <mergeCell ref="AD40:AD43"/>
    <mergeCell ref="AE40:AH43"/>
    <mergeCell ref="B44:B47"/>
    <mergeCell ref="C44:C47"/>
    <mergeCell ref="D44:D47"/>
    <mergeCell ref="E44:E47"/>
    <mergeCell ref="F44:F47"/>
    <mergeCell ref="Q40:Q41"/>
    <mergeCell ref="V40:V43"/>
    <mergeCell ref="W40:W43"/>
    <mergeCell ref="X40:X43"/>
    <mergeCell ref="Y40:Y43"/>
    <mergeCell ref="Z40:Z43"/>
    <mergeCell ref="K40:K41"/>
    <mergeCell ref="L40:L41"/>
    <mergeCell ref="M40:M41"/>
    <mergeCell ref="N40:N41"/>
    <mergeCell ref="O40:O41"/>
    <mergeCell ref="P40:P41"/>
    <mergeCell ref="B40:B43"/>
    <mergeCell ref="C40:C43"/>
    <mergeCell ref="B48:B51"/>
    <mergeCell ref="C48:C51"/>
    <mergeCell ref="D48:D51"/>
    <mergeCell ref="E48:E51"/>
    <mergeCell ref="F48:F51"/>
    <mergeCell ref="G48:G51"/>
    <mergeCell ref="H48:H51"/>
    <mergeCell ref="W44:W47"/>
    <mergeCell ref="X44:X47"/>
    <mergeCell ref="M44:M45"/>
    <mergeCell ref="N44:N45"/>
    <mergeCell ref="O44:O45"/>
    <mergeCell ref="P44:P45"/>
    <mergeCell ref="Q44:Q45"/>
    <mergeCell ref="V44:V47"/>
    <mergeCell ref="G44:G47"/>
    <mergeCell ref="H44:H47"/>
    <mergeCell ref="I44:I47"/>
    <mergeCell ref="J44:J47"/>
    <mergeCell ref="K44:K45"/>
    <mergeCell ref="L44:L45"/>
    <mergeCell ref="I48:I51"/>
    <mergeCell ref="J48:J51"/>
    <mergeCell ref="K48:K49"/>
    <mergeCell ref="L48:L49"/>
    <mergeCell ref="M48:M49"/>
    <mergeCell ref="N48:N49"/>
    <mergeCell ref="AC44:AC47"/>
    <mergeCell ref="AD44:AD47"/>
    <mergeCell ref="AE44:AH47"/>
    <mergeCell ref="Y44:Y47"/>
    <mergeCell ref="Z44:Z47"/>
    <mergeCell ref="AA44:AA47"/>
    <mergeCell ref="AB44:AB47"/>
    <mergeCell ref="AE48:AH51"/>
    <mergeCell ref="Y48:Y51"/>
    <mergeCell ref="Z48:Z51"/>
    <mergeCell ref="AA48:AA51"/>
    <mergeCell ref="AB48:AB51"/>
    <mergeCell ref="AC48:AC51"/>
    <mergeCell ref="AD48:AD51"/>
    <mergeCell ref="O48:O49"/>
    <mergeCell ref="P48:P49"/>
    <mergeCell ref="Q48:Q49"/>
    <mergeCell ref="V48:V51"/>
    <mergeCell ref="W48:W51"/>
    <mergeCell ref="X48:X51"/>
  </mergeCells>
  <phoneticPr fontId="1"/>
  <dataValidations count="4">
    <dataValidation type="list" allowBlank="1" showInputMessage="1" showErrorMessage="1" sqref="Y12:Y51" xr:uid="{00000000-0002-0000-0200-000000000000}">
      <formula1>"予約,受注"</formula1>
    </dataValidation>
    <dataValidation type="list" showInputMessage="1" showErrorMessage="1" sqref="Z12:Z51" xr:uid="{00000000-0002-0000-0200-000001000000}">
      <formula1>"〇"</formula1>
    </dataValidation>
    <dataValidation type="list" allowBlank="1" showInputMessage="1" showErrorMessage="1" sqref="AB12:AB51" xr:uid="{00000000-0002-0000-0200-000002000000}">
      <formula1>"大物,ゆうﾊﾟｹｯﾄ,　"</formula1>
    </dataValidation>
    <dataValidation type="list" allowBlank="1" showInputMessage="1" showErrorMessage="1" sqref="AC12:AD51" xr:uid="{00000000-0002-0000-0200-000003000000}">
      <formula1>"有,　"</formula1>
    </dataValidation>
  </dataValidations>
  <pageMargins left="3.937007874015748E-2" right="3.937007874015748E-2" top="0.39370078740157483" bottom="0.55118110236220474" header="0.31496062992125984" footer="0.31496062992125984"/>
  <pageSetup paperSize="9" scale="24"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pageSetUpPr fitToPage="1"/>
  </sheetPr>
  <dimension ref="A1:AH559"/>
  <sheetViews>
    <sheetView view="pageBreakPreview" zoomScale="40" zoomScaleNormal="55" zoomScaleSheetLayoutView="40" workbookViewId="0">
      <pane xSplit="5" ySplit="9" topLeftCell="F10" activePane="bottomRight" state="frozen"/>
      <selection pane="topRight" activeCell="F1" sqref="F1"/>
      <selection pane="bottomLeft" activeCell="A10" sqref="A10"/>
      <selection pane="bottomRight" activeCell="J10" sqref="J10:J20"/>
    </sheetView>
  </sheetViews>
  <sheetFormatPr defaultColWidth="8.58203125" defaultRowHeight="30" customHeight="1"/>
  <cols>
    <col min="1" max="1" width="10.6640625" style="183" customWidth="1"/>
    <col min="2" max="2" width="111" style="183" customWidth="1"/>
    <col min="3" max="3" width="15.1640625" style="184" customWidth="1"/>
    <col min="4" max="4" width="19.58203125" style="183" customWidth="1"/>
    <col min="5" max="5" width="22.08203125" style="183" customWidth="1"/>
    <col min="6" max="6" width="20.5" style="181" customWidth="1"/>
    <col min="7" max="7" width="122.5" style="183" customWidth="1"/>
    <col min="8" max="8" width="122.5" style="181" customWidth="1"/>
    <col min="9" max="9" width="146.08203125" style="185" customWidth="1"/>
    <col min="10" max="10" width="26.08203125" style="185" customWidth="1"/>
    <col min="11" max="11" width="81.1640625" style="185" hidden="1" customWidth="1"/>
    <col min="12" max="12" width="20" style="185" customWidth="1"/>
    <col min="13" max="20" width="10.58203125" style="183" customWidth="1"/>
    <col min="21" max="21" width="82.1640625" style="185" customWidth="1"/>
    <col min="22" max="29" width="10.58203125" style="136" customWidth="1"/>
    <col min="30" max="32" width="70.58203125" style="136" customWidth="1"/>
    <col min="33" max="57" width="55.58203125" style="136" customWidth="1"/>
    <col min="58" max="16384" width="8.58203125" style="136"/>
  </cols>
  <sheetData>
    <row r="1" spans="1:34" ht="24" thickBot="1"/>
    <row r="2" spans="1:34" ht="29.15" customHeight="1" thickTop="1">
      <c r="A2" s="567" t="s">
        <v>244</v>
      </c>
      <c r="B2" s="567"/>
      <c r="C2" s="567"/>
      <c r="D2" s="567"/>
      <c r="E2" s="567"/>
      <c r="F2" s="567"/>
      <c r="G2" s="567"/>
      <c r="H2" s="567"/>
      <c r="I2" s="567"/>
      <c r="J2" s="186"/>
      <c r="K2" s="187"/>
      <c r="L2" s="187"/>
      <c r="M2" s="188"/>
      <c r="N2" s="188"/>
      <c r="O2" s="188"/>
      <c r="P2" s="188"/>
      <c r="Q2" s="188"/>
      <c r="R2" s="188"/>
      <c r="S2" s="188"/>
      <c r="T2" s="188"/>
      <c r="U2" s="187"/>
      <c r="V2" s="570"/>
      <c r="W2" s="570"/>
      <c r="X2" s="570"/>
      <c r="Y2" s="577"/>
      <c r="Z2" s="577"/>
      <c r="AA2" s="577"/>
      <c r="AB2" s="577"/>
      <c r="AC2" s="577"/>
      <c r="AD2" s="577"/>
      <c r="AE2" s="577"/>
      <c r="AF2" s="577"/>
      <c r="AG2" s="577"/>
      <c r="AH2" s="577"/>
    </row>
    <row r="3" spans="1:34" ht="13.25" customHeight="1">
      <c r="A3" s="568"/>
      <c r="B3" s="568"/>
      <c r="C3" s="568"/>
      <c r="D3" s="568"/>
      <c r="E3" s="568"/>
      <c r="F3" s="568"/>
      <c r="G3" s="568"/>
      <c r="H3" s="568"/>
      <c r="I3" s="568"/>
      <c r="J3" s="186"/>
      <c r="K3" s="187"/>
      <c r="L3" s="187"/>
      <c r="M3" s="188"/>
      <c r="N3" s="188"/>
      <c r="O3" s="188"/>
      <c r="P3" s="188"/>
      <c r="Q3" s="188"/>
      <c r="R3" s="188"/>
      <c r="S3" s="188"/>
      <c r="T3" s="188"/>
      <c r="U3" s="187"/>
      <c r="V3" s="570"/>
      <c r="W3" s="570"/>
      <c r="X3" s="570"/>
      <c r="Y3" s="578"/>
      <c r="Z3" s="578"/>
      <c r="AA3" s="579"/>
      <c r="AB3" s="579"/>
      <c r="AC3" s="579"/>
      <c r="AD3" s="579"/>
      <c r="AE3" s="580"/>
      <c r="AF3" s="578"/>
      <c r="AG3" s="578"/>
      <c r="AH3" s="578"/>
    </row>
    <row r="4" spans="1:34" ht="13.25" customHeight="1">
      <c r="A4" s="568"/>
      <c r="B4" s="568"/>
      <c r="C4" s="568"/>
      <c r="D4" s="568"/>
      <c r="E4" s="568"/>
      <c r="F4" s="568"/>
      <c r="G4" s="568"/>
      <c r="H4" s="568"/>
      <c r="I4" s="568"/>
      <c r="J4" s="186"/>
      <c r="K4" s="187"/>
      <c r="L4" s="187"/>
      <c r="M4" s="188"/>
      <c r="N4" s="188"/>
      <c r="O4" s="188"/>
      <c r="P4" s="188"/>
      <c r="Q4" s="188"/>
      <c r="R4" s="188"/>
      <c r="S4" s="188"/>
      <c r="T4" s="188"/>
      <c r="U4" s="187"/>
      <c r="V4" s="570"/>
      <c r="W4" s="570"/>
      <c r="X4" s="570"/>
      <c r="Y4" s="578"/>
      <c r="Z4" s="578"/>
      <c r="AA4" s="579"/>
      <c r="AB4" s="579"/>
      <c r="AC4" s="579"/>
      <c r="AD4" s="579"/>
      <c r="AE4" s="580"/>
      <c r="AF4" s="578"/>
      <c r="AG4" s="578"/>
      <c r="AH4" s="578"/>
    </row>
    <row r="5" spans="1:34" ht="13.5" hidden="1" customHeight="1" thickBot="1">
      <c r="A5" s="569"/>
      <c r="B5" s="569"/>
      <c r="C5" s="569"/>
      <c r="D5" s="569"/>
      <c r="E5" s="569"/>
      <c r="F5" s="569"/>
      <c r="G5" s="569"/>
      <c r="H5" s="569"/>
      <c r="I5" s="569"/>
      <c r="J5" s="186"/>
      <c r="K5" s="187"/>
      <c r="L5" s="187"/>
      <c r="M5" s="188"/>
      <c r="N5" s="188"/>
      <c r="O5" s="188"/>
      <c r="P5" s="188"/>
      <c r="Q5" s="188"/>
      <c r="R5" s="188"/>
      <c r="S5" s="188"/>
      <c r="T5" s="188"/>
      <c r="U5" s="187"/>
      <c r="V5" s="570"/>
      <c r="W5" s="570"/>
      <c r="X5" s="570"/>
      <c r="Y5" s="578"/>
      <c r="Z5" s="578"/>
      <c r="AA5" s="579"/>
      <c r="AB5" s="579"/>
      <c r="AC5" s="579"/>
      <c r="AD5" s="579"/>
      <c r="AE5" s="580"/>
      <c r="AF5" s="578"/>
      <c r="AG5" s="578"/>
      <c r="AH5" s="578"/>
    </row>
    <row r="6" spans="1:34" ht="8.75" customHeight="1"/>
    <row r="7" spans="1:34" ht="20.149999999999999" customHeight="1" thickBot="1">
      <c r="V7" s="589" t="s">
        <v>246</v>
      </c>
      <c r="W7" s="589"/>
      <c r="X7" s="589"/>
      <c r="Y7" s="589"/>
      <c r="Z7" s="589"/>
      <c r="AA7" s="589"/>
      <c r="AB7" s="589"/>
      <c r="AC7" s="589"/>
      <c r="AD7" s="589"/>
    </row>
    <row r="8" spans="1:34" ht="35.75" customHeight="1" thickBot="1">
      <c r="A8" s="571" t="s">
        <v>183</v>
      </c>
      <c r="B8" s="572"/>
      <c r="C8" s="572"/>
      <c r="D8" s="572"/>
      <c r="E8" s="572"/>
      <c r="F8" s="572"/>
      <c r="G8" s="573"/>
      <c r="H8" s="212" t="s">
        <v>359</v>
      </c>
      <c r="I8" s="189" t="s">
        <v>177</v>
      </c>
      <c r="J8" s="581" t="s">
        <v>182</v>
      </c>
      <c r="K8" s="582"/>
      <c r="L8" s="583" t="s">
        <v>177</v>
      </c>
      <c r="M8" s="584"/>
      <c r="N8" s="584"/>
      <c r="O8" s="584"/>
      <c r="P8" s="584"/>
      <c r="Q8" s="584"/>
      <c r="R8" s="584"/>
      <c r="S8" s="584"/>
      <c r="T8" s="584"/>
      <c r="U8" s="585"/>
    </row>
    <row r="9" spans="1:34" ht="50.75" customHeight="1">
      <c r="A9" s="182" t="s">
        <v>178</v>
      </c>
      <c r="B9" s="190" t="s">
        <v>169</v>
      </c>
      <c r="C9" s="191" t="s">
        <v>12</v>
      </c>
      <c r="D9" s="190" t="s">
        <v>5</v>
      </c>
      <c r="E9" s="190" t="s">
        <v>13</v>
      </c>
      <c r="F9" s="195" t="s">
        <v>14</v>
      </c>
      <c r="G9" s="195" t="s">
        <v>357</v>
      </c>
      <c r="H9" s="214" t="s">
        <v>360</v>
      </c>
      <c r="I9" s="192" t="s">
        <v>189</v>
      </c>
      <c r="J9" s="193" t="s">
        <v>249</v>
      </c>
      <c r="K9" s="193" t="s">
        <v>248</v>
      </c>
      <c r="L9" s="586" t="s">
        <v>247</v>
      </c>
      <c r="M9" s="587"/>
      <c r="N9" s="587"/>
      <c r="O9" s="587"/>
      <c r="P9" s="587"/>
      <c r="Q9" s="587"/>
      <c r="R9" s="587"/>
      <c r="S9" s="587"/>
      <c r="T9" s="588"/>
      <c r="U9" s="192" t="s">
        <v>163</v>
      </c>
    </row>
    <row r="10" spans="1:34" ht="22.25" customHeight="1">
      <c r="A10" s="546">
        <f>原稿①!B12</f>
        <v>1</v>
      </c>
      <c r="B10" s="531" t="str">
        <f>原稿①!F12&amp;""</f>
        <v>レディース　レインパンプス（YUMI）</v>
      </c>
      <c r="C10" s="531" t="str">
        <f>原稿①!G12&amp;""</f>
        <v>2200</v>
      </c>
      <c r="D10" s="531" t="str">
        <f>原稿①!H12&amp;""</f>
        <v>142</v>
      </c>
      <c r="E10" s="531" t="str">
        <f>原稿①!I12&amp;""</f>
        <v>1X3691R</v>
      </c>
      <c r="F10" s="540" t="str">
        <f>原稿①!J12&amp;""</f>
        <v>0114200000796</v>
      </c>
      <c r="G10" s="531" t="str">
        <f>IF(サプライヤー入力FM!$I$10="","",(IF(ISERROR(VLOOKUP(原稿①!$W12,'ﾊｯｼｭﾀｸﾞ＆NB名データ（このシートは消さない）'!$C$6:$G$114,5,0)),"",VLOOKUP(原稿①!$W12,'ﾊｯｼｭﾀｸﾞ＆NB名データ（このシートは消さない）'!$C$6:$G$114,5,0))))</f>
        <v/>
      </c>
      <c r="H10" s="537"/>
      <c r="I10" s="574"/>
      <c r="J10" s="537" t="s">
        <v>257</v>
      </c>
      <c r="K10" s="549">
        <f>IF(ISERROR(VLOOKUP($J10,'自動計算（このシートは消さない）'!$M$3:$AH$28,12,0)),"",VLOOKUP($J10,'自動計算（このシートは消さない）'!$M$3:$AH$28,12,0))</f>
        <v>0</v>
      </c>
      <c r="L10" s="215"/>
      <c r="M10" s="216" t="str">
        <f>原稿①!R12&amp;""</f>
        <v>M</v>
      </c>
      <c r="N10" s="216" t="str">
        <f>原稿①!S12&amp;""</f>
        <v>L</v>
      </c>
      <c r="O10" s="216" t="str">
        <f>原稿①!T12&amp;""</f>
        <v>LL</v>
      </c>
      <c r="P10" s="216" t="str">
        <f>原稿①!U12&amp;""</f>
        <v/>
      </c>
      <c r="Q10" s="216" t="str">
        <f>原稿①!R14&amp;""</f>
        <v/>
      </c>
      <c r="R10" s="216" t="str">
        <f>原稿①!S14&amp;""</f>
        <v/>
      </c>
      <c r="S10" s="216" t="str">
        <f>原稿①!T14&amp;""</f>
        <v/>
      </c>
      <c r="T10" s="216" t="str">
        <f>原稿①!U14&amp;""</f>
        <v/>
      </c>
      <c r="U10" s="534"/>
      <c r="V10" s="136" t="str">
        <f>IF($M10="","",_xlfn.TEXTJOIN({"","cm","cm","cm","cm","cm","cm","cm","cm","cm","cm"},TRUE,$M10,$L11&amp;M11,$L12&amp;M12,$L13&amp;M13,$L14&amp;M14,$L15&amp;M15,$L16&amp;M16,$L17&amp;M17,$L18&amp;M18,$L19&amp;M19,$L20&amp;M20," "))</f>
        <v xml:space="preserve">M　身丈：cm　肩幅：cm　身幅：cm　そで丈：cm </v>
      </c>
      <c r="W10" s="136" t="str">
        <f>IF($N10="","",_xlfn.TEXTJOIN({"","cm","cm","cm","cm","cm","cm","cm","cm","cm","cm"},TRUE,$N10,$L11&amp;N11,$L12&amp;N12,$L13&amp;N13,$L14&amp;N14,$L15&amp;N15,$L16&amp;N16,$L17&amp;N17,$L18&amp;N18,$L19&amp;N19,$L20&amp;N20," "))</f>
        <v xml:space="preserve">L　身丈：cm　肩幅：cm　身幅：cm　そで丈：cm </v>
      </c>
      <c r="X10" s="136" t="str">
        <f>IF($O10="","",_xlfn.TEXTJOIN({"","cm","cm","cm","cm","cm","cm","cm","cm","cm","cm"},TRUE,$O10,$L11&amp;O11,$L12&amp;O12,$L13&amp;O13,$L14&amp;O14,$L15&amp;O15,$L16&amp;O16,$L17&amp;O17,$L18&amp;O18,$L19&amp;O19,$L20&amp;O20," "))</f>
        <v xml:space="preserve">LL　身丈：cm　肩幅：cm　身幅：cm　そで丈：cm </v>
      </c>
      <c r="Y10" s="136" t="str">
        <f>IF($P10="","",_xlfn.TEXTJOIN({"","cm","cm","cm","cm","cm","cm","cm","cm","cm","cm"},TRUE,$P10,$L11&amp;P11,$L12&amp;P12,$L13&amp;P13,$L14&amp;P14,$L15&amp;P15,$L16&amp;P16,$L17&amp;P17,$L18&amp;P18,$L19&amp;P19,$L20&amp;P20," "))</f>
        <v/>
      </c>
      <c r="Z10" s="136" t="str">
        <f>IF($Q10="","",_xlfn.TEXTJOIN({"","cm","cm","cm","cm","cm","cm","cm","cm","cm","cm"},TRUE,$Q10,$L11&amp;Q11,$L12&amp;Q12,$L13&amp;Q13,$L14&amp;Q14,$L15&amp;Q15,$L16&amp;Q16,$L17&amp;Q17,$L18&amp;Q18,$L19&amp;Q19,$L20&amp;Q20," "))</f>
        <v/>
      </c>
      <c r="AA10" s="136" t="str">
        <f>IF($R10="","",_xlfn.TEXTJOIN({"","cm","cm","cm","cm","cm","cm","cm","cm","cm","cm"},TRUE,$R10,$L11&amp;R11,$L12&amp;R12,$L13&amp;R13,$L14&amp;R14,$L15&amp;R15,$L16&amp;R16,$L17&amp;R17,$L18&amp;R18,$L19&amp;R19,$L20&amp;R20," "))</f>
        <v/>
      </c>
      <c r="AB10" s="136" t="str">
        <f>IF($S10="","",_xlfn.TEXTJOIN({"","cm","cm","cm","cm","cm","cm","cm","cm","cm","cm"},TRUE,$S10,$L11&amp;S11,$L12&amp;S12,$L13&amp;S13,$L14&amp;S14,$L15&amp;S15,$L16&amp;S16,$L17&amp;S17,$L18&amp;S18,$L19&amp;S19,$L20&amp;S20," "))</f>
        <v/>
      </c>
      <c r="AC10" s="136" t="str">
        <f>IF($T10="","",_xlfn.TEXTJOIN({"","cm","cm","cm","cm","cm","cm","cm","cm","cm","cm"},TRUE,$T10,$L11&amp;T11,$L12&amp;T12,$L13&amp;T13,$L14&amp;T14,$L15&amp;T15,$L16&amp;T16,$L17&amp;T17,$L18&amp;T18,$L19&amp;T19,$L20&amp;T20," "))</f>
        <v/>
      </c>
      <c r="AD10" s="136" t="str">
        <f>V10&amp;CHAR(10)&amp;W10&amp;CHAR(10)&amp;X10&amp;CHAR(10)&amp;Y10&amp;CHAR(10)&amp;Z10&amp;CHAR(10)&amp;AA10&amp;CHAR(10)&amp;AB10&amp;CHAR(10)&amp;AC10</f>
        <v xml:space="preserve">M　身丈：cm　肩幅：cm　身幅：cm　そで丈：cm 
L　身丈：cm　肩幅：cm　身幅：cm　そで丈：cm 
LL　身丈：cm　肩幅：cm　身幅：cm　そで丈：cm 
</v>
      </c>
    </row>
    <row r="11" spans="1:34" ht="30" customHeight="1">
      <c r="A11" s="547"/>
      <c r="B11" s="532"/>
      <c r="C11" s="532"/>
      <c r="D11" s="532"/>
      <c r="E11" s="532"/>
      <c r="F11" s="541"/>
      <c r="G11" s="532"/>
      <c r="H11" s="538"/>
      <c r="I11" s="575"/>
      <c r="J11" s="538"/>
      <c r="K11" s="550"/>
      <c r="L11" s="217" t="str">
        <f>IF(ISERROR(VLOOKUP($J10,'自動計算（このシートは消さない）'!$M$3:$AH$52,2,0)),"",VLOOKUP($J10,'自動計算（このシートは消さない）'!$M$3:$AH$52,2,0))&amp;""</f>
        <v>　身丈：</v>
      </c>
      <c r="M11" s="218"/>
      <c r="N11" s="218"/>
      <c r="O11" s="218"/>
      <c r="P11" s="218"/>
      <c r="Q11" s="218"/>
      <c r="R11" s="218"/>
      <c r="S11" s="218"/>
      <c r="T11" s="218"/>
      <c r="U11" s="535"/>
    </row>
    <row r="12" spans="1:34" ht="30" customHeight="1">
      <c r="A12" s="547"/>
      <c r="B12" s="532"/>
      <c r="C12" s="532"/>
      <c r="D12" s="532"/>
      <c r="E12" s="532"/>
      <c r="F12" s="541"/>
      <c r="G12" s="532"/>
      <c r="H12" s="538"/>
      <c r="I12" s="575"/>
      <c r="J12" s="538"/>
      <c r="K12" s="550"/>
      <c r="L12" s="217" t="str">
        <f>IF(ISERROR(VLOOKUP($J10,'自動計算（このシートは消さない）'!$M$3:$AH$52,4,0)),"",VLOOKUP($J10,'自動計算（このシートは消さない）'!$M$3:$AH$52,4,0))&amp;""</f>
        <v>　肩幅：</v>
      </c>
      <c r="M12" s="218"/>
      <c r="N12" s="218"/>
      <c r="O12" s="218"/>
      <c r="P12" s="218"/>
      <c r="Q12" s="218"/>
      <c r="R12" s="218"/>
      <c r="S12" s="218"/>
      <c r="T12" s="218"/>
      <c r="U12" s="535"/>
    </row>
    <row r="13" spans="1:34" ht="30" customHeight="1">
      <c r="A13" s="547"/>
      <c r="B13" s="532"/>
      <c r="C13" s="532"/>
      <c r="D13" s="532"/>
      <c r="E13" s="532"/>
      <c r="F13" s="541"/>
      <c r="G13" s="532"/>
      <c r="H13" s="538"/>
      <c r="I13" s="575"/>
      <c r="J13" s="538"/>
      <c r="K13" s="550"/>
      <c r="L13" s="217" t="str">
        <f>IF(ISERROR(VLOOKUP($J10,'自動計算（このシートは消さない）'!$M$3:$AH$52,6,0)),"",VLOOKUP($J10,'自動計算（このシートは消さない）'!$M$3:$AH$52,6,0))&amp;""</f>
        <v>　身幅：</v>
      </c>
      <c r="M13" s="218"/>
      <c r="N13" s="218"/>
      <c r="O13" s="218"/>
      <c r="P13" s="218"/>
      <c r="Q13" s="218"/>
      <c r="R13" s="218"/>
      <c r="S13" s="218"/>
      <c r="T13" s="218"/>
      <c r="U13" s="535"/>
    </row>
    <row r="14" spans="1:34" ht="30" customHeight="1">
      <c r="A14" s="547"/>
      <c r="B14" s="532"/>
      <c r="C14" s="532"/>
      <c r="D14" s="532"/>
      <c r="E14" s="532"/>
      <c r="F14" s="541"/>
      <c r="G14" s="532"/>
      <c r="H14" s="538"/>
      <c r="I14" s="575"/>
      <c r="J14" s="538"/>
      <c r="K14" s="550"/>
      <c r="L14" s="217" t="str">
        <f>IF(ISERROR(VLOOKUP($J10,'自動計算（このシートは消さない）'!$M$3:$AH$52,8,0)),"",VLOOKUP($J10,'自動計算（このシートは消さない）'!$M$3:$AH$52,8,0))&amp;""</f>
        <v>　そで丈：</v>
      </c>
      <c r="M14" s="218"/>
      <c r="N14" s="218"/>
      <c r="O14" s="218"/>
      <c r="P14" s="218"/>
      <c r="Q14" s="218"/>
      <c r="R14" s="218"/>
      <c r="S14" s="218"/>
      <c r="T14" s="218"/>
      <c r="U14" s="535"/>
    </row>
    <row r="15" spans="1:34" ht="30" customHeight="1">
      <c r="A15" s="547"/>
      <c r="B15" s="532"/>
      <c r="C15" s="532"/>
      <c r="D15" s="532"/>
      <c r="E15" s="532"/>
      <c r="F15" s="541"/>
      <c r="G15" s="532"/>
      <c r="H15" s="538"/>
      <c r="I15" s="575"/>
      <c r="J15" s="538"/>
      <c r="K15" s="551"/>
      <c r="L15" s="217" t="str">
        <f>IF(ISERROR(VLOOKUP($J10,'自動計算（このシートは消さない）'!$M$3:$AH$52,10,0)),"",VLOOKUP($J10,'自動計算（このシートは消さない）'!$M$3:$AH$52,10,0))&amp;""</f>
        <v/>
      </c>
      <c r="M15" s="218"/>
      <c r="N15" s="218"/>
      <c r="O15" s="218"/>
      <c r="P15" s="218"/>
      <c r="Q15" s="218"/>
      <c r="R15" s="218"/>
      <c r="S15" s="218"/>
      <c r="T15" s="218"/>
      <c r="U15" s="535"/>
    </row>
    <row r="16" spans="1:34" ht="30" customHeight="1">
      <c r="A16" s="547"/>
      <c r="B16" s="532"/>
      <c r="C16" s="532"/>
      <c r="D16" s="532"/>
      <c r="E16" s="532"/>
      <c r="F16" s="541"/>
      <c r="G16" s="532"/>
      <c r="H16" s="538"/>
      <c r="I16" s="575"/>
      <c r="J16" s="538"/>
      <c r="K16" s="194"/>
      <c r="L16" s="217" t="str">
        <f>IF(ISERROR(VLOOKUP($J10,'自動計算（このシートは消さない）'!$M$3:$AH$52,12,0)),"",VLOOKUP($J10,'自動計算（このシートは消さない）'!$M$3:$AH$52,12,0))&amp;""</f>
        <v/>
      </c>
      <c r="M16" s="218"/>
      <c r="N16" s="218"/>
      <c r="O16" s="218"/>
      <c r="P16" s="218"/>
      <c r="Q16" s="218"/>
      <c r="R16" s="218"/>
      <c r="S16" s="218"/>
      <c r="T16" s="218"/>
      <c r="U16" s="535"/>
    </row>
    <row r="17" spans="1:30" ht="30" customHeight="1">
      <c r="A17" s="547"/>
      <c r="B17" s="532"/>
      <c r="C17" s="532"/>
      <c r="D17" s="532"/>
      <c r="E17" s="532"/>
      <c r="F17" s="541"/>
      <c r="G17" s="532"/>
      <c r="H17" s="538"/>
      <c r="I17" s="575"/>
      <c r="J17" s="538"/>
      <c r="K17" s="194"/>
      <c r="L17" s="217" t="str">
        <f>IF(ISERROR(VLOOKUP($J10,'自動計算（このシートは消さない）'!$M$3:$AH$52,14,0)),"",VLOOKUP($J10,'自動計算（このシートは消さない）'!$M$3:$AH$52,14,0))&amp;""</f>
        <v/>
      </c>
      <c r="M17" s="218"/>
      <c r="N17" s="218"/>
      <c r="O17" s="218"/>
      <c r="P17" s="218"/>
      <c r="Q17" s="218"/>
      <c r="R17" s="218"/>
      <c r="S17" s="218"/>
      <c r="T17" s="218"/>
      <c r="U17" s="535"/>
    </row>
    <row r="18" spans="1:30" ht="30" customHeight="1">
      <c r="A18" s="547"/>
      <c r="B18" s="532"/>
      <c r="C18" s="532"/>
      <c r="D18" s="532"/>
      <c r="E18" s="532"/>
      <c r="F18" s="541"/>
      <c r="G18" s="532"/>
      <c r="H18" s="538"/>
      <c r="I18" s="575"/>
      <c r="J18" s="538"/>
      <c r="K18" s="194"/>
      <c r="L18" s="217" t="str">
        <f>IF(ISERROR(VLOOKUP($J10,'自動計算（このシートは消さない）'!$M$3:$AH$52,16,0)),"",VLOOKUP($J10,'自動計算（このシートは消さない）'!$M$3:$AH$52,16,0))&amp;""</f>
        <v/>
      </c>
      <c r="M18" s="218"/>
      <c r="N18" s="218"/>
      <c r="O18" s="218"/>
      <c r="P18" s="218"/>
      <c r="Q18" s="218"/>
      <c r="R18" s="218"/>
      <c r="S18" s="218"/>
      <c r="T18" s="218"/>
      <c r="U18" s="535"/>
    </row>
    <row r="19" spans="1:30" ht="30" customHeight="1">
      <c r="A19" s="547"/>
      <c r="B19" s="532"/>
      <c r="C19" s="532"/>
      <c r="D19" s="532"/>
      <c r="E19" s="532"/>
      <c r="F19" s="541"/>
      <c r="G19" s="532"/>
      <c r="H19" s="538"/>
      <c r="I19" s="575"/>
      <c r="J19" s="538"/>
      <c r="K19" s="194"/>
      <c r="L19" s="217" t="str">
        <f>IF(ISERROR(VLOOKUP($J10,'自動計算（このシートは消さない）'!$M$3:$AH$52,18,0)),"",VLOOKUP($J10,'自動計算（このシートは消さない）'!$M$3:$AH$52,18,0))&amp;""</f>
        <v/>
      </c>
      <c r="M19" s="218"/>
      <c r="N19" s="218"/>
      <c r="O19" s="218"/>
      <c r="P19" s="218"/>
      <c r="Q19" s="218"/>
      <c r="R19" s="218"/>
      <c r="S19" s="218"/>
      <c r="T19" s="218"/>
      <c r="U19" s="535"/>
    </row>
    <row r="20" spans="1:30" ht="30" customHeight="1">
      <c r="A20" s="548"/>
      <c r="B20" s="533"/>
      <c r="C20" s="533"/>
      <c r="D20" s="533"/>
      <c r="E20" s="533"/>
      <c r="F20" s="542"/>
      <c r="G20" s="533"/>
      <c r="H20" s="539"/>
      <c r="I20" s="576"/>
      <c r="J20" s="539"/>
      <c r="K20" s="194"/>
      <c r="L20" s="217" t="str">
        <f>IF(ISERROR(VLOOKUP($J10,'自動計算（このシートは消さない）'!$M$3:$AH$52,20,0)),"",VLOOKUP($J10,'自動計算（このシートは消さない）'!$M$3:$AH$52,20,0))&amp;""</f>
        <v/>
      </c>
      <c r="M20" s="218"/>
      <c r="N20" s="218"/>
      <c r="O20" s="218"/>
      <c r="P20" s="218"/>
      <c r="Q20" s="218"/>
      <c r="R20" s="218"/>
      <c r="S20" s="218"/>
      <c r="T20" s="218"/>
      <c r="U20" s="536"/>
    </row>
    <row r="21" spans="1:30" ht="22.25" customHeight="1">
      <c r="A21" s="546">
        <f>A10+1</f>
        <v>2</v>
      </c>
      <c r="B21" s="531" t="str">
        <f>原稿①!F16&amp;""</f>
        <v/>
      </c>
      <c r="C21" s="531" t="str">
        <f>原稿①!G16&amp;""</f>
        <v/>
      </c>
      <c r="D21" s="531" t="str">
        <f>原稿①!H16&amp;""</f>
        <v/>
      </c>
      <c r="E21" s="531" t="str">
        <f>原稿①!I16&amp;""</f>
        <v/>
      </c>
      <c r="F21" s="540" t="str">
        <f>原稿①!J16&amp;""</f>
        <v/>
      </c>
      <c r="G21" s="531" t="str">
        <f>IF(サプライヤー入力FM!$I$21="","",(IF(ISERROR(VLOOKUP(原稿①!$W16,'ﾊｯｼｭﾀｸﾞ＆NB名データ（このシートは消さない）'!$C$6:$G$114,5,0)),"",VLOOKUP(原稿①!$W16,'ﾊｯｼｭﾀｸﾞ＆NB名データ（このシートは消さない）'!$C$6:$G$114,5,0))))</f>
        <v/>
      </c>
      <c r="H21" s="543"/>
      <c r="I21" s="534"/>
      <c r="J21" s="537" t="s">
        <v>257</v>
      </c>
      <c r="K21" s="549">
        <f>IF(ISERROR(VLOOKUP($J21,'自動計算（このシートは消さない）'!$M$3:$AH$28,12,0)),"",VLOOKUP($J21,'自動計算（このシートは消さない）'!$M$3:$AH$28,12,0))</f>
        <v>0</v>
      </c>
      <c r="L21" s="217"/>
      <c r="M21" s="180" t="str">
        <f>原稿①!R16&amp;""</f>
        <v/>
      </c>
      <c r="N21" s="180" t="str">
        <f>原稿①!S16&amp;""</f>
        <v/>
      </c>
      <c r="O21" s="180" t="str">
        <f>原稿①!T16&amp;""</f>
        <v/>
      </c>
      <c r="P21" s="180" t="str">
        <f>原稿①!U16&amp;""</f>
        <v/>
      </c>
      <c r="Q21" s="180" t="str">
        <f>原稿①!R18&amp;""</f>
        <v/>
      </c>
      <c r="R21" s="180" t="str">
        <f>原稿①!S18&amp;""</f>
        <v/>
      </c>
      <c r="S21" s="180" t="str">
        <f>原稿①!T18&amp;""</f>
        <v/>
      </c>
      <c r="T21" s="180" t="str">
        <f>原稿①!U18&amp;""</f>
        <v/>
      </c>
      <c r="U21" s="534"/>
      <c r="V21" s="136" t="str">
        <f>IF($M21="","",_xlfn.TEXTJOIN({"","cm","cm","cm","cm","cm","cm","cm","cm","cm","cm"},TRUE,$M21,$L22&amp;M22,$L23&amp;M23,$L24&amp;M24,$L25&amp;M25,$L26&amp;M26,$L27&amp;M27,$L28&amp;M28,$L29&amp;M29,$L30&amp;M30,$L31&amp;M31," "))</f>
        <v/>
      </c>
      <c r="W21" s="136" t="str">
        <f>IF($N21="","",_xlfn.TEXTJOIN({"","cm","cm","cm","cm","cm","cm","cm","cm","cm","cm"},TRUE,$N21,$L22&amp;N22,$L23&amp;N23,$L24&amp;N24,$L25&amp;N25,$L26&amp;N26,$L27&amp;N27,$L28&amp;N28,$L29&amp;N29,$L30&amp;N30,$L31&amp;N31," "))</f>
        <v/>
      </c>
      <c r="X21" s="136" t="str">
        <f>IF($O21="","",_xlfn.TEXTJOIN({"","cm","cm","cm","cm","cm","cm","cm","cm","cm","cm"},TRUE,$O21,$L22&amp;O22,$L23&amp;O23,$L24&amp;O24,$L25&amp;O25,$L26&amp;O26,$L27&amp;O27,$L28&amp;O28,$L29&amp;O29,$L30&amp;O30,$L31&amp;O31," "))</f>
        <v/>
      </c>
      <c r="Y21" s="136" t="str">
        <f>IF($P21="","",_xlfn.TEXTJOIN({"","cm","cm","cm","cm","cm","cm","cm","cm","cm","cm"},TRUE,$P21,$L22&amp;P22,$L23&amp;P23,$L24&amp;P24,$L25&amp;P25,$L26&amp;P26,$L27&amp;P27,$L28&amp;P28,$L29&amp;P29,$L30&amp;P30,$L31&amp;P31," "))</f>
        <v/>
      </c>
      <c r="Z21" s="136" t="str">
        <f>IF($Q21="","",_xlfn.TEXTJOIN({"","cm","cm","cm","cm","cm","cm","cm","cm","cm","cm"},TRUE,$Q21,$L22&amp;Q22,$L23&amp;Q23,$L24&amp;Q24,$L25&amp;Q25,$L26&amp;Q26,$L27&amp;Q27,$L28&amp;Q28,$L29&amp;Q29,$L30&amp;Q30,$L31&amp;Q31," "))</f>
        <v/>
      </c>
      <c r="AA21" s="136" t="str">
        <f>IF($R21="","",_xlfn.TEXTJOIN({"","cm","cm","cm","cm","cm","cm","cm","cm","cm","cm"},TRUE,$R21,$L22&amp;R22,$L23&amp;R23,$L24&amp;R24,$L25&amp;R25,$L26&amp;R26,$L27&amp;R27,$L28&amp;R28,$L29&amp;R29,$L30&amp;R30,$L31&amp;R31," "))</f>
        <v/>
      </c>
      <c r="AB21" s="136" t="str">
        <f>IF($S21="","",_xlfn.TEXTJOIN({"","cm","cm","cm","cm","cm","cm","cm","cm","cm","cm"},TRUE,$S21,$L22&amp;S22,$L23&amp;S23,$L24&amp;S24,$L25&amp;S25,$L26&amp;S26,$L27&amp;S27,$L28&amp;S28,$L29&amp;S29,$L30&amp;S30,$L31&amp;S31," "))</f>
        <v/>
      </c>
      <c r="AC21" s="136" t="str">
        <f>IF($T21="","",_xlfn.TEXTJOIN({"","cm","cm","cm","cm","cm","cm","cm","cm","cm","cm"},TRUE,$T21,$L22&amp;T22,$L23&amp;T23,$L24&amp;T24,$L25&amp;T25,$L26&amp;T26,$L27&amp;T27,$L28&amp;T28,$L29&amp;T29,$L30&amp;T30,$L31&amp;T31," "))</f>
        <v/>
      </c>
      <c r="AD21" s="136" t="str">
        <f>V21&amp;CHAR(10)&amp;W21&amp;CHAR(10)&amp;X21&amp;CHAR(10)&amp;Y21&amp;CHAR(10)&amp;Z21&amp;CHAR(10)&amp;AA21&amp;CHAR(10)&amp;AB21&amp;CHAR(10)&amp;AC21</f>
        <v xml:space="preserve">
</v>
      </c>
    </row>
    <row r="22" spans="1:30" ht="30" customHeight="1">
      <c r="A22" s="547"/>
      <c r="B22" s="532"/>
      <c r="C22" s="532"/>
      <c r="D22" s="532"/>
      <c r="E22" s="532"/>
      <c r="F22" s="541"/>
      <c r="G22" s="532"/>
      <c r="H22" s="544"/>
      <c r="I22" s="535"/>
      <c r="J22" s="538"/>
      <c r="K22" s="550"/>
      <c r="L22" s="217" t="str">
        <f>IF(ISERROR(VLOOKUP($J21,'自動計算（このシートは消さない）'!$M$3:$AH$52,2,0)),"",VLOOKUP($J21,'自動計算（このシートは消さない）'!$M$3:$AH$52,2,0))&amp;""</f>
        <v>　身丈：</v>
      </c>
      <c r="M22" s="218"/>
      <c r="N22" s="218"/>
      <c r="O22" s="218"/>
      <c r="P22" s="218"/>
      <c r="Q22" s="218"/>
      <c r="R22" s="218"/>
      <c r="S22" s="218"/>
      <c r="T22" s="218"/>
      <c r="U22" s="535"/>
    </row>
    <row r="23" spans="1:30" ht="30" customHeight="1">
      <c r="A23" s="547"/>
      <c r="B23" s="532"/>
      <c r="C23" s="532"/>
      <c r="D23" s="532"/>
      <c r="E23" s="532"/>
      <c r="F23" s="541"/>
      <c r="G23" s="532"/>
      <c r="H23" s="544"/>
      <c r="I23" s="535"/>
      <c r="J23" s="538"/>
      <c r="K23" s="550"/>
      <c r="L23" s="217" t="str">
        <f>IF(ISERROR(VLOOKUP($J21,'自動計算（このシートは消さない）'!$M$3:$AH$52,4,0)),"",VLOOKUP($J21,'自動計算（このシートは消さない）'!$M$3:$AH$52,4,0))&amp;""</f>
        <v>　肩幅：</v>
      </c>
      <c r="M23" s="218"/>
      <c r="N23" s="218"/>
      <c r="O23" s="218"/>
      <c r="P23" s="218"/>
      <c r="Q23" s="218"/>
      <c r="R23" s="218"/>
      <c r="S23" s="218"/>
      <c r="T23" s="218"/>
      <c r="U23" s="535"/>
    </row>
    <row r="24" spans="1:30" ht="30" customHeight="1">
      <c r="A24" s="547"/>
      <c r="B24" s="532"/>
      <c r="C24" s="532"/>
      <c r="D24" s="532"/>
      <c r="E24" s="532"/>
      <c r="F24" s="541"/>
      <c r="G24" s="532"/>
      <c r="H24" s="544"/>
      <c r="I24" s="535"/>
      <c r="J24" s="538"/>
      <c r="K24" s="550"/>
      <c r="L24" s="217" t="str">
        <f>IF(ISERROR(VLOOKUP($J21,'自動計算（このシートは消さない）'!$M$3:$AH$52,6,0)),"",VLOOKUP($J21,'自動計算（このシートは消さない）'!$M$3:$AH$52,6,0))&amp;""</f>
        <v>　身幅：</v>
      </c>
      <c r="M24" s="218"/>
      <c r="N24" s="218"/>
      <c r="O24" s="218"/>
      <c r="P24" s="218"/>
      <c r="Q24" s="218"/>
      <c r="R24" s="218"/>
      <c r="S24" s="218"/>
      <c r="T24" s="218"/>
      <c r="U24" s="535"/>
    </row>
    <row r="25" spans="1:30" ht="30" customHeight="1">
      <c r="A25" s="547"/>
      <c r="B25" s="532"/>
      <c r="C25" s="532"/>
      <c r="D25" s="532"/>
      <c r="E25" s="532"/>
      <c r="F25" s="541"/>
      <c r="G25" s="532"/>
      <c r="H25" s="544"/>
      <c r="I25" s="535"/>
      <c r="J25" s="538"/>
      <c r="K25" s="550"/>
      <c r="L25" s="217" t="str">
        <f>IF(ISERROR(VLOOKUP($J21,'自動計算（このシートは消さない）'!$M$3:$AH$52,8,0)),"",VLOOKUP($J21,'自動計算（このシートは消さない）'!$M$3:$AH$52,8,0))&amp;""</f>
        <v>　そで丈：</v>
      </c>
      <c r="M25" s="218"/>
      <c r="N25" s="218"/>
      <c r="O25" s="218"/>
      <c r="P25" s="218"/>
      <c r="Q25" s="218"/>
      <c r="R25" s="218"/>
      <c r="S25" s="218"/>
      <c r="T25" s="218"/>
      <c r="U25" s="535"/>
    </row>
    <row r="26" spans="1:30" ht="30" customHeight="1">
      <c r="A26" s="547"/>
      <c r="B26" s="532"/>
      <c r="C26" s="532"/>
      <c r="D26" s="532"/>
      <c r="E26" s="532"/>
      <c r="F26" s="541"/>
      <c r="G26" s="532"/>
      <c r="H26" s="544"/>
      <c r="I26" s="535"/>
      <c r="J26" s="538"/>
      <c r="K26" s="551"/>
      <c r="L26" s="217" t="str">
        <f>IF(ISERROR(VLOOKUP($J21,'自動計算（このシートは消さない）'!$M$3:$AH$52,10,0)),"",VLOOKUP($J21,'自動計算（このシートは消さない）'!$M$3:$AH$52,10,0))&amp;""</f>
        <v/>
      </c>
      <c r="M26" s="218"/>
      <c r="N26" s="218"/>
      <c r="O26" s="218"/>
      <c r="P26" s="218"/>
      <c r="Q26" s="218"/>
      <c r="R26" s="218"/>
      <c r="S26" s="218"/>
      <c r="T26" s="218"/>
      <c r="U26" s="535"/>
    </row>
    <row r="27" spans="1:30" ht="30" customHeight="1">
      <c r="A27" s="547"/>
      <c r="B27" s="532"/>
      <c r="C27" s="532"/>
      <c r="D27" s="532"/>
      <c r="E27" s="532"/>
      <c r="F27" s="541"/>
      <c r="G27" s="532"/>
      <c r="H27" s="544"/>
      <c r="I27" s="535"/>
      <c r="J27" s="538"/>
      <c r="K27" s="194"/>
      <c r="L27" s="217" t="str">
        <f>IF(ISERROR(VLOOKUP($J21,'自動計算（このシートは消さない）'!$M$3:$AH$52,12,0)),"",VLOOKUP($J21,'自動計算（このシートは消さない）'!$M$3:$AH$52,12,0))&amp;""</f>
        <v/>
      </c>
      <c r="M27" s="218"/>
      <c r="N27" s="218"/>
      <c r="O27" s="218"/>
      <c r="P27" s="218"/>
      <c r="Q27" s="218"/>
      <c r="R27" s="218"/>
      <c r="S27" s="218"/>
      <c r="T27" s="218"/>
      <c r="U27" s="535"/>
    </row>
    <row r="28" spans="1:30" ht="30" customHeight="1">
      <c r="A28" s="547"/>
      <c r="B28" s="532"/>
      <c r="C28" s="532"/>
      <c r="D28" s="532"/>
      <c r="E28" s="532"/>
      <c r="F28" s="541"/>
      <c r="G28" s="532"/>
      <c r="H28" s="544"/>
      <c r="I28" s="535"/>
      <c r="J28" s="538"/>
      <c r="K28" s="194"/>
      <c r="L28" s="217" t="str">
        <f>IF(ISERROR(VLOOKUP($J21,'自動計算（このシートは消さない）'!$M$3:$AH$52,14,0)),"",VLOOKUP($J21,'自動計算（このシートは消さない）'!$M$3:$AH$52,14,0))&amp;""</f>
        <v/>
      </c>
      <c r="M28" s="218"/>
      <c r="N28" s="218"/>
      <c r="O28" s="218"/>
      <c r="P28" s="218"/>
      <c r="Q28" s="218"/>
      <c r="R28" s="218"/>
      <c r="S28" s="218"/>
      <c r="T28" s="218"/>
      <c r="U28" s="535"/>
    </row>
    <row r="29" spans="1:30" ht="30" customHeight="1">
      <c r="A29" s="547"/>
      <c r="B29" s="532"/>
      <c r="C29" s="532"/>
      <c r="D29" s="532"/>
      <c r="E29" s="532"/>
      <c r="F29" s="541"/>
      <c r="G29" s="532"/>
      <c r="H29" s="544"/>
      <c r="I29" s="535"/>
      <c r="J29" s="538"/>
      <c r="K29" s="194"/>
      <c r="L29" s="217" t="str">
        <f>IF(ISERROR(VLOOKUP($J21,'自動計算（このシートは消さない）'!$M$3:$AH$52,16,0)),"",VLOOKUP($J21,'自動計算（このシートは消さない）'!$M$3:$AH$52,16,0))&amp;""</f>
        <v/>
      </c>
      <c r="M29" s="218"/>
      <c r="N29" s="218"/>
      <c r="O29" s="218"/>
      <c r="P29" s="218"/>
      <c r="Q29" s="218"/>
      <c r="R29" s="218"/>
      <c r="S29" s="218"/>
      <c r="T29" s="218"/>
      <c r="U29" s="535"/>
    </row>
    <row r="30" spans="1:30" ht="30" customHeight="1">
      <c r="A30" s="547"/>
      <c r="B30" s="532"/>
      <c r="C30" s="532"/>
      <c r="D30" s="532"/>
      <c r="E30" s="532"/>
      <c r="F30" s="541"/>
      <c r="G30" s="532"/>
      <c r="H30" s="544"/>
      <c r="I30" s="535"/>
      <c r="J30" s="538"/>
      <c r="K30" s="194"/>
      <c r="L30" s="217" t="str">
        <f>IF(ISERROR(VLOOKUP($J21,'自動計算（このシートは消さない）'!$M$3:$AH$52,18,0)),"",VLOOKUP($J21,'自動計算（このシートは消さない）'!$M$3:$AH$52,18,0))&amp;""</f>
        <v/>
      </c>
      <c r="M30" s="218"/>
      <c r="N30" s="218"/>
      <c r="O30" s="218"/>
      <c r="P30" s="218"/>
      <c r="Q30" s="218"/>
      <c r="R30" s="218"/>
      <c r="S30" s="218"/>
      <c r="T30" s="218"/>
      <c r="U30" s="535"/>
    </row>
    <row r="31" spans="1:30" ht="30" customHeight="1">
      <c r="A31" s="548"/>
      <c r="B31" s="533"/>
      <c r="C31" s="533"/>
      <c r="D31" s="533"/>
      <c r="E31" s="533"/>
      <c r="F31" s="542"/>
      <c r="G31" s="533"/>
      <c r="H31" s="545"/>
      <c r="I31" s="536"/>
      <c r="J31" s="539"/>
      <c r="K31" s="194"/>
      <c r="L31" s="217" t="str">
        <f>IF(ISERROR(VLOOKUP($J21,'自動計算（このシートは消さない）'!$M$3:$AH$52,20,0)),"",VLOOKUP($J21,'自動計算（このシートは消さない）'!$M$3:$AH$52,20,0))&amp;""</f>
        <v/>
      </c>
      <c r="M31" s="218"/>
      <c r="N31" s="218"/>
      <c r="O31" s="218"/>
      <c r="P31" s="218"/>
      <c r="Q31" s="218"/>
      <c r="R31" s="218"/>
      <c r="S31" s="218"/>
      <c r="T31" s="218"/>
      <c r="U31" s="536"/>
    </row>
    <row r="32" spans="1:30" ht="22.25" customHeight="1">
      <c r="A32" s="546">
        <f>A21+1</f>
        <v>3</v>
      </c>
      <c r="B32" s="531" t="str">
        <f>原稿①!F20&amp;""</f>
        <v/>
      </c>
      <c r="C32" s="531" t="str">
        <f>原稿①!G20&amp;""</f>
        <v/>
      </c>
      <c r="D32" s="531" t="str">
        <f>原稿①!H20&amp;""</f>
        <v/>
      </c>
      <c r="E32" s="531" t="str">
        <f>原稿①!I20&amp;""</f>
        <v/>
      </c>
      <c r="F32" s="540" t="str">
        <f>原稿①!J20&amp;""</f>
        <v/>
      </c>
      <c r="G32" s="531" t="str">
        <f>IF(サプライヤー入力FM!$I$32="","",IF(ISERROR(VLOOKUP(原稿①!$W20,'ﾊｯｼｭﾀｸﾞ＆NB名データ（このシートは消さない）'!$C$6:$G$114,5,0)),"",VLOOKUP(原稿①!$W20,'ﾊｯｼｭﾀｸﾞ＆NB名データ（このシートは消さない）'!$C$6:$G$114,5,0)))</f>
        <v/>
      </c>
      <c r="H32" s="543"/>
      <c r="I32" s="534"/>
      <c r="J32" s="537" t="s">
        <v>257</v>
      </c>
      <c r="K32" s="549">
        <f>IF(ISERROR(VLOOKUP($J32,'自動計算（このシートは消さない）'!$M$3:$AH$28,12,0)),"",VLOOKUP($J32,'自動計算（このシートは消さない）'!$M$3:$AH$28,12,0))</f>
        <v>0</v>
      </c>
      <c r="L32" s="217"/>
      <c r="M32" s="180" t="str">
        <f>原稿①!R20&amp;""</f>
        <v/>
      </c>
      <c r="N32" s="180" t="str">
        <f>原稿①!S20&amp;""</f>
        <v/>
      </c>
      <c r="O32" s="180" t="str">
        <f>原稿①!T20&amp;""</f>
        <v/>
      </c>
      <c r="P32" s="180" t="str">
        <f>原稿①!U20&amp;""</f>
        <v/>
      </c>
      <c r="Q32" s="180" t="str">
        <f>原稿①!R22&amp;""</f>
        <v/>
      </c>
      <c r="R32" s="180" t="str">
        <f>原稿①!S22&amp;""</f>
        <v/>
      </c>
      <c r="S32" s="180" t="str">
        <f>原稿①!T22&amp;""</f>
        <v/>
      </c>
      <c r="T32" s="180" t="str">
        <f>原稿①!U22&amp;""</f>
        <v/>
      </c>
      <c r="U32" s="534"/>
      <c r="V32" s="136" t="str">
        <f>IF($M32="","",_xlfn.TEXTJOIN({"","cm","cm","cm","cm","cm","cm","cm","cm","cm","cm"},TRUE,$M32,$L33&amp;M33,$L34&amp;M34,$L35&amp;M35,$L36&amp;M36,$L37&amp;M37,$L38&amp;M38,$L39&amp;M39,$L40&amp;M40,$L41&amp;M41,$L42&amp;M42," "))</f>
        <v/>
      </c>
      <c r="W32" s="136" t="str">
        <f>IF($N32="","",_xlfn.TEXTJOIN({"","cm","cm","cm","cm","cm","cm","cm","cm","cm","cm"},TRUE,$N32,$L33&amp;N33,$L34&amp;N34,$L35&amp;N35,$L36&amp;N36,$L37&amp;N37,$L38&amp;N38,$L39&amp;N39,$L40&amp;N40,$L41&amp;N41,$L42&amp;N42," "))</f>
        <v/>
      </c>
      <c r="X32" s="136" t="str">
        <f>IF($O32="","",_xlfn.TEXTJOIN({"","cm","cm","cm","cm","cm","cm","cm","cm","cm","cm"},TRUE,$O32,$L33&amp;O33,$L34&amp;O34,$L35&amp;O35,$L36&amp;O36,$L37&amp;O37,$L38&amp;O38,$L39&amp;O39,$L40&amp;O40,$L41&amp;O41,$L42&amp;O42," "))</f>
        <v/>
      </c>
      <c r="Y32" s="136" t="str">
        <f>IF($P32="","",_xlfn.TEXTJOIN({"","cm","cm","cm","cm","cm","cm","cm","cm","cm","cm"},TRUE,$P32,$L33&amp;P33,$L34&amp;P34,$L35&amp;P35,$L36&amp;P36,$L37&amp;P37,$L38&amp;P38,$L39&amp;P39,$L40&amp;P40,$L41&amp;P41,$L42&amp;P42," "))</f>
        <v/>
      </c>
      <c r="Z32" s="136" t="str">
        <f>IF($Q32="","",_xlfn.TEXTJOIN({"","cm","cm","cm","cm","cm","cm","cm","cm","cm","cm"},TRUE,$Q32,$L33&amp;Q33,$L34&amp;Q34,$L35&amp;Q35,$L36&amp;Q36,$L37&amp;Q37,$L38&amp;Q38,$L39&amp;Q39,$L40&amp;Q40,$L41&amp;Q41,$L42&amp;Q42," "))</f>
        <v/>
      </c>
      <c r="AA32" s="136" t="str">
        <f>IF($R32="","",_xlfn.TEXTJOIN({"","cm","cm","cm","cm","cm","cm","cm","cm","cm","cm"},TRUE,$R32,$L33&amp;R33,$L34&amp;R34,$L35&amp;R35,$L36&amp;R36,$L37&amp;R37,$L38&amp;R38,$L39&amp;R39,$L40&amp;R40,$L41&amp;R41,$L42&amp;R42," "))</f>
        <v/>
      </c>
      <c r="AB32" s="136" t="str">
        <f>IF($S32="","",_xlfn.TEXTJOIN({"","cm","cm","cm","cm","cm","cm","cm","cm","cm","cm"},TRUE,$S32,$L33&amp;S33,$L34&amp;S34,$L35&amp;S35,$L36&amp;S36,$L37&amp;S37,$L38&amp;S38,$L39&amp;S39,$L40&amp;S40,$L41&amp;S41,$L42&amp;S42," "))</f>
        <v/>
      </c>
      <c r="AC32" s="136" t="str">
        <f>IF($T32="","",_xlfn.TEXTJOIN({"","cm","cm","cm","cm","cm","cm","cm","cm","cm","cm"},TRUE,$T32,$L33&amp;T33,$L34&amp;T34,$L35&amp;T35,$L36&amp;T36,$L37&amp;T37,$L38&amp;T38,$L39&amp;T39,$L40&amp;T40,$L41&amp;T41,$L42&amp;T42," "))</f>
        <v/>
      </c>
      <c r="AD32" s="136" t="str">
        <f>V32&amp;CHAR(10)&amp;W32&amp;CHAR(10)&amp;X32&amp;CHAR(10)&amp;Y32&amp;CHAR(10)&amp;Z32&amp;CHAR(10)&amp;AA32&amp;CHAR(10)&amp;AB32&amp;CHAR(10)&amp;AC32</f>
        <v xml:space="preserve">
</v>
      </c>
    </row>
    <row r="33" spans="1:30" ht="30" customHeight="1">
      <c r="A33" s="547"/>
      <c r="B33" s="532"/>
      <c r="C33" s="532"/>
      <c r="D33" s="532"/>
      <c r="E33" s="532"/>
      <c r="F33" s="541"/>
      <c r="G33" s="532"/>
      <c r="H33" s="544"/>
      <c r="I33" s="535"/>
      <c r="J33" s="538"/>
      <c r="K33" s="550"/>
      <c r="L33" s="217" t="str">
        <f>IF(ISERROR(VLOOKUP($J32,'自動計算（このシートは消さない）'!$M$3:$AH$52,2,0)),"",VLOOKUP($J32,'自動計算（このシートは消さない）'!$M$3:$AH$52,2,0))&amp;""</f>
        <v>　身丈：</v>
      </c>
      <c r="M33" s="218"/>
      <c r="N33" s="218"/>
      <c r="O33" s="218"/>
      <c r="P33" s="218"/>
      <c r="Q33" s="218"/>
      <c r="R33" s="218"/>
      <c r="S33" s="218"/>
      <c r="T33" s="218"/>
      <c r="U33" s="535"/>
    </row>
    <row r="34" spans="1:30" ht="30" customHeight="1">
      <c r="A34" s="547"/>
      <c r="B34" s="532"/>
      <c r="C34" s="532"/>
      <c r="D34" s="532"/>
      <c r="E34" s="532"/>
      <c r="F34" s="541"/>
      <c r="G34" s="532"/>
      <c r="H34" s="544"/>
      <c r="I34" s="535"/>
      <c r="J34" s="538"/>
      <c r="K34" s="550"/>
      <c r="L34" s="217" t="str">
        <f>IF(ISERROR(VLOOKUP($J32,'自動計算（このシートは消さない）'!$M$3:$AH$52,4,0)),"",VLOOKUP($J32,'自動計算（このシートは消さない）'!$M$3:$AH$52,4,0))&amp;""</f>
        <v>　肩幅：</v>
      </c>
      <c r="M34" s="218"/>
      <c r="N34" s="218"/>
      <c r="O34" s="218"/>
      <c r="P34" s="218"/>
      <c r="Q34" s="218"/>
      <c r="R34" s="218"/>
      <c r="S34" s="218"/>
      <c r="T34" s="218"/>
      <c r="U34" s="535"/>
    </row>
    <row r="35" spans="1:30" ht="30" customHeight="1">
      <c r="A35" s="547"/>
      <c r="B35" s="532"/>
      <c r="C35" s="532"/>
      <c r="D35" s="532"/>
      <c r="E35" s="532"/>
      <c r="F35" s="541"/>
      <c r="G35" s="532"/>
      <c r="H35" s="544"/>
      <c r="I35" s="535"/>
      <c r="J35" s="538"/>
      <c r="K35" s="550"/>
      <c r="L35" s="217" t="str">
        <f>IF(ISERROR(VLOOKUP($J32,'自動計算（このシートは消さない）'!$M$3:$AH$52,6,0)),"",VLOOKUP($J32,'自動計算（このシートは消さない）'!$M$3:$AH$52,6,0))&amp;""</f>
        <v>　身幅：</v>
      </c>
      <c r="M35" s="218"/>
      <c r="N35" s="218"/>
      <c r="O35" s="218"/>
      <c r="P35" s="218"/>
      <c r="Q35" s="218"/>
      <c r="R35" s="218"/>
      <c r="S35" s="218"/>
      <c r="T35" s="218"/>
      <c r="U35" s="535"/>
    </row>
    <row r="36" spans="1:30" ht="30" customHeight="1">
      <c r="A36" s="547"/>
      <c r="B36" s="532"/>
      <c r="C36" s="532"/>
      <c r="D36" s="532"/>
      <c r="E36" s="532"/>
      <c r="F36" s="541"/>
      <c r="G36" s="532"/>
      <c r="H36" s="544"/>
      <c r="I36" s="535"/>
      <c r="J36" s="538"/>
      <c r="K36" s="550"/>
      <c r="L36" s="217" t="str">
        <f>IF(ISERROR(VLOOKUP($J32,'自動計算（このシートは消さない）'!$M$3:$AH$52,8,0)),"",VLOOKUP($J32,'自動計算（このシートは消さない）'!$M$3:$AH$52,8,0))&amp;""</f>
        <v>　そで丈：</v>
      </c>
      <c r="M36" s="218"/>
      <c r="N36" s="218"/>
      <c r="O36" s="218"/>
      <c r="P36" s="218"/>
      <c r="Q36" s="218"/>
      <c r="R36" s="218"/>
      <c r="S36" s="218"/>
      <c r="T36" s="218"/>
      <c r="U36" s="535"/>
    </row>
    <row r="37" spans="1:30" ht="30" customHeight="1">
      <c r="A37" s="547"/>
      <c r="B37" s="532"/>
      <c r="C37" s="532"/>
      <c r="D37" s="532"/>
      <c r="E37" s="532"/>
      <c r="F37" s="541"/>
      <c r="G37" s="532"/>
      <c r="H37" s="544"/>
      <c r="I37" s="535"/>
      <c r="J37" s="538"/>
      <c r="K37" s="551"/>
      <c r="L37" s="217" t="str">
        <f>IF(ISERROR(VLOOKUP($J32,'自動計算（このシートは消さない）'!$M$3:$AH$52,10,0)),"",VLOOKUP($J32,'自動計算（このシートは消さない）'!$M$3:$AH$52,10,0))&amp;""</f>
        <v/>
      </c>
      <c r="M37" s="218"/>
      <c r="N37" s="218"/>
      <c r="O37" s="218"/>
      <c r="P37" s="218"/>
      <c r="Q37" s="218"/>
      <c r="R37" s="218"/>
      <c r="S37" s="218"/>
      <c r="T37" s="218"/>
      <c r="U37" s="535"/>
    </row>
    <row r="38" spans="1:30" ht="30" customHeight="1">
      <c r="A38" s="547"/>
      <c r="B38" s="532"/>
      <c r="C38" s="532"/>
      <c r="D38" s="532"/>
      <c r="E38" s="532"/>
      <c r="F38" s="541"/>
      <c r="G38" s="532"/>
      <c r="H38" s="544"/>
      <c r="I38" s="535"/>
      <c r="J38" s="538"/>
      <c r="K38" s="194"/>
      <c r="L38" s="217" t="str">
        <f>IF(ISERROR(VLOOKUP($J32,'自動計算（このシートは消さない）'!$M$3:$AH$52,12,0)),"",VLOOKUP($J32,'自動計算（このシートは消さない）'!$M$3:$AH$52,12,0))&amp;""</f>
        <v/>
      </c>
      <c r="M38" s="218"/>
      <c r="N38" s="218"/>
      <c r="O38" s="218"/>
      <c r="P38" s="218"/>
      <c r="Q38" s="218"/>
      <c r="R38" s="218"/>
      <c r="S38" s="218"/>
      <c r="T38" s="218"/>
      <c r="U38" s="535"/>
    </row>
    <row r="39" spans="1:30" ht="30" customHeight="1">
      <c r="A39" s="547"/>
      <c r="B39" s="532"/>
      <c r="C39" s="532"/>
      <c r="D39" s="532"/>
      <c r="E39" s="532"/>
      <c r="F39" s="541"/>
      <c r="G39" s="532"/>
      <c r="H39" s="544"/>
      <c r="I39" s="535"/>
      <c r="J39" s="538"/>
      <c r="K39" s="194"/>
      <c r="L39" s="217" t="str">
        <f>IF(ISERROR(VLOOKUP($J32,'自動計算（このシートは消さない）'!$M$3:$AH$52,14,0)),"",VLOOKUP($J32,'自動計算（このシートは消さない）'!$M$3:$AH$52,14,0))&amp;""</f>
        <v/>
      </c>
      <c r="M39" s="218"/>
      <c r="N39" s="218"/>
      <c r="O39" s="218"/>
      <c r="P39" s="218"/>
      <c r="Q39" s="218"/>
      <c r="R39" s="218"/>
      <c r="S39" s="218"/>
      <c r="T39" s="218"/>
      <c r="U39" s="535"/>
    </row>
    <row r="40" spans="1:30" ht="30" customHeight="1">
      <c r="A40" s="547"/>
      <c r="B40" s="532"/>
      <c r="C40" s="532"/>
      <c r="D40" s="532"/>
      <c r="E40" s="532"/>
      <c r="F40" s="541"/>
      <c r="G40" s="532"/>
      <c r="H40" s="544"/>
      <c r="I40" s="535"/>
      <c r="J40" s="538"/>
      <c r="K40" s="194"/>
      <c r="L40" s="217" t="str">
        <f>IF(ISERROR(VLOOKUP($J32,'自動計算（このシートは消さない）'!$M$3:$AH$52,16,0)),"",VLOOKUP($J32,'自動計算（このシートは消さない）'!$M$3:$AH$52,16,0))&amp;""</f>
        <v/>
      </c>
      <c r="M40" s="218"/>
      <c r="N40" s="218"/>
      <c r="O40" s="218"/>
      <c r="P40" s="218"/>
      <c r="Q40" s="218"/>
      <c r="R40" s="218"/>
      <c r="S40" s="218"/>
      <c r="T40" s="218"/>
      <c r="U40" s="535"/>
    </row>
    <row r="41" spans="1:30" ht="30" customHeight="1">
      <c r="A41" s="547"/>
      <c r="B41" s="532"/>
      <c r="C41" s="532"/>
      <c r="D41" s="532"/>
      <c r="E41" s="532"/>
      <c r="F41" s="541"/>
      <c r="G41" s="532"/>
      <c r="H41" s="544"/>
      <c r="I41" s="535"/>
      <c r="J41" s="538"/>
      <c r="K41" s="194"/>
      <c r="L41" s="217" t="str">
        <f>IF(ISERROR(VLOOKUP($J32,'自動計算（このシートは消さない）'!$M$3:$AH$52,18,0)),"",VLOOKUP($J32,'自動計算（このシートは消さない）'!$M$3:$AH$52,18,0))&amp;""</f>
        <v/>
      </c>
      <c r="M41" s="218"/>
      <c r="N41" s="218"/>
      <c r="O41" s="218"/>
      <c r="P41" s="218"/>
      <c r="Q41" s="218"/>
      <c r="R41" s="218"/>
      <c r="S41" s="218"/>
      <c r="T41" s="218"/>
      <c r="U41" s="535"/>
    </row>
    <row r="42" spans="1:30" ht="30" customHeight="1">
      <c r="A42" s="548"/>
      <c r="B42" s="533"/>
      <c r="C42" s="533"/>
      <c r="D42" s="533"/>
      <c r="E42" s="533"/>
      <c r="F42" s="542"/>
      <c r="G42" s="533"/>
      <c r="H42" s="545"/>
      <c r="I42" s="536"/>
      <c r="J42" s="539"/>
      <c r="K42" s="194"/>
      <c r="L42" s="217" t="str">
        <f>IF(ISERROR(VLOOKUP($J32,'自動計算（このシートは消さない）'!$M$3:$AH$52,20,0)),"",VLOOKUP($J32,'自動計算（このシートは消さない）'!$M$3:$AH$52,20,0))&amp;""</f>
        <v/>
      </c>
      <c r="M42" s="218"/>
      <c r="N42" s="218"/>
      <c r="O42" s="218"/>
      <c r="P42" s="218"/>
      <c r="Q42" s="218"/>
      <c r="R42" s="218"/>
      <c r="S42" s="218"/>
      <c r="T42" s="218"/>
      <c r="U42" s="536"/>
    </row>
    <row r="43" spans="1:30" ht="22.25" customHeight="1">
      <c r="A43" s="546">
        <f>A32+1</f>
        <v>4</v>
      </c>
      <c r="B43" s="531" t="str">
        <f>原稿①!F24&amp;""</f>
        <v/>
      </c>
      <c r="C43" s="531" t="str">
        <f>原稿①!G24&amp;""</f>
        <v/>
      </c>
      <c r="D43" s="531" t="str">
        <f>原稿①!H24&amp;""</f>
        <v/>
      </c>
      <c r="E43" s="531" t="str">
        <f>原稿①!I24&amp;""</f>
        <v/>
      </c>
      <c r="F43" s="540" t="str">
        <f>原稿①!J24&amp;""</f>
        <v/>
      </c>
      <c r="G43" s="531" t="str">
        <f>IF(サプライヤー入力FM!$I$43="","",IF(ISERROR(VLOOKUP(原稿①!$W24,'ﾊｯｼｭﾀｸﾞ＆NB名データ（このシートは消さない）'!$C$6:$G$114,5,0)),"",VLOOKUP(原稿①!$W24,'ﾊｯｼｭﾀｸﾞ＆NB名データ（このシートは消さない）'!$C$6:$G$114,5,0)))</f>
        <v/>
      </c>
      <c r="H43" s="543"/>
      <c r="I43" s="534"/>
      <c r="J43" s="537" t="s">
        <v>257</v>
      </c>
      <c r="K43" s="549">
        <f>IF(ISERROR(VLOOKUP($J43,'自動計算（このシートは消さない）'!$M$3:$AH$28,12,0)),"",VLOOKUP($J43,'自動計算（このシートは消さない）'!$M$3:$AH$28,12,0))</f>
        <v>0</v>
      </c>
      <c r="L43" s="217"/>
      <c r="M43" s="180" t="str">
        <f>原稿①!R24&amp;""</f>
        <v/>
      </c>
      <c r="N43" s="180" t="str">
        <f>原稿①!S24&amp;""</f>
        <v/>
      </c>
      <c r="O43" s="180" t="str">
        <f>原稿①!T24&amp;""</f>
        <v/>
      </c>
      <c r="P43" s="180" t="str">
        <f>原稿①!U24&amp;""</f>
        <v/>
      </c>
      <c r="Q43" s="180" t="str">
        <f>原稿①!R26&amp;""</f>
        <v/>
      </c>
      <c r="R43" s="180" t="str">
        <f>原稿①!S26&amp;""</f>
        <v/>
      </c>
      <c r="S43" s="180" t="str">
        <f>原稿①!T26&amp;""</f>
        <v/>
      </c>
      <c r="T43" s="180" t="str">
        <f>原稿①!U26&amp;""</f>
        <v/>
      </c>
      <c r="U43" s="534"/>
      <c r="V43" s="136" t="str">
        <f>IF($M43="","",_xlfn.TEXTJOIN({"","cm","cm","cm","cm","cm","cm","cm","cm","cm","cm"},TRUE,$M43,$L44&amp;M44,$L45&amp;M45,$L46&amp;M46,$L47&amp;M47,$L48&amp;M48,$L49&amp;M49,$L50&amp;M50,$L51&amp;M51,$L52&amp;M52,$L53&amp;M53," "))</f>
        <v/>
      </c>
      <c r="W43" s="136" t="str">
        <f>IF($N43="","",_xlfn.TEXTJOIN({"","cm","cm","cm","cm","cm","cm","cm","cm","cm","cm"},TRUE,$N43,$L44&amp;N44,$L45&amp;N45,$L46&amp;N46,$L47&amp;N47,$L48&amp;N48,$L49&amp;N49,$L50&amp;N50,$L51&amp;N51,$L52&amp;N52,$L53&amp;N53," "))</f>
        <v/>
      </c>
      <c r="X43" s="136" t="str">
        <f>IF($O43="","",_xlfn.TEXTJOIN({"","cm","cm","cm","cm","cm","cm","cm","cm","cm","cm"},TRUE,$O43,$L44&amp;O44,$L45&amp;O45,$L46&amp;O46,$L47&amp;O47,$L48&amp;O48,$L49&amp;O49,$L50&amp;O50,$L51&amp;O51,$L52&amp;O52,$L53&amp;O53," "))</f>
        <v/>
      </c>
      <c r="Y43" s="136" t="str">
        <f>IF($P43="","",_xlfn.TEXTJOIN({"","cm","cm","cm","cm","cm","cm","cm","cm","cm","cm"},TRUE,$P43,$L44&amp;P44,$L45&amp;P45,$L46&amp;P46,$L47&amp;P47,$L48&amp;P48,$L49&amp;P49,$L50&amp;P50,$L51&amp;P51,$L52&amp;P52,$L53&amp;P53," "))</f>
        <v/>
      </c>
      <c r="Z43" s="136" t="str">
        <f>IF($Q43="","",_xlfn.TEXTJOIN({"","cm","cm","cm","cm","cm","cm","cm","cm","cm","cm"},TRUE,$Q43,$L44&amp;Q44,$L45&amp;Q45,$L46&amp;Q46,$L47&amp;Q47,$L48&amp;Q48,$L49&amp;Q49,$L50&amp;Q50,$L51&amp;Q51,$L52&amp;Q52,$L53&amp;Q53," "))</f>
        <v/>
      </c>
      <c r="AA43" s="136" t="str">
        <f>IF($R43="","",_xlfn.TEXTJOIN({"","cm","cm","cm","cm","cm","cm","cm","cm","cm","cm"},TRUE,$R43,$L44&amp;R44,$L45&amp;R45,$L46&amp;R46,$L47&amp;R47,$L48&amp;R48,$L49&amp;R49,$L50&amp;R50,$L51&amp;R51,$L52&amp;R52,$L53&amp;R53," "))</f>
        <v/>
      </c>
      <c r="AB43" s="136" t="str">
        <f>IF($S43="","",_xlfn.TEXTJOIN({"","cm","cm","cm","cm","cm","cm","cm","cm","cm","cm"},TRUE,$S43,$L44&amp;S44,$L45&amp;S45,$L46&amp;S46,$L47&amp;S47,$L48&amp;S48,$L49&amp;S49,$L50&amp;S50,$L51&amp;S51,$L52&amp;S52,$L53&amp;S53," "))</f>
        <v/>
      </c>
      <c r="AC43" s="136" t="str">
        <f>IF($T43="","",_xlfn.TEXTJOIN({"","cm","cm","cm","cm","cm","cm","cm","cm","cm","cm"},TRUE,$T43,$L44&amp;T44,$L45&amp;T45,$L46&amp;T46,$L47&amp;T47,$L48&amp;T48,$L49&amp;T49,$L50&amp;T50,$L51&amp;T51,$L52&amp;T52,$L53&amp;T53," "))</f>
        <v/>
      </c>
      <c r="AD43" s="136" t="str">
        <f>V43&amp;CHAR(10)&amp;W43&amp;CHAR(10)&amp;X43&amp;CHAR(10)&amp;Y43&amp;CHAR(10)&amp;Z43&amp;CHAR(10)&amp;AA43&amp;CHAR(10)&amp;AB43&amp;CHAR(10)&amp;AC43</f>
        <v xml:space="preserve">
</v>
      </c>
    </row>
    <row r="44" spans="1:30" ht="30" customHeight="1">
      <c r="A44" s="547"/>
      <c r="B44" s="532"/>
      <c r="C44" s="532"/>
      <c r="D44" s="532"/>
      <c r="E44" s="532"/>
      <c r="F44" s="541"/>
      <c r="G44" s="532"/>
      <c r="H44" s="544"/>
      <c r="I44" s="535"/>
      <c r="J44" s="538"/>
      <c r="K44" s="550"/>
      <c r="L44" s="217" t="str">
        <f>IF(ISERROR(VLOOKUP($J43,'自動計算（このシートは消さない）'!$M$3:$AH$52,2,0)),"",VLOOKUP($J43,'自動計算（このシートは消さない）'!$M$3:$AH$52,2,0))&amp;""</f>
        <v>　身丈：</v>
      </c>
      <c r="M44" s="218"/>
      <c r="N44" s="218"/>
      <c r="O44" s="218"/>
      <c r="P44" s="218"/>
      <c r="Q44" s="218"/>
      <c r="R44" s="218"/>
      <c r="S44" s="218"/>
      <c r="T44" s="218"/>
      <c r="U44" s="535"/>
    </row>
    <row r="45" spans="1:30" ht="30" customHeight="1">
      <c r="A45" s="547"/>
      <c r="B45" s="532"/>
      <c r="C45" s="532"/>
      <c r="D45" s="532"/>
      <c r="E45" s="532"/>
      <c r="F45" s="541"/>
      <c r="G45" s="532"/>
      <c r="H45" s="544"/>
      <c r="I45" s="535"/>
      <c r="J45" s="538"/>
      <c r="K45" s="550"/>
      <c r="L45" s="217" t="str">
        <f>IF(ISERROR(VLOOKUP($J43,'自動計算（このシートは消さない）'!$M$3:$AH$52,4,0)),"",VLOOKUP($J43,'自動計算（このシートは消さない）'!$M$3:$AH$52,4,0))&amp;""</f>
        <v>　肩幅：</v>
      </c>
      <c r="M45" s="218"/>
      <c r="N45" s="218"/>
      <c r="O45" s="218"/>
      <c r="P45" s="218"/>
      <c r="Q45" s="218"/>
      <c r="R45" s="218"/>
      <c r="S45" s="218"/>
      <c r="T45" s="218"/>
      <c r="U45" s="535"/>
    </row>
    <row r="46" spans="1:30" ht="30" customHeight="1">
      <c r="A46" s="547"/>
      <c r="B46" s="532"/>
      <c r="C46" s="532"/>
      <c r="D46" s="532"/>
      <c r="E46" s="532"/>
      <c r="F46" s="541"/>
      <c r="G46" s="532"/>
      <c r="H46" s="544"/>
      <c r="I46" s="535"/>
      <c r="J46" s="538"/>
      <c r="K46" s="550"/>
      <c r="L46" s="217" t="str">
        <f>IF(ISERROR(VLOOKUP($J43,'自動計算（このシートは消さない）'!$M$3:$AH$52,6,0)),"",VLOOKUP($J43,'自動計算（このシートは消さない）'!$M$3:$AH$52,6,0))&amp;""</f>
        <v>　身幅：</v>
      </c>
      <c r="M46" s="218"/>
      <c r="N46" s="218"/>
      <c r="O46" s="218"/>
      <c r="P46" s="218"/>
      <c r="Q46" s="218"/>
      <c r="R46" s="218"/>
      <c r="S46" s="218"/>
      <c r="T46" s="218"/>
      <c r="U46" s="535"/>
    </row>
    <row r="47" spans="1:30" ht="30" customHeight="1">
      <c r="A47" s="547"/>
      <c r="B47" s="532"/>
      <c r="C47" s="532"/>
      <c r="D47" s="532"/>
      <c r="E47" s="532"/>
      <c r="F47" s="541"/>
      <c r="G47" s="532"/>
      <c r="H47" s="544"/>
      <c r="I47" s="535"/>
      <c r="J47" s="538"/>
      <c r="K47" s="550"/>
      <c r="L47" s="217" t="str">
        <f>IF(ISERROR(VLOOKUP($J43,'自動計算（このシートは消さない）'!$M$3:$AH$52,8,0)),"",VLOOKUP($J43,'自動計算（このシートは消さない）'!$M$3:$AH$52,8,0))&amp;""</f>
        <v>　そで丈：</v>
      </c>
      <c r="M47" s="218"/>
      <c r="N47" s="218"/>
      <c r="O47" s="218"/>
      <c r="P47" s="218"/>
      <c r="Q47" s="218"/>
      <c r="R47" s="218"/>
      <c r="S47" s="218"/>
      <c r="T47" s="218"/>
      <c r="U47" s="535"/>
    </row>
    <row r="48" spans="1:30" ht="30" customHeight="1">
      <c r="A48" s="547"/>
      <c r="B48" s="532"/>
      <c r="C48" s="532"/>
      <c r="D48" s="532"/>
      <c r="E48" s="532"/>
      <c r="F48" s="541"/>
      <c r="G48" s="532"/>
      <c r="H48" s="544"/>
      <c r="I48" s="535"/>
      <c r="J48" s="538"/>
      <c r="K48" s="551"/>
      <c r="L48" s="217" t="str">
        <f>IF(ISERROR(VLOOKUP($J43,'自動計算（このシートは消さない）'!$M$3:$AH$52,10,0)),"",VLOOKUP($J43,'自動計算（このシートは消さない）'!$M$3:$AH$52,10,0))&amp;""</f>
        <v/>
      </c>
      <c r="M48" s="218"/>
      <c r="N48" s="218"/>
      <c r="O48" s="218"/>
      <c r="P48" s="218"/>
      <c r="Q48" s="218"/>
      <c r="R48" s="218"/>
      <c r="S48" s="218"/>
      <c r="T48" s="218"/>
      <c r="U48" s="535"/>
    </row>
    <row r="49" spans="1:30" ht="30" customHeight="1">
      <c r="A49" s="547"/>
      <c r="B49" s="532"/>
      <c r="C49" s="532"/>
      <c r="D49" s="532"/>
      <c r="E49" s="532"/>
      <c r="F49" s="541"/>
      <c r="G49" s="532"/>
      <c r="H49" s="544"/>
      <c r="I49" s="535"/>
      <c r="J49" s="538"/>
      <c r="K49" s="194"/>
      <c r="L49" s="217" t="str">
        <f>IF(ISERROR(VLOOKUP($J43,'自動計算（このシートは消さない）'!$M$3:$AH$52,12,0)),"",VLOOKUP($J43,'自動計算（このシートは消さない）'!$M$3:$AH$52,12,0))&amp;""</f>
        <v/>
      </c>
      <c r="M49" s="218"/>
      <c r="N49" s="218"/>
      <c r="O49" s="218"/>
      <c r="P49" s="218"/>
      <c r="Q49" s="218"/>
      <c r="R49" s="218"/>
      <c r="S49" s="218"/>
      <c r="T49" s="218"/>
      <c r="U49" s="535"/>
    </row>
    <row r="50" spans="1:30" ht="30" customHeight="1">
      <c r="A50" s="547"/>
      <c r="B50" s="532"/>
      <c r="C50" s="532"/>
      <c r="D50" s="532"/>
      <c r="E50" s="532"/>
      <c r="F50" s="541"/>
      <c r="G50" s="532"/>
      <c r="H50" s="544"/>
      <c r="I50" s="535"/>
      <c r="J50" s="538"/>
      <c r="K50" s="194"/>
      <c r="L50" s="217" t="str">
        <f>IF(ISERROR(VLOOKUP($J43,'自動計算（このシートは消さない）'!$M$3:$AH$52,14,0)),"",VLOOKUP($J43,'自動計算（このシートは消さない）'!$M$3:$AH$52,14,0))&amp;""</f>
        <v/>
      </c>
      <c r="M50" s="218"/>
      <c r="N50" s="218"/>
      <c r="O50" s="218"/>
      <c r="P50" s="218"/>
      <c r="Q50" s="218"/>
      <c r="R50" s="218"/>
      <c r="S50" s="218"/>
      <c r="T50" s="218"/>
      <c r="U50" s="535"/>
    </row>
    <row r="51" spans="1:30" ht="30" customHeight="1">
      <c r="A51" s="547"/>
      <c r="B51" s="532"/>
      <c r="C51" s="532"/>
      <c r="D51" s="532"/>
      <c r="E51" s="532"/>
      <c r="F51" s="541"/>
      <c r="G51" s="532"/>
      <c r="H51" s="544"/>
      <c r="I51" s="535"/>
      <c r="J51" s="538"/>
      <c r="K51" s="194"/>
      <c r="L51" s="217" t="str">
        <f>IF(ISERROR(VLOOKUP($J43,'自動計算（このシートは消さない）'!$M$3:$AH$52,16,0)),"",VLOOKUP($J43,'自動計算（このシートは消さない）'!$M$3:$AH$52,16,0))&amp;""</f>
        <v/>
      </c>
      <c r="M51" s="218"/>
      <c r="N51" s="218"/>
      <c r="O51" s="218"/>
      <c r="P51" s="218"/>
      <c r="Q51" s="218"/>
      <c r="R51" s="218"/>
      <c r="S51" s="218"/>
      <c r="T51" s="218"/>
      <c r="U51" s="535"/>
    </row>
    <row r="52" spans="1:30" ht="30" customHeight="1">
      <c r="A52" s="547"/>
      <c r="B52" s="532"/>
      <c r="C52" s="532"/>
      <c r="D52" s="532"/>
      <c r="E52" s="532"/>
      <c r="F52" s="541"/>
      <c r="G52" s="532"/>
      <c r="H52" s="544"/>
      <c r="I52" s="535"/>
      <c r="J52" s="538"/>
      <c r="K52" s="194"/>
      <c r="L52" s="217" t="str">
        <f>IF(ISERROR(VLOOKUP($J43,'自動計算（このシートは消さない）'!$M$3:$AH$52,18,0)),"",VLOOKUP($J43,'自動計算（このシートは消さない）'!$M$3:$AH$52,18,0))&amp;""</f>
        <v/>
      </c>
      <c r="M52" s="218"/>
      <c r="N52" s="218"/>
      <c r="O52" s="218"/>
      <c r="P52" s="218"/>
      <c r="Q52" s="218"/>
      <c r="R52" s="218"/>
      <c r="S52" s="218"/>
      <c r="T52" s="218"/>
      <c r="U52" s="535"/>
    </row>
    <row r="53" spans="1:30" ht="30" customHeight="1">
      <c r="A53" s="548"/>
      <c r="B53" s="533"/>
      <c r="C53" s="533"/>
      <c r="D53" s="533"/>
      <c r="E53" s="533"/>
      <c r="F53" s="542"/>
      <c r="G53" s="533"/>
      <c r="H53" s="545"/>
      <c r="I53" s="536"/>
      <c r="J53" s="539"/>
      <c r="K53" s="194"/>
      <c r="L53" s="217" t="str">
        <f>IF(ISERROR(VLOOKUP($J43,'自動計算（このシートは消さない）'!$M$3:$AH$52,20,0)),"",VLOOKUP($J43,'自動計算（このシートは消さない）'!$M$3:$AH$52,20,0))&amp;""</f>
        <v/>
      </c>
      <c r="M53" s="218"/>
      <c r="N53" s="218"/>
      <c r="O53" s="218"/>
      <c r="P53" s="218"/>
      <c r="Q53" s="218"/>
      <c r="R53" s="218"/>
      <c r="S53" s="218"/>
      <c r="T53" s="218"/>
      <c r="U53" s="536"/>
    </row>
    <row r="54" spans="1:30" ht="22.25" customHeight="1">
      <c r="A54" s="546">
        <f>A43+1</f>
        <v>5</v>
      </c>
      <c r="B54" s="531" t="str">
        <f>原稿①!F28&amp;""</f>
        <v/>
      </c>
      <c r="C54" s="531" t="str">
        <f>原稿①!G28&amp;""</f>
        <v/>
      </c>
      <c r="D54" s="531" t="str">
        <f>原稿①!H28&amp;""</f>
        <v/>
      </c>
      <c r="E54" s="531" t="str">
        <f>原稿①!I28&amp;""</f>
        <v/>
      </c>
      <c r="F54" s="540" t="str">
        <f>原稿①!J28&amp;""</f>
        <v/>
      </c>
      <c r="G54" s="531" t="str">
        <f>IF(サプライヤー入力FM!$I$54="","",IF(ISERROR(VLOOKUP(原稿①!$W28,'ﾊｯｼｭﾀｸﾞ＆NB名データ（このシートは消さない）'!C6:G114,5,0)),"",VLOOKUP(原稿①!$W28,'ﾊｯｼｭﾀｸﾞ＆NB名データ（このシートは消さない）'!C6:G114,5,0)))</f>
        <v/>
      </c>
      <c r="H54" s="543"/>
      <c r="I54" s="534"/>
      <c r="J54" s="537" t="s">
        <v>294</v>
      </c>
      <c r="K54" s="549">
        <f>IF(ISERROR(VLOOKUP($J54,'自動計算（このシートは消さない）'!$M$3:$AH$28,12,0)),"",VLOOKUP($J54,'自動計算（このシートは消さない）'!$M$3:$AH$28,12,0))</f>
        <v>0</v>
      </c>
      <c r="L54" s="217"/>
      <c r="M54" s="180" t="str">
        <f>原稿①!R28&amp;""</f>
        <v>*</v>
      </c>
      <c r="N54" s="180" t="str">
        <f>原稿①!S28&amp;""</f>
        <v/>
      </c>
      <c r="O54" s="180" t="str">
        <f>原稿①!T28&amp;""</f>
        <v/>
      </c>
      <c r="P54" s="180" t="str">
        <f>原稿①!U28&amp;""</f>
        <v/>
      </c>
      <c r="Q54" s="180" t="str">
        <f>原稿①!R30&amp;""</f>
        <v/>
      </c>
      <c r="R54" s="180" t="str">
        <f>原稿①!S30&amp;""</f>
        <v/>
      </c>
      <c r="S54" s="180" t="str">
        <f>原稿①!T30&amp;""</f>
        <v/>
      </c>
      <c r="T54" s="180" t="str">
        <f>原稿①!U30&amp;""</f>
        <v/>
      </c>
      <c r="U54" s="534"/>
      <c r="V54" s="136" t="str">
        <f>IF($M54="","",_xlfn.TEXTJOIN({"","cm","cm","cm","cm","cm","cm","cm","cm","cm","cm"},TRUE,$M54,$L55&amp;M55,$L56&amp;M56,$L57&amp;M57,$L58&amp;M58,$L59&amp;M59,$L60&amp;M60,$L61&amp;M61,$L62&amp;M62,$L63&amp;M63,$L64&amp;M64," "))</f>
        <v xml:space="preserve">*　ウエスト：cm　ヒップ：cm　また上：cm　また下：cm </v>
      </c>
      <c r="W54" s="136" t="str">
        <f>IF($N54="","",_xlfn.TEXTJOIN({"","cm","cm","cm","cm","cm","cm","cm","cm","cm","cm"},TRUE,$N54,$L55&amp;N55,$L56&amp;N56,$L57&amp;N57,$L58&amp;N58,$L59&amp;N59,$L60&amp;N60,$L61&amp;N61,$L62&amp;N62,$L63&amp;N63,$L64&amp;N64," "))</f>
        <v/>
      </c>
      <c r="X54" s="136" t="str">
        <f>IF($O54="","",_xlfn.TEXTJOIN({"","cm","cm","cm","cm","cm","cm","cm","cm","cm","cm"},TRUE,$O54,$L55&amp;O55,$L56&amp;O56,$L57&amp;O57,$L58&amp;O58,$L59&amp;O59,$L60&amp;O60,$L61&amp;O61,$L62&amp;O62,$L63&amp;O63,$L64&amp;O64," "))</f>
        <v/>
      </c>
      <c r="Y54" s="136" t="str">
        <f>IF($P54="","",_xlfn.TEXTJOIN({"","cm","cm","cm","cm","cm","cm","cm","cm","cm","cm"},TRUE,$P54,$L55&amp;P55,$L56&amp;P56,$L57&amp;P57,$L58&amp;P58,$L59&amp;P59,$L60&amp;P60,$L61&amp;P61,$L62&amp;P62,$L63&amp;P63,$L64&amp;P64," "))</f>
        <v/>
      </c>
      <c r="Z54" s="136" t="str">
        <f>IF($Q54="","",_xlfn.TEXTJOIN({"","cm","cm","cm","cm","cm","cm","cm","cm","cm","cm"},TRUE,$Q54,$L55&amp;Q55,$L56&amp;Q56,$L57&amp;Q57,$L58&amp;Q58,$L59&amp;Q59,$L60&amp;Q60,$L61&amp;Q61,$L62&amp;Q62,$L63&amp;Q63,$L64&amp;Q64," "))</f>
        <v/>
      </c>
      <c r="AA54" s="136" t="str">
        <f>IF($R54="","",_xlfn.TEXTJOIN({"","cm","cm","cm","cm","cm","cm","cm","cm","cm","cm"},TRUE,$R54,$L55&amp;R55,$L56&amp;R56,$L57&amp;R57,$L58&amp;R58,$L59&amp;R59,$L60&amp;R60,$L61&amp;R61,$L62&amp;R62,$L63&amp;R63,$L64&amp;R64," "))</f>
        <v/>
      </c>
      <c r="AB54" s="136" t="str">
        <f>IF($S54="","",_xlfn.TEXTJOIN({"","cm","cm","cm","cm","cm","cm","cm","cm","cm","cm"},TRUE,$S54,$L55&amp;S55,$L56&amp;S56,$L57&amp;S57,$L58&amp;S58,$L59&amp;S59,$L60&amp;S60,$L61&amp;S61,$L62&amp;S62,$L63&amp;S63,$L64&amp;S64," "))</f>
        <v/>
      </c>
      <c r="AC54" s="136" t="str">
        <f>IF($T54="","",_xlfn.TEXTJOIN({"","cm","cm","cm","cm","cm","cm","cm","cm","cm","cm"},TRUE,$T54,$L55&amp;T55,$L56&amp;T56,$L57&amp;T57,$L58&amp;T58,$L59&amp;T59,$L60&amp;T60,$L61&amp;T61,$L62&amp;T62,$L63&amp;T63,$L64&amp;T64," "))</f>
        <v/>
      </c>
      <c r="AD54" s="136" t="str">
        <f>V54&amp;CHAR(10)&amp;W54&amp;CHAR(10)&amp;X54&amp;CHAR(10)&amp;Y54&amp;CHAR(10)&amp;Z54&amp;CHAR(10)&amp;AA54&amp;CHAR(10)&amp;AB54&amp;CHAR(10)&amp;AC54</f>
        <v xml:space="preserve">*　ウエスト：cm　ヒップ：cm　また上：cm　また下：cm 
</v>
      </c>
    </row>
    <row r="55" spans="1:30" ht="30" customHeight="1">
      <c r="A55" s="547"/>
      <c r="B55" s="532"/>
      <c r="C55" s="532"/>
      <c r="D55" s="532"/>
      <c r="E55" s="532"/>
      <c r="F55" s="541"/>
      <c r="G55" s="532"/>
      <c r="H55" s="544"/>
      <c r="I55" s="535"/>
      <c r="J55" s="538"/>
      <c r="K55" s="550"/>
      <c r="L55" s="217" t="str">
        <f>IF(ISERROR(VLOOKUP($J54,'自動計算（このシートは消さない）'!$M$3:$AH$52,2,0)),"",VLOOKUP($J54,'自動計算（このシートは消さない）'!$M$3:$AH$52,2,0))&amp;""</f>
        <v>　ウエスト：</v>
      </c>
      <c r="M55" s="218"/>
      <c r="N55" s="218"/>
      <c r="O55" s="218"/>
      <c r="P55" s="218"/>
      <c r="Q55" s="218"/>
      <c r="R55" s="218"/>
      <c r="S55" s="218"/>
      <c r="T55" s="218"/>
      <c r="U55" s="535"/>
    </row>
    <row r="56" spans="1:30" ht="30" customHeight="1">
      <c r="A56" s="547"/>
      <c r="B56" s="532"/>
      <c r="C56" s="532"/>
      <c r="D56" s="532"/>
      <c r="E56" s="532"/>
      <c r="F56" s="541"/>
      <c r="G56" s="532"/>
      <c r="H56" s="544"/>
      <c r="I56" s="535"/>
      <c r="J56" s="538"/>
      <c r="K56" s="550"/>
      <c r="L56" s="217" t="str">
        <f>IF(ISERROR(VLOOKUP($J54,'自動計算（このシートは消さない）'!$M$3:$AH$52,4,0)),"",VLOOKUP($J54,'自動計算（このシートは消さない）'!$M$3:$AH$52,4,0))&amp;""</f>
        <v>　ヒップ：</v>
      </c>
      <c r="M56" s="218"/>
      <c r="N56" s="218"/>
      <c r="O56" s="218"/>
      <c r="P56" s="218"/>
      <c r="Q56" s="218"/>
      <c r="R56" s="218"/>
      <c r="S56" s="218"/>
      <c r="T56" s="218"/>
      <c r="U56" s="535"/>
    </row>
    <row r="57" spans="1:30" ht="30" customHeight="1">
      <c r="A57" s="547"/>
      <c r="B57" s="532"/>
      <c r="C57" s="532"/>
      <c r="D57" s="532"/>
      <c r="E57" s="532"/>
      <c r="F57" s="541"/>
      <c r="G57" s="532"/>
      <c r="H57" s="544"/>
      <c r="I57" s="535"/>
      <c r="J57" s="538"/>
      <c r="K57" s="550"/>
      <c r="L57" s="217" t="str">
        <f>IF(ISERROR(VLOOKUP($J54,'自動計算（このシートは消さない）'!$M$3:$AH$52,6,0)),"",VLOOKUP($J54,'自動計算（このシートは消さない）'!$M$3:$AH$52,6,0))&amp;""</f>
        <v>　また上：</v>
      </c>
      <c r="M57" s="218"/>
      <c r="N57" s="218"/>
      <c r="O57" s="218"/>
      <c r="P57" s="218"/>
      <c r="Q57" s="218"/>
      <c r="R57" s="218"/>
      <c r="S57" s="218"/>
      <c r="T57" s="218"/>
      <c r="U57" s="535"/>
    </row>
    <row r="58" spans="1:30" ht="30" customHeight="1">
      <c r="A58" s="547"/>
      <c r="B58" s="532"/>
      <c r="C58" s="532"/>
      <c r="D58" s="532"/>
      <c r="E58" s="532"/>
      <c r="F58" s="541"/>
      <c r="G58" s="532"/>
      <c r="H58" s="544"/>
      <c r="I58" s="535"/>
      <c r="J58" s="538"/>
      <c r="K58" s="550"/>
      <c r="L58" s="217" t="str">
        <f>IF(ISERROR(VLOOKUP($J54,'自動計算（このシートは消さない）'!$M$3:$AH$52,8,0)),"",VLOOKUP($J54,'自動計算（このシートは消さない）'!$M$3:$AH$52,8,0))&amp;""</f>
        <v>　また下：</v>
      </c>
      <c r="M58" s="218"/>
      <c r="N58" s="218"/>
      <c r="O58" s="218"/>
      <c r="P58" s="218"/>
      <c r="Q58" s="218"/>
      <c r="R58" s="218"/>
      <c r="S58" s="218"/>
      <c r="T58" s="218"/>
      <c r="U58" s="535"/>
    </row>
    <row r="59" spans="1:30" ht="30" customHeight="1">
      <c r="A59" s="547"/>
      <c r="B59" s="532"/>
      <c r="C59" s="532"/>
      <c r="D59" s="532"/>
      <c r="E59" s="532"/>
      <c r="F59" s="541"/>
      <c r="G59" s="532"/>
      <c r="H59" s="544"/>
      <c r="I59" s="535"/>
      <c r="J59" s="538"/>
      <c r="K59" s="550"/>
      <c r="L59" s="217" t="str">
        <f>IF(ISERROR(VLOOKUP($J54,'自動計算（このシートは消さない）'!$M$3:$AH$52,10,0)),"",VLOOKUP($J54,'自動計算（このシートは消さない）'!$M$3:$AH$52,10,0))&amp;""</f>
        <v/>
      </c>
      <c r="M59" s="218"/>
      <c r="N59" s="218"/>
      <c r="O59" s="218"/>
      <c r="P59" s="218"/>
      <c r="Q59" s="218"/>
      <c r="R59" s="218"/>
      <c r="S59" s="218"/>
      <c r="T59" s="218"/>
      <c r="U59" s="535"/>
    </row>
    <row r="60" spans="1:30" ht="30" customHeight="1">
      <c r="A60" s="547"/>
      <c r="B60" s="532"/>
      <c r="C60" s="532"/>
      <c r="D60" s="532"/>
      <c r="E60" s="532"/>
      <c r="F60" s="541"/>
      <c r="G60" s="532"/>
      <c r="H60" s="544"/>
      <c r="I60" s="535"/>
      <c r="J60" s="538"/>
      <c r="K60" s="550"/>
      <c r="L60" s="217" t="str">
        <f>IF(ISERROR(VLOOKUP($J54,'自動計算（このシートは消さない）'!$M$3:$AH$52,12,0)),"",VLOOKUP($J54,'自動計算（このシートは消さない）'!$M$3:$AH$52,12,0))&amp;""</f>
        <v/>
      </c>
      <c r="M60" s="218"/>
      <c r="N60" s="218"/>
      <c r="O60" s="218"/>
      <c r="P60" s="218"/>
      <c r="Q60" s="218"/>
      <c r="R60" s="218"/>
      <c r="S60" s="218"/>
      <c r="T60" s="218"/>
      <c r="U60" s="535"/>
    </row>
    <row r="61" spans="1:30" ht="30" customHeight="1">
      <c r="A61" s="547"/>
      <c r="B61" s="532"/>
      <c r="C61" s="532"/>
      <c r="D61" s="532"/>
      <c r="E61" s="532"/>
      <c r="F61" s="541"/>
      <c r="G61" s="532"/>
      <c r="H61" s="544"/>
      <c r="I61" s="535"/>
      <c r="J61" s="538"/>
      <c r="K61" s="550"/>
      <c r="L61" s="217" t="str">
        <f>IF(ISERROR(VLOOKUP($J54,'自動計算（このシートは消さない）'!$M$3:$AH$52,14,0)),"",VLOOKUP($J54,'自動計算（このシートは消さない）'!$M$3:$AH$52,14,0))&amp;""</f>
        <v/>
      </c>
      <c r="M61" s="218"/>
      <c r="N61" s="218"/>
      <c r="O61" s="218"/>
      <c r="P61" s="218"/>
      <c r="Q61" s="218"/>
      <c r="R61" s="218"/>
      <c r="S61" s="218"/>
      <c r="T61" s="218"/>
      <c r="U61" s="535"/>
    </row>
    <row r="62" spans="1:30" ht="30" customHeight="1">
      <c r="A62" s="547"/>
      <c r="B62" s="532"/>
      <c r="C62" s="532"/>
      <c r="D62" s="532"/>
      <c r="E62" s="532"/>
      <c r="F62" s="541"/>
      <c r="G62" s="532"/>
      <c r="H62" s="544"/>
      <c r="I62" s="535"/>
      <c r="J62" s="538"/>
      <c r="K62" s="550"/>
      <c r="L62" s="217" t="str">
        <f>IF(ISERROR(VLOOKUP($J54,'自動計算（このシートは消さない）'!$M$3:$AH$52,16,0)),"",VLOOKUP($J54,'自動計算（このシートは消さない）'!$M$3:$AH$52,16,0))&amp;""</f>
        <v/>
      </c>
      <c r="M62" s="218"/>
      <c r="N62" s="218"/>
      <c r="O62" s="218"/>
      <c r="P62" s="218"/>
      <c r="Q62" s="218"/>
      <c r="R62" s="218"/>
      <c r="S62" s="218"/>
      <c r="T62" s="218"/>
      <c r="U62" s="535"/>
    </row>
    <row r="63" spans="1:30" ht="30" customHeight="1">
      <c r="A63" s="547"/>
      <c r="B63" s="532"/>
      <c r="C63" s="532"/>
      <c r="D63" s="532"/>
      <c r="E63" s="532"/>
      <c r="F63" s="541"/>
      <c r="G63" s="532"/>
      <c r="H63" s="544"/>
      <c r="I63" s="535"/>
      <c r="J63" s="538"/>
      <c r="K63" s="550"/>
      <c r="L63" s="217" t="str">
        <f>IF(ISERROR(VLOOKUP($J54,'自動計算（このシートは消さない）'!$M$3:$AH$52,18,0)),"",VLOOKUP($J54,'自動計算（このシートは消さない）'!$M$3:$AH$52,18,0))&amp;""</f>
        <v/>
      </c>
      <c r="M63" s="218"/>
      <c r="N63" s="218"/>
      <c r="O63" s="218"/>
      <c r="P63" s="218"/>
      <c r="Q63" s="218"/>
      <c r="R63" s="218"/>
      <c r="S63" s="218"/>
      <c r="T63" s="218"/>
      <c r="U63" s="535"/>
    </row>
    <row r="64" spans="1:30" ht="30" customHeight="1">
      <c r="A64" s="548"/>
      <c r="B64" s="533"/>
      <c r="C64" s="533"/>
      <c r="D64" s="533"/>
      <c r="E64" s="533"/>
      <c r="F64" s="542"/>
      <c r="G64" s="533"/>
      <c r="H64" s="545"/>
      <c r="I64" s="536"/>
      <c r="J64" s="539"/>
      <c r="K64" s="551"/>
      <c r="L64" s="217" t="str">
        <f>IF(ISERROR(VLOOKUP($J54,'自動計算（このシートは消さない）'!$M$3:$AH$52,20,0)),"",VLOOKUP($J54,'自動計算（このシートは消さない）'!$M$3:$AH$52,20,0))&amp;""</f>
        <v/>
      </c>
      <c r="M64" s="218"/>
      <c r="N64" s="218"/>
      <c r="O64" s="218"/>
      <c r="P64" s="218"/>
      <c r="Q64" s="218"/>
      <c r="R64" s="218"/>
      <c r="S64" s="218"/>
      <c r="T64" s="218"/>
      <c r="U64" s="536"/>
    </row>
    <row r="65" spans="1:30" ht="22.25" customHeight="1">
      <c r="A65" s="546">
        <f>A54+1</f>
        <v>6</v>
      </c>
      <c r="B65" s="531" t="str">
        <f>原稿①!F32&amp;""</f>
        <v/>
      </c>
      <c r="C65" s="531" t="str">
        <f>原稿①!G32&amp;""</f>
        <v/>
      </c>
      <c r="D65" s="531" t="str">
        <f>原稿①!H32&amp;""</f>
        <v/>
      </c>
      <c r="E65" s="531" t="str">
        <f>原稿①!I32&amp;""</f>
        <v/>
      </c>
      <c r="F65" s="540" t="str">
        <f>原稿①!J32&amp;""</f>
        <v/>
      </c>
      <c r="G65" s="531" t="str">
        <f>IF(サプライヤー入力FM!$I$65="","",IF(ISERROR(VLOOKUP(原稿①!$W32,'ﾊｯｼｭﾀｸﾞ＆NB名データ（このシートは消さない）'!C6:G114,5,0)),"",VLOOKUP(原稿①!$W32,'ﾊｯｼｭﾀｸﾞ＆NB名データ（このシートは消さない）'!C6:G114,5,0)))</f>
        <v/>
      </c>
      <c r="H65" s="543"/>
      <c r="I65" s="534"/>
      <c r="J65" s="537" t="s">
        <v>294</v>
      </c>
      <c r="K65" s="549">
        <f>IF(ISERROR(VLOOKUP($J65,'自動計算（このシートは消さない）'!$M$3:$AH$28,12,0)),"",VLOOKUP($J65,'自動計算（このシートは消さない）'!$M$3:$AH$28,12,0))</f>
        <v>0</v>
      </c>
      <c r="L65" s="217"/>
      <c r="M65" s="180" t="str">
        <f>原稿①!R32&amp;""</f>
        <v>*</v>
      </c>
      <c r="N65" s="180" t="str">
        <f>原稿①!S32&amp;""</f>
        <v/>
      </c>
      <c r="O65" s="180" t="str">
        <f>原稿①!T32&amp;""</f>
        <v/>
      </c>
      <c r="P65" s="180" t="str">
        <f>原稿①!U32&amp;""</f>
        <v/>
      </c>
      <c r="Q65" s="180" t="str">
        <f>原稿①!R34&amp;""</f>
        <v/>
      </c>
      <c r="R65" s="180" t="str">
        <f>原稿①!S34&amp;""</f>
        <v/>
      </c>
      <c r="S65" s="180" t="str">
        <f>原稿①!T34&amp;""</f>
        <v/>
      </c>
      <c r="T65" s="180" t="str">
        <f>原稿①!U34&amp;""</f>
        <v/>
      </c>
      <c r="U65" s="534"/>
      <c r="V65" s="136" t="str">
        <f>IF($M65="","",_xlfn.TEXTJOIN({"","cm","cm","cm","cm","cm","cm","cm","cm","cm","cm"},TRUE,$M65,$L66&amp;M66,$L67&amp;M67,$L68&amp;M68,$L69&amp;M69,$L70&amp;M70,$L71&amp;M71,$L72&amp;M72,$L73&amp;M73,$L74&amp;M74,$L75&amp;M75," "))</f>
        <v xml:space="preserve">*　ウエスト：cm　ヒップ：cm　また上：cm　また下：cm </v>
      </c>
      <c r="W65" s="136" t="str">
        <f>IF($N65="","",_xlfn.TEXTJOIN({"","cm","cm","cm","cm","cm","cm","cm","cm","cm","cm"},TRUE,$N65,$L66&amp;N66,$L67&amp;N67,$L68&amp;N68,$L69&amp;N69,$L70&amp;N70,$L71&amp;N71,$L72&amp;N72,$L73&amp;N73,$L74&amp;N74,$L75&amp;N75," "))</f>
        <v/>
      </c>
      <c r="X65" s="136" t="str">
        <f>IF($O65="","",_xlfn.TEXTJOIN({"","cm","cm","cm","cm","cm","cm","cm","cm","cm","cm"},TRUE,$O65,$L66&amp;O66,$L67&amp;O67,$L68&amp;O68,$L69&amp;O69,$L70&amp;O70,$L71&amp;O71,$L72&amp;O72,$L73&amp;O73,$L74&amp;O74,$L75&amp;O75," "))</f>
        <v/>
      </c>
      <c r="Y65" s="136" t="str">
        <f>IF($P65="","",_xlfn.TEXTJOIN({"","cm","cm","cm","cm","cm","cm","cm","cm","cm","cm"},TRUE,$P65,$L66&amp;P66,$L67&amp;P67,$L68&amp;P68,$L69&amp;P69,$L70&amp;P70,$L71&amp;P71,$L72&amp;P72,$L73&amp;P73,$L74&amp;P74,$L75&amp;P75," "))</f>
        <v/>
      </c>
      <c r="Z65" s="136" t="str">
        <f>IF($Q65="","",_xlfn.TEXTJOIN({"","cm","cm","cm","cm","cm","cm","cm","cm","cm","cm"},TRUE,$Q65,$L66&amp;Q66,$L67&amp;Q67,$L68&amp;Q68,$L69&amp;Q69,$L70&amp;Q70,$L71&amp;Q71,$L72&amp;Q72,$L73&amp;Q73,$L74&amp;Q74,$L75&amp;Q75," "))</f>
        <v/>
      </c>
      <c r="AA65" s="136" t="str">
        <f>IF($R65="","",_xlfn.TEXTJOIN({"","cm","cm","cm","cm","cm","cm","cm","cm","cm","cm"},TRUE,$R65,$L66&amp;R66,$L67&amp;R67,$L68&amp;R68,$L69&amp;R69,$L70&amp;R70,$L71&amp;R71,$L72&amp;R72,$L73&amp;R73,$L74&amp;R74,$L75&amp;R75," "))</f>
        <v/>
      </c>
      <c r="AB65" s="136" t="str">
        <f>IF($S65="","",_xlfn.TEXTJOIN({"","cm","cm","cm","cm","cm","cm","cm","cm","cm","cm"},TRUE,$S65,$L66&amp;S66,$L67&amp;S67,$L68&amp;S68,$L69&amp;S69,$L70&amp;S70,$L71&amp;S71,$L72&amp;S72,$L73&amp;S73,$L74&amp;S74,$L75&amp;S75," "))</f>
        <v/>
      </c>
      <c r="AC65" s="136" t="str">
        <f>IF($T65="","",_xlfn.TEXTJOIN({"","cm","cm","cm","cm","cm","cm","cm","cm","cm","cm"},TRUE,$T65,$L66&amp;T66,$L67&amp;T67,$L68&amp;T68,$L69&amp;T69,$L70&amp;T70,$L71&amp;T71,$L72&amp;T72,$L73&amp;T73,$L74&amp;T74,$L75&amp;T75," "))</f>
        <v/>
      </c>
      <c r="AD65" s="136" t="str">
        <f>V65&amp;CHAR(10)&amp;W65&amp;CHAR(10)&amp;X65&amp;CHAR(10)&amp;Y65&amp;CHAR(10)&amp;Z65&amp;CHAR(10)&amp;AA65&amp;CHAR(10)&amp;AB65&amp;CHAR(10)&amp;AC65</f>
        <v xml:space="preserve">*　ウエスト：cm　ヒップ：cm　また上：cm　また下：cm 
</v>
      </c>
    </row>
    <row r="66" spans="1:30" ht="30" customHeight="1">
      <c r="A66" s="547"/>
      <c r="B66" s="532"/>
      <c r="C66" s="532"/>
      <c r="D66" s="532"/>
      <c r="E66" s="532"/>
      <c r="F66" s="541"/>
      <c r="G66" s="532"/>
      <c r="H66" s="544"/>
      <c r="I66" s="535"/>
      <c r="J66" s="538"/>
      <c r="K66" s="550"/>
      <c r="L66" s="217" t="str">
        <f>IF(ISERROR(VLOOKUP($J65,'自動計算（このシートは消さない）'!$M$3:$AH$52,2,0)),"",VLOOKUP($J65,'自動計算（このシートは消さない）'!$M$3:$AH$52,2,0))&amp;""</f>
        <v>　ウエスト：</v>
      </c>
      <c r="M66" s="218"/>
      <c r="N66" s="218"/>
      <c r="O66" s="218"/>
      <c r="P66" s="218"/>
      <c r="Q66" s="218"/>
      <c r="R66" s="218"/>
      <c r="S66" s="218"/>
      <c r="T66" s="218"/>
      <c r="U66" s="535"/>
    </row>
    <row r="67" spans="1:30" ht="30" customHeight="1">
      <c r="A67" s="547"/>
      <c r="B67" s="532"/>
      <c r="C67" s="532"/>
      <c r="D67" s="532"/>
      <c r="E67" s="532"/>
      <c r="F67" s="541"/>
      <c r="G67" s="532"/>
      <c r="H67" s="544"/>
      <c r="I67" s="535"/>
      <c r="J67" s="538"/>
      <c r="K67" s="550"/>
      <c r="L67" s="217" t="str">
        <f>IF(ISERROR(VLOOKUP($J65,'自動計算（このシートは消さない）'!$M$3:$AH$52,4,0)),"",VLOOKUP($J65,'自動計算（このシートは消さない）'!$M$3:$AH$52,4,0))&amp;""</f>
        <v>　ヒップ：</v>
      </c>
      <c r="M67" s="218"/>
      <c r="N67" s="218"/>
      <c r="O67" s="218"/>
      <c r="P67" s="218"/>
      <c r="Q67" s="218"/>
      <c r="R67" s="218"/>
      <c r="S67" s="218"/>
      <c r="T67" s="218"/>
      <c r="U67" s="535"/>
    </row>
    <row r="68" spans="1:30" ht="30" customHeight="1">
      <c r="A68" s="547"/>
      <c r="B68" s="532"/>
      <c r="C68" s="532"/>
      <c r="D68" s="532"/>
      <c r="E68" s="532"/>
      <c r="F68" s="541"/>
      <c r="G68" s="532"/>
      <c r="H68" s="544"/>
      <c r="I68" s="535"/>
      <c r="J68" s="538"/>
      <c r="K68" s="550"/>
      <c r="L68" s="217" t="str">
        <f>IF(ISERROR(VLOOKUP($J65,'自動計算（このシートは消さない）'!$M$3:$AH$52,6,0)),"",VLOOKUP($J65,'自動計算（このシートは消さない）'!$M$3:$AH$52,6,0))&amp;""</f>
        <v>　また上：</v>
      </c>
      <c r="M68" s="218"/>
      <c r="N68" s="218"/>
      <c r="O68" s="218"/>
      <c r="P68" s="218"/>
      <c r="Q68" s="218"/>
      <c r="R68" s="218"/>
      <c r="S68" s="218"/>
      <c r="T68" s="218"/>
      <c r="U68" s="535"/>
    </row>
    <row r="69" spans="1:30" ht="30" customHeight="1">
      <c r="A69" s="547"/>
      <c r="B69" s="532"/>
      <c r="C69" s="532"/>
      <c r="D69" s="532"/>
      <c r="E69" s="532"/>
      <c r="F69" s="541"/>
      <c r="G69" s="532"/>
      <c r="H69" s="544"/>
      <c r="I69" s="535"/>
      <c r="J69" s="538"/>
      <c r="K69" s="550"/>
      <c r="L69" s="217" t="str">
        <f>IF(ISERROR(VLOOKUP($J65,'自動計算（このシートは消さない）'!$M$3:$AH$52,8,0)),"",VLOOKUP($J65,'自動計算（このシートは消さない）'!$M$3:$AH$52,8,0))&amp;""</f>
        <v>　また下：</v>
      </c>
      <c r="M69" s="218"/>
      <c r="N69" s="218"/>
      <c r="O69" s="218"/>
      <c r="P69" s="218"/>
      <c r="Q69" s="218"/>
      <c r="R69" s="218"/>
      <c r="S69" s="218"/>
      <c r="T69" s="218"/>
      <c r="U69" s="535"/>
    </row>
    <row r="70" spans="1:30" ht="30" customHeight="1">
      <c r="A70" s="547"/>
      <c r="B70" s="532"/>
      <c r="C70" s="532"/>
      <c r="D70" s="532"/>
      <c r="E70" s="532"/>
      <c r="F70" s="541"/>
      <c r="G70" s="532"/>
      <c r="H70" s="544"/>
      <c r="I70" s="535"/>
      <c r="J70" s="538"/>
      <c r="K70" s="551"/>
      <c r="L70" s="217" t="str">
        <f>IF(ISERROR(VLOOKUP($J65,'自動計算（このシートは消さない）'!$M$3:$AH$52,10,0)),"",VLOOKUP($J65,'自動計算（このシートは消さない）'!$M$3:$AH$52,10,0))&amp;""</f>
        <v/>
      </c>
      <c r="M70" s="218"/>
      <c r="N70" s="218"/>
      <c r="O70" s="218"/>
      <c r="P70" s="218"/>
      <c r="Q70" s="218"/>
      <c r="R70" s="218"/>
      <c r="S70" s="218"/>
      <c r="T70" s="218"/>
      <c r="U70" s="535"/>
    </row>
    <row r="71" spans="1:30" ht="30" customHeight="1">
      <c r="A71" s="547"/>
      <c r="B71" s="532"/>
      <c r="C71" s="532"/>
      <c r="D71" s="532"/>
      <c r="E71" s="532"/>
      <c r="F71" s="541"/>
      <c r="G71" s="532"/>
      <c r="H71" s="544"/>
      <c r="I71" s="535"/>
      <c r="J71" s="538"/>
      <c r="K71" s="194"/>
      <c r="L71" s="217" t="str">
        <f>IF(ISERROR(VLOOKUP($J65,'自動計算（このシートは消さない）'!$M$3:$AH$52,12,0)),"",VLOOKUP($J65,'自動計算（このシートは消さない）'!$M$3:$AH$52,12,0))&amp;""</f>
        <v/>
      </c>
      <c r="M71" s="218"/>
      <c r="N71" s="218"/>
      <c r="O71" s="218"/>
      <c r="P71" s="218"/>
      <c r="Q71" s="218"/>
      <c r="R71" s="218"/>
      <c r="S71" s="218"/>
      <c r="T71" s="218"/>
      <c r="U71" s="535"/>
    </row>
    <row r="72" spans="1:30" ht="30" customHeight="1">
      <c r="A72" s="547"/>
      <c r="B72" s="532"/>
      <c r="C72" s="532"/>
      <c r="D72" s="532"/>
      <c r="E72" s="532"/>
      <c r="F72" s="541"/>
      <c r="G72" s="532"/>
      <c r="H72" s="544"/>
      <c r="I72" s="535"/>
      <c r="J72" s="538"/>
      <c r="K72" s="194"/>
      <c r="L72" s="217" t="str">
        <f>IF(ISERROR(VLOOKUP($J65,'自動計算（このシートは消さない）'!$M$3:$AH$52,14,0)),"",VLOOKUP($J65,'自動計算（このシートは消さない）'!$M$3:$AH$52,14,0))&amp;""</f>
        <v/>
      </c>
      <c r="M72" s="218"/>
      <c r="N72" s="218"/>
      <c r="O72" s="218"/>
      <c r="P72" s="218"/>
      <c r="Q72" s="218"/>
      <c r="R72" s="218"/>
      <c r="S72" s="218"/>
      <c r="T72" s="218"/>
      <c r="U72" s="535"/>
    </row>
    <row r="73" spans="1:30" ht="30" customHeight="1">
      <c r="A73" s="547"/>
      <c r="B73" s="532"/>
      <c r="C73" s="532"/>
      <c r="D73" s="532"/>
      <c r="E73" s="532"/>
      <c r="F73" s="541"/>
      <c r="G73" s="532"/>
      <c r="H73" s="544"/>
      <c r="I73" s="535"/>
      <c r="J73" s="538"/>
      <c r="K73" s="194"/>
      <c r="L73" s="217" t="str">
        <f>IF(ISERROR(VLOOKUP($J65,'自動計算（このシートは消さない）'!$M$3:$AH$52,16,0)),"",VLOOKUP($J65,'自動計算（このシートは消さない）'!$M$3:$AH$52,16,0))&amp;""</f>
        <v/>
      </c>
      <c r="M73" s="218"/>
      <c r="N73" s="218"/>
      <c r="O73" s="218"/>
      <c r="P73" s="218"/>
      <c r="Q73" s="218"/>
      <c r="R73" s="218"/>
      <c r="S73" s="218"/>
      <c r="T73" s="218"/>
      <c r="U73" s="535"/>
    </row>
    <row r="74" spans="1:30" ht="30" customHeight="1">
      <c r="A74" s="547"/>
      <c r="B74" s="532"/>
      <c r="C74" s="532"/>
      <c r="D74" s="532"/>
      <c r="E74" s="532"/>
      <c r="F74" s="541"/>
      <c r="G74" s="532"/>
      <c r="H74" s="544"/>
      <c r="I74" s="535"/>
      <c r="J74" s="538"/>
      <c r="K74" s="194"/>
      <c r="L74" s="217" t="str">
        <f>IF(ISERROR(VLOOKUP($J65,'自動計算（このシートは消さない）'!$M$3:$AH$52,18,0)),"",VLOOKUP($J65,'自動計算（このシートは消さない）'!$M$3:$AH$52,18,0))&amp;""</f>
        <v/>
      </c>
      <c r="M74" s="218"/>
      <c r="N74" s="218"/>
      <c r="O74" s="218"/>
      <c r="P74" s="218"/>
      <c r="Q74" s="218"/>
      <c r="R74" s="218"/>
      <c r="S74" s="218"/>
      <c r="T74" s="218"/>
      <c r="U74" s="535"/>
    </row>
    <row r="75" spans="1:30" ht="30" customHeight="1">
      <c r="A75" s="548"/>
      <c r="B75" s="533"/>
      <c r="C75" s="533"/>
      <c r="D75" s="533"/>
      <c r="E75" s="533"/>
      <c r="F75" s="542"/>
      <c r="G75" s="533"/>
      <c r="H75" s="545"/>
      <c r="I75" s="536"/>
      <c r="J75" s="539"/>
      <c r="K75" s="194"/>
      <c r="L75" s="217" t="str">
        <f>IF(ISERROR(VLOOKUP($J65,'自動計算（このシートは消さない）'!$M$3:$AH$52,20,0)),"",VLOOKUP($J65,'自動計算（このシートは消さない）'!$M$3:$AH$52,20,0))&amp;""</f>
        <v/>
      </c>
      <c r="M75" s="218"/>
      <c r="N75" s="218"/>
      <c r="O75" s="218"/>
      <c r="P75" s="218"/>
      <c r="Q75" s="218"/>
      <c r="R75" s="218"/>
      <c r="S75" s="218"/>
      <c r="T75" s="218"/>
      <c r="U75" s="536"/>
    </row>
    <row r="76" spans="1:30" ht="22.25" customHeight="1">
      <c r="A76" s="546">
        <f>A65+1</f>
        <v>7</v>
      </c>
      <c r="B76" s="531" t="str">
        <f>原稿①!F36&amp;""</f>
        <v/>
      </c>
      <c r="C76" s="531" t="str">
        <f>原稿①!G36&amp;""</f>
        <v/>
      </c>
      <c r="D76" s="531" t="str">
        <f>原稿①!H36&amp;""</f>
        <v/>
      </c>
      <c r="E76" s="531" t="str">
        <f>原稿①!I36&amp;""</f>
        <v/>
      </c>
      <c r="F76" s="540" t="str">
        <f>原稿①!J36&amp;""</f>
        <v/>
      </c>
      <c r="G76" s="531" t="str">
        <f>IF(サプライヤー入力FM!$I$76="","",IF(ISERROR(VLOOKUP(原稿①!$W36,'ﾊｯｼｭﾀｸﾞ＆NB名データ（このシートは消さない）'!$C$6:$G$114,5,0)),"",VLOOKUP(原稿①!$W36,'ﾊｯｼｭﾀｸﾞ＆NB名データ（このシートは消さない）'!$C$6:$G$114,5,0)))</f>
        <v/>
      </c>
      <c r="H76" s="543"/>
      <c r="I76" s="534"/>
      <c r="J76" s="537" t="s">
        <v>257</v>
      </c>
      <c r="K76" s="549">
        <f>IF(ISERROR(VLOOKUP($J76,'自動計算（このシートは消さない）'!$M$3:$AH$28,12,0)),"",VLOOKUP($J76,'自動計算（このシートは消さない）'!$M$3:$AH$28,12,0))</f>
        <v>0</v>
      </c>
      <c r="L76" s="217"/>
      <c r="M76" s="180" t="str">
        <f>原稿①!R36&amp;""</f>
        <v>*</v>
      </c>
      <c r="N76" s="180" t="str">
        <f>原稿①!S36&amp;""</f>
        <v/>
      </c>
      <c r="O76" s="180" t="str">
        <f>原稿①!T36&amp;""</f>
        <v/>
      </c>
      <c r="P76" s="180" t="str">
        <f>原稿①!U36&amp;""</f>
        <v/>
      </c>
      <c r="Q76" s="180" t="str">
        <f>原稿①!R38&amp;""</f>
        <v/>
      </c>
      <c r="R76" s="180" t="str">
        <f>原稿①!S38&amp;""</f>
        <v/>
      </c>
      <c r="S76" s="180" t="str">
        <f>原稿①!T38&amp;""</f>
        <v/>
      </c>
      <c r="T76" s="180" t="str">
        <f>原稿①!U38&amp;""</f>
        <v/>
      </c>
      <c r="U76" s="534"/>
      <c r="V76" s="136" t="str">
        <f>IF($M76="","",_xlfn.TEXTJOIN({"","cm","cm","cm","cm","cm","cm","cm","cm","cm","cm"},TRUE,$M76,$L77&amp;M77,$L78&amp;M78,$L79&amp;M79,$L80&amp;M80,$L81&amp;M81,$L82&amp;M82,$L83&amp;M83,$L84&amp;M84,$L85&amp;M85,$L86&amp;M86," "))</f>
        <v xml:space="preserve">*　身丈：cm　肩幅：cm　身幅：cm　そで丈：cm </v>
      </c>
      <c r="W76" s="136" t="str">
        <f>IF($N76="","",_xlfn.TEXTJOIN({"","cm","cm","cm","cm","cm","cm","cm","cm","cm","cm"},TRUE,$N76,$L77&amp;N77,$L78&amp;N78,$L79&amp;N79,$L80&amp;N80,$L81&amp;N81,$L82&amp;N82,$L83&amp;N83,$L84&amp;N84,$L85&amp;N85,$L86&amp;N86," "))</f>
        <v/>
      </c>
      <c r="X76" s="136" t="str">
        <f>IF($O76="","",_xlfn.TEXTJOIN({"","cm","cm","cm","cm","cm","cm","cm","cm","cm","cm"},TRUE,$O76,$L77&amp;O77,$L78&amp;O78,$L79&amp;O79,$L80&amp;O80,$L81&amp;O81,$L82&amp;O82,$L83&amp;O83,$L84&amp;O84,$L85&amp;O85,$L86&amp;O86," "))</f>
        <v/>
      </c>
      <c r="Y76" s="136" t="str">
        <f>IF($P76="","",_xlfn.TEXTJOIN({"","cm","cm","cm","cm","cm","cm","cm","cm","cm","cm"},TRUE,$P76,$L77&amp;P77,$L78&amp;P78,$L79&amp;P79,$L80&amp;P80,$L81&amp;P81,$L82&amp;P82,$L83&amp;P83,$L84&amp;P84,$L85&amp;P85,$L86&amp;P86," "))</f>
        <v/>
      </c>
      <c r="Z76" s="136" t="str">
        <f>IF($Q76="","",_xlfn.TEXTJOIN({"","cm","cm","cm","cm","cm","cm","cm","cm","cm","cm"},TRUE,$Q76,$L77&amp;Q77,$L78&amp;Q78,$L79&amp;Q79,$L80&amp;Q80,$L81&amp;Q81,$L82&amp;Q82,$L83&amp;Q83,$L84&amp;Q84,$L85&amp;Q85,$L86&amp;Q86," "))</f>
        <v/>
      </c>
      <c r="AA76" s="136" t="str">
        <f>IF($R76="","",_xlfn.TEXTJOIN({"","cm","cm","cm","cm","cm","cm","cm","cm","cm","cm"},TRUE,$R76,$L77&amp;R77,$L78&amp;R78,$L79&amp;R79,$L80&amp;R80,$L81&amp;R81,$L82&amp;R82,$L83&amp;R83,$L84&amp;R84,$L85&amp;R85,$L86&amp;R86," "))</f>
        <v/>
      </c>
      <c r="AB76" s="136" t="str">
        <f>IF($S76="","",_xlfn.TEXTJOIN({"","cm","cm","cm","cm","cm","cm","cm","cm","cm","cm"},TRUE,$S76,$L77&amp;S77,$L78&amp;S78,$L79&amp;S79,$L80&amp;S80,$L81&amp;S81,$L82&amp;S82,$L83&amp;S83,$L84&amp;S84,$L85&amp;S85,$L86&amp;S86," "))</f>
        <v/>
      </c>
      <c r="AC76" s="136" t="str">
        <f>IF($T76="","",_xlfn.TEXTJOIN({"","cm","cm","cm","cm","cm","cm","cm","cm","cm","cm"},TRUE,$T76,$L77&amp;T77,$L78&amp;T78,$L79&amp;T79,$L80&amp;T80,$L81&amp;T81,$L82&amp;T82,$L83&amp;T83,$L84&amp;T84,$L85&amp;T85,$L86&amp;T86," "))</f>
        <v/>
      </c>
      <c r="AD76" s="136" t="str">
        <f>V76&amp;CHAR(10)&amp;W76&amp;CHAR(10)&amp;X76&amp;CHAR(10)&amp;Y76&amp;CHAR(10)&amp;Z76&amp;CHAR(10)&amp;AA76&amp;CHAR(10)&amp;AB76&amp;CHAR(10)&amp;AC76</f>
        <v xml:space="preserve">*　身丈：cm　肩幅：cm　身幅：cm　そで丈：cm 
</v>
      </c>
    </row>
    <row r="77" spans="1:30" ht="30" customHeight="1">
      <c r="A77" s="547"/>
      <c r="B77" s="532"/>
      <c r="C77" s="532"/>
      <c r="D77" s="532"/>
      <c r="E77" s="532"/>
      <c r="F77" s="541"/>
      <c r="G77" s="532"/>
      <c r="H77" s="544"/>
      <c r="I77" s="535"/>
      <c r="J77" s="538"/>
      <c r="K77" s="550"/>
      <c r="L77" s="217" t="str">
        <f>IF(ISERROR(VLOOKUP($J76,'自動計算（このシートは消さない）'!$M$3:$AH$52,2,0)),"",VLOOKUP($J76,'自動計算（このシートは消さない）'!$M$3:$AH$52,2,0))&amp;""</f>
        <v>　身丈：</v>
      </c>
      <c r="M77" s="218"/>
      <c r="N77" s="218"/>
      <c r="O77" s="218"/>
      <c r="P77" s="218"/>
      <c r="Q77" s="218"/>
      <c r="R77" s="218"/>
      <c r="S77" s="218"/>
      <c r="T77" s="218"/>
      <c r="U77" s="535"/>
    </row>
    <row r="78" spans="1:30" ht="30" customHeight="1">
      <c r="A78" s="547"/>
      <c r="B78" s="532"/>
      <c r="C78" s="532"/>
      <c r="D78" s="532"/>
      <c r="E78" s="532"/>
      <c r="F78" s="541"/>
      <c r="G78" s="532"/>
      <c r="H78" s="544"/>
      <c r="I78" s="535"/>
      <c r="J78" s="538"/>
      <c r="K78" s="550"/>
      <c r="L78" s="217" t="str">
        <f>IF(ISERROR(VLOOKUP($J76,'自動計算（このシートは消さない）'!$M$3:$AH$52,4,0)),"",VLOOKUP($J76,'自動計算（このシートは消さない）'!$M$3:$AH$52,4,0))&amp;""</f>
        <v>　肩幅：</v>
      </c>
      <c r="M78" s="218"/>
      <c r="N78" s="218"/>
      <c r="O78" s="218"/>
      <c r="P78" s="218"/>
      <c r="Q78" s="218"/>
      <c r="R78" s="218"/>
      <c r="S78" s="218"/>
      <c r="T78" s="218"/>
      <c r="U78" s="535"/>
    </row>
    <row r="79" spans="1:30" ht="30" customHeight="1">
      <c r="A79" s="547"/>
      <c r="B79" s="532"/>
      <c r="C79" s="532"/>
      <c r="D79" s="532"/>
      <c r="E79" s="532"/>
      <c r="F79" s="541"/>
      <c r="G79" s="532"/>
      <c r="H79" s="544"/>
      <c r="I79" s="535"/>
      <c r="J79" s="538"/>
      <c r="K79" s="550"/>
      <c r="L79" s="217" t="str">
        <f>IF(ISERROR(VLOOKUP($J76,'自動計算（このシートは消さない）'!$M$3:$AH$52,6,0)),"",VLOOKUP($J76,'自動計算（このシートは消さない）'!$M$3:$AH$52,6,0))&amp;""</f>
        <v>　身幅：</v>
      </c>
      <c r="M79" s="218"/>
      <c r="N79" s="218"/>
      <c r="O79" s="218"/>
      <c r="P79" s="218"/>
      <c r="Q79" s="218"/>
      <c r="R79" s="218"/>
      <c r="S79" s="218"/>
      <c r="T79" s="218"/>
      <c r="U79" s="535"/>
    </row>
    <row r="80" spans="1:30" ht="30" customHeight="1">
      <c r="A80" s="547"/>
      <c r="B80" s="532"/>
      <c r="C80" s="532"/>
      <c r="D80" s="532"/>
      <c r="E80" s="532"/>
      <c r="F80" s="541"/>
      <c r="G80" s="532"/>
      <c r="H80" s="544"/>
      <c r="I80" s="535"/>
      <c r="J80" s="538"/>
      <c r="K80" s="550"/>
      <c r="L80" s="217" t="str">
        <f>IF(ISERROR(VLOOKUP($J76,'自動計算（このシートは消さない）'!$M$3:$AH$52,8,0)),"",VLOOKUP($J76,'自動計算（このシートは消さない）'!$M$3:$AH$52,8,0))&amp;""</f>
        <v>　そで丈：</v>
      </c>
      <c r="M80" s="218"/>
      <c r="N80" s="218"/>
      <c r="O80" s="218"/>
      <c r="P80" s="218"/>
      <c r="Q80" s="218"/>
      <c r="R80" s="218"/>
      <c r="S80" s="218"/>
      <c r="T80" s="218"/>
      <c r="U80" s="535"/>
    </row>
    <row r="81" spans="1:30" ht="30" customHeight="1">
      <c r="A81" s="547"/>
      <c r="B81" s="532"/>
      <c r="C81" s="532"/>
      <c r="D81" s="532"/>
      <c r="E81" s="532"/>
      <c r="F81" s="541"/>
      <c r="G81" s="532"/>
      <c r="H81" s="544"/>
      <c r="I81" s="535"/>
      <c r="J81" s="538"/>
      <c r="K81" s="551"/>
      <c r="L81" s="217" t="str">
        <f>IF(ISERROR(VLOOKUP($J76,'自動計算（このシートは消さない）'!$M$3:$AH$52,10,0)),"",VLOOKUP($J76,'自動計算（このシートは消さない）'!$M$3:$AH$52,10,0))&amp;""</f>
        <v/>
      </c>
      <c r="M81" s="218"/>
      <c r="N81" s="218"/>
      <c r="O81" s="218"/>
      <c r="P81" s="218"/>
      <c r="Q81" s="218"/>
      <c r="R81" s="218"/>
      <c r="S81" s="218"/>
      <c r="T81" s="218"/>
      <c r="U81" s="535"/>
    </row>
    <row r="82" spans="1:30" ht="30" customHeight="1">
      <c r="A82" s="547"/>
      <c r="B82" s="532"/>
      <c r="C82" s="532"/>
      <c r="D82" s="532"/>
      <c r="E82" s="532"/>
      <c r="F82" s="541"/>
      <c r="G82" s="532"/>
      <c r="H82" s="544"/>
      <c r="I82" s="535"/>
      <c r="J82" s="538"/>
      <c r="K82" s="194"/>
      <c r="L82" s="217" t="str">
        <f>IF(ISERROR(VLOOKUP($J76,'自動計算（このシートは消さない）'!$M$3:$AH$52,12,0)),"",VLOOKUP($J76,'自動計算（このシートは消さない）'!$M$3:$AH$52,12,0))&amp;""</f>
        <v/>
      </c>
      <c r="M82" s="218"/>
      <c r="N82" s="218"/>
      <c r="O82" s="218"/>
      <c r="P82" s="218"/>
      <c r="Q82" s="218"/>
      <c r="R82" s="218"/>
      <c r="S82" s="218"/>
      <c r="T82" s="218"/>
      <c r="U82" s="535"/>
    </row>
    <row r="83" spans="1:30" ht="30" customHeight="1">
      <c r="A83" s="547"/>
      <c r="B83" s="532"/>
      <c r="C83" s="532"/>
      <c r="D83" s="532"/>
      <c r="E83" s="532"/>
      <c r="F83" s="541"/>
      <c r="G83" s="532"/>
      <c r="H83" s="544"/>
      <c r="I83" s="535"/>
      <c r="J83" s="538"/>
      <c r="K83" s="194"/>
      <c r="L83" s="217" t="str">
        <f>IF(ISERROR(VLOOKUP($J76,'自動計算（このシートは消さない）'!$M$3:$AH$52,14,0)),"",VLOOKUP($J76,'自動計算（このシートは消さない）'!$M$3:$AH$52,14,0))&amp;""</f>
        <v/>
      </c>
      <c r="M83" s="218"/>
      <c r="N83" s="218"/>
      <c r="O83" s="218"/>
      <c r="P83" s="218"/>
      <c r="Q83" s="218"/>
      <c r="R83" s="218"/>
      <c r="S83" s="218"/>
      <c r="T83" s="218"/>
      <c r="U83" s="535"/>
    </row>
    <row r="84" spans="1:30" ht="30" customHeight="1">
      <c r="A84" s="547"/>
      <c r="B84" s="532"/>
      <c r="C84" s="532"/>
      <c r="D84" s="532"/>
      <c r="E84" s="532"/>
      <c r="F84" s="541"/>
      <c r="G84" s="532"/>
      <c r="H84" s="544"/>
      <c r="I84" s="535"/>
      <c r="J84" s="538"/>
      <c r="K84" s="194"/>
      <c r="L84" s="217" t="str">
        <f>IF(ISERROR(VLOOKUP($J76,'自動計算（このシートは消さない）'!$M$3:$AH$52,16,0)),"",VLOOKUP($J76,'自動計算（このシートは消さない）'!$M$3:$AH$52,16,0))&amp;""</f>
        <v/>
      </c>
      <c r="M84" s="218"/>
      <c r="N84" s="218"/>
      <c r="O84" s="218"/>
      <c r="P84" s="218"/>
      <c r="Q84" s="218"/>
      <c r="R84" s="218"/>
      <c r="S84" s="218"/>
      <c r="T84" s="218"/>
      <c r="U84" s="535"/>
    </row>
    <row r="85" spans="1:30" ht="30" customHeight="1">
      <c r="A85" s="547"/>
      <c r="B85" s="532"/>
      <c r="C85" s="532"/>
      <c r="D85" s="532"/>
      <c r="E85" s="532"/>
      <c r="F85" s="541"/>
      <c r="G85" s="532"/>
      <c r="H85" s="544"/>
      <c r="I85" s="535"/>
      <c r="J85" s="538"/>
      <c r="K85" s="194"/>
      <c r="L85" s="217" t="str">
        <f>IF(ISERROR(VLOOKUP($J76,'自動計算（このシートは消さない）'!$M$3:$AH$52,18,0)),"",VLOOKUP($J76,'自動計算（このシートは消さない）'!$M$3:$AH$52,18,0))&amp;""</f>
        <v/>
      </c>
      <c r="M85" s="218"/>
      <c r="N85" s="218"/>
      <c r="O85" s="218"/>
      <c r="P85" s="218"/>
      <c r="Q85" s="218"/>
      <c r="R85" s="218"/>
      <c r="S85" s="218"/>
      <c r="T85" s="218"/>
      <c r="U85" s="535"/>
    </row>
    <row r="86" spans="1:30" ht="30" customHeight="1">
      <c r="A86" s="548"/>
      <c r="B86" s="533"/>
      <c r="C86" s="533"/>
      <c r="D86" s="533"/>
      <c r="E86" s="533"/>
      <c r="F86" s="542"/>
      <c r="G86" s="533"/>
      <c r="H86" s="545"/>
      <c r="I86" s="536"/>
      <c r="J86" s="539"/>
      <c r="K86" s="194"/>
      <c r="L86" s="217" t="str">
        <f>IF(ISERROR(VLOOKUP($J76,'自動計算（このシートは消さない）'!$M$3:$AH$52,20,0)),"",VLOOKUP($J76,'自動計算（このシートは消さない）'!$M$3:$AH$52,20,0))&amp;""</f>
        <v/>
      </c>
      <c r="M86" s="218"/>
      <c r="N86" s="218"/>
      <c r="O86" s="218"/>
      <c r="P86" s="218"/>
      <c r="Q86" s="218"/>
      <c r="R86" s="218"/>
      <c r="S86" s="218"/>
      <c r="T86" s="218"/>
      <c r="U86" s="536"/>
    </row>
    <row r="87" spans="1:30" ht="22.25" customHeight="1">
      <c r="A87" s="546">
        <f>A76+1</f>
        <v>8</v>
      </c>
      <c r="B87" s="531" t="str">
        <f>原稿①!F40&amp;""</f>
        <v/>
      </c>
      <c r="C87" s="531" t="str">
        <f>原稿①!G40&amp;""</f>
        <v/>
      </c>
      <c r="D87" s="531" t="str">
        <f>原稿①!H40&amp;""</f>
        <v/>
      </c>
      <c r="E87" s="531" t="str">
        <f>原稿①!I40&amp;""</f>
        <v/>
      </c>
      <c r="F87" s="540" t="str">
        <f>原稿①!J40&amp;""</f>
        <v/>
      </c>
      <c r="G87" s="531" t="str">
        <f>IF(サプライヤー入力FM!$I$87="","",IF(ISERROR(VLOOKUP(原稿①!$W40,'ﾊｯｼｭﾀｸﾞ＆NB名データ（このシートは消さない）'!$C$6:$G$114,5,0)),"",VLOOKUP(原稿①!$W40,'ﾊｯｼｭﾀｸﾞ＆NB名データ（このシートは消さない）'!$C$6:$G$114,5,0)))</f>
        <v/>
      </c>
      <c r="H87" s="543"/>
      <c r="I87" s="534"/>
      <c r="J87" s="537" t="s">
        <v>257</v>
      </c>
      <c r="K87" s="549">
        <f>IF(ISERROR(VLOOKUP($J87,'自動計算（このシートは消さない）'!$M$3:$AH$28,12,0)),"",VLOOKUP($J87,'自動計算（このシートは消さない）'!$M$3:$AH$28,12,0))</f>
        <v>0</v>
      </c>
      <c r="L87" s="217"/>
      <c r="M87" s="180" t="str">
        <f>原稿①!R40&amp;""</f>
        <v>*</v>
      </c>
      <c r="N87" s="180" t="str">
        <f>原稿①!S40&amp;""</f>
        <v/>
      </c>
      <c r="O87" s="180" t="str">
        <f>原稿①!T40&amp;""</f>
        <v/>
      </c>
      <c r="P87" s="180" t="str">
        <f>原稿①!U40&amp;""</f>
        <v/>
      </c>
      <c r="Q87" s="180" t="str">
        <f>原稿①!R42&amp;""</f>
        <v/>
      </c>
      <c r="R87" s="180" t="str">
        <f>原稿①!S42&amp;""</f>
        <v/>
      </c>
      <c r="S87" s="180" t="str">
        <f>原稿①!T42&amp;""</f>
        <v/>
      </c>
      <c r="T87" s="180" t="str">
        <f>原稿①!U42&amp;""</f>
        <v/>
      </c>
      <c r="U87" s="534"/>
      <c r="V87" s="136" t="str">
        <f>IF($M87="","",_xlfn.TEXTJOIN({"","cm","cm","cm","cm","cm","cm","cm","cm","cm","cm"},TRUE,$M87,$L88&amp;M88,$L89&amp;M89,$L90&amp;M90,$L91&amp;M91,$L92&amp;M92,$L93&amp;M93,$L94&amp;M94,$L95&amp;M95,$L96&amp;M96,$L97&amp;M97," "))</f>
        <v xml:space="preserve">*　身丈：cm　肩幅：cm　身幅：cm　そで丈：cm </v>
      </c>
      <c r="W87" s="136" t="str">
        <f>IF($N87="","",_xlfn.TEXTJOIN({"","cm","cm","cm","cm","cm","cm","cm","cm","cm","cm"},TRUE,$N87,$L88&amp;N88,$L89&amp;N89,$L90&amp;N90,$L91&amp;N91,$L92&amp;N92,$L93&amp;N93,$L94&amp;N94,$L95&amp;N95,$L96&amp;N96,$L97&amp;N97," "))</f>
        <v/>
      </c>
      <c r="X87" s="136" t="str">
        <f>IF($O87="","",_xlfn.TEXTJOIN({"","cm","cm","cm","cm","cm","cm","cm","cm","cm","cm"},TRUE,$O87,$L88&amp;O88,$L89&amp;O89,$L90&amp;O90,$L91&amp;O91,$L92&amp;O92,$L93&amp;O93,$L94&amp;O94,$L95&amp;O95,$L96&amp;O96,$L97&amp;O97," "))</f>
        <v/>
      </c>
      <c r="Y87" s="136" t="str">
        <f>IF($P87="","",_xlfn.TEXTJOIN({"","cm","cm","cm","cm","cm","cm","cm","cm","cm","cm"},TRUE,$P87,$L88&amp;P88,$L89&amp;P89,$L90&amp;P90,$L91&amp;P91,$L92&amp;P92,$L93&amp;P93,$L94&amp;P94,$L95&amp;P95,$L96&amp;P96,$L97&amp;P97," "))</f>
        <v/>
      </c>
      <c r="Z87" s="136" t="str">
        <f>IF($Q87="","",_xlfn.TEXTJOIN({"","cm","cm","cm","cm","cm","cm","cm","cm","cm","cm"},TRUE,$Q87,$L88&amp;Q88,$L89&amp;Q89,$L90&amp;Q90,$L91&amp;Q91,$L92&amp;Q92,$L93&amp;Q93,$L94&amp;Q94,$L95&amp;Q95,$L96&amp;Q96,$L97&amp;Q97," "))</f>
        <v/>
      </c>
      <c r="AA87" s="136" t="str">
        <f>IF($R87="","",_xlfn.TEXTJOIN({"","cm","cm","cm","cm","cm","cm","cm","cm","cm","cm"},TRUE,$R87,$L88&amp;R88,$L89&amp;R89,$L90&amp;R90,$L91&amp;R91,$L92&amp;R92,$L93&amp;R93,$L94&amp;R94,$L95&amp;R95,$L96&amp;R96,$L97&amp;R97," "))</f>
        <v/>
      </c>
      <c r="AB87" s="136" t="str">
        <f>IF($S87="","",_xlfn.TEXTJOIN({"","cm","cm","cm","cm","cm","cm","cm","cm","cm","cm"},TRUE,$S87,$L88&amp;S88,$L89&amp;S89,$L90&amp;S90,$L91&amp;S91,$L92&amp;S92,$L93&amp;S93,$L94&amp;S94,$L95&amp;S95,$L96&amp;S96,$L97&amp;S97," "))</f>
        <v/>
      </c>
      <c r="AC87" s="136" t="str">
        <f>IF($T87="","",_xlfn.TEXTJOIN({"","cm","cm","cm","cm","cm","cm","cm","cm","cm","cm"},TRUE,$T87,$L88&amp;T88,$L89&amp;T89,$L90&amp;T90,$L91&amp;T91,$L92&amp;T92,$L93&amp;T93,$L94&amp;T94,$L95&amp;T95,$L96&amp;T96,$L97&amp;T97," "))</f>
        <v/>
      </c>
      <c r="AD87" s="136" t="str">
        <f>V87&amp;CHAR(10)&amp;W87&amp;CHAR(10)&amp;X87&amp;CHAR(10)&amp;Y87&amp;CHAR(10)&amp;Z87&amp;CHAR(10)&amp;AA87&amp;CHAR(10)&amp;AB87&amp;CHAR(10)&amp;AC87</f>
        <v xml:space="preserve">*　身丈：cm　肩幅：cm　身幅：cm　そで丈：cm 
</v>
      </c>
    </row>
    <row r="88" spans="1:30" ht="30" customHeight="1">
      <c r="A88" s="547"/>
      <c r="B88" s="532"/>
      <c r="C88" s="532"/>
      <c r="D88" s="532"/>
      <c r="E88" s="532"/>
      <c r="F88" s="541"/>
      <c r="G88" s="532"/>
      <c r="H88" s="544"/>
      <c r="I88" s="535"/>
      <c r="J88" s="538"/>
      <c r="K88" s="550"/>
      <c r="L88" s="217" t="str">
        <f>IF(ISERROR(VLOOKUP($J87,'自動計算（このシートは消さない）'!$M$3:$AH$52,2,0)),"",VLOOKUP($J87,'自動計算（このシートは消さない）'!$M$3:$AH$52,2,0))&amp;""</f>
        <v>　身丈：</v>
      </c>
      <c r="M88" s="218"/>
      <c r="N88" s="218"/>
      <c r="O88" s="218"/>
      <c r="P88" s="218"/>
      <c r="Q88" s="218"/>
      <c r="R88" s="218"/>
      <c r="S88" s="218"/>
      <c r="T88" s="218"/>
      <c r="U88" s="535"/>
    </row>
    <row r="89" spans="1:30" ht="30" customHeight="1">
      <c r="A89" s="547"/>
      <c r="B89" s="532"/>
      <c r="C89" s="532"/>
      <c r="D89" s="532"/>
      <c r="E89" s="532"/>
      <c r="F89" s="541"/>
      <c r="G89" s="532"/>
      <c r="H89" s="544"/>
      <c r="I89" s="535"/>
      <c r="J89" s="538"/>
      <c r="K89" s="550"/>
      <c r="L89" s="217" t="str">
        <f>IF(ISERROR(VLOOKUP($J87,'自動計算（このシートは消さない）'!$M$3:$AH$52,4,0)),"",VLOOKUP($J87,'自動計算（このシートは消さない）'!$M$3:$AH$52,4,0))&amp;""</f>
        <v>　肩幅：</v>
      </c>
      <c r="M89" s="218"/>
      <c r="N89" s="218"/>
      <c r="O89" s="218"/>
      <c r="P89" s="218"/>
      <c r="Q89" s="218"/>
      <c r="R89" s="218"/>
      <c r="S89" s="218"/>
      <c r="T89" s="218"/>
      <c r="U89" s="535"/>
    </row>
    <row r="90" spans="1:30" ht="30" customHeight="1">
      <c r="A90" s="547"/>
      <c r="B90" s="532"/>
      <c r="C90" s="532"/>
      <c r="D90" s="532"/>
      <c r="E90" s="532"/>
      <c r="F90" s="541"/>
      <c r="G90" s="532"/>
      <c r="H90" s="544"/>
      <c r="I90" s="535"/>
      <c r="J90" s="538"/>
      <c r="K90" s="550"/>
      <c r="L90" s="217" t="str">
        <f>IF(ISERROR(VLOOKUP($J87,'自動計算（このシートは消さない）'!$M$3:$AH$52,6,0)),"",VLOOKUP($J87,'自動計算（このシートは消さない）'!$M$3:$AH$52,6,0))&amp;""</f>
        <v>　身幅：</v>
      </c>
      <c r="M90" s="218"/>
      <c r="N90" s="218"/>
      <c r="O90" s="218"/>
      <c r="P90" s="218"/>
      <c r="Q90" s="218"/>
      <c r="R90" s="218"/>
      <c r="S90" s="218"/>
      <c r="T90" s="218"/>
      <c r="U90" s="535"/>
    </row>
    <row r="91" spans="1:30" ht="30" customHeight="1">
      <c r="A91" s="547"/>
      <c r="B91" s="532"/>
      <c r="C91" s="532"/>
      <c r="D91" s="532"/>
      <c r="E91" s="532"/>
      <c r="F91" s="541"/>
      <c r="G91" s="532"/>
      <c r="H91" s="544"/>
      <c r="I91" s="535"/>
      <c r="J91" s="538"/>
      <c r="K91" s="550"/>
      <c r="L91" s="217" t="str">
        <f>IF(ISERROR(VLOOKUP($J87,'自動計算（このシートは消さない）'!$M$3:$AH$52,8,0)),"",VLOOKUP($J87,'自動計算（このシートは消さない）'!$M$3:$AH$52,8,0))&amp;""</f>
        <v>　そで丈：</v>
      </c>
      <c r="M91" s="218"/>
      <c r="N91" s="218"/>
      <c r="O91" s="218"/>
      <c r="P91" s="218"/>
      <c r="Q91" s="218"/>
      <c r="R91" s="218"/>
      <c r="S91" s="218"/>
      <c r="T91" s="218"/>
      <c r="U91" s="535"/>
    </row>
    <row r="92" spans="1:30" ht="30" customHeight="1">
      <c r="A92" s="547"/>
      <c r="B92" s="532"/>
      <c r="C92" s="532"/>
      <c r="D92" s="532"/>
      <c r="E92" s="532"/>
      <c r="F92" s="541"/>
      <c r="G92" s="532"/>
      <c r="H92" s="544"/>
      <c r="I92" s="535"/>
      <c r="J92" s="538"/>
      <c r="K92" s="551"/>
      <c r="L92" s="217" t="str">
        <f>IF(ISERROR(VLOOKUP($J87,'自動計算（このシートは消さない）'!$M$3:$AH$52,10,0)),"",VLOOKUP($J87,'自動計算（このシートは消さない）'!$M$3:$AH$52,10,0))&amp;""</f>
        <v/>
      </c>
      <c r="M92" s="218"/>
      <c r="N92" s="218"/>
      <c r="O92" s="218"/>
      <c r="P92" s="218"/>
      <c r="Q92" s="218"/>
      <c r="R92" s="218"/>
      <c r="S92" s="218"/>
      <c r="T92" s="218"/>
      <c r="U92" s="535"/>
    </row>
    <row r="93" spans="1:30" ht="30" customHeight="1">
      <c r="A93" s="547"/>
      <c r="B93" s="532"/>
      <c r="C93" s="532"/>
      <c r="D93" s="532"/>
      <c r="E93" s="532"/>
      <c r="F93" s="541"/>
      <c r="G93" s="532"/>
      <c r="H93" s="544"/>
      <c r="I93" s="535"/>
      <c r="J93" s="538"/>
      <c r="K93" s="194"/>
      <c r="L93" s="217" t="str">
        <f>IF(ISERROR(VLOOKUP($J87,'自動計算（このシートは消さない）'!$M$3:$AH$52,12,0)),"",VLOOKUP($J87,'自動計算（このシートは消さない）'!$M$3:$AH$52,12,0))&amp;""</f>
        <v/>
      </c>
      <c r="M93" s="218"/>
      <c r="N93" s="218"/>
      <c r="O93" s="218"/>
      <c r="P93" s="218"/>
      <c r="Q93" s="218"/>
      <c r="R93" s="218"/>
      <c r="S93" s="218"/>
      <c r="T93" s="218"/>
      <c r="U93" s="535"/>
    </row>
    <row r="94" spans="1:30" ht="30" customHeight="1">
      <c r="A94" s="547"/>
      <c r="B94" s="532"/>
      <c r="C94" s="532"/>
      <c r="D94" s="532"/>
      <c r="E94" s="532"/>
      <c r="F94" s="541"/>
      <c r="G94" s="532"/>
      <c r="H94" s="544"/>
      <c r="I94" s="535"/>
      <c r="J94" s="538"/>
      <c r="K94" s="194"/>
      <c r="L94" s="217" t="str">
        <f>IF(ISERROR(VLOOKUP($J87,'自動計算（このシートは消さない）'!$M$3:$AH$52,14,0)),"",VLOOKUP($J87,'自動計算（このシートは消さない）'!$M$3:$AH$52,14,0))&amp;""</f>
        <v/>
      </c>
      <c r="M94" s="218"/>
      <c r="N94" s="218"/>
      <c r="O94" s="218"/>
      <c r="P94" s="218"/>
      <c r="Q94" s="218"/>
      <c r="R94" s="218"/>
      <c r="S94" s="218"/>
      <c r="T94" s="218"/>
      <c r="U94" s="535"/>
    </row>
    <row r="95" spans="1:30" ht="30" customHeight="1">
      <c r="A95" s="547"/>
      <c r="B95" s="532"/>
      <c r="C95" s="532"/>
      <c r="D95" s="532"/>
      <c r="E95" s="532"/>
      <c r="F95" s="541"/>
      <c r="G95" s="532"/>
      <c r="H95" s="544"/>
      <c r="I95" s="535"/>
      <c r="J95" s="538"/>
      <c r="K95" s="194"/>
      <c r="L95" s="217" t="str">
        <f>IF(ISERROR(VLOOKUP($J87,'自動計算（このシートは消さない）'!$M$3:$AH$52,16,0)),"",VLOOKUP($J87,'自動計算（このシートは消さない）'!$M$3:$AH$52,16,0))&amp;""</f>
        <v/>
      </c>
      <c r="M95" s="218"/>
      <c r="N95" s="218"/>
      <c r="O95" s="218"/>
      <c r="P95" s="218"/>
      <c r="Q95" s="218"/>
      <c r="R95" s="218"/>
      <c r="S95" s="218"/>
      <c r="T95" s="218"/>
      <c r="U95" s="535"/>
    </row>
    <row r="96" spans="1:30" ht="30" customHeight="1">
      <c r="A96" s="547"/>
      <c r="B96" s="532"/>
      <c r="C96" s="532"/>
      <c r="D96" s="532"/>
      <c r="E96" s="532"/>
      <c r="F96" s="541"/>
      <c r="G96" s="532"/>
      <c r="H96" s="544"/>
      <c r="I96" s="535"/>
      <c r="J96" s="538"/>
      <c r="K96" s="194"/>
      <c r="L96" s="217" t="str">
        <f>IF(ISERROR(VLOOKUP($J87,'自動計算（このシートは消さない）'!$M$3:$AH$52,18,0)),"",VLOOKUP($J87,'自動計算（このシートは消さない）'!$M$3:$AH$52,18,0))&amp;""</f>
        <v/>
      </c>
      <c r="M96" s="218"/>
      <c r="N96" s="218"/>
      <c r="O96" s="218"/>
      <c r="P96" s="218"/>
      <c r="Q96" s="218"/>
      <c r="R96" s="218"/>
      <c r="S96" s="218"/>
      <c r="T96" s="218"/>
      <c r="U96" s="535"/>
    </row>
    <row r="97" spans="1:30" ht="30" customHeight="1">
      <c r="A97" s="548"/>
      <c r="B97" s="533"/>
      <c r="C97" s="533"/>
      <c r="D97" s="533"/>
      <c r="E97" s="533"/>
      <c r="F97" s="542"/>
      <c r="G97" s="533"/>
      <c r="H97" s="545"/>
      <c r="I97" s="536"/>
      <c r="J97" s="539"/>
      <c r="K97" s="194"/>
      <c r="L97" s="217" t="str">
        <f>IF(ISERROR(VLOOKUP($J87,'自動計算（このシートは消さない）'!$M$3:$AH$52,20,0)),"",VLOOKUP($J87,'自動計算（このシートは消さない）'!$M$3:$AH$52,20,0))&amp;""</f>
        <v/>
      </c>
      <c r="M97" s="218"/>
      <c r="N97" s="218"/>
      <c r="O97" s="218"/>
      <c r="P97" s="218"/>
      <c r="Q97" s="218"/>
      <c r="R97" s="218"/>
      <c r="S97" s="218"/>
      <c r="T97" s="218"/>
      <c r="U97" s="536"/>
    </row>
    <row r="98" spans="1:30" ht="22.25" customHeight="1">
      <c r="A98" s="546">
        <f>A87+1</f>
        <v>9</v>
      </c>
      <c r="B98" s="531" t="str">
        <f>原稿①!F44&amp;""</f>
        <v/>
      </c>
      <c r="C98" s="531" t="str">
        <f>原稿①!G44&amp;""</f>
        <v/>
      </c>
      <c r="D98" s="531" t="str">
        <f>原稿①!H44&amp;""</f>
        <v/>
      </c>
      <c r="E98" s="531" t="str">
        <f>原稿①!I44&amp;""</f>
        <v/>
      </c>
      <c r="F98" s="540" t="str">
        <f>原稿①!J44&amp;""</f>
        <v/>
      </c>
      <c r="G98" s="531" t="str">
        <f>IF(サプライヤー入力FM!$I$98="","",IF(ISERROR(VLOOKUP(原稿①!$W44,'ﾊｯｼｭﾀｸﾞ＆NB名データ（このシートは消さない）'!$C$6:$G$114,5,0)),"",VLOOKUP(原稿①!$W44,'ﾊｯｼｭﾀｸﾞ＆NB名データ（このシートは消さない）'!$C$6:$G$114,5,0)))</f>
        <v/>
      </c>
      <c r="H98" s="543"/>
      <c r="I98" s="534"/>
      <c r="J98" s="537" t="s">
        <v>257</v>
      </c>
      <c r="K98" s="549">
        <f>IF(ISERROR(VLOOKUP($J98,'自動計算（このシートは消さない）'!$M$3:$AH$28,12,0)),"",VLOOKUP($J98,'自動計算（このシートは消さない）'!$M$3:$AH$28,12,0))</f>
        <v>0</v>
      </c>
      <c r="L98" s="217"/>
      <c r="M98" s="180" t="str">
        <f>原稿①!R44&amp;""</f>
        <v>*</v>
      </c>
      <c r="N98" s="180" t="str">
        <f>原稿①!S44&amp;""</f>
        <v/>
      </c>
      <c r="O98" s="180" t="str">
        <f>原稿①!T44&amp;""</f>
        <v/>
      </c>
      <c r="P98" s="180" t="str">
        <f>原稿①!U44&amp;""</f>
        <v/>
      </c>
      <c r="Q98" s="180" t="str">
        <f>原稿①!R46&amp;""</f>
        <v/>
      </c>
      <c r="R98" s="180" t="str">
        <f>原稿①!S46&amp;""</f>
        <v/>
      </c>
      <c r="S98" s="180" t="str">
        <f>原稿①!T46&amp;""</f>
        <v/>
      </c>
      <c r="T98" s="180" t="str">
        <f>原稿①!U46&amp;""</f>
        <v/>
      </c>
      <c r="U98" s="534"/>
      <c r="V98" s="136" t="str">
        <f>IF($M98="","",_xlfn.TEXTJOIN({"","cm","cm","cm","cm","cm","cm","cm","cm","cm","cm"},TRUE,$M98,$L99&amp;M99,$L100&amp;M100,$L101&amp;M101,$L102&amp;M102,$L103&amp;M103,$L104&amp;M104,$L105&amp;M105,$L106&amp;M106,$L107&amp;M107,$L108&amp;M108," "))</f>
        <v xml:space="preserve">*　身丈：cm　肩幅：cm　身幅：cm　そで丈：cm </v>
      </c>
      <c r="W98" s="136" t="str">
        <f>IF($N98="","",_xlfn.TEXTJOIN({"","cm","cm","cm","cm","cm","cm","cm","cm","cm","cm"},TRUE,$N98,$L99&amp;N99,$L100&amp;N100,$L101&amp;N101,$L102&amp;N102,$L103&amp;N103,$L104&amp;N104,$L105&amp;N105,$L106&amp;N106,$L107&amp;N107,$L108&amp;N108," "))</f>
        <v/>
      </c>
      <c r="X98" s="136" t="str">
        <f>IF($O98="","",_xlfn.TEXTJOIN({"","cm","cm","cm","cm","cm","cm","cm","cm","cm","cm"},TRUE,$O98,$L99&amp;O99,$L100&amp;O100,$L101&amp;O101,$L102&amp;O102,$L103&amp;O103,$L104&amp;O104,$L105&amp;O105,$L106&amp;O106,$L107&amp;O107,$L108&amp;O108," "))</f>
        <v/>
      </c>
      <c r="Y98" s="136" t="str">
        <f>IF($P98="","",_xlfn.TEXTJOIN({"","cm","cm","cm","cm","cm","cm","cm","cm","cm","cm"},TRUE,$P98,$L99&amp;P99,$L100&amp;P100,$L101&amp;P101,$L102&amp;P102,$L103&amp;P103,$L104&amp;P104,$L105&amp;P105,$L106&amp;P106,$L107&amp;P107,$L108&amp;P108," "))</f>
        <v/>
      </c>
      <c r="Z98" s="136" t="str">
        <f>IF($Q98="","",_xlfn.TEXTJOIN({"","cm","cm","cm","cm","cm","cm","cm","cm","cm","cm"},TRUE,$Q98,$L99&amp;Q99,$L100&amp;Q100,$L101&amp;Q101,$L102&amp;Q102,$L103&amp;Q103,$L104&amp;Q104,$L105&amp;Q105,$L106&amp;Q106,$L107&amp;Q107,$L108&amp;Q108," "))</f>
        <v/>
      </c>
      <c r="AA98" s="136" t="str">
        <f>IF($R98="","",_xlfn.TEXTJOIN({"","cm","cm","cm","cm","cm","cm","cm","cm","cm","cm"},TRUE,$R98,$L99&amp;R99,$L100&amp;R100,$L101&amp;R101,$L102&amp;R102,$L103&amp;R103,$L104&amp;R104,$L105&amp;R105,$L106&amp;R106,$L107&amp;R107,$L108&amp;R108," "))</f>
        <v/>
      </c>
      <c r="AB98" s="136" t="str">
        <f>IF($S98="","",_xlfn.TEXTJOIN({"","cm","cm","cm","cm","cm","cm","cm","cm","cm","cm"},TRUE,$S98,$L99&amp;S99,$L100&amp;S100,$L101&amp;S101,$L102&amp;S102,$L103&amp;S103,$L104&amp;S104,$L105&amp;S105,$L106&amp;S106,$L107&amp;S107,$L108&amp;S108," "))</f>
        <v/>
      </c>
      <c r="AC98" s="136" t="str">
        <f>IF($T98="","",_xlfn.TEXTJOIN({"","cm","cm","cm","cm","cm","cm","cm","cm","cm","cm"},TRUE,$T98,$L99&amp;T99,$L100&amp;T100,$L101&amp;T101,$L102&amp;T102,$L103&amp;T103,$L104&amp;T104,$L105&amp;T105,$L106&amp;T106,$L107&amp;T107,$L108&amp;T108," "))</f>
        <v/>
      </c>
      <c r="AD98" s="136" t="str">
        <f>V98&amp;CHAR(10)&amp;W98&amp;CHAR(10)&amp;X98&amp;CHAR(10)&amp;Y98&amp;CHAR(10)&amp;Z98&amp;CHAR(10)&amp;AA98&amp;CHAR(10)&amp;AB98&amp;CHAR(10)&amp;AC98</f>
        <v xml:space="preserve">*　身丈：cm　肩幅：cm　身幅：cm　そで丈：cm 
</v>
      </c>
    </row>
    <row r="99" spans="1:30" ht="30" customHeight="1">
      <c r="A99" s="547"/>
      <c r="B99" s="532"/>
      <c r="C99" s="532"/>
      <c r="D99" s="532"/>
      <c r="E99" s="532"/>
      <c r="F99" s="541"/>
      <c r="G99" s="532"/>
      <c r="H99" s="544"/>
      <c r="I99" s="535"/>
      <c r="J99" s="538"/>
      <c r="K99" s="550"/>
      <c r="L99" s="217" t="str">
        <f>IF(ISERROR(VLOOKUP($J98,'自動計算（このシートは消さない）'!$M$3:$AH$52,2,0)),"",VLOOKUP($J98,'自動計算（このシートは消さない）'!$M$3:$AH$52,2,0))&amp;""</f>
        <v>　身丈：</v>
      </c>
      <c r="M99" s="218"/>
      <c r="N99" s="218"/>
      <c r="O99" s="218"/>
      <c r="P99" s="218"/>
      <c r="Q99" s="218"/>
      <c r="R99" s="218"/>
      <c r="S99" s="218"/>
      <c r="T99" s="218"/>
      <c r="U99" s="535"/>
    </row>
    <row r="100" spans="1:30" ht="30" customHeight="1">
      <c r="A100" s="547"/>
      <c r="B100" s="532"/>
      <c r="C100" s="532"/>
      <c r="D100" s="532"/>
      <c r="E100" s="532"/>
      <c r="F100" s="541"/>
      <c r="G100" s="532"/>
      <c r="H100" s="544"/>
      <c r="I100" s="535"/>
      <c r="J100" s="538"/>
      <c r="K100" s="550"/>
      <c r="L100" s="217" t="str">
        <f>IF(ISERROR(VLOOKUP($J98,'自動計算（このシートは消さない）'!$M$3:$AH$52,4,0)),"",VLOOKUP($J98,'自動計算（このシートは消さない）'!$M$3:$AH$52,4,0))&amp;""</f>
        <v>　肩幅：</v>
      </c>
      <c r="M100" s="218"/>
      <c r="N100" s="218"/>
      <c r="O100" s="218"/>
      <c r="P100" s="218"/>
      <c r="Q100" s="218"/>
      <c r="R100" s="218"/>
      <c r="S100" s="218"/>
      <c r="T100" s="218"/>
      <c r="U100" s="535"/>
    </row>
    <row r="101" spans="1:30" ht="30" customHeight="1">
      <c r="A101" s="547"/>
      <c r="B101" s="532"/>
      <c r="C101" s="532"/>
      <c r="D101" s="532"/>
      <c r="E101" s="532"/>
      <c r="F101" s="541"/>
      <c r="G101" s="532"/>
      <c r="H101" s="544"/>
      <c r="I101" s="535"/>
      <c r="J101" s="538"/>
      <c r="K101" s="550"/>
      <c r="L101" s="217" t="str">
        <f>IF(ISERROR(VLOOKUP($J98,'自動計算（このシートは消さない）'!$M$3:$AH$52,6,0)),"",VLOOKUP($J98,'自動計算（このシートは消さない）'!$M$3:$AH$52,6,0))&amp;""</f>
        <v>　身幅：</v>
      </c>
      <c r="M101" s="218"/>
      <c r="N101" s="218"/>
      <c r="O101" s="218"/>
      <c r="P101" s="218"/>
      <c r="Q101" s="218"/>
      <c r="R101" s="218"/>
      <c r="S101" s="218"/>
      <c r="T101" s="218"/>
      <c r="U101" s="535"/>
    </row>
    <row r="102" spans="1:30" ht="30" customHeight="1">
      <c r="A102" s="547"/>
      <c r="B102" s="532"/>
      <c r="C102" s="532"/>
      <c r="D102" s="532"/>
      <c r="E102" s="532"/>
      <c r="F102" s="541"/>
      <c r="G102" s="532"/>
      <c r="H102" s="544"/>
      <c r="I102" s="535"/>
      <c r="J102" s="538"/>
      <c r="K102" s="550"/>
      <c r="L102" s="217" t="str">
        <f>IF(ISERROR(VLOOKUP($J98,'自動計算（このシートは消さない）'!$M$3:$AH$52,8,0)),"",VLOOKUP($J98,'自動計算（このシートは消さない）'!$M$3:$AH$52,8,0))&amp;""</f>
        <v>　そで丈：</v>
      </c>
      <c r="M102" s="218"/>
      <c r="N102" s="218"/>
      <c r="O102" s="218"/>
      <c r="P102" s="218"/>
      <c r="Q102" s="218"/>
      <c r="R102" s="218"/>
      <c r="S102" s="218"/>
      <c r="T102" s="218"/>
      <c r="U102" s="535"/>
    </row>
    <row r="103" spans="1:30" ht="30" customHeight="1">
      <c r="A103" s="547"/>
      <c r="B103" s="532"/>
      <c r="C103" s="532"/>
      <c r="D103" s="532"/>
      <c r="E103" s="532"/>
      <c r="F103" s="541"/>
      <c r="G103" s="532"/>
      <c r="H103" s="544"/>
      <c r="I103" s="535"/>
      <c r="J103" s="538"/>
      <c r="K103" s="551"/>
      <c r="L103" s="217" t="str">
        <f>IF(ISERROR(VLOOKUP($J98,'自動計算（このシートは消さない）'!$M$3:$AH$52,10,0)),"",VLOOKUP($J98,'自動計算（このシートは消さない）'!$M$3:$AH$52,10,0))&amp;""</f>
        <v/>
      </c>
      <c r="M103" s="218"/>
      <c r="N103" s="218"/>
      <c r="O103" s="218"/>
      <c r="P103" s="218"/>
      <c r="Q103" s="218"/>
      <c r="R103" s="218"/>
      <c r="S103" s="218"/>
      <c r="T103" s="218"/>
      <c r="U103" s="535"/>
    </row>
    <row r="104" spans="1:30" ht="30" customHeight="1">
      <c r="A104" s="547"/>
      <c r="B104" s="532"/>
      <c r="C104" s="532"/>
      <c r="D104" s="532"/>
      <c r="E104" s="532"/>
      <c r="F104" s="541"/>
      <c r="G104" s="532"/>
      <c r="H104" s="544"/>
      <c r="I104" s="535"/>
      <c r="J104" s="538"/>
      <c r="K104" s="194"/>
      <c r="L104" s="217" t="str">
        <f>IF(ISERROR(VLOOKUP($J98,'自動計算（このシートは消さない）'!$M$3:$AH$52,12,0)),"",VLOOKUP($J98,'自動計算（このシートは消さない）'!$M$3:$AH$52,12,0))&amp;""</f>
        <v/>
      </c>
      <c r="M104" s="218"/>
      <c r="N104" s="218"/>
      <c r="O104" s="218"/>
      <c r="P104" s="218"/>
      <c r="Q104" s="218"/>
      <c r="R104" s="218"/>
      <c r="S104" s="218"/>
      <c r="T104" s="218"/>
      <c r="U104" s="535"/>
    </row>
    <row r="105" spans="1:30" ht="30" customHeight="1">
      <c r="A105" s="547"/>
      <c r="B105" s="532"/>
      <c r="C105" s="532"/>
      <c r="D105" s="532"/>
      <c r="E105" s="532"/>
      <c r="F105" s="541"/>
      <c r="G105" s="532"/>
      <c r="H105" s="544"/>
      <c r="I105" s="535"/>
      <c r="J105" s="538"/>
      <c r="K105" s="194"/>
      <c r="L105" s="217" t="str">
        <f>IF(ISERROR(VLOOKUP($J98,'自動計算（このシートは消さない）'!$M$3:$AH$52,14,0)),"",VLOOKUP($J98,'自動計算（このシートは消さない）'!$M$3:$AH$52,14,0))&amp;""</f>
        <v/>
      </c>
      <c r="M105" s="218"/>
      <c r="N105" s="218"/>
      <c r="O105" s="218"/>
      <c r="P105" s="218"/>
      <c r="Q105" s="218"/>
      <c r="R105" s="218"/>
      <c r="S105" s="218"/>
      <c r="T105" s="218"/>
      <c r="U105" s="535"/>
    </row>
    <row r="106" spans="1:30" ht="30" customHeight="1">
      <c r="A106" s="547"/>
      <c r="B106" s="532"/>
      <c r="C106" s="532"/>
      <c r="D106" s="532"/>
      <c r="E106" s="532"/>
      <c r="F106" s="541"/>
      <c r="G106" s="532"/>
      <c r="H106" s="544"/>
      <c r="I106" s="535"/>
      <c r="J106" s="538"/>
      <c r="K106" s="194"/>
      <c r="L106" s="217" t="str">
        <f>IF(ISERROR(VLOOKUP($J98,'自動計算（このシートは消さない）'!$M$3:$AH$52,16,0)),"",VLOOKUP($J98,'自動計算（このシートは消さない）'!$M$3:$AH$52,16,0))&amp;""</f>
        <v/>
      </c>
      <c r="M106" s="218"/>
      <c r="N106" s="218"/>
      <c r="O106" s="218"/>
      <c r="P106" s="218"/>
      <c r="Q106" s="218"/>
      <c r="R106" s="218"/>
      <c r="S106" s="218"/>
      <c r="T106" s="218"/>
      <c r="U106" s="535"/>
    </row>
    <row r="107" spans="1:30" ht="30" customHeight="1">
      <c r="A107" s="547"/>
      <c r="B107" s="532"/>
      <c r="C107" s="532"/>
      <c r="D107" s="532"/>
      <c r="E107" s="532"/>
      <c r="F107" s="541"/>
      <c r="G107" s="532"/>
      <c r="H107" s="544"/>
      <c r="I107" s="535"/>
      <c r="J107" s="538"/>
      <c r="K107" s="194"/>
      <c r="L107" s="217" t="str">
        <f>IF(ISERROR(VLOOKUP($J98,'自動計算（このシートは消さない）'!$M$3:$AH$52,18,0)),"",VLOOKUP($J98,'自動計算（このシートは消さない）'!$M$3:$AH$52,18,0))&amp;""</f>
        <v/>
      </c>
      <c r="M107" s="218"/>
      <c r="N107" s="218"/>
      <c r="O107" s="218"/>
      <c r="P107" s="218"/>
      <c r="Q107" s="218"/>
      <c r="R107" s="218"/>
      <c r="S107" s="218"/>
      <c r="T107" s="218"/>
      <c r="U107" s="535"/>
    </row>
    <row r="108" spans="1:30" ht="30" customHeight="1">
      <c r="A108" s="548"/>
      <c r="B108" s="533"/>
      <c r="C108" s="533"/>
      <c r="D108" s="533"/>
      <c r="E108" s="533"/>
      <c r="F108" s="542"/>
      <c r="G108" s="533"/>
      <c r="H108" s="545"/>
      <c r="I108" s="536"/>
      <c r="J108" s="539"/>
      <c r="K108" s="194"/>
      <c r="L108" s="217" t="str">
        <f>IF(ISERROR(VLOOKUP($J98,'自動計算（このシートは消さない）'!$M$3:$AH$52,20,0)),"",VLOOKUP($J98,'自動計算（このシートは消さない）'!$M$3:$AH$52,20,0))&amp;""</f>
        <v/>
      </c>
      <c r="M108" s="218"/>
      <c r="N108" s="218"/>
      <c r="O108" s="218"/>
      <c r="P108" s="218"/>
      <c r="Q108" s="218"/>
      <c r="R108" s="218"/>
      <c r="S108" s="218"/>
      <c r="T108" s="218"/>
      <c r="U108" s="536"/>
    </row>
    <row r="109" spans="1:30" ht="22.25" customHeight="1">
      <c r="A109" s="546">
        <f>A98+1</f>
        <v>10</v>
      </c>
      <c r="B109" s="531" t="str">
        <f>原稿①!F48&amp;""</f>
        <v/>
      </c>
      <c r="C109" s="531" t="str">
        <f>原稿①!G48&amp;""</f>
        <v/>
      </c>
      <c r="D109" s="531" t="str">
        <f>原稿①!H48&amp;""</f>
        <v/>
      </c>
      <c r="E109" s="531" t="str">
        <f>原稿①!I48&amp;""</f>
        <v/>
      </c>
      <c r="F109" s="540" t="str">
        <f>原稿①!J48&amp;""</f>
        <v/>
      </c>
      <c r="G109" s="531" t="str">
        <f>IF(サプライヤー入力FM!$I$109="","",IF(ISERROR(VLOOKUP(原稿①!$W48,'ﾊｯｼｭﾀｸﾞ＆NB名データ（このシートは消さない）'!$C$6:$G$114,5,0)),"",VLOOKUP(原稿①!$W48,'ﾊｯｼｭﾀｸﾞ＆NB名データ（このシートは消さない）'!$C$6:$G$114,5,0)))</f>
        <v/>
      </c>
      <c r="H109" s="543"/>
      <c r="I109" s="534"/>
      <c r="J109" s="537" t="s">
        <v>601</v>
      </c>
      <c r="K109" s="549">
        <f>IF(ISERROR(VLOOKUP($J109,'自動計算（このシートは消さない）'!$M$3:$AH$28,12,0)),"",VLOOKUP($J109,'自動計算（このシートは消さない）'!$M$3:$AH$28,12,0))</f>
        <v>0</v>
      </c>
      <c r="L109" s="217"/>
      <c r="M109" s="180" t="str">
        <f>原稿①!R48&amp;""</f>
        <v>*</v>
      </c>
      <c r="N109" s="180" t="str">
        <f>原稿①!S48&amp;""</f>
        <v/>
      </c>
      <c r="O109" s="180" t="str">
        <f>原稿①!T48&amp;""</f>
        <v/>
      </c>
      <c r="P109" s="180" t="str">
        <f>原稿①!U48&amp;""</f>
        <v/>
      </c>
      <c r="Q109" s="180" t="str">
        <f>原稿①!R50&amp;""</f>
        <v/>
      </c>
      <c r="R109" s="180" t="str">
        <f>原稿①!S50&amp;""</f>
        <v/>
      </c>
      <c r="S109" s="180" t="str">
        <f>原稿①!T50&amp;""</f>
        <v/>
      </c>
      <c r="T109" s="180" t="str">
        <f>原稿①!U50&amp;""</f>
        <v/>
      </c>
      <c r="U109" s="534"/>
      <c r="V109" s="136" t="str">
        <f>IF($M109="","",_xlfn.TEXTJOIN({"","cm","cm","cm","cm","cm","cm","cm","cm","cm","cm"},TRUE,$M109,$L110&amp;M110,$L111&amp;M111,$L112&amp;M112,$L113&amp;M113,$L114&amp;M114,$L115&amp;M115,$L116&amp;M116,$L117&amp;M117,$L118&amp;M118,$L119&amp;M119," "))</f>
        <v xml:space="preserve">*　総丈：cm　ウエスト：cm　ヒップ：cm </v>
      </c>
      <c r="W109" s="136" t="str">
        <f>IF($N109="","",_xlfn.TEXTJOIN({"","cm","cm","cm","cm","cm","cm","cm","cm","cm","cm"},TRUE,$N109,$L110&amp;N110,$L111&amp;N111,$L112&amp;N112,$L113&amp;N113,$L114&amp;N114,$L115&amp;N115,$L116&amp;N116,$L117&amp;N117,$L118&amp;N118,$L119&amp;N119," "))</f>
        <v/>
      </c>
      <c r="X109" s="136" t="str">
        <f>IF($O109="","",_xlfn.TEXTJOIN({"","cm","cm","cm","cm","cm","cm","cm","cm","cm","cm"},TRUE,$O109,$L110&amp;O110,$L111&amp;O111,$L112&amp;O112,$L113&amp;O113,$L114&amp;O114,$L115&amp;O115,$L116&amp;O116,$L117&amp;O117,$L118&amp;O118,$L119&amp;O119," "))</f>
        <v/>
      </c>
      <c r="Y109" s="136" t="str">
        <f>IF($P109="","",_xlfn.TEXTJOIN({"","cm","cm","cm","cm","cm","cm","cm","cm","cm","cm"},TRUE,$P109,$L110&amp;P110,$L111&amp;P111,$L112&amp;P112,$L113&amp;P113,$L114&amp;P114,$L115&amp;P115,$L116&amp;P116,$L117&amp;P117,$L118&amp;P118,$L119&amp;P119," "))</f>
        <v/>
      </c>
      <c r="Z109" s="136" t="str">
        <f>IF($Q109="","",_xlfn.TEXTJOIN({"","cm","cm","cm","cm","cm","cm","cm","cm","cm","cm"},TRUE,$Q109,$L110&amp;Q110,$L111&amp;Q111,$L112&amp;Q112,$L113&amp;Q113,$L114&amp;Q114,$L115&amp;Q115,$L116&amp;Q116,$L117&amp;Q117,$L118&amp;Q118,$L119&amp;Q119," "))</f>
        <v/>
      </c>
      <c r="AA109" s="136" t="str">
        <f>IF($R109="","",_xlfn.TEXTJOIN({"","cm","cm","cm","cm","cm","cm","cm","cm","cm","cm"},TRUE,$R109,$L110&amp;R110,$L111&amp;R111,$L112&amp;R112,$L113&amp;R113,$L114&amp;R114,$L115&amp;R115,$L116&amp;R116,$L117&amp;R117,$L118&amp;R118,$L119&amp;R119," "))</f>
        <v/>
      </c>
      <c r="AB109" s="136" t="str">
        <f>IF($S109="","",_xlfn.TEXTJOIN({"","cm","cm","cm","cm","cm","cm","cm","cm","cm","cm"},TRUE,$S109,$L110&amp;S110,$L111&amp;S111,$L112&amp;S112,$L113&amp;S113,$L114&amp;S114,$L115&amp;S115,$L116&amp;S116,$L117&amp;S117,$L118&amp;S118,$L119&amp;S119," "))</f>
        <v/>
      </c>
      <c r="AC109" s="136" t="str">
        <f>IF($T109="","",_xlfn.TEXTJOIN({"","cm","cm","cm","cm","cm","cm","cm","cm","cm","cm"},TRUE,$T109,$L110&amp;T110,$L111&amp;T111,$L112&amp;T112,$L113&amp;T113,$L114&amp;T114,$L115&amp;T115,$L116&amp;T116,$L117&amp;T117,$L118&amp;T118,$L119&amp;T119," "))</f>
        <v/>
      </c>
      <c r="AD109" s="136" t="str">
        <f>V109&amp;CHAR(10)&amp;W109&amp;CHAR(10)&amp;X109&amp;CHAR(10)&amp;Y109&amp;CHAR(10)&amp;Z109&amp;CHAR(10)&amp;AA109&amp;CHAR(10)&amp;AB109&amp;CHAR(10)&amp;AC109</f>
        <v xml:space="preserve">*　総丈：cm　ウエスト：cm　ヒップ：cm 
</v>
      </c>
    </row>
    <row r="110" spans="1:30" ht="30" customHeight="1">
      <c r="A110" s="547"/>
      <c r="B110" s="532"/>
      <c r="C110" s="532"/>
      <c r="D110" s="532"/>
      <c r="E110" s="532"/>
      <c r="F110" s="541"/>
      <c r="G110" s="532"/>
      <c r="H110" s="544"/>
      <c r="I110" s="535"/>
      <c r="J110" s="538"/>
      <c r="K110" s="550"/>
      <c r="L110" s="217" t="str">
        <f>IF(ISERROR(VLOOKUP($J109,'自動計算（このシートは消さない）'!$M$3:$AH$52,2,0)),"",VLOOKUP($J109,'自動計算（このシートは消さない）'!$M$3:$AH$52,2,0))&amp;""</f>
        <v>　総丈：</v>
      </c>
      <c r="M110" s="218"/>
      <c r="N110" s="218"/>
      <c r="O110" s="218"/>
      <c r="P110" s="218"/>
      <c r="Q110" s="218"/>
      <c r="R110" s="218"/>
      <c r="S110" s="218"/>
      <c r="T110" s="218"/>
      <c r="U110" s="535"/>
    </row>
    <row r="111" spans="1:30" ht="30" customHeight="1">
      <c r="A111" s="547"/>
      <c r="B111" s="532"/>
      <c r="C111" s="532"/>
      <c r="D111" s="532"/>
      <c r="E111" s="532"/>
      <c r="F111" s="541"/>
      <c r="G111" s="532"/>
      <c r="H111" s="544"/>
      <c r="I111" s="535"/>
      <c r="J111" s="538"/>
      <c r="K111" s="550"/>
      <c r="L111" s="217" t="str">
        <f>IF(ISERROR(VLOOKUP($J109,'自動計算（このシートは消さない）'!$M$3:$AH$52,4,0)),"",VLOOKUP($J109,'自動計算（このシートは消さない）'!$M$3:$AH$52,4,0))&amp;""</f>
        <v>　ウエスト：</v>
      </c>
      <c r="M111" s="218"/>
      <c r="N111" s="218"/>
      <c r="O111" s="218"/>
      <c r="P111" s="218"/>
      <c r="Q111" s="218"/>
      <c r="R111" s="218"/>
      <c r="S111" s="218"/>
      <c r="T111" s="218"/>
      <c r="U111" s="535"/>
    </row>
    <row r="112" spans="1:30" ht="30" customHeight="1">
      <c r="A112" s="547"/>
      <c r="B112" s="532"/>
      <c r="C112" s="532"/>
      <c r="D112" s="532"/>
      <c r="E112" s="532"/>
      <c r="F112" s="541"/>
      <c r="G112" s="532"/>
      <c r="H112" s="544"/>
      <c r="I112" s="535"/>
      <c r="J112" s="538"/>
      <c r="K112" s="550"/>
      <c r="L112" s="217" t="str">
        <f>IF(ISERROR(VLOOKUP($J109,'自動計算（このシートは消さない）'!$M$3:$AH$52,6,0)),"",VLOOKUP($J109,'自動計算（このシートは消さない）'!$M$3:$AH$52,6,0))&amp;""</f>
        <v>　ヒップ：</v>
      </c>
      <c r="M112" s="218"/>
      <c r="N112" s="218"/>
      <c r="O112" s="218"/>
      <c r="P112" s="218"/>
      <c r="Q112" s="218"/>
      <c r="R112" s="218"/>
      <c r="S112" s="218"/>
      <c r="T112" s="218"/>
      <c r="U112" s="535"/>
    </row>
    <row r="113" spans="1:30" ht="30" customHeight="1">
      <c r="A113" s="547"/>
      <c r="B113" s="532"/>
      <c r="C113" s="532"/>
      <c r="D113" s="532"/>
      <c r="E113" s="532"/>
      <c r="F113" s="541"/>
      <c r="G113" s="532"/>
      <c r="H113" s="544"/>
      <c r="I113" s="535"/>
      <c r="J113" s="538"/>
      <c r="K113" s="550"/>
      <c r="L113" s="217" t="str">
        <f>IF(ISERROR(VLOOKUP($J109,'自動計算（このシートは消さない）'!$M$3:$AH$52,8,0)),"",VLOOKUP($J109,'自動計算（このシートは消さない）'!$M$3:$AH$52,8,0))&amp;""</f>
        <v/>
      </c>
      <c r="M113" s="218"/>
      <c r="N113" s="218"/>
      <c r="O113" s="218"/>
      <c r="P113" s="218"/>
      <c r="Q113" s="218"/>
      <c r="R113" s="218"/>
      <c r="S113" s="218"/>
      <c r="T113" s="218"/>
      <c r="U113" s="535"/>
    </row>
    <row r="114" spans="1:30" ht="30" customHeight="1">
      <c r="A114" s="547"/>
      <c r="B114" s="532"/>
      <c r="C114" s="532"/>
      <c r="D114" s="532"/>
      <c r="E114" s="532"/>
      <c r="F114" s="541"/>
      <c r="G114" s="532"/>
      <c r="H114" s="544"/>
      <c r="I114" s="535"/>
      <c r="J114" s="538"/>
      <c r="K114" s="551"/>
      <c r="L114" s="217" t="str">
        <f>IF(ISERROR(VLOOKUP($J109,'自動計算（このシートは消さない）'!$M$3:$AH$52,10,0)),"",VLOOKUP($J109,'自動計算（このシートは消さない）'!$M$3:$AH$52,10,0))&amp;""</f>
        <v/>
      </c>
      <c r="M114" s="218"/>
      <c r="N114" s="218"/>
      <c r="O114" s="218"/>
      <c r="P114" s="218"/>
      <c r="Q114" s="218"/>
      <c r="R114" s="218"/>
      <c r="S114" s="218"/>
      <c r="T114" s="218"/>
      <c r="U114" s="535"/>
    </row>
    <row r="115" spans="1:30" ht="30" customHeight="1">
      <c r="A115" s="547"/>
      <c r="B115" s="532"/>
      <c r="C115" s="532"/>
      <c r="D115" s="532"/>
      <c r="E115" s="532"/>
      <c r="F115" s="541"/>
      <c r="G115" s="532"/>
      <c r="H115" s="544"/>
      <c r="I115" s="535"/>
      <c r="J115" s="538"/>
      <c r="K115" s="194"/>
      <c r="L115" s="217" t="str">
        <f>IF(ISERROR(VLOOKUP($J109,'自動計算（このシートは消さない）'!$M$3:$AH$52,12,0)),"",VLOOKUP($J109,'自動計算（このシートは消さない）'!$M$3:$AH$52,12,0))&amp;""</f>
        <v/>
      </c>
      <c r="M115" s="218"/>
      <c r="N115" s="218"/>
      <c r="O115" s="218"/>
      <c r="P115" s="218"/>
      <c r="Q115" s="218"/>
      <c r="R115" s="218"/>
      <c r="S115" s="218"/>
      <c r="T115" s="218"/>
      <c r="U115" s="535"/>
    </row>
    <row r="116" spans="1:30" ht="30" customHeight="1">
      <c r="A116" s="547"/>
      <c r="B116" s="532"/>
      <c r="C116" s="532"/>
      <c r="D116" s="532"/>
      <c r="E116" s="532"/>
      <c r="F116" s="541"/>
      <c r="G116" s="532"/>
      <c r="H116" s="544"/>
      <c r="I116" s="535"/>
      <c r="J116" s="538"/>
      <c r="K116" s="194"/>
      <c r="L116" s="217" t="str">
        <f>IF(ISERROR(VLOOKUP($J109,'自動計算（このシートは消さない）'!$M$3:$AH$52,14,0)),"",VLOOKUP($J109,'自動計算（このシートは消さない）'!$M$3:$AH$52,14,0))&amp;""</f>
        <v/>
      </c>
      <c r="M116" s="218"/>
      <c r="N116" s="218"/>
      <c r="O116" s="218"/>
      <c r="P116" s="218"/>
      <c r="Q116" s="218"/>
      <c r="R116" s="218"/>
      <c r="S116" s="218"/>
      <c r="T116" s="218"/>
      <c r="U116" s="535"/>
    </row>
    <row r="117" spans="1:30" ht="30" customHeight="1">
      <c r="A117" s="547"/>
      <c r="B117" s="532"/>
      <c r="C117" s="532"/>
      <c r="D117" s="532"/>
      <c r="E117" s="532"/>
      <c r="F117" s="541"/>
      <c r="G117" s="532"/>
      <c r="H117" s="544"/>
      <c r="I117" s="535"/>
      <c r="J117" s="538"/>
      <c r="K117" s="194"/>
      <c r="L117" s="217" t="str">
        <f>IF(ISERROR(VLOOKUP($J109,'自動計算（このシートは消さない）'!$M$3:$AH$52,16,0)),"",VLOOKUP($J109,'自動計算（このシートは消さない）'!$M$3:$AH$52,16,0))&amp;""</f>
        <v/>
      </c>
      <c r="M117" s="218"/>
      <c r="N117" s="218"/>
      <c r="O117" s="218"/>
      <c r="P117" s="218"/>
      <c r="Q117" s="218"/>
      <c r="R117" s="218"/>
      <c r="S117" s="218"/>
      <c r="T117" s="218"/>
      <c r="U117" s="535"/>
    </row>
    <row r="118" spans="1:30" ht="30" customHeight="1">
      <c r="A118" s="547"/>
      <c r="B118" s="532"/>
      <c r="C118" s="532"/>
      <c r="D118" s="532"/>
      <c r="E118" s="532"/>
      <c r="F118" s="541"/>
      <c r="G118" s="532"/>
      <c r="H118" s="544"/>
      <c r="I118" s="535"/>
      <c r="J118" s="538"/>
      <c r="K118" s="194"/>
      <c r="L118" s="217" t="str">
        <f>IF(ISERROR(VLOOKUP($J109,'自動計算（このシートは消さない）'!$M$3:$AH$52,18,0)),"",VLOOKUP($J109,'自動計算（このシートは消さない）'!$M$3:$AH$52,18,0))&amp;""</f>
        <v/>
      </c>
      <c r="M118" s="218"/>
      <c r="N118" s="218"/>
      <c r="O118" s="218"/>
      <c r="P118" s="218"/>
      <c r="Q118" s="218"/>
      <c r="R118" s="218"/>
      <c r="S118" s="218"/>
      <c r="T118" s="218"/>
      <c r="U118" s="535"/>
    </row>
    <row r="119" spans="1:30" ht="30" customHeight="1">
      <c r="A119" s="548"/>
      <c r="B119" s="533"/>
      <c r="C119" s="533"/>
      <c r="D119" s="533"/>
      <c r="E119" s="533"/>
      <c r="F119" s="542"/>
      <c r="G119" s="533"/>
      <c r="H119" s="545"/>
      <c r="I119" s="536"/>
      <c r="J119" s="539"/>
      <c r="K119" s="194"/>
      <c r="L119" s="217" t="str">
        <f>IF(ISERROR(VLOOKUP($J109,'自動計算（このシートは消さない）'!$M$3:$AH$52,20,0)),"",VLOOKUP($J109,'自動計算（このシートは消さない）'!$M$3:$AH$52,20,0))&amp;""</f>
        <v/>
      </c>
      <c r="M119" s="218"/>
      <c r="N119" s="218"/>
      <c r="O119" s="218"/>
      <c r="P119" s="218"/>
      <c r="Q119" s="218"/>
      <c r="R119" s="218"/>
      <c r="S119" s="218"/>
      <c r="T119" s="218"/>
      <c r="U119" s="536"/>
    </row>
    <row r="120" spans="1:30" ht="22.25" customHeight="1">
      <c r="A120" s="546">
        <f>A109+1</f>
        <v>11</v>
      </c>
      <c r="B120" s="531" t="str">
        <f>原稿①!F63&amp;""</f>
        <v/>
      </c>
      <c r="C120" s="531" t="str">
        <f>原稿①!G63&amp;""</f>
        <v/>
      </c>
      <c r="D120" s="531" t="str">
        <f>原稿①!H63&amp;""</f>
        <v/>
      </c>
      <c r="E120" s="531" t="str">
        <f>原稿①!I63&amp;""</f>
        <v/>
      </c>
      <c r="F120" s="540" t="str">
        <f>原稿①!J63&amp;""</f>
        <v/>
      </c>
      <c r="G120" s="531" t="str">
        <f>IF(サプライヤー入力FM!$I$120="","",IF(ISERROR(VLOOKUP(原稿①!$W63,'ﾊｯｼｭﾀｸﾞ＆NB名データ（このシートは消さない）'!$C$6:$G$114,5,0)),"",VLOOKUP(原稿①!$W63,'ﾊｯｼｭﾀｸﾞ＆NB名データ（このシートは消さない）'!$C$6:$G$114,5,0)))</f>
        <v/>
      </c>
      <c r="H120" s="543"/>
      <c r="I120" s="534"/>
      <c r="J120" s="537" t="s">
        <v>541</v>
      </c>
      <c r="K120" s="549">
        <f>IF(ISERROR(VLOOKUP($J120,'自動計算（このシートは消さない）'!$M$3:$AH$28,12,0)),"",VLOOKUP($J120,'自動計算（このシートは消さない）'!$M$3:$AH$28,12,0))</f>
        <v>0</v>
      </c>
      <c r="L120" s="217"/>
      <c r="M120" s="180" t="str">
        <f>原稿①!R63&amp;""</f>
        <v>*</v>
      </c>
      <c r="N120" s="180" t="str">
        <f>原稿①!S63&amp;""</f>
        <v/>
      </c>
      <c r="O120" s="180" t="str">
        <f>原稿①!T63&amp;""</f>
        <v/>
      </c>
      <c r="P120" s="180" t="str">
        <f>原稿①!U63&amp;""</f>
        <v/>
      </c>
      <c r="Q120" s="180" t="str">
        <f>原稿①!R65&amp;""</f>
        <v/>
      </c>
      <c r="R120" s="180" t="str">
        <f>原稿①!S65&amp;""</f>
        <v/>
      </c>
      <c r="S120" s="180" t="str">
        <f>原稿①!T65&amp;""</f>
        <v/>
      </c>
      <c r="T120" s="180" t="str">
        <f>原稿①!U65&amp;""</f>
        <v/>
      </c>
      <c r="U120" s="534"/>
      <c r="V120" s="136" t="str">
        <f>IF($M120="","",_xlfn.TEXTJOIN({"","cm","cm","cm","cm","cm","cm","cm","cm","cm","cm"},TRUE,$M120,$L121&amp;M121,$L122&amp;M122,$L123&amp;M123,$L124&amp;M124,$L125&amp;M125,$L126&amp;M126,$L127&amp;M127,$L128&amp;M128,$L129&amp;M129,$L130&amp;M130," "))</f>
        <v xml:space="preserve">*　着丈：cm　肩幅：cm　身幅：cm　そで丈：cm </v>
      </c>
      <c r="W120" s="136" t="str">
        <f>IF($N120="","",_xlfn.TEXTJOIN({"","cm","cm","cm","cm","cm","cm","cm","cm","cm","cm"},TRUE,$N120,$L121&amp;N121,$L122&amp;N122,$L123&amp;N123,$L124&amp;N124,$L125&amp;N125,$L126&amp;N126,$L127&amp;N127,$L128&amp;N128,$L129&amp;N129,$L130&amp;N130," "))</f>
        <v/>
      </c>
      <c r="X120" s="136" t="str">
        <f>IF($O120="","",_xlfn.TEXTJOIN({"","cm","cm","cm","cm","cm","cm","cm","cm","cm","cm"},TRUE,$O120,$L121&amp;O121,$L122&amp;O122,$L123&amp;O123,$L124&amp;O124,$L125&amp;O125,$L126&amp;O126,$L127&amp;O127,$L128&amp;O128,$L129&amp;O129,$L130&amp;O130," "))</f>
        <v/>
      </c>
      <c r="Y120" s="136" t="str">
        <f>IF($P120="","",_xlfn.TEXTJOIN({"","cm","cm","cm","cm","cm","cm","cm","cm","cm","cm"},TRUE,$P120,$L121&amp;P121,$L122&amp;P122,$L123&amp;P123,$L124&amp;P124,$L125&amp;P125,$L126&amp;P126,$L127&amp;P127,$L128&amp;P128,$L129&amp;P129,$L130&amp;P130," "))</f>
        <v/>
      </c>
      <c r="Z120" s="136" t="str">
        <f>IF($Q120="","",_xlfn.TEXTJOIN({"","cm","cm","cm","cm","cm","cm","cm","cm","cm","cm"},TRUE,$Q120,$L121&amp;Q121,$L122&amp;Q122,$L123&amp;Q123,$L124&amp;Q124,$L125&amp;Q125,$L126&amp;Q126,$L127&amp;Q127,$L128&amp;Q128,$L129&amp;Q129,$L130&amp;Q130," "))</f>
        <v/>
      </c>
      <c r="AA120" s="136" t="str">
        <f>IF($R120="","",_xlfn.TEXTJOIN({"","cm","cm","cm","cm","cm","cm","cm","cm","cm","cm"},TRUE,$R120,$L121&amp;R121,$L122&amp;R122,$L123&amp;R123,$L124&amp;R124,$L125&amp;R125,$L126&amp;R126,$L127&amp;R127,$L128&amp;R128,$L129&amp;R129,$L130&amp;R130," "))</f>
        <v/>
      </c>
      <c r="AB120" s="136" t="str">
        <f>IF($S120="","",_xlfn.TEXTJOIN({"","cm","cm","cm","cm","cm","cm","cm","cm","cm","cm"},TRUE,$S120,$L121&amp;S121,$L122&amp;S122,$L123&amp;S123,$L124&amp;S124,$L125&amp;S125,$L126&amp;S126,$L127&amp;S127,$L128&amp;S128,$L129&amp;S129,$L130&amp;S130," "))</f>
        <v/>
      </c>
      <c r="AC120" s="136" t="str">
        <f>IF($T120="","",_xlfn.TEXTJOIN({"","cm","cm","cm","cm","cm","cm","cm","cm","cm","cm"},TRUE,$T120,$L121&amp;T121,$L122&amp;T122,$L123&amp;T123,$L124&amp;T124,$L125&amp;T125,$L126&amp;T126,$L127&amp;T127,$L128&amp;T128,$L129&amp;T129,$L130&amp;T130," "))</f>
        <v/>
      </c>
      <c r="AD120" s="136" t="str">
        <f>V120&amp;CHAR(10)&amp;W120&amp;CHAR(10)&amp;X120&amp;CHAR(10)&amp;Y120&amp;CHAR(10)&amp;Z120&amp;CHAR(10)&amp;AA120&amp;CHAR(10)&amp;AB120&amp;CHAR(10)&amp;AC120</f>
        <v xml:space="preserve">*　着丈：cm　肩幅：cm　身幅：cm　そで丈：cm 
</v>
      </c>
    </row>
    <row r="121" spans="1:30" ht="30" customHeight="1">
      <c r="A121" s="547"/>
      <c r="B121" s="532"/>
      <c r="C121" s="532"/>
      <c r="D121" s="532"/>
      <c r="E121" s="532"/>
      <c r="F121" s="541"/>
      <c r="G121" s="532"/>
      <c r="H121" s="544"/>
      <c r="I121" s="535"/>
      <c r="J121" s="538"/>
      <c r="K121" s="550"/>
      <c r="L121" s="217" t="str">
        <f>IF(ISERROR(VLOOKUP($J120,'自動計算（このシートは消さない）'!$M$3:$AH$52,2,0)),"",VLOOKUP($J120,'自動計算（このシートは消さない）'!$M$3:$AH$52,2,0))&amp;""</f>
        <v>　着丈：</v>
      </c>
      <c r="M121" s="218"/>
      <c r="N121" s="218"/>
      <c r="O121" s="218"/>
      <c r="P121" s="218"/>
      <c r="Q121" s="218"/>
      <c r="R121" s="218"/>
      <c r="S121" s="218"/>
      <c r="T121" s="218"/>
      <c r="U121" s="535"/>
    </row>
    <row r="122" spans="1:30" ht="30" customHeight="1">
      <c r="A122" s="547"/>
      <c r="B122" s="532"/>
      <c r="C122" s="532"/>
      <c r="D122" s="532"/>
      <c r="E122" s="532"/>
      <c r="F122" s="541"/>
      <c r="G122" s="532"/>
      <c r="H122" s="544"/>
      <c r="I122" s="535"/>
      <c r="J122" s="538"/>
      <c r="K122" s="550"/>
      <c r="L122" s="217" t="str">
        <f>IF(ISERROR(VLOOKUP($J120,'自動計算（このシートは消さない）'!$M$3:$AH$52,4,0)),"",VLOOKUP($J120,'自動計算（このシートは消さない）'!$M$3:$AH$52,4,0))&amp;""</f>
        <v>　肩幅：</v>
      </c>
      <c r="M122" s="218"/>
      <c r="N122" s="218"/>
      <c r="O122" s="218"/>
      <c r="P122" s="218"/>
      <c r="Q122" s="218"/>
      <c r="R122" s="218"/>
      <c r="S122" s="218"/>
      <c r="T122" s="218"/>
      <c r="U122" s="535"/>
    </row>
    <row r="123" spans="1:30" ht="30" customHeight="1">
      <c r="A123" s="547"/>
      <c r="B123" s="532"/>
      <c r="C123" s="532"/>
      <c r="D123" s="532"/>
      <c r="E123" s="532"/>
      <c r="F123" s="541"/>
      <c r="G123" s="532"/>
      <c r="H123" s="544"/>
      <c r="I123" s="535"/>
      <c r="J123" s="538"/>
      <c r="K123" s="550"/>
      <c r="L123" s="217" t="str">
        <f>IF(ISERROR(VLOOKUP($J120,'自動計算（このシートは消さない）'!$M$3:$AH$52,6,0)),"",VLOOKUP($J120,'自動計算（このシートは消さない）'!$M$3:$AH$52,6,0))&amp;""</f>
        <v>　身幅：</v>
      </c>
      <c r="M123" s="218"/>
      <c r="N123" s="218"/>
      <c r="O123" s="218"/>
      <c r="P123" s="218"/>
      <c r="Q123" s="218"/>
      <c r="R123" s="218"/>
      <c r="S123" s="218"/>
      <c r="T123" s="218"/>
      <c r="U123" s="535"/>
    </row>
    <row r="124" spans="1:30" ht="30" customHeight="1">
      <c r="A124" s="547"/>
      <c r="B124" s="532"/>
      <c r="C124" s="532"/>
      <c r="D124" s="532"/>
      <c r="E124" s="532"/>
      <c r="F124" s="541"/>
      <c r="G124" s="532"/>
      <c r="H124" s="544"/>
      <c r="I124" s="535"/>
      <c r="J124" s="538"/>
      <c r="K124" s="550"/>
      <c r="L124" s="217" t="str">
        <f>IF(ISERROR(VLOOKUP($J120,'自動計算（このシートは消さない）'!$M$3:$AH$52,8,0)),"",VLOOKUP($J120,'自動計算（このシートは消さない）'!$M$3:$AH$52,8,0))&amp;""</f>
        <v>　そで丈：</v>
      </c>
      <c r="M124" s="218"/>
      <c r="N124" s="218"/>
      <c r="O124" s="218"/>
      <c r="P124" s="218"/>
      <c r="Q124" s="218"/>
      <c r="R124" s="218"/>
      <c r="S124" s="218"/>
      <c r="T124" s="218"/>
      <c r="U124" s="535"/>
    </row>
    <row r="125" spans="1:30" ht="30" customHeight="1">
      <c r="A125" s="547"/>
      <c r="B125" s="532"/>
      <c r="C125" s="532"/>
      <c r="D125" s="532"/>
      <c r="E125" s="532"/>
      <c r="F125" s="541"/>
      <c r="G125" s="532"/>
      <c r="H125" s="544"/>
      <c r="I125" s="535"/>
      <c r="J125" s="538"/>
      <c r="K125" s="551"/>
      <c r="L125" s="217" t="str">
        <f>IF(ISERROR(VLOOKUP($J120,'自動計算（このシートは消さない）'!$M$3:$AH$52,10,0)),"",VLOOKUP($J120,'自動計算（このシートは消さない）'!$M$3:$AH$52,10,0))&amp;""</f>
        <v/>
      </c>
      <c r="M125" s="218"/>
      <c r="N125" s="218"/>
      <c r="O125" s="218"/>
      <c r="P125" s="218"/>
      <c r="Q125" s="218"/>
      <c r="R125" s="218"/>
      <c r="S125" s="218"/>
      <c r="T125" s="218"/>
      <c r="U125" s="535"/>
    </row>
    <row r="126" spans="1:30" ht="30" customHeight="1">
      <c r="A126" s="547"/>
      <c r="B126" s="532"/>
      <c r="C126" s="532"/>
      <c r="D126" s="532"/>
      <c r="E126" s="532"/>
      <c r="F126" s="541"/>
      <c r="G126" s="532"/>
      <c r="H126" s="544"/>
      <c r="I126" s="535"/>
      <c r="J126" s="538"/>
      <c r="K126" s="194"/>
      <c r="L126" s="217" t="str">
        <f>IF(ISERROR(VLOOKUP($J120,'自動計算（このシートは消さない）'!$M$3:$AH$52,12,0)),"",VLOOKUP($J120,'自動計算（このシートは消さない）'!$M$3:$AH$52,12,0))&amp;""</f>
        <v/>
      </c>
      <c r="M126" s="218"/>
      <c r="N126" s="218"/>
      <c r="O126" s="218"/>
      <c r="P126" s="218"/>
      <c r="Q126" s="218"/>
      <c r="R126" s="218"/>
      <c r="S126" s="218"/>
      <c r="T126" s="218"/>
      <c r="U126" s="535"/>
    </row>
    <row r="127" spans="1:30" ht="30" customHeight="1">
      <c r="A127" s="547"/>
      <c r="B127" s="532"/>
      <c r="C127" s="532"/>
      <c r="D127" s="532"/>
      <c r="E127" s="532"/>
      <c r="F127" s="541"/>
      <c r="G127" s="532"/>
      <c r="H127" s="544"/>
      <c r="I127" s="535"/>
      <c r="J127" s="538"/>
      <c r="K127" s="194"/>
      <c r="L127" s="217" t="str">
        <f>IF(ISERROR(VLOOKUP($J120,'自動計算（このシートは消さない）'!$M$3:$AH$52,14,0)),"",VLOOKUP($J120,'自動計算（このシートは消さない）'!$M$3:$AH$52,14,0))&amp;""</f>
        <v/>
      </c>
      <c r="M127" s="218"/>
      <c r="N127" s="218"/>
      <c r="O127" s="218"/>
      <c r="P127" s="218"/>
      <c r="Q127" s="218"/>
      <c r="R127" s="218"/>
      <c r="S127" s="218"/>
      <c r="T127" s="218"/>
      <c r="U127" s="535"/>
    </row>
    <row r="128" spans="1:30" ht="30" customHeight="1">
      <c r="A128" s="547"/>
      <c r="B128" s="532"/>
      <c r="C128" s="532"/>
      <c r="D128" s="532"/>
      <c r="E128" s="532"/>
      <c r="F128" s="541"/>
      <c r="G128" s="532"/>
      <c r="H128" s="544"/>
      <c r="I128" s="535"/>
      <c r="J128" s="538"/>
      <c r="K128" s="194"/>
      <c r="L128" s="217" t="str">
        <f>IF(ISERROR(VLOOKUP($J120,'自動計算（このシートは消さない）'!$M$3:$AH$52,16,0)),"",VLOOKUP($J120,'自動計算（このシートは消さない）'!$M$3:$AH$52,16,0))&amp;""</f>
        <v/>
      </c>
      <c r="M128" s="218"/>
      <c r="N128" s="218"/>
      <c r="O128" s="218"/>
      <c r="P128" s="218"/>
      <c r="Q128" s="218"/>
      <c r="R128" s="218"/>
      <c r="S128" s="218"/>
      <c r="T128" s="218"/>
      <c r="U128" s="535"/>
    </row>
    <row r="129" spans="1:30" ht="30" customHeight="1">
      <c r="A129" s="547"/>
      <c r="B129" s="532"/>
      <c r="C129" s="532"/>
      <c r="D129" s="532"/>
      <c r="E129" s="532"/>
      <c r="F129" s="541"/>
      <c r="G129" s="532"/>
      <c r="H129" s="544"/>
      <c r="I129" s="535"/>
      <c r="J129" s="538"/>
      <c r="K129" s="194"/>
      <c r="L129" s="217" t="str">
        <f>IF(ISERROR(VLOOKUP($J120,'自動計算（このシートは消さない）'!$M$3:$AH$52,18,0)),"",VLOOKUP($J120,'自動計算（このシートは消さない）'!$M$3:$AH$52,18,0))&amp;""</f>
        <v/>
      </c>
      <c r="M129" s="218"/>
      <c r="N129" s="218"/>
      <c r="O129" s="218"/>
      <c r="P129" s="218"/>
      <c r="Q129" s="218"/>
      <c r="R129" s="218"/>
      <c r="S129" s="218"/>
      <c r="T129" s="218"/>
      <c r="U129" s="535"/>
    </row>
    <row r="130" spans="1:30" ht="30" customHeight="1">
      <c r="A130" s="548"/>
      <c r="B130" s="533"/>
      <c r="C130" s="533"/>
      <c r="D130" s="533"/>
      <c r="E130" s="533"/>
      <c r="F130" s="542"/>
      <c r="G130" s="533"/>
      <c r="H130" s="545"/>
      <c r="I130" s="536"/>
      <c r="J130" s="539"/>
      <c r="K130" s="194"/>
      <c r="L130" s="217" t="str">
        <f>IF(ISERROR(VLOOKUP($J120,'自動計算（このシートは消さない）'!$M$3:$AH$52,20,0)),"",VLOOKUP($J120,'自動計算（このシートは消さない）'!$M$3:$AH$52,20,0))&amp;""</f>
        <v/>
      </c>
      <c r="M130" s="218"/>
      <c r="N130" s="218"/>
      <c r="O130" s="218"/>
      <c r="P130" s="218"/>
      <c r="Q130" s="218"/>
      <c r="R130" s="218"/>
      <c r="S130" s="218"/>
      <c r="T130" s="218"/>
      <c r="U130" s="536"/>
    </row>
    <row r="131" spans="1:30" ht="22.25" customHeight="1">
      <c r="A131" s="546">
        <f>A120+1</f>
        <v>12</v>
      </c>
      <c r="B131" s="564" t="str">
        <f>原稿①!F67&amp;""</f>
        <v/>
      </c>
      <c r="C131" s="564" t="str">
        <f>原稿①!G67&amp;""</f>
        <v/>
      </c>
      <c r="D131" s="564" t="str">
        <f>原稿①!H67&amp;""</f>
        <v/>
      </c>
      <c r="E131" s="564" t="str">
        <f>原稿①!I67&amp;""</f>
        <v/>
      </c>
      <c r="F131" s="561" t="str">
        <f>原稿①!J67&amp;""</f>
        <v/>
      </c>
      <c r="G131" s="531" t="str">
        <f>IF(サプライヤー入力FM!$I$131="","",IF(ISERROR(VLOOKUP(原稿①!$W67,'ﾊｯｼｭﾀｸﾞ＆NB名データ（このシートは消さない）'!$C$6:$G$114,5,0)),"",VLOOKUP(原稿①!$W67,'ﾊｯｼｭﾀｸﾞ＆NB名データ（このシートは消さない）'!$C$6:$G$114,5,0)))</f>
        <v/>
      </c>
      <c r="H131" s="543"/>
      <c r="I131" s="534"/>
      <c r="J131" s="537"/>
      <c r="K131" s="549" t="str">
        <f>IF(ISERROR(VLOOKUP($J131,'自動計算（このシートは消さない）'!$M$3:$AH$28,12,0)),"",VLOOKUP($J131,'自動計算（このシートは消さない）'!$M$3:$AH$28,12,0))</f>
        <v/>
      </c>
      <c r="L131" s="217"/>
      <c r="M131" s="180" t="str">
        <f>原稿①!R67&amp;""</f>
        <v>*</v>
      </c>
      <c r="N131" s="180" t="str">
        <f>原稿①!S67&amp;""</f>
        <v/>
      </c>
      <c r="O131" s="180" t="str">
        <f>原稿①!T67&amp;""</f>
        <v/>
      </c>
      <c r="P131" s="180" t="str">
        <f>原稿①!U67&amp;""</f>
        <v/>
      </c>
      <c r="Q131" s="180" t="str">
        <f>原稿①!R69&amp;""</f>
        <v/>
      </c>
      <c r="R131" s="180" t="str">
        <f>原稿①!S69&amp;""</f>
        <v/>
      </c>
      <c r="S131" s="180" t="str">
        <f>原稿①!T69&amp;""</f>
        <v/>
      </c>
      <c r="T131" s="180" t="str">
        <f>原稿①!U69&amp;""</f>
        <v/>
      </c>
      <c r="U131" s="534"/>
      <c r="V131" s="136" t="str">
        <f>IF($M131="","",_xlfn.TEXTJOIN({"","cm","cm","cm","cm","cm","cm","cm","cm","cm","cm"},TRUE,$M131,$L132&amp;M132,$L133&amp;M133,$L134&amp;M134,$L135&amp;M135,$L136&amp;M136,$L137&amp;M137,$L138&amp;M138,$L139&amp;M139,$L140&amp;M140,$L141&amp;M141," "))</f>
        <v xml:space="preserve">* </v>
      </c>
      <c r="W131" s="136" t="str">
        <f>IF($N131="","",_xlfn.TEXTJOIN({"","cm","cm","cm","cm","cm","cm","cm","cm","cm","cm"},TRUE,$N131,$L132&amp;N132,$L133&amp;N133,$L134&amp;N134,$L135&amp;N135,$L136&amp;N136,$L137&amp;N137,$L138&amp;N138,$L139&amp;N139,$L140&amp;N140,$L141&amp;N141," "))</f>
        <v/>
      </c>
      <c r="X131" s="136" t="str">
        <f>IF($O131="","",_xlfn.TEXTJOIN({"","cm","cm","cm","cm","cm","cm","cm","cm","cm","cm"},TRUE,$O131,$L132&amp;O132,$L133&amp;O133,$L134&amp;O134,$L135&amp;O135,$L136&amp;O136,$L137&amp;O137,$L138&amp;O138,$L139&amp;O139,$L140&amp;O140,$L141&amp;O141," "))</f>
        <v/>
      </c>
      <c r="Y131" s="136" t="str">
        <f>IF($P131="","",_xlfn.TEXTJOIN({"","cm","cm","cm","cm","cm","cm","cm","cm","cm","cm"},TRUE,$P131,$L132&amp;P132,$L133&amp;P133,$L134&amp;P134,$L135&amp;P135,$L136&amp;P136,$L137&amp;P137,$L138&amp;P138,$L139&amp;P139,$L140&amp;P140,$L141&amp;P141," "))</f>
        <v/>
      </c>
      <c r="Z131" s="136" t="str">
        <f>IF($Q131="","",_xlfn.TEXTJOIN({"","cm","cm","cm","cm","cm","cm","cm","cm","cm","cm"},TRUE,$Q131,$L132&amp;Q132,$L133&amp;Q133,$L134&amp;Q134,$L135&amp;Q135,$L136&amp;Q136,$L137&amp;Q137,$L138&amp;Q138,$L139&amp;Q139,$L140&amp;Q140,$L141&amp;Q141," "))</f>
        <v/>
      </c>
      <c r="AA131" s="136" t="str">
        <f>IF($R131="","",_xlfn.TEXTJOIN({"","cm","cm","cm","cm","cm","cm","cm","cm","cm","cm"},TRUE,$R131,$L132&amp;R132,$L133&amp;R133,$L134&amp;R134,$L135&amp;R135,$L136&amp;R136,$L137&amp;R137,$L138&amp;R138,$L139&amp;R139,$L140&amp;R140,$L141&amp;R141," "))</f>
        <v/>
      </c>
      <c r="AB131" s="136" t="str">
        <f>IF($S131="","",_xlfn.TEXTJOIN({"","cm","cm","cm","cm","cm","cm","cm","cm","cm","cm"},TRUE,$S131,$L132&amp;S132,$L133&amp;S133,$L134&amp;S134,$L135&amp;S135,$L136&amp;S136,$L137&amp;S137,$L138&amp;S138,$L139&amp;S139,$L140&amp;S140,$L141&amp;S141," "))</f>
        <v/>
      </c>
      <c r="AC131" s="136" t="str">
        <f>IF($T131="","",_xlfn.TEXTJOIN({"","cm","cm","cm","cm","cm","cm","cm","cm","cm","cm"},TRUE,$T131,$L132&amp;T132,$L133&amp;T133,$L134&amp;T134,$L135&amp;T135,$L136&amp;T136,$L137&amp;T137,$L138&amp;T138,$L139&amp;T139,$L140&amp;T140,$L141&amp;T141," "))</f>
        <v/>
      </c>
      <c r="AD131" s="136" t="str">
        <f>V131&amp;CHAR(10)&amp;W131&amp;CHAR(10)&amp;X131&amp;CHAR(10)&amp;Y131&amp;CHAR(10)&amp;Z131&amp;CHAR(10)&amp;AA131&amp;CHAR(10)&amp;AB131&amp;CHAR(10)&amp;AC131</f>
        <v xml:space="preserve">* 
</v>
      </c>
    </row>
    <row r="132" spans="1:30" ht="30" customHeight="1">
      <c r="A132" s="547"/>
      <c r="B132" s="565"/>
      <c r="C132" s="565"/>
      <c r="D132" s="565"/>
      <c r="E132" s="565"/>
      <c r="F132" s="562"/>
      <c r="G132" s="532"/>
      <c r="H132" s="544"/>
      <c r="I132" s="535"/>
      <c r="J132" s="538"/>
      <c r="K132" s="550"/>
      <c r="L132" s="217" t="str">
        <f>IF(ISERROR(VLOOKUP($J131,'自動計算（このシートは消さない）'!$M$3:$AH$52,2,0)),"",VLOOKUP($J131,'自動計算（このシートは消さない）'!$M$3:$AH$52,2,0))&amp;""</f>
        <v/>
      </c>
      <c r="M132" s="218"/>
      <c r="N132" s="218"/>
      <c r="O132" s="218"/>
      <c r="P132" s="218"/>
      <c r="Q132" s="218"/>
      <c r="R132" s="218"/>
      <c r="S132" s="218"/>
      <c r="T132" s="218"/>
      <c r="U132" s="535"/>
    </row>
    <row r="133" spans="1:30" ht="30" customHeight="1">
      <c r="A133" s="547"/>
      <c r="B133" s="565"/>
      <c r="C133" s="565"/>
      <c r="D133" s="565"/>
      <c r="E133" s="565"/>
      <c r="F133" s="562"/>
      <c r="G133" s="532"/>
      <c r="H133" s="544"/>
      <c r="I133" s="535"/>
      <c r="J133" s="538"/>
      <c r="K133" s="550"/>
      <c r="L133" s="217" t="str">
        <f>IF(ISERROR(VLOOKUP($J131,'自動計算（このシートは消さない）'!$M$3:$AH$52,4,0)),"",VLOOKUP($J131,'自動計算（このシートは消さない）'!$M$3:$AH$52,4,0))&amp;""</f>
        <v/>
      </c>
      <c r="M133" s="218"/>
      <c r="N133" s="218"/>
      <c r="O133" s="218"/>
      <c r="P133" s="218"/>
      <c r="Q133" s="218"/>
      <c r="R133" s="218"/>
      <c r="S133" s="218"/>
      <c r="T133" s="218"/>
      <c r="U133" s="535"/>
    </row>
    <row r="134" spans="1:30" ht="30" customHeight="1">
      <c r="A134" s="547"/>
      <c r="B134" s="565"/>
      <c r="C134" s="565"/>
      <c r="D134" s="565"/>
      <c r="E134" s="565"/>
      <c r="F134" s="562"/>
      <c r="G134" s="532"/>
      <c r="H134" s="544"/>
      <c r="I134" s="535"/>
      <c r="J134" s="538"/>
      <c r="K134" s="550"/>
      <c r="L134" s="217" t="str">
        <f>IF(ISERROR(VLOOKUP($J131,'自動計算（このシートは消さない）'!$M$3:$AH$52,6,0)),"",VLOOKUP($J131,'自動計算（このシートは消さない）'!$M$3:$AH$52,6,0))&amp;""</f>
        <v/>
      </c>
      <c r="M134" s="218"/>
      <c r="N134" s="218"/>
      <c r="O134" s="218"/>
      <c r="P134" s="218"/>
      <c r="Q134" s="218"/>
      <c r="R134" s="218"/>
      <c r="S134" s="218"/>
      <c r="T134" s="218"/>
      <c r="U134" s="535"/>
    </row>
    <row r="135" spans="1:30" ht="30" customHeight="1">
      <c r="A135" s="547"/>
      <c r="B135" s="565"/>
      <c r="C135" s="565"/>
      <c r="D135" s="565"/>
      <c r="E135" s="565"/>
      <c r="F135" s="562"/>
      <c r="G135" s="532"/>
      <c r="H135" s="544"/>
      <c r="I135" s="535"/>
      <c r="J135" s="538"/>
      <c r="K135" s="550"/>
      <c r="L135" s="217" t="str">
        <f>IF(ISERROR(VLOOKUP($J131,'自動計算（このシートは消さない）'!$M$3:$AH$52,8,0)),"",VLOOKUP($J131,'自動計算（このシートは消さない）'!$M$3:$AH$52,8,0))&amp;""</f>
        <v/>
      </c>
      <c r="M135" s="218"/>
      <c r="N135" s="218"/>
      <c r="O135" s="218"/>
      <c r="P135" s="218"/>
      <c r="Q135" s="218"/>
      <c r="R135" s="218"/>
      <c r="S135" s="218"/>
      <c r="T135" s="218"/>
      <c r="U135" s="535"/>
    </row>
    <row r="136" spans="1:30" ht="30" customHeight="1">
      <c r="A136" s="547"/>
      <c r="B136" s="565"/>
      <c r="C136" s="565"/>
      <c r="D136" s="565"/>
      <c r="E136" s="565"/>
      <c r="F136" s="562"/>
      <c r="G136" s="532"/>
      <c r="H136" s="544"/>
      <c r="I136" s="535"/>
      <c r="J136" s="538"/>
      <c r="K136" s="551"/>
      <c r="L136" s="217" t="str">
        <f>IF(ISERROR(VLOOKUP($J131,'自動計算（このシートは消さない）'!$M$3:$AH$52,10,0)),"",VLOOKUP($J131,'自動計算（このシートは消さない）'!$M$3:$AH$52,10,0))&amp;""</f>
        <v/>
      </c>
      <c r="M136" s="218"/>
      <c r="N136" s="218"/>
      <c r="O136" s="218"/>
      <c r="P136" s="218"/>
      <c r="Q136" s="218"/>
      <c r="R136" s="218"/>
      <c r="S136" s="218"/>
      <c r="T136" s="218"/>
      <c r="U136" s="535"/>
    </row>
    <row r="137" spans="1:30" ht="30" customHeight="1">
      <c r="A137" s="547"/>
      <c r="B137" s="565"/>
      <c r="C137" s="565"/>
      <c r="D137" s="565"/>
      <c r="E137" s="565"/>
      <c r="F137" s="562"/>
      <c r="G137" s="532"/>
      <c r="H137" s="544"/>
      <c r="I137" s="535"/>
      <c r="J137" s="538"/>
      <c r="K137" s="194"/>
      <c r="L137" s="217" t="str">
        <f>IF(ISERROR(VLOOKUP($J131,'自動計算（このシートは消さない）'!$M$3:$AH$52,12,0)),"",VLOOKUP($J131,'自動計算（このシートは消さない）'!$M$3:$AH$52,12,0))&amp;""</f>
        <v/>
      </c>
      <c r="M137" s="218"/>
      <c r="N137" s="218"/>
      <c r="O137" s="218"/>
      <c r="P137" s="218"/>
      <c r="Q137" s="218"/>
      <c r="R137" s="218"/>
      <c r="S137" s="218"/>
      <c r="T137" s="218"/>
      <c r="U137" s="535"/>
    </row>
    <row r="138" spans="1:30" ht="30" customHeight="1">
      <c r="A138" s="547"/>
      <c r="B138" s="565"/>
      <c r="C138" s="565"/>
      <c r="D138" s="565"/>
      <c r="E138" s="565"/>
      <c r="F138" s="562"/>
      <c r="G138" s="532"/>
      <c r="H138" s="544"/>
      <c r="I138" s="535"/>
      <c r="J138" s="538"/>
      <c r="K138" s="194"/>
      <c r="L138" s="217" t="str">
        <f>IF(ISERROR(VLOOKUP($J131,'自動計算（このシートは消さない）'!$M$3:$AH$52,14,0)),"",VLOOKUP($J131,'自動計算（このシートは消さない）'!$M$3:$AH$52,14,0))&amp;""</f>
        <v/>
      </c>
      <c r="M138" s="218"/>
      <c r="N138" s="218"/>
      <c r="O138" s="218"/>
      <c r="P138" s="218"/>
      <c r="Q138" s="218"/>
      <c r="R138" s="218"/>
      <c r="S138" s="218"/>
      <c r="T138" s="218"/>
      <c r="U138" s="535"/>
    </row>
    <row r="139" spans="1:30" ht="30" customHeight="1">
      <c r="A139" s="547"/>
      <c r="B139" s="565"/>
      <c r="C139" s="565"/>
      <c r="D139" s="565"/>
      <c r="E139" s="565"/>
      <c r="F139" s="562"/>
      <c r="G139" s="532"/>
      <c r="H139" s="544"/>
      <c r="I139" s="535"/>
      <c r="J139" s="538"/>
      <c r="K139" s="194"/>
      <c r="L139" s="217" t="str">
        <f>IF(ISERROR(VLOOKUP($J131,'自動計算（このシートは消さない）'!$M$3:$AH$52,16,0)),"",VLOOKUP($J131,'自動計算（このシートは消さない）'!$M$3:$AH$52,16,0))&amp;""</f>
        <v/>
      </c>
      <c r="M139" s="218"/>
      <c r="N139" s="218"/>
      <c r="O139" s="218"/>
      <c r="P139" s="218"/>
      <c r="Q139" s="218"/>
      <c r="R139" s="218"/>
      <c r="S139" s="218"/>
      <c r="T139" s="218"/>
      <c r="U139" s="535"/>
    </row>
    <row r="140" spans="1:30" ht="30" customHeight="1">
      <c r="A140" s="547"/>
      <c r="B140" s="565"/>
      <c r="C140" s="565"/>
      <c r="D140" s="565"/>
      <c r="E140" s="565"/>
      <c r="F140" s="562"/>
      <c r="G140" s="532"/>
      <c r="H140" s="544"/>
      <c r="I140" s="535"/>
      <c r="J140" s="538"/>
      <c r="K140" s="194"/>
      <c r="L140" s="217" t="str">
        <f>IF(ISERROR(VLOOKUP($J131,'自動計算（このシートは消さない）'!$M$3:$AH$52,18,0)),"",VLOOKUP($J131,'自動計算（このシートは消さない）'!$M$3:$AH$52,18,0))&amp;""</f>
        <v/>
      </c>
      <c r="M140" s="218"/>
      <c r="N140" s="218"/>
      <c r="O140" s="218"/>
      <c r="P140" s="218"/>
      <c r="Q140" s="218"/>
      <c r="R140" s="218"/>
      <c r="S140" s="218"/>
      <c r="T140" s="218"/>
      <c r="U140" s="535"/>
    </row>
    <row r="141" spans="1:30" ht="30" customHeight="1">
      <c r="A141" s="548"/>
      <c r="B141" s="566"/>
      <c r="C141" s="566"/>
      <c r="D141" s="566"/>
      <c r="E141" s="566"/>
      <c r="F141" s="563"/>
      <c r="G141" s="533"/>
      <c r="H141" s="545"/>
      <c r="I141" s="536"/>
      <c r="J141" s="539"/>
      <c r="K141" s="194"/>
      <c r="L141" s="217" t="str">
        <f>IF(ISERROR(VLOOKUP($J131,'自動計算（このシートは消さない）'!$M$3:$AH$52,20,0)),"",VLOOKUP($J131,'自動計算（このシートは消さない）'!$M$3:$AH$52,20,0))&amp;""</f>
        <v/>
      </c>
      <c r="M141" s="218"/>
      <c r="N141" s="218"/>
      <c r="O141" s="218"/>
      <c r="P141" s="218"/>
      <c r="Q141" s="218"/>
      <c r="R141" s="218"/>
      <c r="S141" s="218"/>
      <c r="T141" s="218"/>
      <c r="U141" s="536"/>
    </row>
    <row r="142" spans="1:30" ht="22.25" customHeight="1">
      <c r="A142" s="546">
        <f t="shared" ref="A142" si="0">A131+1</f>
        <v>13</v>
      </c>
      <c r="B142" s="531" t="str">
        <f>原稿①!F71&amp;""</f>
        <v/>
      </c>
      <c r="C142" s="531" t="str">
        <f>原稿①!G71&amp;""</f>
        <v/>
      </c>
      <c r="D142" s="531" t="str">
        <f>原稿①!H71&amp;""</f>
        <v/>
      </c>
      <c r="E142" s="531" t="str">
        <f>原稿①!I71&amp;""</f>
        <v/>
      </c>
      <c r="F142" s="540" t="str">
        <f>原稿①!J71&amp;""</f>
        <v/>
      </c>
      <c r="G142" s="531" t="str">
        <f>IF(サプライヤー入力FM!$I$142="","",IF(ISERROR(VLOOKUP(原稿①!$W71,'ﾊｯｼｭﾀｸﾞ＆NB名データ（このシートは消さない）'!$C$6:$G$114,5,0)),"",VLOOKUP(原稿①!$W71,'ﾊｯｼｭﾀｸﾞ＆NB名データ（このシートは消さない）'!$C$6:$G$114,5,0)))</f>
        <v/>
      </c>
      <c r="H142" s="543"/>
      <c r="I142" s="534"/>
      <c r="J142" s="537"/>
      <c r="K142" s="549" t="str">
        <f>IF(ISERROR(VLOOKUP($J142,'自動計算（このシートは消さない）'!$M$3:$AH$28,12,0)),"",VLOOKUP($J142,'自動計算（このシートは消さない）'!$M$3:$AH$28,12,0))</f>
        <v/>
      </c>
      <c r="L142" s="217"/>
      <c r="M142" s="180" t="str">
        <f>原稿①!R71&amp;""</f>
        <v>*</v>
      </c>
      <c r="N142" s="180" t="str">
        <f>原稿①!S71&amp;""</f>
        <v/>
      </c>
      <c r="O142" s="180" t="str">
        <f>原稿①!T71&amp;""</f>
        <v/>
      </c>
      <c r="P142" s="180" t="str">
        <f>原稿①!U71&amp;""</f>
        <v/>
      </c>
      <c r="Q142" s="180" t="str">
        <f>原稿①!R73&amp;""</f>
        <v/>
      </c>
      <c r="R142" s="180" t="str">
        <f>原稿①!S73&amp;""</f>
        <v/>
      </c>
      <c r="S142" s="180" t="str">
        <f>原稿①!T73&amp;""</f>
        <v/>
      </c>
      <c r="T142" s="180" t="str">
        <f>原稿①!U73&amp;""</f>
        <v/>
      </c>
      <c r="U142" s="534"/>
      <c r="V142" s="136" t="str">
        <f>IF($M142="","",_xlfn.TEXTJOIN({"","cm","cm","cm","cm","cm","cm","cm","cm","cm","cm"},TRUE,$M142,$L143&amp;M143,$L144&amp;M144,$L145&amp;M145,$L146&amp;M146,$L147&amp;M147,$L148&amp;M148,$L149&amp;M149,$L150&amp;M150,$L151&amp;M151,$L152&amp;M152," "))</f>
        <v xml:space="preserve">* </v>
      </c>
      <c r="W142" s="136" t="str">
        <f>IF($N142="","",_xlfn.TEXTJOIN({"","cm","cm","cm","cm","cm","cm","cm","cm","cm","cm"},TRUE,$N142,$L143&amp;N143,$L144&amp;N144,$L145&amp;N145,$L146&amp;N146,$L147&amp;N147,$L148&amp;N148,$L149&amp;N149,$L150&amp;N150,$L151&amp;N151,$L152&amp;N152," "))</f>
        <v/>
      </c>
      <c r="X142" s="136" t="str">
        <f>IF($O142="","",_xlfn.TEXTJOIN({"","cm","cm","cm","cm","cm","cm","cm","cm","cm","cm"},TRUE,$O142,$L143&amp;O143,$L144&amp;O144,$L145&amp;O145,$L146&amp;O146,$L147&amp;O147,$L148&amp;O148,$L149&amp;O149,$L150&amp;O150,$L151&amp;O151,$L152&amp;O152," "))</f>
        <v/>
      </c>
      <c r="Y142" s="136" t="str">
        <f>IF($P142="","",_xlfn.TEXTJOIN({"","cm","cm","cm","cm","cm","cm","cm","cm","cm","cm"},TRUE,$P142,$L143&amp;P143,$L144&amp;P144,$L145&amp;P145,$L146&amp;P146,$L147&amp;P147,$L148&amp;P148,$L149&amp;P149,$L150&amp;P150,$L151&amp;P151,$L152&amp;P152," "))</f>
        <v/>
      </c>
      <c r="Z142" s="136" t="str">
        <f>IF($Q142="","",_xlfn.TEXTJOIN({"","cm","cm","cm","cm","cm","cm","cm","cm","cm","cm"},TRUE,$Q142,$L143&amp;Q143,$L144&amp;Q144,$L145&amp;Q145,$L146&amp;Q146,$L147&amp;Q147,$L148&amp;Q148,$L149&amp;Q149,$L150&amp;Q150,$L151&amp;Q151,$L152&amp;Q152," "))</f>
        <v/>
      </c>
      <c r="AA142" s="136" t="str">
        <f>IF($R142="","",_xlfn.TEXTJOIN({"","cm","cm","cm","cm","cm","cm","cm","cm","cm","cm"},TRUE,$R142,$L143&amp;R143,$L144&amp;R144,$L145&amp;R145,$L146&amp;R146,$L147&amp;R147,$L148&amp;R148,$L149&amp;R149,$L150&amp;R150,$L151&amp;R151,$L152&amp;R152," "))</f>
        <v/>
      </c>
      <c r="AB142" s="136" t="str">
        <f>IF($S142="","",_xlfn.TEXTJOIN({"","cm","cm","cm","cm","cm","cm","cm","cm","cm","cm"},TRUE,$S142,$L143&amp;S143,$L144&amp;S144,$L145&amp;S145,$L146&amp;S146,$L147&amp;S147,$L148&amp;S148,$L149&amp;S149,$L150&amp;S150,$L151&amp;S151,$L152&amp;S152," "))</f>
        <v/>
      </c>
      <c r="AC142" s="136" t="str">
        <f>IF($T142="","",_xlfn.TEXTJOIN({"","cm","cm","cm","cm","cm","cm","cm","cm","cm","cm"},TRUE,$T142,$L143&amp;T143,$L144&amp;T144,$L145&amp;T145,$L146&amp;T146,$L147&amp;T147,$L148&amp;T148,$L149&amp;T149,$L150&amp;T150,$L151&amp;T151,$L152&amp;T152," "))</f>
        <v/>
      </c>
      <c r="AD142" s="136" t="str">
        <f>V142&amp;CHAR(10)&amp;W142&amp;CHAR(10)&amp;X142&amp;CHAR(10)&amp;Y142&amp;CHAR(10)&amp;Z142&amp;CHAR(10)&amp;AA142&amp;CHAR(10)&amp;AB142&amp;CHAR(10)&amp;AC142</f>
        <v xml:space="preserve">* 
</v>
      </c>
    </row>
    <row r="143" spans="1:30" ht="30" customHeight="1">
      <c r="A143" s="547"/>
      <c r="B143" s="532"/>
      <c r="C143" s="532"/>
      <c r="D143" s="532"/>
      <c r="E143" s="532"/>
      <c r="F143" s="541"/>
      <c r="G143" s="532"/>
      <c r="H143" s="544"/>
      <c r="I143" s="535"/>
      <c r="J143" s="538"/>
      <c r="K143" s="550"/>
      <c r="L143" s="217" t="str">
        <f>IF(ISERROR(VLOOKUP($J142,'自動計算（このシートは消さない）'!$M$3:$AH$52,2,0)),"",VLOOKUP($J142,'自動計算（このシートは消さない）'!$M$3:$AH$52,2,0))&amp;""</f>
        <v/>
      </c>
      <c r="M143" s="218"/>
      <c r="N143" s="218"/>
      <c r="O143" s="218"/>
      <c r="P143" s="218"/>
      <c r="Q143" s="218"/>
      <c r="R143" s="218"/>
      <c r="S143" s="218"/>
      <c r="T143" s="218"/>
      <c r="U143" s="535"/>
    </row>
    <row r="144" spans="1:30" ht="30" customHeight="1">
      <c r="A144" s="547"/>
      <c r="B144" s="532"/>
      <c r="C144" s="532"/>
      <c r="D144" s="532"/>
      <c r="E144" s="532"/>
      <c r="F144" s="541"/>
      <c r="G144" s="532"/>
      <c r="H144" s="544"/>
      <c r="I144" s="535"/>
      <c r="J144" s="538"/>
      <c r="K144" s="550"/>
      <c r="L144" s="217" t="str">
        <f>IF(ISERROR(VLOOKUP($J142,'自動計算（このシートは消さない）'!$M$3:$AH$52,4,0)),"",VLOOKUP($J142,'自動計算（このシートは消さない）'!$M$3:$AH$52,4,0))&amp;""</f>
        <v/>
      </c>
      <c r="M144" s="218"/>
      <c r="N144" s="218"/>
      <c r="O144" s="218"/>
      <c r="P144" s="218"/>
      <c r="Q144" s="218"/>
      <c r="R144" s="218"/>
      <c r="S144" s="218"/>
      <c r="T144" s="218"/>
      <c r="U144" s="535"/>
    </row>
    <row r="145" spans="1:30" ht="30" customHeight="1">
      <c r="A145" s="547"/>
      <c r="B145" s="532"/>
      <c r="C145" s="532"/>
      <c r="D145" s="532"/>
      <c r="E145" s="532"/>
      <c r="F145" s="541"/>
      <c r="G145" s="532"/>
      <c r="H145" s="544"/>
      <c r="I145" s="535"/>
      <c r="J145" s="538"/>
      <c r="K145" s="550"/>
      <c r="L145" s="217" t="str">
        <f>IF(ISERROR(VLOOKUP($J142,'自動計算（このシートは消さない）'!$M$3:$AH$52,6,0)),"",VLOOKUP($J142,'自動計算（このシートは消さない）'!$M$3:$AH$52,6,0))&amp;""</f>
        <v/>
      </c>
      <c r="M145" s="218"/>
      <c r="N145" s="218"/>
      <c r="O145" s="218"/>
      <c r="P145" s="218"/>
      <c r="Q145" s="218"/>
      <c r="R145" s="218"/>
      <c r="S145" s="218"/>
      <c r="T145" s="218"/>
      <c r="U145" s="535"/>
    </row>
    <row r="146" spans="1:30" ht="30" customHeight="1">
      <c r="A146" s="547"/>
      <c r="B146" s="532"/>
      <c r="C146" s="532"/>
      <c r="D146" s="532"/>
      <c r="E146" s="532"/>
      <c r="F146" s="541"/>
      <c r="G146" s="532"/>
      <c r="H146" s="544"/>
      <c r="I146" s="535"/>
      <c r="J146" s="538"/>
      <c r="K146" s="550"/>
      <c r="L146" s="217" t="str">
        <f>IF(ISERROR(VLOOKUP($J142,'自動計算（このシートは消さない）'!$M$3:$AH$52,8,0)),"",VLOOKUP($J142,'自動計算（このシートは消さない）'!$M$3:$AH$52,8,0))&amp;""</f>
        <v/>
      </c>
      <c r="M146" s="218"/>
      <c r="N146" s="218"/>
      <c r="O146" s="218"/>
      <c r="P146" s="218"/>
      <c r="Q146" s="218"/>
      <c r="R146" s="218"/>
      <c r="S146" s="218"/>
      <c r="T146" s="218"/>
      <c r="U146" s="535"/>
    </row>
    <row r="147" spans="1:30" ht="30" customHeight="1">
      <c r="A147" s="547"/>
      <c r="B147" s="532"/>
      <c r="C147" s="532"/>
      <c r="D147" s="532"/>
      <c r="E147" s="532"/>
      <c r="F147" s="541"/>
      <c r="G147" s="532"/>
      <c r="H147" s="544"/>
      <c r="I147" s="535"/>
      <c r="J147" s="538"/>
      <c r="K147" s="551"/>
      <c r="L147" s="217" t="str">
        <f>IF(ISERROR(VLOOKUP($J142,'自動計算（このシートは消さない）'!$M$3:$AH$52,10,0)),"",VLOOKUP($J142,'自動計算（このシートは消さない）'!$M$3:$AH$52,10,0))&amp;""</f>
        <v/>
      </c>
      <c r="M147" s="218"/>
      <c r="N147" s="218"/>
      <c r="O147" s="218"/>
      <c r="P147" s="218"/>
      <c r="Q147" s="218"/>
      <c r="R147" s="218"/>
      <c r="S147" s="218"/>
      <c r="T147" s="218"/>
      <c r="U147" s="535"/>
    </row>
    <row r="148" spans="1:30" ht="30" customHeight="1">
      <c r="A148" s="547"/>
      <c r="B148" s="532"/>
      <c r="C148" s="532"/>
      <c r="D148" s="532"/>
      <c r="E148" s="532"/>
      <c r="F148" s="541"/>
      <c r="G148" s="532"/>
      <c r="H148" s="544"/>
      <c r="I148" s="535"/>
      <c r="J148" s="538"/>
      <c r="K148" s="194"/>
      <c r="L148" s="217" t="str">
        <f>IF(ISERROR(VLOOKUP($J142,'自動計算（このシートは消さない）'!$M$3:$AH$52,12,0)),"",VLOOKUP($J142,'自動計算（このシートは消さない）'!$M$3:$AH$52,12,0))&amp;""</f>
        <v/>
      </c>
      <c r="M148" s="218"/>
      <c r="N148" s="218"/>
      <c r="O148" s="218"/>
      <c r="P148" s="218"/>
      <c r="Q148" s="218"/>
      <c r="R148" s="218"/>
      <c r="S148" s="218"/>
      <c r="T148" s="218"/>
      <c r="U148" s="535"/>
    </row>
    <row r="149" spans="1:30" ht="30" customHeight="1">
      <c r="A149" s="547"/>
      <c r="B149" s="532"/>
      <c r="C149" s="532"/>
      <c r="D149" s="532"/>
      <c r="E149" s="532"/>
      <c r="F149" s="541"/>
      <c r="G149" s="532"/>
      <c r="H149" s="544"/>
      <c r="I149" s="535"/>
      <c r="J149" s="538"/>
      <c r="K149" s="194"/>
      <c r="L149" s="217" t="str">
        <f>IF(ISERROR(VLOOKUP($J142,'自動計算（このシートは消さない）'!$M$3:$AH$52,14,0)),"",VLOOKUP($J142,'自動計算（このシートは消さない）'!$M$3:$AH$52,14,0))&amp;""</f>
        <v/>
      </c>
      <c r="M149" s="218"/>
      <c r="N149" s="218"/>
      <c r="O149" s="218"/>
      <c r="P149" s="218"/>
      <c r="Q149" s="218"/>
      <c r="R149" s="218"/>
      <c r="S149" s="218"/>
      <c r="T149" s="218"/>
      <c r="U149" s="535"/>
    </row>
    <row r="150" spans="1:30" ht="30" customHeight="1">
      <c r="A150" s="547"/>
      <c r="B150" s="532"/>
      <c r="C150" s="532"/>
      <c r="D150" s="532"/>
      <c r="E150" s="532"/>
      <c r="F150" s="541"/>
      <c r="G150" s="532"/>
      <c r="H150" s="544"/>
      <c r="I150" s="535"/>
      <c r="J150" s="538"/>
      <c r="K150" s="194"/>
      <c r="L150" s="217" t="str">
        <f>IF(ISERROR(VLOOKUP($J142,'自動計算（このシートは消さない）'!$M$3:$AH$52,16,0)),"",VLOOKUP($J142,'自動計算（このシートは消さない）'!$M$3:$AH$52,16,0))&amp;""</f>
        <v/>
      </c>
      <c r="M150" s="218"/>
      <c r="N150" s="218"/>
      <c r="O150" s="218"/>
      <c r="P150" s="218"/>
      <c r="Q150" s="218"/>
      <c r="R150" s="218"/>
      <c r="S150" s="218"/>
      <c r="T150" s="218"/>
      <c r="U150" s="535"/>
    </row>
    <row r="151" spans="1:30" ht="30" customHeight="1">
      <c r="A151" s="547"/>
      <c r="B151" s="532"/>
      <c r="C151" s="532"/>
      <c r="D151" s="532"/>
      <c r="E151" s="532"/>
      <c r="F151" s="541"/>
      <c r="G151" s="532"/>
      <c r="H151" s="544"/>
      <c r="I151" s="535"/>
      <c r="J151" s="538"/>
      <c r="K151" s="194"/>
      <c r="L151" s="217" t="str">
        <f>IF(ISERROR(VLOOKUP($J142,'自動計算（このシートは消さない）'!$M$3:$AH$52,18,0)),"",VLOOKUP($J142,'自動計算（このシートは消さない）'!$M$3:$AH$52,18,0))&amp;""</f>
        <v/>
      </c>
      <c r="M151" s="218"/>
      <c r="N151" s="218"/>
      <c r="O151" s="218"/>
      <c r="P151" s="218"/>
      <c r="Q151" s="218"/>
      <c r="R151" s="218"/>
      <c r="S151" s="218"/>
      <c r="T151" s="218"/>
      <c r="U151" s="535"/>
    </row>
    <row r="152" spans="1:30" ht="30" customHeight="1">
      <c r="A152" s="548"/>
      <c r="B152" s="533"/>
      <c r="C152" s="533"/>
      <c r="D152" s="533"/>
      <c r="E152" s="533"/>
      <c r="F152" s="542"/>
      <c r="G152" s="533"/>
      <c r="H152" s="545"/>
      <c r="I152" s="536"/>
      <c r="J152" s="539"/>
      <c r="K152" s="194"/>
      <c r="L152" s="217" t="str">
        <f>IF(ISERROR(VLOOKUP($J142,'自動計算（このシートは消さない）'!$M$3:$AH$52,20,0)),"",VLOOKUP($J142,'自動計算（このシートは消さない）'!$M$3:$AH$52,20,0))&amp;""</f>
        <v/>
      </c>
      <c r="M152" s="218"/>
      <c r="N152" s="218"/>
      <c r="O152" s="218"/>
      <c r="P152" s="218"/>
      <c r="Q152" s="218"/>
      <c r="R152" s="218"/>
      <c r="S152" s="218"/>
      <c r="T152" s="218"/>
      <c r="U152" s="536"/>
    </row>
    <row r="153" spans="1:30" ht="22.25" customHeight="1">
      <c r="A153" s="546">
        <f t="shared" ref="A153" si="1">A142+1</f>
        <v>14</v>
      </c>
      <c r="B153" s="531" t="str">
        <f>原稿①!F75&amp;""</f>
        <v/>
      </c>
      <c r="C153" s="531" t="str">
        <f>原稿①!G75&amp;""</f>
        <v/>
      </c>
      <c r="D153" s="531" t="str">
        <f>原稿①!H75&amp;""</f>
        <v/>
      </c>
      <c r="E153" s="531" t="str">
        <f>原稿①!I75&amp;""</f>
        <v/>
      </c>
      <c r="F153" s="540" t="str">
        <f>原稿①!J75&amp;""</f>
        <v/>
      </c>
      <c r="G153" s="531" t="str">
        <f>IF(サプライヤー入力FM!$I$153="","",IF(ISERROR(VLOOKUP(原稿①!$W75,'ﾊｯｼｭﾀｸﾞ＆NB名データ（このシートは消さない）'!$C$6:$G$114,5,0)),"",VLOOKUP(原稿①!$W75,'ﾊｯｼｭﾀｸﾞ＆NB名データ（このシートは消さない）'!$C$6:$G$114,5,0)))</f>
        <v/>
      </c>
      <c r="H153" s="543"/>
      <c r="I153" s="534"/>
      <c r="J153" s="537"/>
      <c r="K153" s="549" t="str">
        <f>IF(ISERROR(VLOOKUP($J153,'自動計算（このシートは消さない）'!$M$3:$AH$28,12,0)),"",VLOOKUP($J153,'自動計算（このシートは消さない）'!$M$3:$AH$28,12,0))</f>
        <v/>
      </c>
      <c r="L153" s="217"/>
      <c r="M153" s="180" t="str">
        <f>原稿①!R75&amp;""</f>
        <v>*</v>
      </c>
      <c r="N153" s="180" t="str">
        <f>原稿①!S75&amp;""</f>
        <v/>
      </c>
      <c r="O153" s="180" t="str">
        <f>原稿①!T75&amp;""</f>
        <v/>
      </c>
      <c r="P153" s="180" t="str">
        <f>原稿①!U75&amp;""</f>
        <v/>
      </c>
      <c r="Q153" s="180" t="str">
        <f>原稿①!R77&amp;""</f>
        <v/>
      </c>
      <c r="R153" s="180" t="str">
        <f>原稿①!S77&amp;""</f>
        <v/>
      </c>
      <c r="S153" s="180" t="str">
        <f>原稿①!T77&amp;""</f>
        <v/>
      </c>
      <c r="T153" s="180" t="str">
        <f>原稿①!U77&amp;""</f>
        <v/>
      </c>
      <c r="U153" s="534"/>
      <c r="V153" s="136" t="str">
        <f>IF($M153="","",_xlfn.TEXTJOIN({"","cm","cm","cm","cm","cm","cm","cm","cm","cm","cm"},TRUE,$M153,$L154&amp;M154,$L155&amp;M155,$L156&amp;M156,$L157&amp;M157,$L158&amp;M158,$L159&amp;M159,$L160&amp;M160,$L161&amp;M161,$L162&amp;M162,$L163&amp;M163," "))</f>
        <v xml:space="preserve">* </v>
      </c>
      <c r="W153" s="136" t="str">
        <f>IF($N153="","",_xlfn.TEXTJOIN({"","cm","cm","cm","cm","cm","cm","cm","cm","cm","cm"},TRUE,$N153,$L154&amp;N154,$L155&amp;N155,$L156&amp;N156,$L157&amp;N157,$L158&amp;N158,$L159&amp;N159,$L160&amp;N160,$L161&amp;N161,$L162&amp;N162,$L163&amp;N163," "))</f>
        <v/>
      </c>
      <c r="X153" s="136" t="str">
        <f>IF($O153="","",_xlfn.TEXTJOIN({"","cm","cm","cm","cm","cm","cm","cm","cm","cm","cm"},TRUE,$O153,$L154&amp;O154,$L155&amp;O155,$L156&amp;O156,$L157&amp;O157,$L158&amp;O158,$L159&amp;O159,$L160&amp;O160,$L161&amp;O161,$L162&amp;O162,$L163&amp;O163," "))</f>
        <v/>
      </c>
      <c r="Y153" s="136" t="str">
        <f>IF($P153="","",_xlfn.TEXTJOIN({"","cm","cm","cm","cm","cm","cm","cm","cm","cm","cm"},TRUE,$P153,$L154&amp;P154,$L155&amp;P155,$L156&amp;P156,$L157&amp;P157,$L158&amp;P158,$L159&amp;P159,$L160&amp;P160,$L161&amp;P161,$L162&amp;P162,$L163&amp;P163," "))</f>
        <v/>
      </c>
      <c r="Z153" s="136" t="str">
        <f>IF($Q153="","",_xlfn.TEXTJOIN({"","cm","cm","cm","cm","cm","cm","cm","cm","cm","cm"},TRUE,$Q153,$L154&amp;Q154,$L155&amp;Q155,$L156&amp;Q156,$L157&amp;Q157,$L158&amp;Q158,$L159&amp;Q159,$L160&amp;Q160,$L161&amp;Q161,$L162&amp;Q162,$L163&amp;Q163," "))</f>
        <v/>
      </c>
      <c r="AA153" s="136" t="str">
        <f>IF($R153="","",_xlfn.TEXTJOIN({"","cm","cm","cm","cm","cm","cm","cm","cm","cm","cm"},TRUE,$R153,$L154&amp;R154,$L155&amp;R155,$L156&amp;R156,$L157&amp;R157,$L158&amp;R158,$L159&amp;R159,$L160&amp;R160,$L161&amp;R161,$L162&amp;R162,$L163&amp;R163," "))</f>
        <v/>
      </c>
      <c r="AB153" s="136" t="str">
        <f>IF($S153="","",_xlfn.TEXTJOIN({"","cm","cm","cm","cm","cm","cm","cm","cm","cm","cm"},TRUE,$S153,$L154&amp;S154,$L155&amp;S155,$L156&amp;S156,$L157&amp;S157,$L158&amp;S158,$L159&amp;S159,$L160&amp;S160,$L161&amp;S161,$L162&amp;S162,$L163&amp;S163," "))</f>
        <v/>
      </c>
      <c r="AC153" s="136" t="str">
        <f>IF($T153="","",_xlfn.TEXTJOIN({"","cm","cm","cm","cm","cm","cm","cm","cm","cm","cm"},TRUE,$T153,$L154&amp;T154,$L155&amp;T155,$L156&amp;T156,$L157&amp;T157,$L158&amp;T158,$L159&amp;T159,$L160&amp;T160,$L161&amp;T161,$L162&amp;T162,$L163&amp;T163," "))</f>
        <v/>
      </c>
      <c r="AD153" s="136" t="str">
        <f>V153&amp;CHAR(10)&amp;W153&amp;CHAR(10)&amp;X153&amp;CHAR(10)&amp;Y153&amp;CHAR(10)&amp;Z153&amp;CHAR(10)&amp;AA153&amp;CHAR(10)&amp;AB153&amp;CHAR(10)&amp;AC153</f>
        <v xml:space="preserve">* 
</v>
      </c>
    </row>
    <row r="154" spans="1:30" ht="30" customHeight="1">
      <c r="A154" s="547"/>
      <c r="B154" s="532"/>
      <c r="C154" s="532"/>
      <c r="D154" s="532"/>
      <c r="E154" s="532"/>
      <c r="F154" s="541"/>
      <c r="G154" s="532"/>
      <c r="H154" s="544"/>
      <c r="I154" s="535"/>
      <c r="J154" s="538"/>
      <c r="K154" s="550"/>
      <c r="L154" s="217" t="str">
        <f>IF(ISERROR(VLOOKUP($J153,'自動計算（このシートは消さない）'!$M$3:$AH$52,2,0)),"",VLOOKUP($J153,'自動計算（このシートは消さない）'!$M$3:$AH$52,2,0))&amp;""</f>
        <v/>
      </c>
      <c r="M154" s="218"/>
      <c r="N154" s="218"/>
      <c r="O154" s="218"/>
      <c r="P154" s="218"/>
      <c r="Q154" s="218"/>
      <c r="R154" s="218"/>
      <c r="S154" s="218"/>
      <c r="T154" s="218"/>
      <c r="U154" s="535"/>
    </row>
    <row r="155" spans="1:30" ht="30" customHeight="1">
      <c r="A155" s="547"/>
      <c r="B155" s="532"/>
      <c r="C155" s="532"/>
      <c r="D155" s="532"/>
      <c r="E155" s="532"/>
      <c r="F155" s="541"/>
      <c r="G155" s="532"/>
      <c r="H155" s="544"/>
      <c r="I155" s="535"/>
      <c r="J155" s="538"/>
      <c r="K155" s="550"/>
      <c r="L155" s="217" t="str">
        <f>IF(ISERROR(VLOOKUP($J153,'自動計算（このシートは消さない）'!$M$3:$AH$52,4,0)),"",VLOOKUP($J153,'自動計算（このシートは消さない）'!$M$3:$AH$52,4,0))&amp;""</f>
        <v/>
      </c>
      <c r="M155" s="218"/>
      <c r="N155" s="218"/>
      <c r="O155" s="218"/>
      <c r="P155" s="218"/>
      <c r="Q155" s="218"/>
      <c r="R155" s="218"/>
      <c r="S155" s="218"/>
      <c r="T155" s="218"/>
      <c r="U155" s="535"/>
    </row>
    <row r="156" spans="1:30" ht="30" customHeight="1">
      <c r="A156" s="547"/>
      <c r="B156" s="532"/>
      <c r="C156" s="532"/>
      <c r="D156" s="532"/>
      <c r="E156" s="532"/>
      <c r="F156" s="541"/>
      <c r="G156" s="532"/>
      <c r="H156" s="544"/>
      <c r="I156" s="535"/>
      <c r="J156" s="538"/>
      <c r="K156" s="550"/>
      <c r="L156" s="217" t="str">
        <f>IF(ISERROR(VLOOKUP($J153,'自動計算（このシートは消さない）'!$M$3:$AH$52,6,0)),"",VLOOKUP($J153,'自動計算（このシートは消さない）'!$M$3:$AH$52,6,0))&amp;""</f>
        <v/>
      </c>
      <c r="M156" s="218"/>
      <c r="N156" s="218"/>
      <c r="O156" s="218"/>
      <c r="P156" s="218"/>
      <c r="Q156" s="218"/>
      <c r="R156" s="218"/>
      <c r="S156" s="218"/>
      <c r="T156" s="218"/>
      <c r="U156" s="535"/>
    </row>
    <row r="157" spans="1:30" ht="30" customHeight="1">
      <c r="A157" s="547"/>
      <c r="B157" s="532"/>
      <c r="C157" s="532"/>
      <c r="D157" s="532"/>
      <c r="E157" s="532"/>
      <c r="F157" s="541"/>
      <c r="G157" s="532"/>
      <c r="H157" s="544"/>
      <c r="I157" s="535"/>
      <c r="J157" s="538"/>
      <c r="K157" s="550"/>
      <c r="L157" s="217" t="str">
        <f>IF(ISERROR(VLOOKUP($J153,'自動計算（このシートは消さない）'!$M$3:$AH$52,8,0)),"",VLOOKUP($J153,'自動計算（このシートは消さない）'!$M$3:$AH$52,8,0))&amp;""</f>
        <v/>
      </c>
      <c r="M157" s="218"/>
      <c r="N157" s="218"/>
      <c r="O157" s="218"/>
      <c r="P157" s="218"/>
      <c r="Q157" s="218"/>
      <c r="R157" s="218"/>
      <c r="S157" s="218"/>
      <c r="T157" s="218"/>
      <c r="U157" s="535"/>
    </row>
    <row r="158" spans="1:30" ht="30" customHeight="1">
      <c r="A158" s="547"/>
      <c r="B158" s="532"/>
      <c r="C158" s="532"/>
      <c r="D158" s="532"/>
      <c r="E158" s="532"/>
      <c r="F158" s="541"/>
      <c r="G158" s="532"/>
      <c r="H158" s="544"/>
      <c r="I158" s="535"/>
      <c r="J158" s="538"/>
      <c r="K158" s="551"/>
      <c r="L158" s="217" t="str">
        <f>IF(ISERROR(VLOOKUP($J153,'自動計算（このシートは消さない）'!$M$3:$AH$52,10,0)),"",VLOOKUP($J153,'自動計算（このシートは消さない）'!$M$3:$AH$52,10,0))&amp;""</f>
        <v/>
      </c>
      <c r="M158" s="218"/>
      <c r="N158" s="218"/>
      <c r="O158" s="218"/>
      <c r="P158" s="218"/>
      <c r="Q158" s="218"/>
      <c r="R158" s="218"/>
      <c r="S158" s="218"/>
      <c r="T158" s="218"/>
      <c r="U158" s="535"/>
    </row>
    <row r="159" spans="1:30" ht="30" customHeight="1">
      <c r="A159" s="547"/>
      <c r="B159" s="532"/>
      <c r="C159" s="532"/>
      <c r="D159" s="532"/>
      <c r="E159" s="532"/>
      <c r="F159" s="541"/>
      <c r="G159" s="532"/>
      <c r="H159" s="544"/>
      <c r="I159" s="535"/>
      <c r="J159" s="538"/>
      <c r="K159" s="194"/>
      <c r="L159" s="217" t="str">
        <f>IF(ISERROR(VLOOKUP($J153,'自動計算（このシートは消さない）'!$M$3:$AH$52,12,0)),"",VLOOKUP($J153,'自動計算（このシートは消さない）'!$M$3:$AH$52,12,0))&amp;""</f>
        <v/>
      </c>
      <c r="M159" s="218"/>
      <c r="N159" s="218"/>
      <c r="O159" s="218"/>
      <c r="P159" s="218"/>
      <c r="Q159" s="218"/>
      <c r="R159" s="218"/>
      <c r="S159" s="218"/>
      <c r="T159" s="218"/>
      <c r="U159" s="535"/>
    </row>
    <row r="160" spans="1:30" ht="30" customHeight="1">
      <c r="A160" s="547"/>
      <c r="B160" s="532"/>
      <c r="C160" s="532"/>
      <c r="D160" s="532"/>
      <c r="E160" s="532"/>
      <c r="F160" s="541"/>
      <c r="G160" s="532"/>
      <c r="H160" s="544"/>
      <c r="I160" s="535"/>
      <c r="J160" s="538"/>
      <c r="K160" s="194"/>
      <c r="L160" s="217" t="str">
        <f>IF(ISERROR(VLOOKUP($J153,'自動計算（このシートは消さない）'!$M$3:$AH$52,14,0)),"",VLOOKUP($J153,'自動計算（このシートは消さない）'!$M$3:$AH$52,14,0))&amp;""</f>
        <v/>
      </c>
      <c r="M160" s="218"/>
      <c r="N160" s="218"/>
      <c r="O160" s="218"/>
      <c r="P160" s="218"/>
      <c r="Q160" s="218"/>
      <c r="R160" s="218"/>
      <c r="S160" s="218"/>
      <c r="T160" s="218"/>
      <c r="U160" s="535"/>
    </row>
    <row r="161" spans="1:30" ht="30" customHeight="1">
      <c r="A161" s="547"/>
      <c r="B161" s="532"/>
      <c r="C161" s="532"/>
      <c r="D161" s="532"/>
      <c r="E161" s="532"/>
      <c r="F161" s="541"/>
      <c r="G161" s="532"/>
      <c r="H161" s="544"/>
      <c r="I161" s="535"/>
      <c r="J161" s="538"/>
      <c r="K161" s="194"/>
      <c r="L161" s="217" t="str">
        <f>IF(ISERROR(VLOOKUP($J153,'自動計算（このシートは消さない）'!$M$3:$AH$52,16,0)),"",VLOOKUP($J153,'自動計算（このシートは消さない）'!$M$3:$AH$52,16,0))&amp;""</f>
        <v/>
      </c>
      <c r="M161" s="218"/>
      <c r="N161" s="218"/>
      <c r="O161" s="218"/>
      <c r="P161" s="218"/>
      <c r="Q161" s="218"/>
      <c r="R161" s="218"/>
      <c r="S161" s="218"/>
      <c r="T161" s="218"/>
      <c r="U161" s="535"/>
    </row>
    <row r="162" spans="1:30" ht="30" customHeight="1">
      <c r="A162" s="547"/>
      <c r="B162" s="532"/>
      <c r="C162" s="532"/>
      <c r="D162" s="532"/>
      <c r="E162" s="532"/>
      <c r="F162" s="541"/>
      <c r="G162" s="532"/>
      <c r="H162" s="544"/>
      <c r="I162" s="535"/>
      <c r="J162" s="538"/>
      <c r="K162" s="194"/>
      <c r="L162" s="217" t="str">
        <f>IF(ISERROR(VLOOKUP($J153,'自動計算（このシートは消さない）'!$M$3:$AH$52,18,0)),"",VLOOKUP($J153,'自動計算（このシートは消さない）'!$M$3:$AH$52,18,0))&amp;""</f>
        <v/>
      </c>
      <c r="M162" s="218"/>
      <c r="N162" s="218"/>
      <c r="O162" s="218"/>
      <c r="P162" s="218"/>
      <c r="Q162" s="218"/>
      <c r="R162" s="218"/>
      <c r="S162" s="218"/>
      <c r="T162" s="218"/>
      <c r="U162" s="535"/>
    </row>
    <row r="163" spans="1:30" ht="30" customHeight="1">
      <c r="A163" s="548"/>
      <c r="B163" s="533"/>
      <c r="C163" s="533"/>
      <c r="D163" s="533"/>
      <c r="E163" s="533"/>
      <c r="F163" s="542"/>
      <c r="G163" s="533"/>
      <c r="H163" s="545"/>
      <c r="I163" s="536"/>
      <c r="J163" s="539"/>
      <c r="K163" s="194"/>
      <c r="L163" s="217" t="str">
        <f>IF(ISERROR(VLOOKUP($J153,'自動計算（このシートは消さない）'!$M$3:$AH$52,20,0)),"",VLOOKUP($J153,'自動計算（このシートは消さない）'!$M$3:$AH$52,20,0))&amp;""</f>
        <v/>
      </c>
      <c r="M163" s="218"/>
      <c r="N163" s="218"/>
      <c r="O163" s="218"/>
      <c r="P163" s="218"/>
      <c r="Q163" s="218"/>
      <c r="R163" s="218"/>
      <c r="S163" s="218"/>
      <c r="T163" s="218"/>
      <c r="U163" s="536"/>
    </row>
    <row r="164" spans="1:30" ht="22.25" customHeight="1">
      <c r="A164" s="546">
        <f t="shared" ref="A164" si="2">A153+1</f>
        <v>15</v>
      </c>
      <c r="B164" s="531" t="str">
        <f>原稿①!F79&amp;""</f>
        <v/>
      </c>
      <c r="C164" s="531" t="str">
        <f>原稿①!G79&amp;""</f>
        <v/>
      </c>
      <c r="D164" s="531" t="str">
        <f>原稿①!H79&amp;""</f>
        <v/>
      </c>
      <c r="E164" s="531" t="str">
        <f>原稿①!I79&amp;""</f>
        <v/>
      </c>
      <c r="F164" s="540" t="str">
        <f>原稿①!J79&amp;""</f>
        <v/>
      </c>
      <c r="G164" s="531" t="str">
        <f>IF(サプライヤー入力FM!$I$164="","",IF(ISERROR(VLOOKUP(原稿①!$W79,'ﾊｯｼｭﾀｸﾞ＆NB名データ（このシートは消さない）'!$C$6:$G$114,5,0)),"",VLOOKUP(原稿①!$W79,'ﾊｯｼｭﾀｸﾞ＆NB名データ（このシートは消さない）'!$C$6:$G$114,5,0)))</f>
        <v/>
      </c>
      <c r="H164" s="543"/>
      <c r="I164" s="534"/>
      <c r="J164" s="537"/>
      <c r="K164" s="549" t="str">
        <f>IF(ISERROR(VLOOKUP($J164,'自動計算（このシートは消さない）'!$M$3:$AH$28,12,0)),"",VLOOKUP($J164,'自動計算（このシートは消さない）'!$M$3:$AH$28,12,0))</f>
        <v/>
      </c>
      <c r="L164" s="217"/>
      <c r="M164" s="180" t="str">
        <f>原稿①!R79&amp;""</f>
        <v>*</v>
      </c>
      <c r="N164" s="180" t="str">
        <f>原稿①!S79&amp;""</f>
        <v/>
      </c>
      <c r="O164" s="180" t="str">
        <f>原稿①!T79&amp;""</f>
        <v/>
      </c>
      <c r="P164" s="180" t="str">
        <f>原稿①!U79&amp;""</f>
        <v/>
      </c>
      <c r="Q164" s="180" t="str">
        <f>原稿①!R81&amp;""</f>
        <v/>
      </c>
      <c r="R164" s="180" t="str">
        <f>原稿①!S81&amp;""</f>
        <v/>
      </c>
      <c r="S164" s="180" t="str">
        <f>原稿①!T81&amp;""</f>
        <v/>
      </c>
      <c r="T164" s="180" t="str">
        <f>原稿①!U81&amp;""</f>
        <v/>
      </c>
      <c r="U164" s="534"/>
      <c r="V164" s="136" t="str">
        <f>IF($M164="","",_xlfn.TEXTJOIN({"","cm","cm","cm","cm","cm","cm","cm","cm","cm","cm"},TRUE,$M164,$L165&amp;M165,$L166&amp;M166,$L167&amp;M167,$L168&amp;M168,$L169&amp;M169,$L170&amp;M170,$L171&amp;M171,$L172&amp;M172,$L173&amp;M173,$L174&amp;M174," "))</f>
        <v xml:space="preserve">* </v>
      </c>
      <c r="W164" s="136" t="str">
        <f>IF($N164="","",_xlfn.TEXTJOIN({"","cm","cm","cm","cm","cm","cm","cm","cm","cm","cm"},TRUE,$N164,$L165&amp;N165,$L166&amp;N166,$L167&amp;N167,$L168&amp;N168,$L169&amp;N169,$L170&amp;N170,$L171&amp;N171,$L172&amp;N172,$L173&amp;N173,$L174&amp;N174," "))</f>
        <v/>
      </c>
      <c r="X164" s="136" t="str">
        <f>IF($O164="","",_xlfn.TEXTJOIN({"","cm","cm","cm","cm","cm","cm","cm","cm","cm","cm"},TRUE,$O164,$L165&amp;O165,$L166&amp;O166,$L167&amp;O167,$L168&amp;O168,$L169&amp;O169,$L170&amp;O170,$L171&amp;O171,$L172&amp;O172,$L173&amp;O173,$L174&amp;O174," "))</f>
        <v/>
      </c>
      <c r="Y164" s="136" t="str">
        <f>IF($P164="","",_xlfn.TEXTJOIN({"","cm","cm","cm","cm","cm","cm","cm","cm","cm","cm"},TRUE,$P164,$L165&amp;P165,$L166&amp;P166,$L167&amp;P167,$L168&amp;P168,$L169&amp;P169,$L170&amp;P170,$L171&amp;P171,$L172&amp;P172,$L173&amp;P173,$L174&amp;P174," "))</f>
        <v/>
      </c>
      <c r="Z164" s="136" t="str">
        <f>IF($Q164="","",_xlfn.TEXTJOIN({"","cm","cm","cm","cm","cm","cm","cm","cm","cm","cm"},TRUE,$Q164,$L165&amp;Q165,$L166&amp;Q166,$L167&amp;Q167,$L168&amp;Q168,$L169&amp;Q169,$L170&amp;Q170,$L171&amp;Q171,$L172&amp;Q172,$L173&amp;Q173,$L174&amp;Q174," "))</f>
        <v/>
      </c>
      <c r="AA164" s="136" t="str">
        <f>IF($R164="","",_xlfn.TEXTJOIN({"","cm","cm","cm","cm","cm","cm","cm","cm","cm","cm"},TRUE,$R164,$L165&amp;R165,$L166&amp;R166,$L167&amp;R167,$L168&amp;R168,$L169&amp;R169,$L170&amp;R170,$L171&amp;R171,$L172&amp;R172,$L173&amp;R173,$L174&amp;R174," "))</f>
        <v/>
      </c>
      <c r="AB164" s="136" t="str">
        <f>IF($S164="","",_xlfn.TEXTJOIN({"","cm","cm","cm","cm","cm","cm","cm","cm","cm","cm"},TRUE,$S164,$L165&amp;S165,$L166&amp;S166,$L167&amp;S167,$L168&amp;S168,$L169&amp;S169,$L170&amp;S170,$L171&amp;S171,$L172&amp;S172,$L173&amp;S173,$L174&amp;S174," "))</f>
        <v/>
      </c>
      <c r="AC164" s="136" t="str">
        <f>IF($T164="","",_xlfn.TEXTJOIN({"","cm","cm","cm","cm","cm","cm","cm","cm","cm","cm"},TRUE,$T164,$L165&amp;T165,$L166&amp;T166,$L167&amp;T167,$L168&amp;T168,$L169&amp;T169,$L170&amp;T170,$L171&amp;T171,$L172&amp;T172,$L173&amp;T173,$L174&amp;T174," "))</f>
        <v/>
      </c>
      <c r="AD164" s="136" t="str">
        <f>V164&amp;CHAR(10)&amp;W164&amp;CHAR(10)&amp;X164&amp;CHAR(10)&amp;Y164&amp;CHAR(10)&amp;Z164&amp;CHAR(10)&amp;AA164&amp;CHAR(10)&amp;AB164&amp;CHAR(10)&amp;AC164</f>
        <v xml:space="preserve">* 
</v>
      </c>
    </row>
    <row r="165" spans="1:30" ht="30" customHeight="1">
      <c r="A165" s="547"/>
      <c r="B165" s="532"/>
      <c r="C165" s="532"/>
      <c r="D165" s="532"/>
      <c r="E165" s="532"/>
      <c r="F165" s="541"/>
      <c r="G165" s="532"/>
      <c r="H165" s="544"/>
      <c r="I165" s="535"/>
      <c r="J165" s="538"/>
      <c r="K165" s="550"/>
      <c r="L165" s="217" t="str">
        <f>IF(ISERROR(VLOOKUP($J164,'自動計算（このシートは消さない）'!$M$3:$AH$52,2,0)),"",VLOOKUP($J164,'自動計算（このシートは消さない）'!$M$3:$AH$52,2,0))&amp;""</f>
        <v/>
      </c>
      <c r="M165" s="218"/>
      <c r="N165" s="218"/>
      <c r="O165" s="218"/>
      <c r="P165" s="218"/>
      <c r="Q165" s="218"/>
      <c r="R165" s="218"/>
      <c r="S165" s="218"/>
      <c r="T165" s="218"/>
      <c r="U165" s="535"/>
    </row>
    <row r="166" spans="1:30" ht="30" customHeight="1">
      <c r="A166" s="547"/>
      <c r="B166" s="532"/>
      <c r="C166" s="532"/>
      <c r="D166" s="532"/>
      <c r="E166" s="532"/>
      <c r="F166" s="541"/>
      <c r="G166" s="532"/>
      <c r="H166" s="544"/>
      <c r="I166" s="535"/>
      <c r="J166" s="538"/>
      <c r="K166" s="550"/>
      <c r="L166" s="217" t="str">
        <f>IF(ISERROR(VLOOKUP($J164,'自動計算（このシートは消さない）'!$M$3:$AH$52,4,0)),"",VLOOKUP($J164,'自動計算（このシートは消さない）'!$M$3:$AH$52,4,0))&amp;""</f>
        <v/>
      </c>
      <c r="M166" s="218"/>
      <c r="N166" s="218"/>
      <c r="O166" s="218"/>
      <c r="P166" s="218"/>
      <c r="Q166" s="218"/>
      <c r="R166" s="218"/>
      <c r="S166" s="218"/>
      <c r="T166" s="218"/>
      <c r="U166" s="535"/>
    </row>
    <row r="167" spans="1:30" ht="30" customHeight="1">
      <c r="A167" s="547"/>
      <c r="B167" s="532"/>
      <c r="C167" s="532"/>
      <c r="D167" s="532"/>
      <c r="E167" s="532"/>
      <c r="F167" s="541"/>
      <c r="G167" s="532"/>
      <c r="H167" s="544"/>
      <c r="I167" s="535"/>
      <c r="J167" s="538"/>
      <c r="K167" s="550"/>
      <c r="L167" s="217" t="str">
        <f>IF(ISERROR(VLOOKUP($J164,'自動計算（このシートは消さない）'!$M$3:$AH$52,6,0)),"",VLOOKUP($J164,'自動計算（このシートは消さない）'!$M$3:$AH$52,6,0))&amp;""</f>
        <v/>
      </c>
      <c r="M167" s="218"/>
      <c r="N167" s="218"/>
      <c r="O167" s="218"/>
      <c r="P167" s="218"/>
      <c r="Q167" s="218"/>
      <c r="R167" s="218"/>
      <c r="S167" s="218"/>
      <c r="T167" s="218"/>
      <c r="U167" s="535"/>
    </row>
    <row r="168" spans="1:30" ht="30" customHeight="1">
      <c r="A168" s="547"/>
      <c r="B168" s="532"/>
      <c r="C168" s="532"/>
      <c r="D168" s="532"/>
      <c r="E168" s="532"/>
      <c r="F168" s="541"/>
      <c r="G168" s="532"/>
      <c r="H168" s="544"/>
      <c r="I168" s="535"/>
      <c r="J168" s="538"/>
      <c r="K168" s="550"/>
      <c r="L168" s="217" t="str">
        <f>IF(ISERROR(VLOOKUP($J164,'自動計算（このシートは消さない）'!$M$3:$AH$52,8,0)),"",VLOOKUP($J164,'自動計算（このシートは消さない）'!$M$3:$AH$52,8,0))&amp;""</f>
        <v/>
      </c>
      <c r="M168" s="218"/>
      <c r="N168" s="218"/>
      <c r="O168" s="218"/>
      <c r="P168" s="218"/>
      <c r="Q168" s="218"/>
      <c r="R168" s="218"/>
      <c r="S168" s="218"/>
      <c r="T168" s="218"/>
      <c r="U168" s="535"/>
    </row>
    <row r="169" spans="1:30" ht="30" customHeight="1">
      <c r="A169" s="547"/>
      <c r="B169" s="532"/>
      <c r="C169" s="532"/>
      <c r="D169" s="532"/>
      <c r="E169" s="532"/>
      <c r="F169" s="541"/>
      <c r="G169" s="532"/>
      <c r="H169" s="544"/>
      <c r="I169" s="535"/>
      <c r="J169" s="538"/>
      <c r="K169" s="551"/>
      <c r="L169" s="217" t="str">
        <f>IF(ISERROR(VLOOKUP($J164,'自動計算（このシートは消さない）'!$M$3:$AH$52,10,0)),"",VLOOKUP($J164,'自動計算（このシートは消さない）'!$M$3:$AH$52,10,0))&amp;""</f>
        <v/>
      </c>
      <c r="M169" s="218"/>
      <c r="N169" s="218"/>
      <c r="O169" s="218"/>
      <c r="P169" s="218"/>
      <c r="Q169" s="218"/>
      <c r="R169" s="218"/>
      <c r="S169" s="218"/>
      <c r="T169" s="218"/>
      <c r="U169" s="535"/>
    </row>
    <row r="170" spans="1:30" ht="30" customHeight="1">
      <c r="A170" s="547"/>
      <c r="B170" s="532"/>
      <c r="C170" s="532"/>
      <c r="D170" s="532"/>
      <c r="E170" s="532"/>
      <c r="F170" s="541"/>
      <c r="G170" s="532"/>
      <c r="H170" s="544"/>
      <c r="I170" s="535"/>
      <c r="J170" s="538"/>
      <c r="K170" s="194"/>
      <c r="L170" s="217" t="str">
        <f>IF(ISERROR(VLOOKUP($J164,'自動計算（このシートは消さない）'!$M$3:$AH$52,12,0)),"",VLOOKUP($J164,'自動計算（このシートは消さない）'!$M$3:$AH$52,12,0))&amp;""</f>
        <v/>
      </c>
      <c r="M170" s="218"/>
      <c r="N170" s="218"/>
      <c r="O170" s="218"/>
      <c r="P170" s="218"/>
      <c r="Q170" s="218"/>
      <c r="R170" s="218"/>
      <c r="S170" s="218"/>
      <c r="T170" s="218"/>
      <c r="U170" s="535"/>
    </row>
    <row r="171" spans="1:30" ht="30" customHeight="1">
      <c r="A171" s="547"/>
      <c r="B171" s="532"/>
      <c r="C171" s="532"/>
      <c r="D171" s="532"/>
      <c r="E171" s="532"/>
      <c r="F171" s="541"/>
      <c r="G171" s="532"/>
      <c r="H171" s="544"/>
      <c r="I171" s="535"/>
      <c r="J171" s="538"/>
      <c r="K171" s="194"/>
      <c r="L171" s="217" t="str">
        <f>IF(ISERROR(VLOOKUP($J164,'自動計算（このシートは消さない）'!$M$3:$AH$52,14,0)),"",VLOOKUP($J164,'自動計算（このシートは消さない）'!$M$3:$AH$52,14,0))&amp;""</f>
        <v/>
      </c>
      <c r="M171" s="218"/>
      <c r="N171" s="218"/>
      <c r="O171" s="218"/>
      <c r="P171" s="218"/>
      <c r="Q171" s="218"/>
      <c r="R171" s="218"/>
      <c r="S171" s="218"/>
      <c r="T171" s="218"/>
      <c r="U171" s="535"/>
    </row>
    <row r="172" spans="1:30" ht="30" customHeight="1">
      <c r="A172" s="547"/>
      <c r="B172" s="532"/>
      <c r="C172" s="532"/>
      <c r="D172" s="532"/>
      <c r="E172" s="532"/>
      <c r="F172" s="541"/>
      <c r="G172" s="532"/>
      <c r="H172" s="544"/>
      <c r="I172" s="535"/>
      <c r="J172" s="538"/>
      <c r="K172" s="194"/>
      <c r="L172" s="217" t="str">
        <f>IF(ISERROR(VLOOKUP($J164,'自動計算（このシートは消さない）'!$M$3:$AH$52,16,0)),"",VLOOKUP($J164,'自動計算（このシートは消さない）'!$M$3:$AH$52,16,0))&amp;""</f>
        <v/>
      </c>
      <c r="M172" s="218"/>
      <c r="N172" s="218"/>
      <c r="O172" s="218"/>
      <c r="P172" s="218"/>
      <c r="Q172" s="218"/>
      <c r="R172" s="218"/>
      <c r="S172" s="218"/>
      <c r="T172" s="218"/>
      <c r="U172" s="535"/>
    </row>
    <row r="173" spans="1:30" ht="30" customHeight="1">
      <c r="A173" s="547"/>
      <c r="B173" s="532"/>
      <c r="C173" s="532"/>
      <c r="D173" s="532"/>
      <c r="E173" s="532"/>
      <c r="F173" s="541"/>
      <c r="G173" s="532"/>
      <c r="H173" s="544"/>
      <c r="I173" s="535"/>
      <c r="J173" s="538"/>
      <c r="K173" s="194"/>
      <c r="L173" s="217" t="str">
        <f>IF(ISERROR(VLOOKUP($J164,'自動計算（このシートは消さない）'!$M$3:$AH$52,18,0)),"",VLOOKUP($J164,'自動計算（このシートは消さない）'!$M$3:$AH$52,18,0))&amp;""</f>
        <v/>
      </c>
      <c r="M173" s="218"/>
      <c r="N173" s="218"/>
      <c r="O173" s="218"/>
      <c r="P173" s="218"/>
      <c r="Q173" s="218"/>
      <c r="R173" s="218"/>
      <c r="S173" s="218"/>
      <c r="T173" s="218"/>
      <c r="U173" s="535"/>
    </row>
    <row r="174" spans="1:30" ht="30" customHeight="1">
      <c r="A174" s="548"/>
      <c r="B174" s="533"/>
      <c r="C174" s="533"/>
      <c r="D174" s="533"/>
      <c r="E174" s="533"/>
      <c r="F174" s="542"/>
      <c r="G174" s="533"/>
      <c r="H174" s="545"/>
      <c r="I174" s="536"/>
      <c r="J174" s="539"/>
      <c r="K174" s="194"/>
      <c r="L174" s="217" t="str">
        <f>IF(ISERROR(VLOOKUP($J164,'自動計算（このシートは消さない）'!$M$3:$AH$52,20,0)),"",VLOOKUP($J164,'自動計算（このシートは消さない）'!$M$3:$AH$52,20,0))&amp;""</f>
        <v/>
      </c>
      <c r="M174" s="218"/>
      <c r="N174" s="218"/>
      <c r="O174" s="218"/>
      <c r="P174" s="218"/>
      <c r="Q174" s="218"/>
      <c r="R174" s="218"/>
      <c r="S174" s="218"/>
      <c r="T174" s="218"/>
      <c r="U174" s="536"/>
    </row>
    <row r="175" spans="1:30" ht="22.25" customHeight="1">
      <c r="A175" s="546">
        <f t="shared" ref="A175" si="3">A164+1</f>
        <v>16</v>
      </c>
      <c r="B175" s="531" t="str">
        <f>原稿①!F83&amp;""</f>
        <v/>
      </c>
      <c r="C175" s="531" t="str">
        <f>原稿①!G83&amp;""</f>
        <v/>
      </c>
      <c r="D175" s="531" t="str">
        <f>原稿①!H83&amp;""</f>
        <v/>
      </c>
      <c r="E175" s="531" t="str">
        <f>原稿①!I83&amp;""</f>
        <v/>
      </c>
      <c r="F175" s="540" t="str">
        <f>原稿①!J83&amp;""</f>
        <v/>
      </c>
      <c r="G175" s="531" t="str">
        <f>IF(サプライヤー入力FM!$I$175="","",IF(ISERROR(VLOOKUP(原稿①!$W83,'ﾊｯｼｭﾀｸﾞ＆NB名データ（このシートは消さない）'!$C$6:$G$114,5,0)),"",VLOOKUP(原稿①!$W83,'ﾊｯｼｭﾀｸﾞ＆NB名データ（このシートは消さない）'!$C$6:$G$114,5,0)))</f>
        <v/>
      </c>
      <c r="H175" s="543"/>
      <c r="I175" s="534"/>
      <c r="J175" s="537"/>
      <c r="K175" s="549" t="str">
        <f>IF(ISERROR(VLOOKUP($J175,'自動計算（このシートは消さない）'!$M$3:$AH$28,12,0)),"",VLOOKUP($J175,'自動計算（このシートは消さない）'!$M$3:$AH$28,12,0))</f>
        <v/>
      </c>
      <c r="L175" s="217"/>
      <c r="M175" s="180" t="str">
        <f>原稿①!R83&amp;""</f>
        <v>*</v>
      </c>
      <c r="N175" s="180" t="str">
        <f>原稿①!S83&amp;""</f>
        <v/>
      </c>
      <c r="O175" s="180" t="str">
        <f>原稿①!T83&amp;""</f>
        <v/>
      </c>
      <c r="P175" s="180" t="str">
        <f>原稿①!U83&amp;""</f>
        <v/>
      </c>
      <c r="Q175" s="180" t="str">
        <f>原稿①!R85&amp;""</f>
        <v/>
      </c>
      <c r="R175" s="180" t="str">
        <f>原稿①!S85&amp;""</f>
        <v/>
      </c>
      <c r="S175" s="180" t="str">
        <f>原稿①!T85&amp;""</f>
        <v/>
      </c>
      <c r="T175" s="180" t="str">
        <f>原稿①!U85&amp;""</f>
        <v/>
      </c>
      <c r="U175" s="534"/>
      <c r="V175" s="136" t="str">
        <f>IF($M175="","",_xlfn.TEXTJOIN({"","cm","cm","cm","cm","cm","cm","cm","cm","cm","cm"},TRUE,$M175,$L176&amp;M176,$L177&amp;M177,$L178&amp;M178,$L179&amp;M179,$L180&amp;M180,$L181&amp;M181,$L182&amp;M182,$L183&amp;M183,$L184&amp;M184,$L185&amp;M185," "))</f>
        <v xml:space="preserve">* </v>
      </c>
      <c r="W175" s="136" t="str">
        <f>IF($N175="","",_xlfn.TEXTJOIN({"","cm","cm","cm","cm","cm","cm","cm","cm","cm","cm"},TRUE,$N175,$L176&amp;N176,$L177&amp;N177,$L178&amp;N178,$L179&amp;N179,$L180&amp;N180,$L181&amp;N181,$L182&amp;N182,$L183&amp;N183,$L184&amp;N184,$L185&amp;N185," "))</f>
        <v/>
      </c>
      <c r="X175" s="136" t="str">
        <f>IF($O175="","",_xlfn.TEXTJOIN({"","cm","cm","cm","cm","cm","cm","cm","cm","cm","cm"},TRUE,$O175,$L176&amp;O176,$L177&amp;O177,$L178&amp;O178,$L179&amp;O179,$L180&amp;O180,$L181&amp;O181,$L182&amp;O182,$L183&amp;O183,$L184&amp;O184,$L185&amp;O185," "))</f>
        <v/>
      </c>
      <c r="Y175" s="136" t="str">
        <f>IF($P175="","",_xlfn.TEXTJOIN({"","cm","cm","cm","cm","cm","cm","cm","cm","cm","cm"},TRUE,$P175,$L176&amp;P176,$L177&amp;P177,$L178&amp;P178,$L179&amp;P179,$L180&amp;P180,$L181&amp;P181,$L182&amp;P182,$L183&amp;P183,$L184&amp;P184,$L185&amp;P185," "))</f>
        <v/>
      </c>
      <c r="Z175" s="136" t="str">
        <f>IF($Q175="","",_xlfn.TEXTJOIN({"","cm","cm","cm","cm","cm","cm","cm","cm","cm","cm"},TRUE,$Q175,$L176&amp;Q176,$L177&amp;Q177,$L178&amp;Q178,$L179&amp;Q179,$L180&amp;Q180,$L181&amp;Q181,$L182&amp;Q182,$L183&amp;Q183,$L184&amp;Q184,$L185&amp;Q185," "))</f>
        <v/>
      </c>
      <c r="AA175" s="136" t="str">
        <f>IF($R175="","",_xlfn.TEXTJOIN({"","cm","cm","cm","cm","cm","cm","cm","cm","cm","cm"},TRUE,$R175,$L176&amp;R176,$L177&amp;R177,$L178&amp;R178,$L179&amp;R179,$L180&amp;R180,$L181&amp;R181,$L182&amp;R182,$L183&amp;R183,$L184&amp;R184,$L185&amp;R185," "))</f>
        <v/>
      </c>
      <c r="AB175" s="136" t="str">
        <f>IF($S175="","",_xlfn.TEXTJOIN({"","cm","cm","cm","cm","cm","cm","cm","cm","cm","cm"},TRUE,$S175,$L176&amp;S176,$L177&amp;S177,$L178&amp;S178,$L179&amp;S179,$L180&amp;S180,$L181&amp;S181,$L182&amp;S182,$L183&amp;S183,$L184&amp;S184,$L185&amp;S185," "))</f>
        <v/>
      </c>
      <c r="AC175" s="136" t="str">
        <f>IF($T175="","",_xlfn.TEXTJOIN({"","cm","cm","cm","cm","cm","cm","cm","cm","cm","cm"},TRUE,$T175,$L176&amp;T176,$L177&amp;T177,$L178&amp;T178,$L179&amp;T179,$L180&amp;T180,$L181&amp;T181,$L182&amp;T182,$L183&amp;T183,$L184&amp;T184,$L185&amp;T185," "))</f>
        <v/>
      </c>
      <c r="AD175" s="136" t="str">
        <f>V175&amp;CHAR(10)&amp;W175&amp;CHAR(10)&amp;X175&amp;CHAR(10)&amp;Y175&amp;CHAR(10)&amp;Z175&amp;CHAR(10)&amp;AA175&amp;CHAR(10)&amp;AB175&amp;CHAR(10)&amp;AC175</f>
        <v xml:space="preserve">* 
</v>
      </c>
    </row>
    <row r="176" spans="1:30" ht="30" customHeight="1">
      <c r="A176" s="547"/>
      <c r="B176" s="532"/>
      <c r="C176" s="532"/>
      <c r="D176" s="532"/>
      <c r="E176" s="532"/>
      <c r="F176" s="541"/>
      <c r="G176" s="532"/>
      <c r="H176" s="544"/>
      <c r="I176" s="535"/>
      <c r="J176" s="538"/>
      <c r="K176" s="550"/>
      <c r="L176" s="217" t="str">
        <f>IF(ISERROR(VLOOKUP($J175,'自動計算（このシートは消さない）'!$M$3:$AH$52,2,0)),"",VLOOKUP($J175,'自動計算（このシートは消さない）'!$M$3:$AH$52,2,0))&amp;""</f>
        <v/>
      </c>
      <c r="M176" s="218"/>
      <c r="N176" s="218"/>
      <c r="O176" s="218"/>
      <c r="P176" s="218"/>
      <c r="Q176" s="218"/>
      <c r="R176" s="218"/>
      <c r="S176" s="218"/>
      <c r="T176" s="218"/>
      <c r="U176" s="535"/>
    </row>
    <row r="177" spans="1:30" ht="30" customHeight="1">
      <c r="A177" s="547"/>
      <c r="B177" s="532"/>
      <c r="C177" s="532"/>
      <c r="D177" s="532"/>
      <c r="E177" s="532"/>
      <c r="F177" s="541"/>
      <c r="G177" s="532"/>
      <c r="H177" s="544"/>
      <c r="I177" s="535"/>
      <c r="J177" s="538"/>
      <c r="K177" s="550"/>
      <c r="L177" s="217" t="str">
        <f>IF(ISERROR(VLOOKUP($J175,'自動計算（このシートは消さない）'!$M$3:$AH$52,4,0)),"",VLOOKUP($J175,'自動計算（このシートは消さない）'!$M$3:$AH$52,4,0))&amp;""</f>
        <v/>
      </c>
      <c r="M177" s="218"/>
      <c r="N177" s="218"/>
      <c r="O177" s="218"/>
      <c r="P177" s="218"/>
      <c r="Q177" s="218"/>
      <c r="R177" s="218"/>
      <c r="S177" s="218"/>
      <c r="T177" s="218"/>
      <c r="U177" s="535"/>
    </row>
    <row r="178" spans="1:30" ht="30" customHeight="1">
      <c r="A178" s="547"/>
      <c r="B178" s="532"/>
      <c r="C178" s="532"/>
      <c r="D178" s="532"/>
      <c r="E178" s="532"/>
      <c r="F178" s="541"/>
      <c r="G178" s="532"/>
      <c r="H178" s="544"/>
      <c r="I178" s="535"/>
      <c r="J178" s="538"/>
      <c r="K178" s="550"/>
      <c r="L178" s="217" t="str">
        <f>IF(ISERROR(VLOOKUP($J175,'自動計算（このシートは消さない）'!$M$3:$AH$52,6,0)),"",VLOOKUP($J175,'自動計算（このシートは消さない）'!$M$3:$AH$52,6,0))&amp;""</f>
        <v/>
      </c>
      <c r="M178" s="218"/>
      <c r="N178" s="218"/>
      <c r="O178" s="218"/>
      <c r="P178" s="218"/>
      <c r="Q178" s="218"/>
      <c r="R178" s="218"/>
      <c r="S178" s="218"/>
      <c r="T178" s="218"/>
      <c r="U178" s="535"/>
    </row>
    <row r="179" spans="1:30" ht="30" customHeight="1">
      <c r="A179" s="547"/>
      <c r="B179" s="532"/>
      <c r="C179" s="532"/>
      <c r="D179" s="532"/>
      <c r="E179" s="532"/>
      <c r="F179" s="541"/>
      <c r="G179" s="532"/>
      <c r="H179" s="544"/>
      <c r="I179" s="535"/>
      <c r="J179" s="538"/>
      <c r="K179" s="550"/>
      <c r="L179" s="217" t="str">
        <f>IF(ISERROR(VLOOKUP($J175,'自動計算（このシートは消さない）'!$M$3:$AH$52,8,0)),"",VLOOKUP($J175,'自動計算（このシートは消さない）'!$M$3:$AH$52,8,0))&amp;""</f>
        <v/>
      </c>
      <c r="M179" s="218"/>
      <c r="N179" s="218"/>
      <c r="O179" s="218"/>
      <c r="P179" s="218"/>
      <c r="Q179" s="218"/>
      <c r="R179" s="218"/>
      <c r="S179" s="218"/>
      <c r="T179" s="218"/>
      <c r="U179" s="535"/>
    </row>
    <row r="180" spans="1:30" ht="30" customHeight="1">
      <c r="A180" s="547"/>
      <c r="B180" s="532"/>
      <c r="C180" s="532"/>
      <c r="D180" s="532"/>
      <c r="E180" s="532"/>
      <c r="F180" s="541"/>
      <c r="G180" s="532"/>
      <c r="H180" s="544"/>
      <c r="I180" s="535"/>
      <c r="J180" s="538"/>
      <c r="K180" s="551"/>
      <c r="L180" s="217" t="str">
        <f>IF(ISERROR(VLOOKUP($J175,'自動計算（このシートは消さない）'!$M$3:$AH$52,10,0)),"",VLOOKUP($J175,'自動計算（このシートは消さない）'!$M$3:$AH$52,10,0))&amp;""</f>
        <v/>
      </c>
      <c r="M180" s="218"/>
      <c r="N180" s="218"/>
      <c r="O180" s="218"/>
      <c r="P180" s="218"/>
      <c r="Q180" s="218"/>
      <c r="R180" s="218"/>
      <c r="S180" s="218"/>
      <c r="T180" s="218"/>
      <c r="U180" s="535"/>
    </row>
    <row r="181" spans="1:30" ht="30" customHeight="1">
      <c r="A181" s="547"/>
      <c r="B181" s="532"/>
      <c r="C181" s="532"/>
      <c r="D181" s="532"/>
      <c r="E181" s="532"/>
      <c r="F181" s="541"/>
      <c r="G181" s="532"/>
      <c r="H181" s="544"/>
      <c r="I181" s="535"/>
      <c r="J181" s="538"/>
      <c r="K181" s="194"/>
      <c r="L181" s="217" t="str">
        <f>IF(ISERROR(VLOOKUP($J175,'自動計算（このシートは消さない）'!$M$3:$AH$52,12,0)),"",VLOOKUP($J175,'自動計算（このシートは消さない）'!$M$3:$AH$52,12,0))&amp;""</f>
        <v/>
      </c>
      <c r="M181" s="218"/>
      <c r="N181" s="218"/>
      <c r="O181" s="218"/>
      <c r="P181" s="218"/>
      <c r="Q181" s="218"/>
      <c r="R181" s="218"/>
      <c r="S181" s="218"/>
      <c r="T181" s="218"/>
      <c r="U181" s="535"/>
    </row>
    <row r="182" spans="1:30" ht="30" customHeight="1">
      <c r="A182" s="547"/>
      <c r="B182" s="532"/>
      <c r="C182" s="532"/>
      <c r="D182" s="532"/>
      <c r="E182" s="532"/>
      <c r="F182" s="541"/>
      <c r="G182" s="532"/>
      <c r="H182" s="544"/>
      <c r="I182" s="535"/>
      <c r="J182" s="538"/>
      <c r="K182" s="194"/>
      <c r="L182" s="217" t="str">
        <f>IF(ISERROR(VLOOKUP($J175,'自動計算（このシートは消さない）'!$M$3:$AH$52,14,0)),"",VLOOKUP($J175,'自動計算（このシートは消さない）'!$M$3:$AH$52,14,0))&amp;""</f>
        <v/>
      </c>
      <c r="M182" s="218"/>
      <c r="N182" s="218"/>
      <c r="O182" s="218"/>
      <c r="P182" s="218"/>
      <c r="Q182" s="218"/>
      <c r="R182" s="218"/>
      <c r="S182" s="218"/>
      <c r="T182" s="218"/>
      <c r="U182" s="535"/>
    </row>
    <row r="183" spans="1:30" ht="30" customHeight="1">
      <c r="A183" s="547"/>
      <c r="B183" s="532"/>
      <c r="C183" s="532"/>
      <c r="D183" s="532"/>
      <c r="E183" s="532"/>
      <c r="F183" s="541"/>
      <c r="G183" s="532"/>
      <c r="H183" s="544"/>
      <c r="I183" s="535"/>
      <c r="J183" s="538"/>
      <c r="K183" s="194"/>
      <c r="L183" s="217" t="str">
        <f>IF(ISERROR(VLOOKUP($J175,'自動計算（このシートは消さない）'!$M$3:$AH$52,16,0)),"",VLOOKUP($J175,'自動計算（このシートは消さない）'!$M$3:$AH$52,16,0))&amp;""</f>
        <v/>
      </c>
      <c r="M183" s="218"/>
      <c r="N183" s="218"/>
      <c r="O183" s="218"/>
      <c r="P183" s="218"/>
      <c r="Q183" s="218"/>
      <c r="R183" s="218"/>
      <c r="S183" s="218"/>
      <c r="T183" s="218"/>
      <c r="U183" s="535"/>
    </row>
    <row r="184" spans="1:30" ht="30" customHeight="1">
      <c r="A184" s="547"/>
      <c r="B184" s="532"/>
      <c r="C184" s="532"/>
      <c r="D184" s="532"/>
      <c r="E184" s="532"/>
      <c r="F184" s="541"/>
      <c r="G184" s="532"/>
      <c r="H184" s="544"/>
      <c r="I184" s="535"/>
      <c r="J184" s="538"/>
      <c r="K184" s="194"/>
      <c r="L184" s="217" t="str">
        <f>IF(ISERROR(VLOOKUP($J175,'自動計算（このシートは消さない）'!$M$3:$AH$52,18,0)),"",VLOOKUP($J175,'自動計算（このシートは消さない）'!$M$3:$AH$52,18,0))&amp;""</f>
        <v/>
      </c>
      <c r="M184" s="218"/>
      <c r="N184" s="218"/>
      <c r="O184" s="218"/>
      <c r="P184" s="218"/>
      <c r="Q184" s="218"/>
      <c r="R184" s="218"/>
      <c r="S184" s="218"/>
      <c r="T184" s="218"/>
      <c r="U184" s="535"/>
    </row>
    <row r="185" spans="1:30" ht="30" customHeight="1">
      <c r="A185" s="548"/>
      <c r="B185" s="533"/>
      <c r="C185" s="533"/>
      <c r="D185" s="533"/>
      <c r="E185" s="533"/>
      <c r="F185" s="542"/>
      <c r="G185" s="533"/>
      <c r="H185" s="545"/>
      <c r="I185" s="536"/>
      <c r="J185" s="539"/>
      <c r="K185" s="194"/>
      <c r="L185" s="217" t="str">
        <f>IF(ISERROR(VLOOKUP($J175,'自動計算（このシートは消さない）'!$M$3:$AH$52,20,0)),"",VLOOKUP($J175,'自動計算（このシートは消さない）'!$M$3:$AH$52,20,0))&amp;""</f>
        <v/>
      </c>
      <c r="M185" s="218"/>
      <c r="N185" s="218"/>
      <c r="O185" s="218"/>
      <c r="P185" s="218"/>
      <c r="Q185" s="218"/>
      <c r="R185" s="218"/>
      <c r="S185" s="218"/>
      <c r="T185" s="218"/>
      <c r="U185" s="536"/>
    </row>
    <row r="186" spans="1:30" ht="22.25" customHeight="1">
      <c r="A186" s="546">
        <f t="shared" ref="A186" si="4">A175+1</f>
        <v>17</v>
      </c>
      <c r="B186" s="558" t="str">
        <f>原稿①!F87&amp;""</f>
        <v/>
      </c>
      <c r="C186" s="558" t="str">
        <f>原稿①!G87&amp;""</f>
        <v/>
      </c>
      <c r="D186" s="558" t="str">
        <f>原稿①!H87&amp;""</f>
        <v/>
      </c>
      <c r="E186" s="558" t="str">
        <f>原稿①!I87&amp;""</f>
        <v/>
      </c>
      <c r="F186" s="555" t="str">
        <f>原稿①!J87&amp;""</f>
        <v/>
      </c>
      <c r="G186" s="531" t="str">
        <f>IF(サプライヤー入力FM!$I$186="","",IF(ISERROR(VLOOKUP(原稿①!$W87,'ﾊｯｼｭﾀｸﾞ＆NB名データ（このシートは消さない）'!$C$6:$G$114,5,0)),"",VLOOKUP(原稿①!$W87,'ﾊｯｼｭﾀｸﾞ＆NB名データ（このシートは消さない）'!$C$6:$G$114,5,0)))</f>
        <v/>
      </c>
      <c r="H186" s="543"/>
      <c r="I186" s="534"/>
      <c r="J186" s="552"/>
      <c r="K186" s="549" t="str">
        <f>IF(ISERROR(VLOOKUP($J186,'自動計算（このシートは消さない）'!$M$3:$AH$28,12,0)),"",VLOOKUP($J186,'自動計算（このシートは消さない）'!$M$3:$AH$28,12,0))</f>
        <v/>
      </c>
      <c r="L186" s="217"/>
      <c r="M186" s="180" t="str">
        <f>原稿①!R87&amp;""</f>
        <v>*</v>
      </c>
      <c r="N186" s="180" t="str">
        <f>原稿①!S87&amp;""</f>
        <v/>
      </c>
      <c r="O186" s="180" t="str">
        <f>原稿①!T87&amp;""</f>
        <v/>
      </c>
      <c r="P186" s="180" t="str">
        <f>原稿①!U87&amp;""</f>
        <v/>
      </c>
      <c r="Q186" s="180" t="str">
        <f>原稿①!R89&amp;""</f>
        <v/>
      </c>
      <c r="R186" s="180" t="str">
        <f>原稿①!S89&amp;""</f>
        <v/>
      </c>
      <c r="S186" s="180" t="str">
        <f>原稿①!T89&amp;""</f>
        <v/>
      </c>
      <c r="T186" s="180" t="str">
        <f>原稿①!U89&amp;""</f>
        <v/>
      </c>
      <c r="U186" s="534"/>
      <c r="V186" s="136" t="str">
        <f>IF($M186="","",_xlfn.TEXTJOIN({"","cm","cm","cm","cm","cm","cm","cm","cm","cm","cm"},TRUE,$M186,$L187&amp;M187,$L188&amp;M188,$L189&amp;M189,$L190&amp;M190,$L191&amp;M191,$L192&amp;M192,$L193&amp;M193,$L194&amp;M194,$L195&amp;M195,$L196&amp;M196," "))</f>
        <v xml:space="preserve">* </v>
      </c>
      <c r="W186" s="136" t="str">
        <f>IF($N186="","",_xlfn.TEXTJOIN({"","cm","cm","cm","cm","cm","cm","cm","cm","cm","cm"},TRUE,$N186,$L187&amp;N187,$L188&amp;N188,$L189&amp;N189,$L190&amp;N190,$L191&amp;N191,$L192&amp;N192,$L193&amp;N193,$L194&amp;N194,$L195&amp;N195,$L196&amp;N196," "))</f>
        <v/>
      </c>
      <c r="X186" s="136" t="str">
        <f>IF($O186="","",_xlfn.TEXTJOIN({"","cm","cm","cm","cm","cm","cm","cm","cm","cm","cm"},TRUE,$O186,$L187&amp;O187,$L188&amp;O188,$L189&amp;O189,$L190&amp;O190,$L191&amp;O191,$L192&amp;O192,$L193&amp;O193,$L194&amp;O194,$L195&amp;O195,$L196&amp;O196," "))</f>
        <v/>
      </c>
      <c r="Y186" s="136" t="str">
        <f>IF($P186="","",_xlfn.TEXTJOIN({"","cm","cm","cm","cm","cm","cm","cm","cm","cm","cm"},TRUE,$P186,$L187&amp;P187,$L188&amp;P188,$L189&amp;P189,$L190&amp;P190,$L191&amp;P191,$L192&amp;P192,$L193&amp;P193,$L194&amp;P194,$L195&amp;P195,$L196&amp;P196," "))</f>
        <v/>
      </c>
      <c r="Z186" s="136" t="str">
        <f>IF($Q186="","",_xlfn.TEXTJOIN({"","cm","cm","cm","cm","cm","cm","cm","cm","cm","cm"},TRUE,$Q186,$L187&amp;Q187,$L188&amp;Q188,$L189&amp;Q189,$L190&amp;Q190,$L191&amp;Q191,$L192&amp;Q192,$L193&amp;Q193,$L194&amp;Q194,$L195&amp;Q195,$L196&amp;Q196," "))</f>
        <v/>
      </c>
      <c r="AA186" s="136" t="str">
        <f>IF($R186="","",_xlfn.TEXTJOIN({"","cm","cm","cm","cm","cm","cm","cm","cm","cm","cm"},TRUE,$R186,$L187&amp;R187,$L188&amp;R188,$L189&amp;R189,$L190&amp;R190,$L191&amp;R191,$L192&amp;R192,$L193&amp;R193,$L194&amp;R194,$L195&amp;R195,$L196&amp;R196," "))</f>
        <v/>
      </c>
      <c r="AB186" s="136" t="str">
        <f>IF($S186="","",_xlfn.TEXTJOIN({"","cm","cm","cm","cm","cm","cm","cm","cm","cm","cm"},TRUE,$S186,$L187&amp;S187,$L188&amp;S188,$L189&amp;S189,$L190&amp;S190,$L191&amp;S191,$L192&amp;S192,$L193&amp;S193,$L194&amp;S194,$L195&amp;S195,$L196&amp;S196," "))</f>
        <v/>
      </c>
      <c r="AC186" s="136" t="str">
        <f>IF($T186="","",_xlfn.TEXTJOIN({"","cm","cm","cm","cm","cm","cm","cm","cm","cm","cm"},TRUE,$T186,$L187&amp;T187,$L188&amp;T188,$L189&amp;T189,$L190&amp;T190,$L191&amp;T191,$L192&amp;T192,$L193&amp;T193,$L194&amp;T194,$L195&amp;T195,$L196&amp;T196," "))</f>
        <v/>
      </c>
      <c r="AD186" s="136" t="str">
        <f>V186&amp;CHAR(10)&amp;W186&amp;CHAR(10)&amp;X186&amp;CHAR(10)&amp;Y186&amp;CHAR(10)&amp;Z186&amp;CHAR(10)&amp;AA186&amp;CHAR(10)&amp;AB186&amp;CHAR(10)&amp;AC186</f>
        <v xml:space="preserve">* 
</v>
      </c>
    </row>
    <row r="187" spans="1:30" ht="30" customHeight="1">
      <c r="A187" s="547"/>
      <c r="B187" s="559"/>
      <c r="C187" s="559"/>
      <c r="D187" s="559"/>
      <c r="E187" s="559"/>
      <c r="F187" s="556"/>
      <c r="G187" s="532"/>
      <c r="H187" s="544"/>
      <c r="I187" s="535"/>
      <c r="J187" s="553"/>
      <c r="K187" s="550"/>
      <c r="L187" s="217" t="str">
        <f>IF(ISERROR(VLOOKUP($J186,'自動計算（このシートは消さない）'!$M$3:$AH$52,2,0)),"",VLOOKUP($J186,'自動計算（このシートは消さない）'!$M$3:$AH$52,2,0))&amp;""</f>
        <v/>
      </c>
      <c r="M187" s="218"/>
      <c r="N187" s="218"/>
      <c r="O187" s="218"/>
      <c r="P187" s="218"/>
      <c r="Q187" s="218"/>
      <c r="R187" s="218"/>
      <c r="S187" s="218"/>
      <c r="T187" s="218"/>
      <c r="U187" s="535"/>
    </row>
    <row r="188" spans="1:30" ht="30" customHeight="1">
      <c r="A188" s="547"/>
      <c r="B188" s="559"/>
      <c r="C188" s="559"/>
      <c r="D188" s="559"/>
      <c r="E188" s="559"/>
      <c r="F188" s="556"/>
      <c r="G188" s="532"/>
      <c r="H188" s="544"/>
      <c r="I188" s="535"/>
      <c r="J188" s="553"/>
      <c r="K188" s="550"/>
      <c r="L188" s="217" t="str">
        <f>IF(ISERROR(VLOOKUP($J186,'自動計算（このシートは消さない）'!$M$3:$AH$52,4,0)),"",VLOOKUP($J186,'自動計算（このシートは消さない）'!$M$3:$AH$52,4,0))&amp;""</f>
        <v/>
      </c>
      <c r="M188" s="218"/>
      <c r="N188" s="218"/>
      <c r="O188" s="218"/>
      <c r="P188" s="218"/>
      <c r="Q188" s="218"/>
      <c r="R188" s="218"/>
      <c r="S188" s="218"/>
      <c r="T188" s="218"/>
      <c r="U188" s="535"/>
    </row>
    <row r="189" spans="1:30" ht="30" customHeight="1">
      <c r="A189" s="547"/>
      <c r="B189" s="559"/>
      <c r="C189" s="559"/>
      <c r="D189" s="559"/>
      <c r="E189" s="559"/>
      <c r="F189" s="556"/>
      <c r="G189" s="532"/>
      <c r="H189" s="544"/>
      <c r="I189" s="535"/>
      <c r="J189" s="553"/>
      <c r="K189" s="550"/>
      <c r="L189" s="217" t="str">
        <f>IF(ISERROR(VLOOKUP($J186,'自動計算（このシートは消さない）'!$M$3:$AH$52,6,0)),"",VLOOKUP($J186,'自動計算（このシートは消さない）'!$M$3:$AH$52,6,0))&amp;""</f>
        <v/>
      </c>
      <c r="M189" s="218"/>
      <c r="N189" s="218"/>
      <c r="O189" s="218"/>
      <c r="P189" s="218"/>
      <c r="Q189" s="218"/>
      <c r="R189" s="218"/>
      <c r="S189" s="218"/>
      <c r="T189" s="218"/>
      <c r="U189" s="535"/>
    </row>
    <row r="190" spans="1:30" ht="30" customHeight="1">
      <c r="A190" s="547"/>
      <c r="B190" s="559"/>
      <c r="C190" s="559"/>
      <c r="D190" s="559"/>
      <c r="E190" s="559"/>
      <c r="F190" s="556"/>
      <c r="G190" s="532"/>
      <c r="H190" s="544"/>
      <c r="I190" s="535"/>
      <c r="J190" s="553"/>
      <c r="K190" s="550"/>
      <c r="L190" s="217" t="str">
        <f>IF(ISERROR(VLOOKUP($J186,'自動計算（このシートは消さない）'!$M$3:$AH$52,8,0)),"",VLOOKUP($J186,'自動計算（このシートは消さない）'!$M$3:$AH$52,8,0))&amp;""</f>
        <v/>
      </c>
      <c r="M190" s="218"/>
      <c r="N190" s="218"/>
      <c r="O190" s="218"/>
      <c r="P190" s="218"/>
      <c r="Q190" s="218"/>
      <c r="R190" s="218"/>
      <c r="S190" s="218"/>
      <c r="T190" s="218"/>
      <c r="U190" s="535"/>
    </row>
    <row r="191" spans="1:30" ht="30" customHeight="1">
      <c r="A191" s="547"/>
      <c r="B191" s="559"/>
      <c r="C191" s="559"/>
      <c r="D191" s="559"/>
      <c r="E191" s="559"/>
      <c r="F191" s="556"/>
      <c r="G191" s="532"/>
      <c r="H191" s="544"/>
      <c r="I191" s="535"/>
      <c r="J191" s="553"/>
      <c r="K191" s="551"/>
      <c r="L191" s="217" t="str">
        <f>IF(ISERROR(VLOOKUP($J186,'自動計算（このシートは消さない）'!$M$3:$AH$52,10,0)),"",VLOOKUP($J186,'自動計算（このシートは消さない）'!$M$3:$AH$52,10,0))&amp;""</f>
        <v/>
      </c>
      <c r="M191" s="218"/>
      <c r="N191" s="218"/>
      <c r="O191" s="218"/>
      <c r="P191" s="218"/>
      <c r="Q191" s="218"/>
      <c r="R191" s="218"/>
      <c r="S191" s="218"/>
      <c r="T191" s="218"/>
      <c r="U191" s="535"/>
    </row>
    <row r="192" spans="1:30" ht="30" customHeight="1">
      <c r="A192" s="547"/>
      <c r="B192" s="559"/>
      <c r="C192" s="559"/>
      <c r="D192" s="559"/>
      <c r="E192" s="559"/>
      <c r="F192" s="556"/>
      <c r="G192" s="532"/>
      <c r="H192" s="544"/>
      <c r="I192" s="535"/>
      <c r="J192" s="553"/>
      <c r="K192" s="194"/>
      <c r="L192" s="217" t="str">
        <f>IF(ISERROR(VLOOKUP($J186,'自動計算（このシートは消さない）'!$M$3:$AH$52,12,0)),"",VLOOKUP($J186,'自動計算（このシートは消さない）'!$M$3:$AH$52,12,0))&amp;""</f>
        <v/>
      </c>
      <c r="M192" s="218"/>
      <c r="N192" s="218"/>
      <c r="O192" s="218"/>
      <c r="P192" s="218"/>
      <c r="Q192" s="218"/>
      <c r="R192" s="218"/>
      <c r="S192" s="218"/>
      <c r="T192" s="218"/>
      <c r="U192" s="535"/>
    </row>
    <row r="193" spans="1:30" ht="30" customHeight="1">
      <c r="A193" s="547"/>
      <c r="B193" s="559"/>
      <c r="C193" s="559"/>
      <c r="D193" s="559"/>
      <c r="E193" s="559"/>
      <c r="F193" s="556"/>
      <c r="G193" s="532"/>
      <c r="H193" s="544"/>
      <c r="I193" s="535"/>
      <c r="J193" s="553"/>
      <c r="K193" s="194"/>
      <c r="L193" s="217" t="str">
        <f>IF(ISERROR(VLOOKUP($J186,'自動計算（このシートは消さない）'!$M$3:$AH$52,14,0)),"",VLOOKUP($J186,'自動計算（このシートは消さない）'!$M$3:$AH$52,14,0))&amp;""</f>
        <v/>
      </c>
      <c r="M193" s="218"/>
      <c r="N193" s="218"/>
      <c r="O193" s="218"/>
      <c r="P193" s="218"/>
      <c r="Q193" s="218"/>
      <c r="R193" s="218"/>
      <c r="S193" s="218"/>
      <c r="T193" s="218"/>
      <c r="U193" s="535"/>
    </row>
    <row r="194" spans="1:30" ht="30" customHeight="1">
      <c r="A194" s="547"/>
      <c r="B194" s="559"/>
      <c r="C194" s="559"/>
      <c r="D194" s="559"/>
      <c r="E194" s="559"/>
      <c r="F194" s="556"/>
      <c r="G194" s="532"/>
      <c r="H194" s="544"/>
      <c r="I194" s="535"/>
      <c r="J194" s="553"/>
      <c r="K194" s="194"/>
      <c r="L194" s="217" t="str">
        <f>IF(ISERROR(VLOOKUP($J186,'自動計算（このシートは消さない）'!$M$3:$AH$52,16,0)),"",VLOOKUP($J186,'自動計算（このシートは消さない）'!$M$3:$AH$52,16,0))&amp;""</f>
        <v/>
      </c>
      <c r="M194" s="218"/>
      <c r="N194" s="218"/>
      <c r="O194" s="218"/>
      <c r="P194" s="218"/>
      <c r="Q194" s="218"/>
      <c r="R194" s="218"/>
      <c r="S194" s="218"/>
      <c r="T194" s="218"/>
      <c r="U194" s="535"/>
    </row>
    <row r="195" spans="1:30" ht="30" customHeight="1">
      <c r="A195" s="547"/>
      <c r="B195" s="559"/>
      <c r="C195" s="559"/>
      <c r="D195" s="559"/>
      <c r="E195" s="559"/>
      <c r="F195" s="556"/>
      <c r="G195" s="532"/>
      <c r="H195" s="544"/>
      <c r="I195" s="535"/>
      <c r="J195" s="553"/>
      <c r="K195" s="194"/>
      <c r="L195" s="217" t="str">
        <f>IF(ISERROR(VLOOKUP($J186,'自動計算（このシートは消さない）'!$M$3:$AH$52,18,0)),"",VLOOKUP($J186,'自動計算（このシートは消さない）'!$M$3:$AH$52,18,0))&amp;""</f>
        <v/>
      </c>
      <c r="M195" s="218"/>
      <c r="N195" s="218"/>
      <c r="O195" s="218"/>
      <c r="P195" s="218"/>
      <c r="Q195" s="218"/>
      <c r="R195" s="218"/>
      <c r="S195" s="218"/>
      <c r="T195" s="218"/>
      <c r="U195" s="535"/>
    </row>
    <row r="196" spans="1:30" ht="30" customHeight="1">
      <c r="A196" s="548"/>
      <c r="B196" s="560"/>
      <c r="C196" s="560"/>
      <c r="D196" s="560"/>
      <c r="E196" s="560"/>
      <c r="F196" s="557"/>
      <c r="G196" s="533"/>
      <c r="H196" s="545"/>
      <c r="I196" s="536"/>
      <c r="J196" s="554"/>
      <c r="K196" s="194"/>
      <c r="L196" s="217" t="str">
        <f>IF(ISERROR(VLOOKUP($J186,'自動計算（このシートは消さない）'!$M$3:$AH$52,20,0)),"",VLOOKUP($J186,'自動計算（このシートは消さない）'!$M$3:$AH$52,20,0))&amp;""</f>
        <v/>
      </c>
      <c r="M196" s="218"/>
      <c r="N196" s="218"/>
      <c r="O196" s="218"/>
      <c r="P196" s="218"/>
      <c r="Q196" s="218"/>
      <c r="R196" s="218"/>
      <c r="S196" s="218"/>
      <c r="T196" s="218"/>
      <c r="U196" s="536"/>
    </row>
    <row r="197" spans="1:30" ht="22.25" customHeight="1">
      <c r="A197" s="546">
        <f t="shared" ref="A197" si="5">A186+1</f>
        <v>18</v>
      </c>
      <c r="B197" s="531" t="str">
        <f>原稿①!F91&amp;""</f>
        <v/>
      </c>
      <c r="C197" s="531" t="str">
        <f>原稿①!G91&amp;""</f>
        <v/>
      </c>
      <c r="D197" s="531" t="str">
        <f>原稿①!H91&amp;""</f>
        <v/>
      </c>
      <c r="E197" s="531" t="str">
        <f>原稿①!I91&amp;""</f>
        <v/>
      </c>
      <c r="F197" s="540" t="str">
        <f>原稿①!J91&amp;""</f>
        <v/>
      </c>
      <c r="G197" s="531" t="str">
        <f>IF(サプライヤー入力FM!$I$197="","",IF(ISERROR(VLOOKUP(原稿①!$W91,'ﾊｯｼｭﾀｸﾞ＆NB名データ（このシートは消さない）'!$C$6:$G$114,5,0)),"",VLOOKUP(原稿①!$W91,'ﾊｯｼｭﾀｸﾞ＆NB名データ（このシートは消さない）'!$C$6:$G$114,5,0)))</f>
        <v/>
      </c>
      <c r="H197" s="543"/>
      <c r="I197" s="534"/>
      <c r="J197" s="537"/>
      <c r="K197" s="549" t="str">
        <f>IF(ISERROR(VLOOKUP($J197,'自動計算（このシートは消さない）'!$M$3:$AH$28,12,0)),"",VLOOKUP($J197,'自動計算（このシートは消さない）'!$M$3:$AH$28,12,0))</f>
        <v/>
      </c>
      <c r="L197" s="217"/>
      <c r="M197" s="180" t="str">
        <f>原稿①!R91&amp;""</f>
        <v>*</v>
      </c>
      <c r="N197" s="180" t="str">
        <f>原稿①!S91&amp;""</f>
        <v/>
      </c>
      <c r="O197" s="180" t="str">
        <f>原稿①!T91&amp;""</f>
        <v/>
      </c>
      <c r="P197" s="180" t="str">
        <f>原稿①!U91&amp;""</f>
        <v/>
      </c>
      <c r="Q197" s="180" t="str">
        <f>原稿①!R93&amp;""</f>
        <v/>
      </c>
      <c r="R197" s="180" t="str">
        <f>原稿①!S93&amp;""</f>
        <v/>
      </c>
      <c r="S197" s="180" t="str">
        <f>原稿①!T93&amp;""</f>
        <v/>
      </c>
      <c r="T197" s="180" t="str">
        <f>原稿①!U93&amp;""</f>
        <v/>
      </c>
      <c r="U197" s="534"/>
      <c r="V197" s="136" t="str">
        <f>IF($M197="","",_xlfn.TEXTJOIN({"","cm","cm","cm","cm","cm","cm","cm","cm","cm","cm"},TRUE,$M197,$L198&amp;M198,$L199&amp;M199,$L200&amp;M200,$L201&amp;M201,$L202&amp;M202,$L203&amp;M203,$L204&amp;M204,$L205&amp;M205,$L206&amp;M206,$L207&amp;M207," "))</f>
        <v xml:space="preserve">* </v>
      </c>
      <c r="W197" s="136" t="str">
        <f>IF($N197="","",_xlfn.TEXTJOIN({"","cm","cm","cm","cm","cm","cm","cm","cm","cm","cm"},TRUE,$N197,$L198&amp;N198,$L199&amp;N199,$L200&amp;N200,$L201&amp;N201,$L202&amp;N202,$L203&amp;N203,$L204&amp;N204,$L205&amp;N205,$L206&amp;N206,$L207&amp;N207," "))</f>
        <v/>
      </c>
      <c r="X197" s="136" t="str">
        <f>IF($O197="","",_xlfn.TEXTJOIN({"","cm","cm","cm","cm","cm","cm","cm","cm","cm","cm"},TRUE,$O197,$L198&amp;O198,$L199&amp;O199,$L200&amp;O200,$L201&amp;O201,$L202&amp;O202,$L203&amp;O203,$L204&amp;O204,$L205&amp;O205,$L206&amp;O206,$L207&amp;O207," "))</f>
        <v/>
      </c>
      <c r="Y197" s="136" t="str">
        <f>IF($P197="","",_xlfn.TEXTJOIN({"","cm","cm","cm","cm","cm","cm","cm","cm","cm","cm"},TRUE,$P197,$L198&amp;P198,$L199&amp;P199,$L200&amp;P200,$L201&amp;P201,$L202&amp;P202,$L203&amp;P203,$L204&amp;P204,$L205&amp;P205,$L206&amp;P206,$L207&amp;P207," "))</f>
        <v/>
      </c>
      <c r="Z197" s="136" t="str">
        <f>IF($Q197="","",_xlfn.TEXTJOIN({"","cm","cm","cm","cm","cm","cm","cm","cm","cm","cm"},TRUE,$Q197,$L198&amp;Q198,$L199&amp;Q199,$L200&amp;Q200,$L201&amp;Q201,$L202&amp;Q202,$L203&amp;Q203,$L204&amp;Q204,$L205&amp;Q205,$L206&amp;Q206,$L207&amp;Q207," "))</f>
        <v/>
      </c>
      <c r="AA197" s="136" t="str">
        <f>IF($R197="","",_xlfn.TEXTJOIN({"","cm","cm","cm","cm","cm","cm","cm","cm","cm","cm"},TRUE,$R197,$L198&amp;R198,$L199&amp;R199,$L200&amp;R200,$L201&amp;R201,$L202&amp;R202,$L203&amp;R203,$L204&amp;R204,$L205&amp;R205,$L206&amp;R206,$L207&amp;R207," "))</f>
        <v/>
      </c>
      <c r="AB197" s="136" t="str">
        <f>IF($S197="","",_xlfn.TEXTJOIN({"","cm","cm","cm","cm","cm","cm","cm","cm","cm","cm"},TRUE,$S197,$L198&amp;S198,$L199&amp;S199,$L200&amp;S200,$L201&amp;S201,$L202&amp;S202,$L203&amp;S203,$L204&amp;S204,$L205&amp;S205,$L206&amp;S206,$L207&amp;S207," "))</f>
        <v/>
      </c>
      <c r="AC197" s="136" t="str">
        <f>IF($T197="","",_xlfn.TEXTJOIN({"","cm","cm","cm","cm","cm","cm","cm","cm","cm","cm"},TRUE,$T197,$L198&amp;T198,$L199&amp;T199,$L200&amp;T200,$L201&amp;T201,$L202&amp;T202,$L203&amp;T203,$L204&amp;T204,$L205&amp;T205,$L206&amp;T206,$L207&amp;T207," "))</f>
        <v/>
      </c>
      <c r="AD197" s="136" t="str">
        <f>V197&amp;CHAR(10)&amp;W197&amp;CHAR(10)&amp;X197&amp;CHAR(10)&amp;Y197&amp;CHAR(10)&amp;Z197&amp;CHAR(10)&amp;AA197&amp;CHAR(10)&amp;AB197&amp;CHAR(10)&amp;AC197</f>
        <v xml:space="preserve">* 
</v>
      </c>
    </row>
    <row r="198" spans="1:30" ht="30" customHeight="1">
      <c r="A198" s="547"/>
      <c r="B198" s="532"/>
      <c r="C198" s="532"/>
      <c r="D198" s="532"/>
      <c r="E198" s="532"/>
      <c r="F198" s="541"/>
      <c r="G198" s="532"/>
      <c r="H198" s="544"/>
      <c r="I198" s="535"/>
      <c r="J198" s="538"/>
      <c r="K198" s="550"/>
      <c r="L198" s="217" t="str">
        <f>IF(ISERROR(VLOOKUP($J197,'自動計算（このシートは消さない）'!$M$3:$AH$52,2,0)),"",VLOOKUP($J197,'自動計算（このシートは消さない）'!$M$3:$AH$52,2,0))&amp;""</f>
        <v/>
      </c>
      <c r="M198" s="218"/>
      <c r="N198" s="218"/>
      <c r="O198" s="218"/>
      <c r="P198" s="218"/>
      <c r="Q198" s="218"/>
      <c r="R198" s="218"/>
      <c r="S198" s="218"/>
      <c r="T198" s="218"/>
      <c r="U198" s="535"/>
    </row>
    <row r="199" spans="1:30" ht="30" customHeight="1">
      <c r="A199" s="547"/>
      <c r="B199" s="532"/>
      <c r="C199" s="532"/>
      <c r="D199" s="532"/>
      <c r="E199" s="532"/>
      <c r="F199" s="541"/>
      <c r="G199" s="532"/>
      <c r="H199" s="544"/>
      <c r="I199" s="535"/>
      <c r="J199" s="538"/>
      <c r="K199" s="550"/>
      <c r="L199" s="217" t="str">
        <f>IF(ISERROR(VLOOKUP($J197,'自動計算（このシートは消さない）'!$M$3:$AH$52,4,0)),"",VLOOKUP($J197,'自動計算（このシートは消さない）'!$M$3:$AH$52,4,0))&amp;""</f>
        <v/>
      </c>
      <c r="M199" s="218"/>
      <c r="N199" s="218"/>
      <c r="O199" s="218"/>
      <c r="P199" s="218"/>
      <c r="Q199" s="218"/>
      <c r="R199" s="218"/>
      <c r="S199" s="218"/>
      <c r="T199" s="218"/>
      <c r="U199" s="535"/>
    </row>
    <row r="200" spans="1:30" ht="30" customHeight="1">
      <c r="A200" s="547"/>
      <c r="B200" s="532"/>
      <c r="C200" s="532"/>
      <c r="D200" s="532"/>
      <c r="E200" s="532"/>
      <c r="F200" s="541"/>
      <c r="G200" s="532"/>
      <c r="H200" s="544"/>
      <c r="I200" s="535"/>
      <c r="J200" s="538"/>
      <c r="K200" s="550"/>
      <c r="L200" s="217" t="str">
        <f>IF(ISERROR(VLOOKUP($J197,'自動計算（このシートは消さない）'!$M$3:$AH$52,6,0)),"",VLOOKUP($J197,'自動計算（このシートは消さない）'!$M$3:$AH$52,6,0))&amp;""</f>
        <v/>
      </c>
      <c r="M200" s="218"/>
      <c r="N200" s="218"/>
      <c r="O200" s="218"/>
      <c r="P200" s="218"/>
      <c r="Q200" s="218"/>
      <c r="R200" s="218"/>
      <c r="S200" s="218"/>
      <c r="T200" s="218"/>
      <c r="U200" s="535"/>
    </row>
    <row r="201" spans="1:30" ht="30" customHeight="1">
      <c r="A201" s="547"/>
      <c r="B201" s="532"/>
      <c r="C201" s="532"/>
      <c r="D201" s="532"/>
      <c r="E201" s="532"/>
      <c r="F201" s="541"/>
      <c r="G201" s="532"/>
      <c r="H201" s="544"/>
      <c r="I201" s="535"/>
      <c r="J201" s="538"/>
      <c r="K201" s="550"/>
      <c r="L201" s="217" t="str">
        <f>IF(ISERROR(VLOOKUP($J197,'自動計算（このシートは消さない）'!$M$3:$AH$52,8,0)),"",VLOOKUP($J197,'自動計算（このシートは消さない）'!$M$3:$AH$52,8,0))&amp;""</f>
        <v/>
      </c>
      <c r="M201" s="218"/>
      <c r="N201" s="218"/>
      <c r="O201" s="218"/>
      <c r="P201" s="218"/>
      <c r="Q201" s="218"/>
      <c r="R201" s="218"/>
      <c r="S201" s="218"/>
      <c r="T201" s="218"/>
      <c r="U201" s="535"/>
    </row>
    <row r="202" spans="1:30" ht="30" customHeight="1">
      <c r="A202" s="547"/>
      <c r="B202" s="532"/>
      <c r="C202" s="532"/>
      <c r="D202" s="532"/>
      <c r="E202" s="532"/>
      <c r="F202" s="541"/>
      <c r="G202" s="532"/>
      <c r="H202" s="544"/>
      <c r="I202" s="535"/>
      <c r="J202" s="538"/>
      <c r="K202" s="551"/>
      <c r="L202" s="217" t="str">
        <f>IF(ISERROR(VLOOKUP($J197,'自動計算（このシートは消さない）'!$M$3:$AH$52,10,0)),"",VLOOKUP($J197,'自動計算（このシートは消さない）'!$M$3:$AH$52,10,0))&amp;""</f>
        <v/>
      </c>
      <c r="M202" s="218"/>
      <c r="N202" s="218"/>
      <c r="O202" s="218"/>
      <c r="P202" s="218"/>
      <c r="Q202" s="218"/>
      <c r="R202" s="218"/>
      <c r="S202" s="218"/>
      <c r="T202" s="218"/>
      <c r="U202" s="535"/>
    </row>
    <row r="203" spans="1:30" ht="30" customHeight="1">
      <c r="A203" s="547"/>
      <c r="B203" s="532"/>
      <c r="C203" s="532"/>
      <c r="D203" s="532"/>
      <c r="E203" s="532"/>
      <c r="F203" s="541"/>
      <c r="G203" s="532"/>
      <c r="H203" s="544"/>
      <c r="I203" s="535"/>
      <c r="J203" s="538"/>
      <c r="K203" s="194"/>
      <c r="L203" s="217" t="str">
        <f>IF(ISERROR(VLOOKUP($J197,'自動計算（このシートは消さない）'!$M$3:$AH$52,12,0)),"",VLOOKUP($J197,'自動計算（このシートは消さない）'!$M$3:$AH$52,12,0))&amp;""</f>
        <v/>
      </c>
      <c r="M203" s="218"/>
      <c r="N203" s="218"/>
      <c r="O203" s="218"/>
      <c r="P203" s="218"/>
      <c r="Q203" s="218"/>
      <c r="R203" s="218"/>
      <c r="S203" s="218"/>
      <c r="T203" s="218"/>
      <c r="U203" s="535"/>
    </row>
    <row r="204" spans="1:30" ht="30" customHeight="1">
      <c r="A204" s="547"/>
      <c r="B204" s="532"/>
      <c r="C204" s="532"/>
      <c r="D204" s="532"/>
      <c r="E204" s="532"/>
      <c r="F204" s="541"/>
      <c r="G204" s="532"/>
      <c r="H204" s="544"/>
      <c r="I204" s="535"/>
      <c r="J204" s="538"/>
      <c r="K204" s="194"/>
      <c r="L204" s="217" t="str">
        <f>IF(ISERROR(VLOOKUP($J197,'自動計算（このシートは消さない）'!$M$3:$AH$52,14,0)),"",VLOOKUP($J197,'自動計算（このシートは消さない）'!$M$3:$AH$52,14,0))&amp;""</f>
        <v/>
      </c>
      <c r="M204" s="218"/>
      <c r="N204" s="218"/>
      <c r="O204" s="218"/>
      <c r="P204" s="218"/>
      <c r="Q204" s="218"/>
      <c r="R204" s="218"/>
      <c r="S204" s="218"/>
      <c r="T204" s="218"/>
      <c r="U204" s="535"/>
    </row>
    <row r="205" spans="1:30" ht="30" customHeight="1">
      <c r="A205" s="547"/>
      <c r="B205" s="532"/>
      <c r="C205" s="532"/>
      <c r="D205" s="532"/>
      <c r="E205" s="532"/>
      <c r="F205" s="541"/>
      <c r="G205" s="532"/>
      <c r="H205" s="544"/>
      <c r="I205" s="535"/>
      <c r="J205" s="538"/>
      <c r="K205" s="194"/>
      <c r="L205" s="217" t="str">
        <f>IF(ISERROR(VLOOKUP($J197,'自動計算（このシートは消さない）'!$M$3:$AH$52,16,0)),"",VLOOKUP($J197,'自動計算（このシートは消さない）'!$M$3:$AH$52,16,0))&amp;""</f>
        <v/>
      </c>
      <c r="M205" s="218"/>
      <c r="N205" s="218"/>
      <c r="O205" s="218"/>
      <c r="P205" s="218"/>
      <c r="Q205" s="218"/>
      <c r="R205" s="218"/>
      <c r="S205" s="218"/>
      <c r="T205" s="218"/>
      <c r="U205" s="535"/>
    </row>
    <row r="206" spans="1:30" ht="30" customHeight="1">
      <c r="A206" s="547"/>
      <c r="B206" s="532"/>
      <c r="C206" s="532"/>
      <c r="D206" s="532"/>
      <c r="E206" s="532"/>
      <c r="F206" s="541"/>
      <c r="G206" s="532"/>
      <c r="H206" s="544"/>
      <c r="I206" s="535"/>
      <c r="J206" s="538"/>
      <c r="K206" s="194"/>
      <c r="L206" s="217" t="str">
        <f>IF(ISERROR(VLOOKUP($J197,'自動計算（このシートは消さない）'!$M$3:$AH$52,18,0)),"",VLOOKUP($J197,'自動計算（このシートは消さない）'!$M$3:$AH$52,18,0))&amp;""</f>
        <v/>
      </c>
      <c r="M206" s="218"/>
      <c r="N206" s="218"/>
      <c r="O206" s="218"/>
      <c r="P206" s="218"/>
      <c r="Q206" s="218"/>
      <c r="R206" s="218"/>
      <c r="S206" s="218"/>
      <c r="T206" s="218"/>
      <c r="U206" s="535"/>
    </row>
    <row r="207" spans="1:30" ht="30" customHeight="1">
      <c r="A207" s="548"/>
      <c r="B207" s="533"/>
      <c r="C207" s="533"/>
      <c r="D207" s="533"/>
      <c r="E207" s="533"/>
      <c r="F207" s="542"/>
      <c r="G207" s="533"/>
      <c r="H207" s="545"/>
      <c r="I207" s="536"/>
      <c r="J207" s="539"/>
      <c r="K207" s="194"/>
      <c r="L207" s="217" t="str">
        <f>IF(ISERROR(VLOOKUP($J197,'自動計算（このシートは消さない）'!$M$3:$AH$52,20,0)),"",VLOOKUP($J197,'自動計算（このシートは消さない）'!$M$3:$AH$52,20,0))&amp;""</f>
        <v/>
      </c>
      <c r="M207" s="218"/>
      <c r="N207" s="218"/>
      <c r="O207" s="218"/>
      <c r="P207" s="218"/>
      <c r="Q207" s="218"/>
      <c r="R207" s="218"/>
      <c r="S207" s="218"/>
      <c r="T207" s="218"/>
      <c r="U207" s="536"/>
    </row>
    <row r="208" spans="1:30" ht="22.25" customHeight="1">
      <c r="A208" s="546">
        <f>A197+1</f>
        <v>19</v>
      </c>
      <c r="B208" s="531" t="str">
        <f>原稿①!F95&amp;""</f>
        <v/>
      </c>
      <c r="C208" s="531" t="str">
        <f>原稿①!G95&amp;""</f>
        <v/>
      </c>
      <c r="D208" s="531" t="str">
        <f>原稿①!H95&amp;""</f>
        <v/>
      </c>
      <c r="E208" s="531" t="str">
        <f>原稿①!I95&amp;""</f>
        <v/>
      </c>
      <c r="F208" s="540" t="str">
        <f>原稿①!J95&amp;""</f>
        <v/>
      </c>
      <c r="G208" s="531" t="str">
        <f>IF(サプライヤー入力FM!$I$208="","",IF(ISERROR(VLOOKUP(原稿①!$W95,'ﾊｯｼｭﾀｸﾞ＆NB名データ（このシートは消さない）'!$C$6:$G$114,5,0)),"",VLOOKUP(原稿①!$W95,'ﾊｯｼｭﾀｸﾞ＆NB名データ（このシートは消さない）'!$C$6:$G$114,5,0)))</f>
        <v/>
      </c>
      <c r="H208" s="543"/>
      <c r="I208" s="534"/>
      <c r="J208" s="537"/>
      <c r="K208" s="549" t="str">
        <f>IF(ISERROR(VLOOKUP($J208,'自動計算（このシートは消さない）'!$M$3:$AH$28,12,0)),"",VLOOKUP($J208,'自動計算（このシートは消さない）'!$M$3:$AH$28,12,0))</f>
        <v/>
      </c>
      <c r="L208" s="217"/>
      <c r="M208" s="180" t="str">
        <f>原稿①!R95&amp;""</f>
        <v>*</v>
      </c>
      <c r="N208" s="180" t="str">
        <f>原稿①!S95&amp;""</f>
        <v/>
      </c>
      <c r="O208" s="180" t="str">
        <f>原稿①!T95&amp;""</f>
        <v/>
      </c>
      <c r="P208" s="180" t="str">
        <f>原稿①!U95&amp;""</f>
        <v/>
      </c>
      <c r="Q208" s="180" t="str">
        <f>原稿①!R97&amp;""</f>
        <v/>
      </c>
      <c r="R208" s="180" t="str">
        <f>原稿①!S97&amp;""</f>
        <v/>
      </c>
      <c r="S208" s="180" t="str">
        <f>原稿①!T97&amp;""</f>
        <v/>
      </c>
      <c r="T208" s="180" t="str">
        <f>原稿①!U97&amp;""</f>
        <v/>
      </c>
      <c r="U208" s="534"/>
      <c r="V208" s="136" t="str">
        <f>IF($M208="","",_xlfn.TEXTJOIN({"","cm","cm","cm","cm","cm","cm","cm","cm","cm","cm"},TRUE,$M208,$L209&amp;M209,$L210&amp;M210,$L211&amp;M211,$L212&amp;M212,$L213&amp;M213,$L214&amp;M214,$L215&amp;M215,$L216&amp;M216,$L217&amp;M217,$L218&amp;M218," "))</f>
        <v xml:space="preserve">* </v>
      </c>
      <c r="W208" s="136" t="str">
        <f>IF($N208="","",_xlfn.TEXTJOIN({"","cm","cm","cm","cm","cm","cm","cm","cm","cm","cm"},TRUE,$N208,$L209&amp;N209,$L210&amp;N210,$L211&amp;N211,$L212&amp;N212,$L213&amp;N213,$L214&amp;N214,$L215&amp;N215,$L216&amp;N216,$L217&amp;N217,$L218&amp;N218," "))</f>
        <v/>
      </c>
      <c r="X208" s="136" t="str">
        <f>IF($O208="","",_xlfn.TEXTJOIN({"","cm","cm","cm","cm","cm","cm","cm","cm","cm","cm"},TRUE,$O208,$L209&amp;O209,$L210&amp;O210,$L211&amp;O211,$L212&amp;O212,$L213&amp;O213,$L214&amp;O214,$L215&amp;O215,$L216&amp;O216,$L217&amp;O217,$L218&amp;O218," "))</f>
        <v/>
      </c>
      <c r="Y208" s="136" t="str">
        <f>IF($P208="","",_xlfn.TEXTJOIN({"","cm","cm","cm","cm","cm","cm","cm","cm","cm","cm"},TRUE,$P208,$L209&amp;P209,$L210&amp;P210,$L211&amp;P211,$L212&amp;P212,$L213&amp;P213,$L214&amp;P214,$L215&amp;P215,$L216&amp;P216,$L217&amp;P217,$L218&amp;P218," "))</f>
        <v/>
      </c>
      <c r="Z208" s="136" t="str">
        <f>IF($Q208="","",_xlfn.TEXTJOIN({"","cm","cm","cm","cm","cm","cm","cm","cm","cm","cm"},TRUE,$Q208,$L209&amp;Q209,$L210&amp;Q210,$L211&amp;Q211,$L212&amp;Q212,$L213&amp;Q213,$L214&amp;Q214,$L215&amp;Q215,$L216&amp;Q216,$L217&amp;Q217,$L218&amp;Q218," "))</f>
        <v/>
      </c>
      <c r="AA208" s="136" t="str">
        <f>IF($R208="","",_xlfn.TEXTJOIN({"","cm","cm","cm","cm","cm","cm","cm","cm","cm","cm"},TRUE,$R208,$L209&amp;R209,$L210&amp;R210,$L211&amp;R211,$L212&amp;R212,$L213&amp;R213,$L214&amp;R214,$L215&amp;R215,$L216&amp;R216,$L217&amp;R217,$L218&amp;R218," "))</f>
        <v/>
      </c>
      <c r="AB208" s="136" t="str">
        <f>IF($S208="","",_xlfn.TEXTJOIN({"","cm","cm","cm","cm","cm","cm","cm","cm","cm","cm"},TRUE,$S208,$L209&amp;S209,$L210&amp;S210,$L211&amp;S211,$L212&amp;S212,$L213&amp;S213,$L214&amp;S214,$L215&amp;S215,$L216&amp;S216,$L217&amp;S217,$L218&amp;S218," "))</f>
        <v/>
      </c>
      <c r="AC208" s="136" t="str">
        <f>IF($T208="","",_xlfn.TEXTJOIN({"","cm","cm","cm","cm","cm","cm","cm","cm","cm","cm"},TRUE,$T208,$L209&amp;T209,$L210&amp;T210,$L211&amp;T211,$L212&amp;T212,$L213&amp;T213,$L214&amp;T214,$L215&amp;T215,$L216&amp;T216,$L217&amp;T217,$L218&amp;T218," "))</f>
        <v/>
      </c>
      <c r="AD208" s="136" t="str">
        <f>V208&amp;CHAR(10)&amp;W208&amp;CHAR(10)&amp;X208&amp;CHAR(10)&amp;Y208&amp;CHAR(10)&amp;Z208&amp;CHAR(10)&amp;AA208&amp;CHAR(10)&amp;AB208&amp;CHAR(10)&amp;AC208</f>
        <v xml:space="preserve">* 
</v>
      </c>
    </row>
    <row r="209" spans="1:30" ht="30" customHeight="1">
      <c r="A209" s="547"/>
      <c r="B209" s="532"/>
      <c r="C209" s="532"/>
      <c r="D209" s="532"/>
      <c r="E209" s="532"/>
      <c r="F209" s="541"/>
      <c r="G209" s="532"/>
      <c r="H209" s="544"/>
      <c r="I209" s="535"/>
      <c r="J209" s="538"/>
      <c r="K209" s="550"/>
      <c r="L209" s="217" t="str">
        <f>IF(ISERROR(VLOOKUP($J208,'自動計算（このシートは消さない）'!$M$3:$AH$52,2,0)),"",VLOOKUP($J208,'自動計算（このシートは消さない）'!$M$3:$AH$52,2,0))&amp;""</f>
        <v/>
      </c>
      <c r="M209" s="218"/>
      <c r="N209" s="218"/>
      <c r="O209" s="218"/>
      <c r="P209" s="218"/>
      <c r="Q209" s="218"/>
      <c r="R209" s="218"/>
      <c r="S209" s="218"/>
      <c r="T209" s="218"/>
      <c r="U209" s="535"/>
    </row>
    <row r="210" spans="1:30" ht="30" customHeight="1">
      <c r="A210" s="547"/>
      <c r="B210" s="532"/>
      <c r="C210" s="532"/>
      <c r="D210" s="532"/>
      <c r="E210" s="532"/>
      <c r="F210" s="541"/>
      <c r="G210" s="532"/>
      <c r="H210" s="544"/>
      <c r="I210" s="535"/>
      <c r="J210" s="538"/>
      <c r="K210" s="550"/>
      <c r="L210" s="217" t="str">
        <f>IF(ISERROR(VLOOKUP($J208,'自動計算（このシートは消さない）'!$M$3:$AH$52,4,0)),"",VLOOKUP($J208,'自動計算（このシートは消さない）'!$M$3:$AH$52,4,0))&amp;""</f>
        <v/>
      </c>
      <c r="M210" s="218"/>
      <c r="N210" s="218"/>
      <c r="O210" s="218"/>
      <c r="P210" s="218"/>
      <c r="Q210" s="218"/>
      <c r="R210" s="218"/>
      <c r="S210" s="218"/>
      <c r="T210" s="218"/>
      <c r="U210" s="535"/>
    </row>
    <row r="211" spans="1:30" ht="30" customHeight="1">
      <c r="A211" s="547"/>
      <c r="B211" s="532"/>
      <c r="C211" s="532"/>
      <c r="D211" s="532"/>
      <c r="E211" s="532"/>
      <c r="F211" s="541"/>
      <c r="G211" s="532"/>
      <c r="H211" s="544"/>
      <c r="I211" s="535"/>
      <c r="J211" s="538"/>
      <c r="K211" s="550"/>
      <c r="L211" s="217" t="str">
        <f>IF(ISERROR(VLOOKUP($J208,'自動計算（このシートは消さない）'!$M$3:$AH$52,6,0)),"",VLOOKUP($J208,'自動計算（このシートは消さない）'!$M$3:$AH$52,6,0))&amp;""</f>
        <v/>
      </c>
      <c r="M211" s="218"/>
      <c r="N211" s="218"/>
      <c r="O211" s="218"/>
      <c r="P211" s="218"/>
      <c r="Q211" s="218"/>
      <c r="R211" s="218"/>
      <c r="S211" s="218"/>
      <c r="T211" s="218"/>
      <c r="U211" s="535"/>
    </row>
    <row r="212" spans="1:30" ht="30" customHeight="1">
      <c r="A212" s="547"/>
      <c r="B212" s="532"/>
      <c r="C212" s="532"/>
      <c r="D212" s="532"/>
      <c r="E212" s="532"/>
      <c r="F212" s="541"/>
      <c r="G212" s="532"/>
      <c r="H212" s="544"/>
      <c r="I212" s="535"/>
      <c r="J212" s="538"/>
      <c r="K212" s="550"/>
      <c r="L212" s="217" t="str">
        <f>IF(ISERROR(VLOOKUP($J208,'自動計算（このシートは消さない）'!$M$3:$AH$52,8,0)),"",VLOOKUP($J208,'自動計算（このシートは消さない）'!$M$3:$AH$52,8,0))&amp;""</f>
        <v/>
      </c>
      <c r="M212" s="218"/>
      <c r="N212" s="218"/>
      <c r="O212" s="218"/>
      <c r="P212" s="218"/>
      <c r="Q212" s="218"/>
      <c r="R212" s="218"/>
      <c r="S212" s="218"/>
      <c r="T212" s="218"/>
      <c r="U212" s="535"/>
    </row>
    <row r="213" spans="1:30" ht="30" customHeight="1">
      <c r="A213" s="547"/>
      <c r="B213" s="532"/>
      <c r="C213" s="532"/>
      <c r="D213" s="532"/>
      <c r="E213" s="532"/>
      <c r="F213" s="541"/>
      <c r="G213" s="532"/>
      <c r="H213" s="544"/>
      <c r="I213" s="535"/>
      <c r="J213" s="538"/>
      <c r="K213" s="551"/>
      <c r="L213" s="217" t="str">
        <f>IF(ISERROR(VLOOKUP($J208,'自動計算（このシートは消さない）'!$M$3:$AH$52,10,0)),"",VLOOKUP($J208,'自動計算（このシートは消さない）'!$M$3:$AH$52,10,0))&amp;""</f>
        <v/>
      </c>
      <c r="M213" s="218"/>
      <c r="N213" s="218"/>
      <c r="O213" s="218"/>
      <c r="P213" s="218"/>
      <c r="Q213" s="218"/>
      <c r="R213" s="218"/>
      <c r="S213" s="218"/>
      <c r="T213" s="218"/>
      <c r="U213" s="535"/>
    </row>
    <row r="214" spans="1:30" ht="30" customHeight="1">
      <c r="A214" s="547"/>
      <c r="B214" s="532"/>
      <c r="C214" s="532"/>
      <c r="D214" s="532"/>
      <c r="E214" s="532"/>
      <c r="F214" s="541"/>
      <c r="G214" s="532"/>
      <c r="H214" s="544"/>
      <c r="I214" s="535"/>
      <c r="J214" s="538"/>
      <c r="K214" s="194"/>
      <c r="L214" s="217" t="str">
        <f>IF(ISERROR(VLOOKUP($J208,'自動計算（このシートは消さない）'!$M$3:$AH$52,12,0)),"",VLOOKUP($J208,'自動計算（このシートは消さない）'!$M$3:$AH$52,12,0))&amp;""</f>
        <v/>
      </c>
      <c r="M214" s="218"/>
      <c r="N214" s="218"/>
      <c r="O214" s="218"/>
      <c r="P214" s="218"/>
      <c r="Q214" s="218"/>
      <c r="R214" s="218"/>
      <c r="S214" s="218"/>
      <c r="T214" s="218"/>
      <c r="U214" s="535"/>
    </row>
    <row r="215" spans="1:30" ht="30" customHeight="1">
      <c r="A215" s="547"/>
      <c r="B215" s="532"/>
      <c r="C215" s="532"/>
      <c r="D215" s="532"/>
      <c r="E215" s="532"/>
      <c r="F215" s="541"/>
      <c r="G215" s="532"/>
      <c r="H215" s="544"/>
      <c r="I215" s="535"/>
      <c r="J215" s="538"/>
      <c r="K215" s="194"/>
      <c r="L215" s="217" t="str">
        <f>IF(ISERROR(VLOOKUP($J208,'自動計算（このシートは消さない）'!$M$3:$AH$52,14,0)),"",VLOOKUP($J208,'自動計算（このシートは消さない）'!$M$3:$AH$52,14,0))&amp;""</f>
        <v/>
      </c>
      <c r="M215" s="218"/>
      <c r="N215" s="218"/>
      <c r="O215" s="218"/>
      <c r="P215" s="218"/>
      <c r="Q215" s="218"/>
      <c r="R215" s="218"/>
      <c r="S215" s="218"/>
      <c r="T215" s="218"/>
      <c r="U215" s="535"/>
    </row>
    <row r="216" spans="1:30" ht="30" customHeight="1">
      <c r="A216" s="547"/>
      <c r="B216" s="532"/>
      <c r="C216" s="532"/>
      <c r="D216" s="532"/>
      <c r="E216" s="532"/>
      <c r="F216" s="541"/>
      <c r="G216" s="532"/>
      <c r="H216" s="544"/>
      <c r="I216" s="535"/>
      <c r="J216" s="538"/>
      <c r="K216" s="194"/>
      <c r="L216" s="217" t="str">
        <f>IF(ISERROR(VLOOKUP($J208,'自動計算（このシートは消さない）'!$M$3:$AH$52,16,0)),"",VLOOKUP($J208,'自動計算（このシートは消さない）'!$M$3:$AH$52,16,0))&amp;""</f>
        <v/>
      </c>
      <c r="M216" s="218"/>
      <c r="N216" s="218"/>
      <c r="O216" s="218"/>
      <c r="P216" s="218"/>
      <c r="Q216" s="218"/>
      <c r="R216" s="218"/>
      <c r="S216" s="218"/>
      <c r="T216" s="218"/>
      <c r="U216" s="535"/>
    </row>
    <row r="217" spans="1:30" ht="30" customHeight="1">
      <c r="A217" s="547"/>
      <c r="B217" s="532"/>
      <c r="C217" s="532"/>
      <c r="D217" s="532"/>
      <c r="E217" s="532"/>
      <c r="F217" s="541"/>
      <c r="G217" s="532"/>
      <c r="H217" s="544"/>
      <c r="I217" s="535"/>
      <c r="J217" s="538"/>
      <c r="K217" s="194"/>
      <c r="L217" s="217" t="str">
        <f>IF(ISERROR(VLOOKUP($J208,'自動計算（このシートは消さない）'!$M$3:$AH$52,18,0)),"",VLOOKUP($J208,'自動計算（このシートは消さない）'!$M$3:$AH$52,18,0))&amp;""</f>
        <v/>
      </c>
      <c r="M217" s="218"/>
      <c r="N217" s="218"/>
      <c r="O217" s="218"/>
      <c r="P217" s="218"/>
      <c r="Q217" s="218"/>
      <c r="R217" s="218"/>
      <c r="S217" s="218"/>
      <c r="T217" s="218"/>
      <c r="U217" s="535"/>
    </row>
    <row r="218" spans="1:30" ht="30" customHeight="1">
      <c r="A218" s="548"/>
      <c r="B218" s="533"/>
      <c r="C218" s="533"/>
      <c r="D218" s="533"/>
      <c r="E218" s="533"/>
      <c r="F218" s="542"/>
      <c r="G218" s="533"/>
      <c r="H218" s="545"/>
      <c r="I218" s="536"/>
      <c r="J218" s="539"/>
      <c r="K218" s="194"/>
      <c r="L218" s="217" t="str">
        <f>IF(ISERROR(VLOOKUP($J208,'自動計算（このシートは消さない）'!$M$3:$AH$52,20,0)),"",VLOOKUP($J208,'自動計算（このシートは消さない）'!$M$3:$AH$52,20,0))&amp;""</f>
        <v/>
      </c>
      <c r="M218" s="218"/>
      <c r="N218" s="218"/>
      <c r="O218" s="218"/>
      <c r="P218" s="218"/>
      <c r="Q218" s="218"/>
      <c r="R218" s="218"/>
      <c r="S218" s="218"/>
      <c r="T218" s="218"/>
      <c r="U218" s="536"/>
    </row>
    <row r="219" spans="1:30" ht="22.25" customHeight="1">
      <c r="A219" s="546">
        <f t="shared" ref="A219" si="6">A208+1</f>
        <v>20</v>
      </c>
      <c r="B219" s="531" t="str">
        <f>原稿①!F99&amp;""</f>
        <v/>
      </c>
      <c r="C219" s="531" t="str">
        <f>原稿①!G99&amp;""</f>
        <v/>
      </c>
      <c r="D219" s="531" t="str">
        <f>原稿①!H99&amp;""</f>
        <v/>
      </c>
      <c r="E219" s="531" t="str">
        <f>原稿①!I99&amp;""</f>
        <v/>
      </c>
      <c r="F219" s="540" t="str">
        <f>原稿①!J99&amp;""</f>
        <v/>
      </c>
      <c r="G219" s="531" t="str">
        <f>IF(サプライヤー入力FM!$I$219="","",IF(ISERROR(VLOOKUP(原稿①!$W99,'ﾊｯｼｭﾀｸﾞ＆NB名データ（このシートは消さない）'!$C$6:$G$114,5,0)),"",VLOOKUP(原稿①!$W99,'ﾊｯｼｭﾀｸﾞ＆NB名データ（このシートは消さない）'!$C$6:$G$114,5,0)))</f>
        <v/>
      </c>
      <c r="H219" s="543"/>
      <c r="I219" s="534"/>
      <c r="J219" s="537"/>
      <c r="K219" s="549" t="str">
        <f>IF(ISERROR(VLOOKUP($J219,'自動計算（このシートは消さない）'!$M$3:$AH$28,12,0)),"",VLOOKUP($J219,'自動計算（このシートは消さない）'!$M$3:$AH$28,12,0))</f>
        <v/>
      </c>
      <c r="L219" s="217"/>
      <c r="M219" s="180" t="str">
        <f>原稿①!R99&amp;""</f>
        <v>*</v>
      </c>
      <c r="N219" s="180" t="str">
        <f>原稿①!S99&amp;""</f>
        <v/>
      </c>
      <c r="O219" s="180" t="str">
        <f>原稿①!T99&amp;""</f>
        <v/>
      </c>
      <c r="P219" s="180" t="str">
        <f>原稿①!U99&amp;""</f>
        <v/>
      </c>
      <c r="Q219" s="180" t="str">
        <f>原稿①!R101&amp;""</f>
        <v/>
      </c>
      <c r="R219" s="180" t="str">
        <f>原稿①!S101&amp;""</f>
        <v/>
      </c>
      <c r="S219" s="180" t="str">
        <f>原稿①!T101&amp;""</f>
        <v/>
      </c>
      <c r="T219" s="180" t="str">
        <f>原稿①!U101&amp;""</f>
        <v/>
      </c>
      <c r="U219" s="534"/>
      <c r="V219" s="136" t="str">
        <f>IF($M219="","",_xlfn.TEXTJOIN({"","cm","cm","cm","cm","cm","cm","cm","cm","cm","cm"},TRUE,$M219,$L220&amp;M220,$L221&amp;M221,$L222&amp;M222,$L223&amp;M223,$L224&amp;M224,$L225&amp;M225,$L226&amp;M226,$L227&amp;M227,$L228&amp;M228,$L229&amp;M229," "))</f>
        <v xml:space="preserve">* </v>
      </c>
      <c r="W219" s="136" t="str">
        <f>IF($N219="","",_xlfn.TEXTJOIN({"","cm","cm","cm","cm","cm","cm","cm","cm","cm","cm"},TRUE,$N219,$L220&amp;N220,$L221&amp;N221,$L222&amp;N222,$L223&amp;N223,$L224&amp;N224,$L225&amp;N225,$L226&amp;N226,$L227&amp;N227,$L228&amp;N228,$L229&amp;N229," "))</f>
        <v/>
      </c>
      <c r="X219" s="136" t="str">
        <f>IF($O219="","",_xlfn.TEXTJOIN({"","cm","cm","cm","cm","cm","cm","cm","cm","cm","cm"},TRUE,$O219,$L220&amp;O220,$L221&amp;O221,$L222&amp;O222,$L223&amp;O223,$L224&amp;O224,$L225&amp;O225,$L226&amp;O226,$L227&amp;O227,$L228&amp;O228,$L229&amp;O229," "))</f>
        <v/>
      </c>
      <c r="Y219" s="136" t="str">
        <f>IF($P219="","",_xlfn.TEXTJOIN({"","cm","cm","cm","cm","cm","cm","cm","cm","cm","cm"},TRUE,$P219,$L220&amp;P220,$L221&amp;P221,$L222&amp;P222,$L223&amp;P223,$L224&amp;P224,$L225&amp;P225,$L226&amp;P226,$L227&amp;P227,$L228&amp;P228,$L229&amp;P229," "))</f>
        <v/>
      </c>
      <c r="Z219" s="136" t="str">
        <f>IF($Q219="","",_xlfn.TEXTJOIN({"","cm","cm","cm","cm","cm","cm","cm","cm","cm","cm"},TRUE,$Q219,$L220&amp;Q220,$L221&amp;Q221,$L222&amp;Q222,$L223&amp;Q223,$L224&amp;Q224,$L225&amp;Q225,$L226&amp;Q226,$L227&amp;Q227,$L228&amp;Q228,$L229&amp;Q229," "))</f>
        <v/>
      </c>
      <c r="AA219" s="136" t="str">
        <f>IF($R219="","",_xlfn.TEXTJOIN({"","cm","cm","cm","cm","cm","cm","cm","cm","cm","cm"},TRUE,$R219,$L220&amp;R220,$L221&amp;R221,$L222&amp;R222,$L223&amp;R223,$L224&amp;R224,$L225&amp;R225,$L226&amp;R226,$L227&amp;R227,$L228&amp;R228,$L229&amp;R229," "))</f>
        <v/>
      </c>
      <c r="AB219" s="136" t="str">
        <f>IF($S219="","",_xlfn.TEXTJOIN({"","cm","cm","cm","cm","cm","cm","cm","cm","cm","cm"},TRUE,$S219,$L220&amp;S220,$L221&amp;S221,$L222&amp;S222,$L223&amp;S223,$L224&amp;S224,$L225&amp;S225,$L226&amp;S226,$L227&amp;S227,$L228&amp;S228,$L229&amp;S229," "))</f>
        <v/>
      </c>
      <c r="AC219" s="136" t="str">
        <f>IF($T219="","",_xlfn.TEXTJOIN({"","cm","cm","cm","cm","cm","cm","cm","cm","cm","cm"},TRUE,$T219,$L220&amp;T220,$L221&amp;T221,$L222&amp;T222,$L223&amp;T223,$L224&amp;T224,$L225&amp;T225,$L226&amp;T226,$L227&amp;T227,$L228&amp;T228,$L229&amp;T229," "))</f>
        <v/>
      </c>
      <c r="AD219" s="136" t="str">
        <f>V219&amp;CHAR(10)&amp;W219&amp;CHAR(10)&amp;X219&amp;CHAR(10)&amp;Y219&amp;CHAR(10)&amp;Z219&amp;CHAR(10)&amp;AA219&amp;CHAR(10)&amp;AB219&amp;CHAR(10)&amp;AC219</f>
        <v xml:space="preserve">* 
</v>
      </c>
    </row>
    <row r="220" spans="1:30" ht="30" customHeight="1">
      <c r="A220" s="547"/>
      <c r="B220" s="532"/>
      <c r="C220" s="532"/>
      <c r="D220" s="532"/>
      <c r="E220" s="532"/>
      <c r="F220" s="541"/>
      <c r="G220" s="532"/>
      <c r="H220" s="544"/>
      <c r="I220" s="535"/>
      <c r="J220" s="538"/>
      <c r="K220" s="550"/>
      <c r="L220" s="217" t="str">
        <f>IF(ISERROR(VLOOKUP($J219,'自動計算（このシートは消さない）'!$M$3:$AH$52,2,0)),"",VLOOKUP($J219,'自動計算（このシートは消さない）'!$M$3:$AH$52,2,0))&amp;""</f>
        <v/>
      </c>
      <c r="M220" s="218"/>
      <c r="N220" s="218"/>
      <c r="O220" s="218"/>
      <c r="P220" s="218"/>
      <c r="Q220" s="218"/>
      <c r="R220" s="218"/>
      <c r="S220" s="218"/>
      <c r="T220" s="218"/>
      <c r="U220" s="535"/>
    </row>
    <row r="221" spans="1:30" ht="30" customHeight="1">
      <c r="A221" s="547"/>
      <c r="B221" s="532"/>
      <c r="C221" s="532"/>
      <c r="D221" s="532"/>
      <c r="E221" s="532"/>
      <c r="F221" s="541"/>
      <c r="G221" s="532"/>
      <c r="H221" s="544"/>
      <c r="I221" s="535"/>
      <c r="J221" s="538"/>
      <c r="K221" s="550"/>
      <c r="L221" s="217" t="str">
        <f>IF(ISERROR(VLOOKUP($J219,'自動計算（このシートは消さない）'!$M$3:$AH$52,4,0)),"",VLOOKUP($J219,'自動計算（このシートは消さない）'!$M$3:$AH$52,4,0))&amp;""</f>
        <v/>
      </c>
      <c r="M221" s="218"/>
      <c r="N221" s="218"/>
      <c r="O221" s="218"/>
      <c r="P221" s="218"/>
      <c r="Q221" s="218"/>
      <c r="R221" s="218"/>
      <c r="S221" s="218"/>
      <c r="T221" s="218"/>
      <c r="U221" s="535"/>
    </row>
    <row r="222" spans="1:30" ht="30" customHeight="1">
      <c r="A222" s="547"/>
      <c r="B222" s="532"/>
      <c r="C222" s="532"/>
      <c r="D222" s="532"/>
      <c r="E222" s="532"/>
      <c r="F222" s="541"/>
      <c r="G222" s="532"/>
      <c r="H222" s="544"/>
      <c r="I222" s="535"/>
      <c r="J222" s="538"/>
      <c r="K222" s="550"/>
      <c r="L222" s="217" t="str">
        <f>IF(ISERROR(VLOOKUP($J219,'自動計算（このシートは消さない）'!$M$3:$AH$52,6,0)),"",VLOOKUP($J219,'自動計算（このシートは消さない）'!$M$3:$AH$52,6,0))&amp;""</f>
        <v/>
      </c>
      <c r="M222" s="218"/>
      <c r="N222" s="218"/>
      <c r="O222" s="218"/>
      <c r="P222" s="218"/>
      <c r="Q222" s="218"/>
      <c r="R222" s="218"/>
      <c r="S222" s="218"/>
      <c r="T222" s="218"/>
      <c r="U222" s="535"/>
    </row>
    <row r="223" spans="1:30" ht="30" customHeight="1">
      <c r="A223" s="547"/>
      <c r="B223" s="532"/>
      <c r="C223" s="532"/>
      <c r="D223" s="532"/>
      <c r="E223" s="532"/>
      <c r="F223" s="541"/>
      <c r="G223" s="532"/>
      <c r="H223" s="544"/>
      <c r="I223" s="535"/>
      <c r="J223" s="538"/>
      <c r="K223" s="550"/>
      <c r="L223" s="217" t="str">
        <f>IF(ISERROR(VLOOKUP($J219,'自動計算（このシートは消さない）'!$M$3:$AH$52,8,0)),"",VLOOKUP($J219,'自動計算（このシートは消さない）'!$M$3:$AH$52,8,0))&amp;""</f>
        <v/>
      </c>
      <c r="M223" s="218"/>
      <c r="N223" s="218"/>
      <c r="O223" s="218"/>
      <c r="P223" s="218"/>
      <c r="Q223" s="218"/>
      <c r="R223" s="218"/>
      <c r="S223" s="218"/>
      <c r="T223" s="218"/>
      <c r="U223" s="535"/>
    </row>
    <row r="224" spans="1:30" ht="30" customHeight="1">
      <c r="A224" s="547"/>
      <c r="B224" s="532"/>
      <c r="C224" s="532"/>
      <c r="D224" s="532"/>
      <c r="E224" s="532"/>
      <c r="F224" s="541"/>
      <c r="G224" s="532"/>
      <c r="H224" s="544"/>
      <c r="I224" s="535"/>
      <c r="J224" s="538"/>
      <c r="K224" s="551"/>
      <c r="L224" s="217" t="str">
        <f>IF(ISERROR(VLOOKUP($J219,'自動計算（このシートは消さない）'!$M$3:$AH$52,10,0)),"",VLOOKUP($J219,'自動計算（このシートは消さない）'!$M$3:$AH$52,10,0))&amp;""</f>
        <v/>
      </c>
      <c r="M224" s="218"/>
      <c r="N224" s="218"/>
      <c r="O224" s="218"/>
      <c r="P224" s="218"/>
      <c r="Q224" s="218"/>
      <c r="R224" s="218"/>
      <c r="S224" s="218"/>
      <c r="T224" s="218"/>
      <c r="U224" s="535"/>
    </row>
    <row r="225" spans="1:30" ht="30" customHeight="1">
      <c r="A225" s="547"/>
      <c r="B225" s="532"/>
      <c r="C225" s="532"/>
      <c r="D225" s="532"/>
      <c r="E225" s="532"/>
      <c r="F225" s="541"/>
      <c r="G225" s="532"/>
      <c r="H225" s="544"/>
      <c r="I225" s="535"/>
      <c r="J225" s="538"/>
      <c r="K225" s="194"/>
      <c r="L225" s="217" t="str">
        <f>IF(ISERROR(VLOOKUP($J219,'自動計算（このシートは消さない）'!$M$3:$AH$52,12,0)),"",VLOOKUP($J219,'自動計算（このシートは消さない）'!$M$3:$AH$52,12,0))&amp;""</f>
        <v/>
      </c>
      <c r="M225" s="218"/>
      <c r="N225" s="218"/>
      <c r="O225" s="218"/>
      <c r="P225" s="218"/>
      <c r="Q225" s="218"/>
      <c r="R225" s="218"/>
      <c r="S225" s="218"/>
      <c r="T225" s="218"/>
      <c r="U225" s="535"/>
    </row>
    <row r="226" spans="1:30" ht="30" customHeight="1">
      <c r="A226" s="547"/>
      <c r="B226" s="532"/>
      <c r="C226" s="532"/>
      <c r="D226" s="532"/>
      <c r="E226" s="532"/>
      <c r="F226" s="541"/>
      <c r="G226" s="532"/>
      <c r="H226" s="544"/>
      <c r="I226" s="535"/>
      <c r="J226" s="538"/>
      <c r="K226" s="194"/>
      <c r="L226" s="217" t="str">
        <f>IF(ISERROR(VLOOKUP($J219,'自動計算（このシートは消さない）'!$M$3:$AH$52,14,0)),"",VLOOKUP($J219,'自動計算（このシートは消さない）'!$M$3:$AH$52,14,0))&amp;""</f>
        <v/>
      </c>
      <c r="M226" s="218"/>
      <c r="N226" s="218"/>
      <c r="O226" s="218"/>
      <c r="P226" s="218"/>
      <c r="Q226" s="218"/>
      <c r="R226" s="218"/>
      <c r="S226" s="218"/>
      <c r="T226" s="218"/>
      <c r="U226" s="535"/>
    </row>
    <row r="227" spans="1:30" ht="30" customHeight="1">
      <c r="A227" s="547"/>
      <c r="B227" s="532"/>
      <c r="C227" s="532"/>
      <c r="D227" s="532"/>
      <c r="E227" s="532"/>
      <c r="F227" s="541"/>
      <c r="G227" s="532"/>
      <c r="H227" s="544"/>
      <c r="I227" s="535"/>
      <c r="J227" s="538"/>
      <c r="K227" s="194"/>
      <c r="L227" s="217" t="str">
        <f>IF(ISERROR(VLOOKUP($J219,'自動計算（このシートは消さない）'!$M$3:$AH$52,16,0)),"",VLOOKUP($J219,'自動計算（このシートは消さない）'!$M$3:$AH$52,16,0))&amp;""</f>
        <v/>
      </c>
      <c r="M227" s="218"/>
      <c r="N227" s="218"/>
      <c r="O227" s="218"/>
      <c r="P227" s="218"/>
      <c r="Q227" s="218"/>
      <c r="R227" s="218"/>
      <c r="S227" s="218"/>
      <c r="T227" s="218"/>
      <c r="U227" s="535"/>
    </row>
    <row r="228" spans="1:30" ht="30" customHeight="1">
      <c r="A228" s="547"/>
      <c r="B228" s="532"/>
      <c r="C228" s="532"/>
      <c r="D228" s="532"/>
      <c r="E228" s="532"/>
      <c r="F228" s="541"/>
      <c r="G228" s="532"/>
      <c r="H228" s="544"/>
      <c r="I228" s="535"/>
      <c r="J228" s="538"/>
      <c r="K228" s="194"/>
      <c r="L228" s="217" t="str">
        <f>IF(ISERROR(VLOOKUP($J219,'自動計算（このシートは消さない）'!$M$3:$AH$52,18,0)),"",VLOOKUP($J219,'自動計算（このシートは消さない）'!$M$3:$AH$52,18,0))&amp;""</f>
        <v/>
      </c>
      <c r="M228" s="218"/>
      <c r="N228" s="218"/>
      <c r="O228" s="218"/>
      <c r="P228" s="218"/>
      <c r="Q228" s="218"/>
      <c r="R228" s="218"/>
      <c r="S228" s="218"/>
      <c r="T228" s="218"/>
      <c r="U228" s="535"/>
    </row>
    <row r="229" spans="1:30" ht="30" customHeight="1">
      <c r="A229" s="548"/>
      <c r="B229" s="533"/>
      <c r="C229" s="533"/>
      <c r="D229" s="533"/>
      <c r="E229" s="533"/>
      <c r="F229" s="542"/>
      <c r="G229" s="533"/>
      <c r="H229" s="545"/>
      <c r="I229" s="536"/>
      <c r="J229" s="539"/>
      <c r="K229" s="194"/>
      <c r="L229" s="217" t="str">
        <f>IF(ISERROR(VLOOKUP($J219,'自動計算（このシートは消さない）'!$M$3:$AH$52,20,0)),"",VLOOKUP($J219,'自動計算（このシートは消さない）'!$M$3:$AH$52,20,0))&amp;""</f>
        <v/>
      </c>
      <c r="M229" s="218"/>
      <c r="N229" s="218"/>
      <c r="O229" s="218"/>
      <c r="P229" s="218"/>
      <c r="Q229" s="218"/>
      <c r="R229" s="218"/>
      <c r="S229" s="218"/>
      <c r="T229" s="218"/>
      <c r="U229" s="536"/>
    </row>
    <row r="230" spans="1:30" ht="22.25" customHeight="1">
      <c r="A230" s="546">
        <f t="shared" ref="A230" si="7">A219+1</f>
        <v>21</v>
      </c>
      <c r="B230" s="531" t="str">
        <f>原稿①!F114&amp;""</f>
        <v/>
      </c>
      <c r="C230" s="531" t="str">
        <f>原稿①!G114&amp;""</f>
        <v/>
      </c>
      <c r="D230" s="531" t="str">
        <f>原稿①!H114&amp;""</f>
        <v/>
      </c>
      <c r="E230" s="531" t="str">
        <f>原稿①!I114&amp;""</f>
        <v/>
      </c>
      <c r="F230" s="540" t="str">
        <f>原稿①!J114&amp;""</f>
        <v/>
      </c>
      <c r="G230" s="531" t="str">
        <f>IF(サプライヤー入力FM!$I$230="","",IF(ISERROR(VLOOKUP(原稿①!$W114,'ﾊｯｼｭﾀｸﾞ＆NB名データ（このシートは消さない）'!$C$6:$G$114,5,0)),"",VLOOKUP(原稿①!$W114,'ﾊｯｼｭﾀｸﾞ＆NB名データ（このシートは消さない）'!$C$6:$G$114,5,0)))</f>
        <v/>
      </c>
      <c r="H230" s="543"/>
      <c r="I230" s="534"/>
      <c r="J230" s="537"/>
      <c r="K230" s="549" t="str">
        <f>IF(ISERROR(VLOOKUP($J230,'自動計算（このシートは消さない）'!$M$3:$AH$28,12,0)),"",VLOOKUP($J230,'自動計算（このシートは消さない）'!$M$3:$AH$28,12,0))</f>
        <v/>
      </c>
      <c r="L230" s="217"/>
      <c r="M230" s="180" t="str">
        <f>原稿①!R114&amp;""</f>
        <v>*</v>
      </c>
      <c r="N230" s="180" t="str">
        <f>原稿①!S114&amp;""</f>
        <v/>
      </c>
      <c r="O230" s="180" t="str">
        <f>原稿①!T114&amp;""</f>
        <v/>
      </c>
      <c r="P230" s="180" t="str">
        <f>原稿①!U114&amp;""</f>
        <v/>
      </c>
      <c r="Q230" s="180" t="str">
        <f>原稿①!R116&amp;""</f>
        <v/>
      </c>
      <c r="R230" s="180" t="str">
        <f>原稿①!S116&amp;""</f>
        <v/>
      </c>
      <c r="S230" s="180" t="str">
        <f>原稿①!T116&amp;""</f>
        <v/>
      </c>
      <c r="T230" s="180" t="str">
        <f>原稿①!U116&amp;""</f>
        <v/>
      </c>
      <c r="U230" s="534"/>
      <c r="V230" s="136" t="str">
        <f>IF($M230="","",_xlfn.TEXTJOIN({"","cm","cm","cm","cm","cm","cm","cm","cm","cm","cm"},TRUE,$M230,$L231&amp;M231,$L232&amp;M232,$L233&amp;M233,$L234&amp;M234,$L235&amp;M235,$L236&amp;M236,$L237&amp;M237,$L238&amp;M238,$L239&amp;M239,$L240&amp;M240," "))</f>
        <v xml:space="preserve">* </v>
      </c>
      <c r="W230" s="136" t="str">
        <f>IF($N230="","",_xlfn.TEXTJOIN({"","cm","cm","cm","cm","cm","cm","cm","cm","cm","cm"},TRUE,$N230,$L231&amp;N231,$L232&amp;N232,$L233&amp;N233,$L234&amp;N234,$L235&amp;N235,$L236&amp;N236,$L237&amp;N237,$L238&amp;N238,$L239&amp;N239,$L240&amp;N240," "))</f>
        <v/>
      </c>
      <c r="X230" s="136" t="str">
        <f>IF($O230="","",_xlfn.TEXTJOIN({"","cm","cm","cm","cm","cm","cm","cm","cm","cm","cm"},TRUE,$O230,$L231&amp;O231,$L232&amp;O232,$L233&amp;O233,$L234&amp;O234,$L235&amp;O235,$L236&amp;O236,$L237&amp;O237,$L238&amp;O238,$L239&amp;O239,$L240&amp;O240," "))</f>
        <v/>
      </c>
      <c r="Y230" s="136" t="str">
        <f>IF($P230="","",_xlfn.TEXTJOIN({"","cm","cm","cm","cm","cm","cm","cm","cm","cm","cm"},TRUE,$P230,$L231&amp;P231,$L232&amp;P232,$L233&amp;P233,$L234&amp;P234,$L235&amp;P235,$L236&amp;P236,$L237&amp;P237,$L238&amp;P238,$L239&amp;P239,$L240&amp;P240," "))</f>
        <v/>
      </c>
      <c r="Z230" s="136" t="str">
        <f>IF($Q230="","",_xlfn.TEXTJOIN({"","cm","cm","cm","cm","cm","cm","cm","cm","cm","cm"},TRUE,$Q230,$L231&amp;Q231,$L232&amp;Q232,$L233&amp;Q233,$L234&amp;Q234,$L235&amp;Q235,$L236&amp;Q236,$L237&amp;Q237,$L238&amp;Q238,$L239&amp;Q239,$L240&amp;Q240," "))</f>
        <v/>
      </c>
      <c r="AA230" s="136" t="str">
        <f>IF($R230="","",_xlfn.TEXTJOIN({"","cm","cm","cm","cm","cm","cm","cm","cm","cm","cm"},TRUE,$R230,$L231&amp;R231,$L232&amp;R232,$L233&amp;R233,$L234&amp;R234,$L235&amp;R235,$L236&amp;R236,$L237&amp;R237,$L238&amp;R238,$L239&amp;R239,$L240&amp;R240," "))</f>
        <v/>
      </c>
      <c r="AB230" s="136" t="str">
        <f>IF($S230="","",_xlfn.TEXTJOIN({"","cm","cm","cm","cm","cm","cm","cm","cm","cm","cm"},TRUE,$S230,$L231&amp;S231,$L232&amp;S232,$L233&amp;S233,$L234&amp;S234,$L235&amp;S235,$L236&amp;S236,$L237&amp;S237,$L238&amp;S238,$L239&amp;S239,$L240&amp;S240," "))</f>
        <v/>
      </c>
      <c r="AC230" s="136" t="str">
        <f>IF($T230="","",_xlfn.TEXTJOIN({"","cm","cm","cm","cm","cm","cm","cm","cm","cm","cm"},TRUE,$T230,$L231&amp;T231,$L232&amp;T232,$L233&amp;T233,$L234&amp;T234,$L235&amp;T235,$L236&amp;T236,$L237&amp;T237,$L238&amp;T238,$L239&amp;T239,$L240&amp;T240," "))</f>
        <v/>
      </c>
      <c r="AD230" s="136" t="str">
        <f>V230&amp;CHAR(10)&amp;W230&amp;CHAR(10)&amp;X230&amp;CHAR(10)&amp;Y230&amp;CHAR(10)&amp;Z230&amp;CHAR(10)&amp;AA230&amp;CHAR(10)&amp;AB230&amp;CHAR(10)&amp;AC230</f>
        <v xml:space="preserve">* 
</v>
      </c>
    </row>
    <row r="231" spans="1:30" ht="30" customHeight="1">
      <c r="A231" s="547"/>
      <c r="B231" s="532"/>
      <c r="C231" s="532"/>
      <c r="D231" s="532"/>
      <c r="E231" s="532"/>
      <c r="F231" s="541"/>
      <c r="G231" s="532"/>
      <c r="H231" s="544"/>
      <c r="I231" s="535"/>
      <c r="J231" s="538"/>
      <c r="K231" s="550"/>
      <c r="L231" s="217" t="str">
        <f>IF(ISERROR(VLOOKUP($J230,'自動計算（このシートは消さない）'!$M$3:$AH$52,2,0)),"",VLOOKUP($J230,'自動計算（このシートは消さない）'!$M$3:$AH$52,2,0))&amp;""</f>
        <v/>
      </c>
      <c r="M231" s="218"/>
      <c r="N231" s="218"/>
      <c r="O231" s="218"/>
      <c r="P231" s="218"/>
      <c r="Q231" s="218"/>
      <c r="R231" s="218"/>
      <c r="S231" s="218"/>
      <c r="T231" s="218"/>
      <c r="U231" s="535"/>
    </row>
    <row r="232" spans="1:30" ht="30" customHeight="1">
      <c r="A232" s="547"/>
      <c r="B232" s="532"/>
      <c r="C232" s="532"/>
      <c r="D232" s="532"/>
      <c r="E232" s="532"/>
      <c r="F232" s="541"/>
      <c r="G232" s="532"/>
      <c r="H232" s="544"/>
      <c r="I232" s="535"/>
      <c r="J232" s="538"/>
      <c r="K232" s="550"/>
      <c r="L232" s="217" t="str">
        <f>IF(ISERROR(VLOOKUP($J230,'自動計算（このシートは消さない）'!$M$3:$AH$52,4,0)),"",VLOOKUP($J230,'自動計算（このシートは消さない）'!$M$3:$AH$52,4,0))&amp;""</f>
        <v/>
      </c>
      <c r="M232" s="218"/>
      <c r="N232" s="218"/>
      <c r="O232" s="218"/>
      <c r="P232" s="218"/>
      <c r="Q232" s="218"/>
      <c r="R232" s="218"/>
      <c r="S232" s="218"/>
      <c r="T232" s="218"/>
      <c r="U232" s="535"/>
    </row>
    <row r="233" spans="1:30" ht="30" customHeight="1">
      <c r="A233" s="547"/>
      <c r="B233" s="532"/>
      <c r="C233" s="532"/>
      <c r="D233" s="532"/>
      <c r="E233" s="532"/>
      <c r="F233" s="541"/>
      <c r="G233" s="532"/>
      <c r="H233" s="544"/>
      <c r="I233" s="535"/>
      <c r="J233" s="538"/>
      <c r="K233" s="550"/>
      <c r="L233" s="217" t="str">
        <f>IF(ISERROR(VLOOKUP($J230,'自動計算（このシートは消さない）'!$M$3:$AH$52,6,0)),"",VLOOKUP($J230,'自動計算（このシートは消さない）'!$M$3:$AH$52,6,0))&amp;""</f>
        <v/>
      </c>
      <c r="M233" s="218"/>
      <c r="N233" s="218"/>
      <c r="O233" s="218"/>
      <c r="P233" s="218"/>
      <c r="Q233" s="218"/>
      <c r="R233" s="218"/>
      <c r="S233" s="218"/>
      <c r="T233" s="218"/>
      <c r="U233" s="535"/>
    </row>
    <row r="234" spans="1:30" ht="30" customHeight="1">
      <c r="A234" s="547"/>
      <c r="B234" s="532"/>
      <c r="C234" s="532"/>
      <c r="D234" s="532"/>
      <c r="E234" s="532"/>
      <c r="F234" s="541"/>
      <c r="G234" s="532"/>
      <c r="H234" s="544"/>
      <c r="I234" s="535"/>
      <c r="J234" s="538"/>
      <c r="K234" s="550"/>
      <c r="L234" s="217" t="str">
        <f>IF(ISERROR(VLOOKUP($J230,'自動計算（このシートは消さない）'!$M$3:$AH$52,8,0)),"",VLOOKUP($J230,'自動計算（このシートは消さない）'!$M$3:$AH$52,8,0))&amp;""</f>
        <v/>
      </c>
      <c r="M234" s="218"/>
      <c r="N234" s="218"/>
      <c r="O234" s="218"/>
      <c r="P234" s="218"/>
      <c r="Q234" s="218"/>
      <c r="R234" s="218"/>
      <c r="S234" s="218"/>
      <c r="T234" s="218"/>
      <c r="U234" s="535"/>
    </row>
    <row r="235" spans="1:30" ht="30" customHeight="1">
      <c r="A235" s="547"/>
      <c r="B235" s="532"/>
      <c r="C235" s="532"/>
      <c r="D235" s="532"/>
      <c r="E235" s="532"/>
      <c r="F235" s="541"/>
      <c r="G235" s="532"/>
      <c r="H235" s="544"/>
      <c r="I235" s="535"/>
      <c r="J235" s="538"/>
      <c r="K235" s="551"/>
      <c r="L235" s="217" t="str">
        <f>IF(ISERROR(VLOOKUP($J230,'自動計算（このシートは消さない）'!$M$3:$AH$52,10,0)),"",VLOOKUP($J230,'自動計算（このシートは消さない）'!$M$3:$AH$52,10,0))&amp;""</f>
        <v/>
      </c>
      <c r="M235" s="218"/>
      <c r="N235" s="218"/>
      <c r="O235" s="218"/>
      <c r="P235" s="218"/>
      <c r="Q235" s="218"/>
      <c r="R235" s="218"/>
      <c r="S235" s="218"/>
      <c r="T235" s="218"/>
      <c r="U235" s="535"/>
    </row>
    <row r="236" spans="1:30" ht="30" customHeight="1">
      <c r="A236" s="547"/>
      <c r="B236" s="532"/>
      <c r="C236" s="532"/>
      <c r="D236" s="532"/>
      <c r="E236" s="532"/>
      <c r="F236" s="541"/>
      <c r="G236" s="532"/>
      <c r="H236" s="544"/>
      <c r="I236" s="535"/>
      <c r="J236" s="538"/>
      <c r="K236" s="194"/>
      <c r="L236" s="217" t="str">
        <f>IF(ISERROR(VLOOKUP($J230,'自動計算（このシートは消さない）'!$M$3:$AH$52,12,0)),"",VLOOKUP($J230,'自動計算（このシートは消さない）'!$M$3:$AH$52,12,0))&amp;""</f>
        <v/>
      </c>
      <c r="M236" s="218"/>
      <c r="N236" s="218"/>
      <c r="O236" s="218"/>
      <c r="P236" s="218"/>
      <c r="Q236" s="218"/>
      <c r="R236" s="218"/>
      <c r="S236" s="218"/>
      <c r="T236" s="218"/>
      <c r="U236" s="535"/>
    </row>
    <row r="237" spans="1:30" ht="30" customHeight="1">
      <c r="A237" s="547"/>
      <c r="B237" s="532"/>
      <c r="C237" s="532"/>
      <c r="D237" s="532"/>
      <c r="E237" s="532"/>
      <c r="F237" s="541"/>
      <c r="G237" s="532"/>
      <c r="H237" s="544"/>
      <c r="I237" s="535"/>
      <c r="J237" s="538"/>
      <c r="K237" s="194"/>
      <c r="L237" s="217" t="str">
        <f>IF(ISERROR(VLOOKUP($J230,'自動計算（このシートは消さない）'!$M$3:$AH$52,14,0)),"",VLOOKUP($J230,'自動計算（このシートは消さない）'!$M$3:$AH$52,14,0))&amp;""</f>
        <v/>
      </c>
      <c r="M237" s="218"/>
      <c r="N237" s="218"/>
      <c r="O237" s="218"/>
      <c r="P237" s="218"/>
      <c r="Q237" s="218"/>
      <c r="R237" s="218"/>
      <c r="S237" s="218"/>
      <c r="T237" s="218"/>
      <c r="U237" s="535"/>
    </row>
    <row r="238" spans="1:30" ht="30" customHeight="1">
      <c r="A238" s="547"/>
      <c r="B238" s="532"/>
      <c r="C238" s="532"/>
      <c r="D238" s="532"/>
      <c r="E238" s="532"/>
      <c r="F238" s="541"/>
      <c r="G238" s="532"/>
      <c r="H238" s="544"/>
      <c r="I238" s="535"/>
      <c r="J238" s="538"/>
      <c r="K238" s="194"/>
      <c r="L238" s="217" t="str">
        <f>IF(ISERROR(VLOOKUP($J230,'自動計算（このシートは消さない）'!$M$3:$AH$52,16,0)),"",VLOOKUP($J230,'自動計算（このシートは消さない）'!$M$3:$AH$52,16,0))&amp;""</f>
        <v/>
      </c>
      <c r="M238" s="218"/>
      <c r="N238" s="218"/>
      <c r="O238" s="218"/>
      <c r="P238" s="218"/>
      <c r="Q238" s="218"/>
      <c r="R238" s="218"/>
      <c r="S238" s="218"/>
      <c r="T238" s="218"/>
      <c r="U238" s="535"/>
    </row>
    <row r="239" spans="1:30" ht="30" customHeight="1">
      <c r="A239" s="547"/>
      <c r="B239" s="532"/>
      <c r="C239" s="532"/>
      <c r="D239" s="532"/>
      <c r="E239" s="532"/>
      <c r="F239" s="541"/>
      <c r="G239" s="532"/>
      <c r="H239" s="544"/>
      <c r="I239" s="535"/>
      <c r="J239" s="538"/>
      <c r="K239" s="194"/>
      <c r="L239" s="217" t="str">
        <f>IF(ISERROR(VLOOKUP($J230,'自動計算（このシートは消さない）'!$M$3:$AH$52,18,0)),"",VLOOKUP($J230,'自動計算（このシートは消さない）'!$M$3:$AH$52,18,0))&amp;""</f>
        <v/>
      </c>
      <c r="M239" s="218"/>
      <c r="N239" s="218"/>
      <c r="O239" s="218"/>
      <c r="P239" s="218"/>
      <c r="Q239" s="218"/>
      <c r="R239" s="218"/>
      <c r="S239" s="218"/>
      <c r="T239" s="218"/>
      <c r="U239" s="535"/>
    </row>
    <row r="240" spans="1:30" ht="30" customHeight="1">
      <c r="A240" s="548"/>
      <c r="B240" s="533"/>
      <c r="C240" s="533"/>
      <c r="D240" s="533"/>
      <c r="E240" s="533"/>
      <c r="F240" s="542"/>
      <c r="G240" s="533"/>
      <c r="H240" s="545"/>
      <c r="I240" s="536"/>
      <c r="J240" s="539"/>
      <c r="K240" s="194"/>
      <c r="L240" s="217" t="str">
        <f>IF(ISERROR(VLOOKUP($J230,'自動計算（このシートは消さない）'!$M$3:$AH$52,20,0)),"",VLOOKUP($J230,'自動計算（このシートは消さない）'!$M$3:$AH$52,20,0))&amp;""</f>
        <v/>
      </c>
      <c r="M240" s="218"/>
      <c r="N240" s="218"/>
      <c r="O240" s="218"/>
      <c r="P240" s="218"/>
      <c r="Q240" s="218"/>
      <c r="R240" s="218"/>
      <c r="S240" s="218"/>
      <c r="T240" s="218"/>
      <c r="U240" s="536"/>
    </row>
    <row r="241" spans="1:30" ht="22.25" customHeight="1">
      <c r="A241" s="546">
        <f t="shared" ref="A241" si="8">A230+1</f>
        <v>22</v>
      </c>
      <c r="B241" s="531" t="str">
        <f>原稿①!F118&amp;""</f>
        <v/>
      </c>
      <c r="C241" s="531" t="str">
        <f>原稿①!G118&amp;""</f>
        <v/>
      </c>
      <c r="D241" s="531" t="str">
        <f>原稿①!H118&amp;""</f>
        <v/>
      </c>
      <c r="E241" s="531" t="str">
        <f>原稿①!I118&amp;""</f>
        <v/>
      </c>
      <c r="F241" s="540" t="str">
        <f>原稿①!J118&amp;""</f>
        <v/>
      </c>
      <c r="G241" s="531" t="str">
        <f>IF(サプライヤー入力FM!$I$241="","",IF(ISERROR(VLOOKUP(原稿①!$W118,'ﾊｯｼｭﾀｸﾞ＆NB名データ（このシートは消さない）'!$C$6:$G$114,5,0)),"",VLOOKUP(原稿①!$W118,'ﾊｯｼｭﾀｸﾞ＆NB名データ（このシートは消さない）'!$C$6:$G$114,5,0)))</f>
        <v/>
      </c>
      <c r="H241" s="543"/>
      <c r="I241" s="534"/>
      <c r="J241" s="537"/>
      <c r="K241" s="549" t="str">
        <f>IF(ISERROR(VLOOKUP($J241,'自動計算（このシートは消さない）'!$M$3:$AH$28,12,0)),"",VLOOKUP($J241,'自動計算（このシートは消さない）'!$M$3:$AH$28,12,0))</f>
        <v/>
      </c>
      <c r="L241" s="217"/>
      <c r="M241" s="180" t="str">
        <f>原稿①!R118&amp;""</f>
        <v>*</v>
      </c>
      <c r="N241" s="180" t="str">
        <f>原稿①!S118&amp;""</f>
        <v/>
      </c>
      <c r="O241" s="180" t="str">
        <f>原稿①!T118&amp;""</f>
        <v/>
      </c>
      <c r="P241" s="180" t="str">
        <f>原稿①!U118&amp;""</f>
        <v/>
      </c>
      <c r="Q241" s="180" t="str">
        <f>原稿①!R120&amp;""</f>
        <v/>
      </c>
      <c r="R241" s="180" t="str">
        <f>原稿①!S120&amp;""</f>
        <v/>
      </c>
      <c r="S241" s="180" t="str">
        <f>原稿①!T120&amp;""</f>
        <v/>
      </c>
      <c r="T241" s="180" t="str">
        <f>原稿①!U120&amp;""</f>
        <v/>
      </c>
      <c r="U241" s="534"/>
      <c r="V241" s="136" t="str">
        <f>IF($M241="","",_xlfn.TEXTJOIN({"","cm","cm","cm","cm","cm","cm","cm","cm","cm","cm"},TRUE,$M241,$L242&amp;M242,$L243&amp;M243,$L244&amp;M244,$L245&amp;M245,$L246&amp;M246,$L247&amp;M247,$L248&amp;M248,$L249&amp;M249,$L250&amp;M250,$L251&amp;M251," "))</f>
        <v xml:space="preserve">* </v>
      </c>
      <c r="W241" s="136" t="str">
        <f>IF($N241="","",_xlfn.TEXTJOIN({"","cm","cm","cm","cm","cm","cm","cm","cm","cm","cm"},TRUE,$N241,$L242&amp;N242,$L243&amp;N243,$L244&amp;N244,$L245&amp;N245,$L246&amp;N246,$L247&amp;N247,$L248&amp;N248,$L249&amp;N249,$L250&amp;N250,$L251&amp;N251," "))</f>
        <v/>
      </c>
      <c r="X241" s="136" t="str">
        <f>IF($O241="","",_xlfn.TEXTJOIN({"","cm","cm","cm","cm","cm","cm","cm","cm","cm","cm"},TRUE,$O241,$L242&amp;O242,$L243&amp;O243,$L244&amp;O244,$L245&amp;O245,$L246&amp;O246,$L247&amp;O247,$L248&amp;O248,$L249&amp;O249,$L250&amp;O250,$L251&amp;O251," "))</f>
        <v/>
      </c>
      <c r="Y241" s="136" t="str">
        <f>IF($P241="","",_xlfn.TEXTJOIN({"","cm","cm","cm","cm","cm","cm","cm","cm","cm","cm"},TRUE,$P241,$L242&amp;P242,$L243&amp;P243,$L244&amp;P244,$L245&amp;P245,$L246&amp;P246,$L247&amp;P247,$L248&amp;P248,$L249&amp;P249,$L250&amp;P250,$L251&amp;P251," "))</f>
        <v/>
      </c>
      <c r="Z241" s="136" t="str">
        <f>IF($Q241="","",_xlfn.TEXTJOIN({"","cm","cm","cm","cm","cm","cm","cm","cm","cm","cm"},TRUE,$Q241,$L242&amp;Q242,$L243&amp;Q243,$L244&amp;Q244,$L245&amp;Q245,$L246&amp;Q246,$L247&amp;Q247,$L248&amp;Q248,$L249&amp;Q249,$L250&amp;Q250,$L251&amp;Q251," "))</f>
        <v/>
      </c>
      <c r="AA241" s="136" t="str">
        <f>IF($R241="","",_xlfn.TEXTJOIN({"","cm","cm","cm","cm","cm","cm","cm","cm","cm","cm"},TRUE,$R241,$L242&amp;R242,$L243&amp;R243,$L244&amp;R244,$L245&amp;R245,$L246&amp;R246,$L247&amp;R247,$L248&amp;R248,$L249&amp;R249,$L250&amp;R250,$L251&amp;R251," "))</f>
        <v/>
      </c>
      <c r="AB241" s="136" t="str">
        <f>IF($S241="","",_xlfn.TEXTJOIN({"","cm","cm","cm","cm","cm","cm","cm","cm","cm","cm"},TRUE,$S241,$L242&amp;S242,$L243&amp;S243,$L244&amp;S244,$L245&amp;S245,$L246&amp;S246,$L247&amp;S247,$L248&amp;S248,$L249&amp;S249,$L250&amp;S250,$L251&amp;S251," "))</f>
        <v/>
      </c>
      <c r="AC241" s="136" t="str">
        <f>IF($T241="","",_xlfn.TEXTJOIN({"","cm","cm","cm","cm","cm","cm","cm","cm","cm","cm"},TRUE,$T241,$L242&amp;T242,$L243&amp;T243,$L244&amp;T244,$L245&amp;T245,$L246&amp;T246,$L247&amp;T247,$L248&amp;T248,$L249&amp;T249,$L250&amp;T250,$L251&amp;T251," "))</f>
        <v/>
      </c>
      <c r="AD241" s="136" t="str">
        <f>V241&amp;CHAR(10)&amp;W241&amp;CHAR(10)&amp;X241&amp;CHAR(10)&amp;Y241&amp;CHAR(10)&amp;Z241&amp;CHAR(10)&amp;AA241&amp;CHAR(10)&amp;AB241&amp;CHAR(10)&amp;AC241</f>
        <v xml:space="preserve">* 
</v>
      </c>
    </row>
    <row r="242" spans="1:30" ht="30" customHeight="1">
      <c r="A242" s="547"/>
      <c r="B242" s="532"/>
      <c r="C242" s="532"/>
      <c r="D242" s="532"/>
      <c r="E242" s="532"/>
      <c r="F242" s="541"/>
      <c r="G242" s="532"/>
      <c r="H242" s="544"/>
      <c r="I242" s="535"/>
      <c r="J242" s="538"/>
      <c r="K242" s="550"/>
      <c r="L242" s="217" t="str">
        <f>IF(ISERROR(VLOOKUP($J241,'自動計算（このシートは消さない）'!$M$3:$AH$52,2,0)),"",VLOOKUP($J241,'自動計算（このシートは消さない）'!$M$3:$AH$52,2,0))&amp;""</f>
        <v/>
      </c>
      <c r="M242" s="218"/>
      <c r="N242" s="218"/>
      <c r="O242" s="218"/>
      <c r="P242" s="218"/>
      <c r="Q242" s="218"/>
      <c r="R242" s="218"/>
      <c r="S242" s="218"/>
      <c r="T242" s="218"/>
      <c r="U242" s="535"/>
    </row>
    <row r="243" spans="1:30" ht="30" customHeight="1">
      <c r="A243" s="547"/>
      <c r="B243" s="532"/>
      <c r="C243" s="532"/>
      <c r="D243" s="532"/>
      <c r="E243" s="532"/>
      <c r="F243" s="541"/>
      <c r="G243" s="532"/>
      <c r="H243" s="544"/>
      <c r="I243" s="535"/>
      <c r="J243" s="538"/>
      <c r="K243" s="550"/>
      <c r="L243" s="217" t="str">
        <f>IF(ISERROR(VLOOKUP($J241,'自動計算（このシートは消さない）'!$M$3:$AH$52,4,0)),"",VLOOKUP($J241,'自動計算（このシートは消さない）'!$M$3:$AH$52,4,0))&amp;""</f>
        <v/>
      </c>
      <c r="M243" s="218"/>
      <c r="N243" s="218"/>
      <c r="O243" s="218"/>
      <c r="P243" s="218"/>
      <c r="Q243" s="218"/>
      <c r="R243" s="218"/>
      <c r="S243" s="218"/>
      <c r="T243" s="218"/>
      <c r="U243" s="535"/>
    </row>
    <row r="244" spans="1:30" ht="30" customHeight="1">
      <c r="A244" s="547"/>
      <c r="B244" s="532"/>
      <c r="C244" s="532"/>
      <c r="D244" s="532"/>
      <c r="E244" s="532"/>
      <c r="F244" s="541"/>
      <c r="G244" s="532"/>
      <c r="H244" s="544"/>
      <c r="I244" s="535"/>
      <c r="J244" s="538"/>
      <c r="K244" s="550"/>
      <c r="L244" s="217" t="str">
        <f>IF(ISERROR(VLOOKUP($J241,'自動計算（このシートは消さない）'!$M$3:$AH$52,6,0)),"",VLOOKUP($J241,'自動計算（このシートは消さない）'!$M$3:$AH$52,6,0))&amp;""</f>
        <v/>
      </c>
      <c r="M244" s="218"/>
      <c r="N244" s="218"/>
      <c r="O244" s="218"/>
      <c r="P244" s="218"/>
      <c r="Q244" s="218"/>
      <c r="R244" s="218"/>
      <c r="S244" s="218"/>
      <c r="T244" s="218"/>
      <c r="U244" s="535"/>
    </row>
    <row r="245" spans="1:30" ht="30" customHeight="1">
      <c r="A245" s="547"/>
      <c r="B245" s="532"/>
      <c r="C245" s="532"/>
      <c r="D245" s="532"/>
      <c r="E245" s="532"/>
      <c r="F245" s="541"/>
      <c r="G245" s="532"/>
      <c r="H245" s="544"/>
      <c r="I245" s="535"/>
      <c r="J245" s="538"/>
      <c r="K245" s="550"/>
      <c r="L245" s="217" t="str">
        <f>IF(ISERROR(VLOOKUP($J241,'自動計算（このシートは消さない）'!$M$3:$AH$52,8,0)),"",VLOOKUP($J241,'自動計算（このシートは消さない）'!$M$3:$AH$52,8,0))&amp;""</f>
        <v/>
      </c>
      <c r="M245" s="218"/>
      <c r="N245" s="218"/>
      <c r="O245" s="218"/>
      <c r="P245" s="218"/>
      <c r="Q245" s="218"/>
      <c r="R245" s="218"/>
      <c r="S245" s="218"/>
      <c r="T245" s="218"/>
      <c r="U245" s="535"/>
    </row>
    <row r="246" spans="1:30" ht="30" customHeight="1">
      <c r="A246" s="547"/>
      <c r="B246" s="532"/>
      <c r="C246" s="532"/>
      <c r="D246" s="532"/>
      <c r="E246" s="532"/>
      <c r="F246" s="541"/>
      <c r="G246" s="532"/>
      <c r="H246" s="544"/>
      <c r="I246" s="535"/>
      <c r="J246" s="538"/>
      <c r="K246" s="551"/>
      <c r="L246" s="217" t="str">
        <f>IF(ISERROR(VLOOKUP($J241,'自動計算（このシートは消さない）'!$M$3:$AH$52,10,0)),"",VLOOKUP($J241,'自動計算（このシートは消さない）'!$M$3:$AH$52,10,0))&amp;""</f>
        <v/>
      </c>
      <c r="M246" s="218"/>
      <c r="N246" s="218"/>
      <c r="O246" s="218"/>
      <c r="P246" s="218"/>
      <c r="Q246" s="218"/>
      <c r="R246" s="218"/>
      <c r="S246" s="218"/>
      <c r="T246" s="218"/>
      <c r="U246" s="535"/>
    </row>
    <row r="247" spans="1:30" ht="30" customHeight="1">
      <c r="A247" s="547"/>
      <c r="B247" s="532"/>
      <c r="C247" s="532"/>
      <c r="D247" s="532"/>
      <c r="E247" s="532"/>
      <c r="F247" s="541"/>
      <c r="G247" s="532"/>
      <c r="H247" s="544"/>
      <c r="I247" s="535"/>
      <c r="J247" s="538"/>
      <c r="K247" s="194"/>
      <c r="L247" s="217" t="str">
        <f>IF(ISERROR(VLOOKUP($J241,'自動計算（このシートは消さない）'!$M$3:$AH$52,12,0)),"",VLOOKUP($J241,'自動計算（このシートは消さない）'!$M$3:$AH$52,12,0))&amp;""</f>
        <v/>
      </c>
      <c r="M247" s="218"/>
      <c r="N247" s="218"/>
      <c r="O247" s="218"/>
      <c r="P247" s="218"/>
      <c r="Q247" s="218"/>
      <c r="R247" s="218"/>
      <c r="S247" s="218"/>
      <c r="T247" s="218"/>
      <c r="U247" s="535"/>
    </row>
    <row r="248" spans="1:30" ht="30" customHeight="1">
      <c r="A248" s="547"/>
      <c r="B248" s="532"/>
      <c r="C248" s="532"/>
      <c r="D248" s="532"/>
      <c r="E248" s="532"/>
      <c r="F248" s="541"/>
      <c r="G248" s="532"/>
      <c r="H248" s="544"/>
      <c r="I248" s="535"/>
      <c r="J248" s="538"/>
      <c r="K248" s="194"/>
      <c r="L248" s="217" t="str">
        <f>IF(ISERROR(VLOOKUP($J241,'自動計算（このシートは消さない）'!$M$3:$AH$52,14,0)),"",VLOOKUP($J241,'自動計算（このシートは消さない）'!$M$3:$AH$52,14,0))&amp;""</f>
        <v/>
      </c>
      <c r="M248" s="218"/>
      <c r="N248" s="218"/>
      <c r="O248" s="218"/>
      <c r="P248" s="218"/>
      <c r="Q248" s="218"/>
      <c r="R248" s="218"/>
      <c r="S248" s="218"/>
      <c r="T248" s="218"/>
      <c r="U248" s="535"/>
    </row>
    <row r="249" spans="1:30" ht="30" customHeight="1">
      <c r="A249" s="547"/>
      <c r="B249" s="532"/>
      <c r="C249" s="532"/>
      <c r="D249" s="532"/>
      <c r="E249" s="532"/>
      <c r="F249" s="541"/>
      <c r="G249" s="532"/>
      <c r="H249" s="544"/>
      <c r="I249" s="535"/>
      <c r="J249" s="538"/>
      <c r="K249" s="194"/>
      <c r="L249" s="217" t="str">
        <f>IF(ISERROR(VLOOKUP($J241,'自動計算（このシートは消さない）'!$M$3:$AH$52,16,0)),"",VLOOKUP($J241,'自動計算（このシートは消さない）'!$M$3:$AH$52,16,0))&amp;""</f>
        <v/>
      </c>
      <c r="M249" s="218"/>
      <c r="N249" s="218"/>
      <c r="O249" s="218"/>
      <c r="P249" s="218"/>
      <c r="Q249" s="218"/>
      <c r="R249" s="218"/>
      <c r="S249" s="218"/>
      <c r="T249" s="218"/>
      <c r="U249" s="535"/>
    </row>
    <row r="250" spans="1:30" ht="30" customHeight="1">
      <c r="A250" s="547"/>
      <c r="B250" s="532"/>
      <c r="C250" s="532"/>
      <c r="D250" s="532"/>
      <c r="E250" s="532"/>
      <c r="F250" s="541"/>
      <c r="G250" s="532"/>
      <c r="H250" s="544"/>
      <c r="I250" s="535"/>
      <c r="J250" s="538"/>
      <c r="K250" s="194"/>
      <c r="L250" s="217" t="str">
        <f>IF(ISERROR(VLOOKUP($J241,'自動計算（このシートは消さない）'!$M$3:$AH$52,18,0)),"",VLOOKUP($J241,'自動計算（このシートは消さない）'!$M$3:$AH$52,18,0))&amp;""</f>
        <v/>
      </c>
      <c r="M250" s="218"/>
      <c r="N250" s="218"/>
      <c r="O250" s="218"/>
      <c r="P250" s="218"/>
      <c r="Q250" s="218"/>
      <c r="R250" s="218"/>
      <c r="S250" s="218"/>
      <c r="T250" s="218"/>
      <c r="U250" s="535"/>
    </row>
    <row r="251" spans="1:30" ht="30" customHeight="1">
      <c r="A251" s="548"/>
      <c r="B251" s="533"/>
      <c r="C251" s="533"/>
      <c r="D251" s="533"/>
      <c r="E251" s="533"/>
      <c r="F251" s="542"/>
      <c r="G251" s="533"/>
      <c r="H251" s="545"/>
      <c r="I251" s="536"/>
      <c r="J251" s="539"/>
      <c r="K251" s="194"/>
      <c r="L251" s="217" t="str">
        <f>IF(ISERROR(VLOOKUP($J241,'自動計算（このシートは消さない）'!$M$3:$AH$52,20,0)),"",VLOOKUP($J241,'自動計算（このシートは消さない）'!$M$3:$AH$52,20,0))&amp;""</f>
        <v/>
      </c>
      <c r="M251" s="218"/>
      <c r="N251" s="218"/>
      <c r="O251" s="218"/>
      <c r="P251" s="218"/>
      <c r="Q251" s="218"/>
      <c r="R251" s="218"/>
      <c r="S251" s="218"/>
      <c r="T251" s="218"/>
      <c r="U251" s="536"/>
    </row>
    <row r="252" spans="1:30" ht="22.25" customHeight="1">
      <c r="A252" s="546">
        <f t="shared" ref="A252" si="9">A241+1</f>
        <v>23</v>
      </c>
      <c r="B252" s="531" t="str">
        <f>原稿①!F122&amp;""</f>
        <v/>
      </c>
      <c r="C252" s="531" t="str">
        <f>原稿①!G122&amp;""</f>
        <v/>
      </c>
      <c r="D252" s="531" t="str">
        <f>原稿①!H122&amp;""</f>
        <v/>
      </c>
      <c r="E252" s="531" t="str">
        <f>原稿①!I122&amp;""</f>
        <v/>
      </c>
      <c r="F252" s="540" t="str">
        <f>原稿①!J122&amp;""</f>
        <v/>
      </c>
      <c r="G252" s="531" t="str">
        <f>IF(サプライヤー入力FM!$I$252="","",IF(ISERROR(VLOOKUP(原稿①!$W122,'ﾊｯｼｭﾀｸﾞ＆NB名データ（このシートは消さない）'!$C$6:$G$114,5,0)),"",VLOOKUP(原稿①!$W122,'ﾊｯｼｭﾀｸﾞ＆NB名データ（このシートは消さない）'!$C$6:$G$114,5,0)))</f>
        <v/>
      </c>
      <c r="H252" s="543"/>
      <c r="I252" s="534"/>
      <c r="J252" s="537"/>
      <c r="K252" s="549" t="str">
        <f>IF(ISERROR(VLOOKUP($J252,'自動計算（このシートは消さない）'!$M$3:$AH$28,12,0)),"",VLOOKUP($J252,'自動計算（このシートは消さない）'!$M$3:$AH$28,12,0))</f>
        <v/>
      </c>
      <c r="L252" s="217"/>
      <c r="M252" s="180" t="str">
        <f>原稿①!R122&amp;""</f>
        <v>*</v>
      </c>
      <c r="N252" s="180" t="str">
        <f>原稿①!S122&amp;""</f>
        <v/>
      </c>
      <c r="O252" s="180" t="str">
        <f>原稿①!T122&amp;""</f>
        <v/>
      </c>
      <c r="P252" s="180" t="str">
        <f>原稿①!U122&amp;""</f>
        <v/>
      </c>
      <c r="Q252" s="180" t="str">
        <f>原稿①!R124&amp;""</f>
        <v/>
      </c>
      <c r="R252" s="180" t="str">
        <f>原稿①!S124&amp;""</f>
        <v/>
      </c>
      <c r="S252" s="180" t="str">
        <f>原稿①!T124&amp;""</f>
        <v/>
      </c>
      <c r="T252" s="180" t="str">
        <f>原稿①!U124&amp;""</f>
        <v/>
      </c>
      <c r="U252" s="534"/>
      <c r="V252" s="136" t="str">
        <f>IF($M252="","",_xlfn.TEXTJOIN({"","cm","cm","cm","cm","cm","cm","cm","cm","cm","cm"},TRUE,$M252,$L253&amp;M253,$L254&amp;M254,$L255&amp;M255,$L256&amp;M256,$L257&amp;M257,$L258&amp;M258,$L259&amp;M259,$L260&amp;M260,$L261&amp;M261,$L262&amp;M262," "))</f>
        <v xml:space="preserve">* </v>
      </c>
      <c r="W252" s="136" t="str">
        <f>IF($N252="","",_xlfn.TEXTJOIN({"","cm","cm","cm","cm","cm","cm","cm","cm","cm","cm"},TRUE,$N252,$L253&amp;N253,$L254&amp;N254,$L255&amp;N255,$L256&amp;N256,$L257&amp;N257,$L258&amp;N258,$L259&amp;N259,$L260&amp;N260,$L261&amp;N261,$L262&amp;N262," "))</f>
        <v/>
      </c>
      <c r="X252" s="136" t="str">
        <f>IF($O252="","",_xlfn.TEXTJOIN({"","cm","cm","cm","cm","cm","cm","cm","cm","cm","cm"},TRUE,$O252,$L253&amp;O253,$L254&amp;O254,$L255&amp;O255,$L256&amp;O256,$L257&amp;O257,$L258&amp;O258,$L259&amp;O259,$L260&amp;O260,$L261&amp;O261,$L262&amp;O262," "))</f>
        <v/>
      </c>
      <c r="Y252" s="136" t="str">
        <f>IF($P252="","",_xlfn.TEXTJOIN({"","cm","cm","cm","cm","cm","cm","cm","cm","cm","cm"},TRUE,$P252,$L253&amp;P253,$L254&amp;P254,$L255&amp;P255,$L256&amp;P256,$L257&amp;P257,$L258&amp;P258,$L259&amp;P259,$L260&amp;P260,$L261&amp;P261,$L262&amp;P262," "))</f>
        <v/>
      </c>
      <c r="Z252" s="136" t="str">
        <f>IF($Q252="","",_xlfn.TEXTJOIN({"","cm","cm","cm","cm","cm","cm","cm","cm","cm","cm"},TRUE,$Q252,$L253&amp;Q253,$L254&amp;Q254,$L255&amp;Q255,$L256&amp;Q256,$L257&amp;Q257,$L258&amp;Q258,$L259&amp;Q259,$L260&amp;Q260,$L261&amp;Q261,$L262&amp;Q262," "))</f>
        <v/>
      </c>
      <c r="AA252" s="136" t="str">
        <f>IF($R252="","",_xlfn.TEXTJOIN({"","cm","cm","cm","cm","cm","cm","cm","cm","cm","cm"},TRUE,$R252,$L253&amp;R253,$L254&amp;R254,$L255&amp;R255,$L256&amp;R256,$L257&amp;R257,$L258&amp;R258,$L259&amp;R259,$L260&amp;R260,$L261&amp;R261,$L262&amp;R262," "))</f>
        <v/>
      </c>
      <c r="AB252" s="136" t="str">
        <f>IF($S252="","",_xlfn.TEXTJOIN({"","cm","cm","cm","cm","cm","cm","cm","cm","cm","cm"},TRUE,$S252,$L253&amp;S253,$L254&amp;S254,$L255&amp;S255,$L256&amp;S256,$L257&amp;S257,$L258&amp;S258,$L259&amp;S259,$L260&amp;S260,$L261&amp;S261,$L262&amp;S262," "))</f>
        <v/>
      </c>
      <c r="AC252" s="136" t="str">
        <f>IF($T252="","",_xlfn.TEXTJOIN({"","cm","cm","cm","cm","cm","cm","cm","cm","cm","cm"},TRUE,$T252,$L253&amp;T253,$L254&amp;T254,$L255&amp;T255,$L256&amp;T256,$L257&amp;T257,$L258&amp;T258,$L259&amp;T259,$L260&amp;T260,$L261&amp;T261,$L262&amp;T262," "))</f>
        <v/>
      </c>
      <c r="AD252" s="136" t="str">
        <f>V252&amp;CHAR(10)&amp;W252&amp;CHAR(10)&amp;X252&amp;CHAR(10)&amp;Y252&amp;CHAR(10)&amp;Z252&amp;CHAR(10)&amp;AA252&amp;CHAR(10)&amp;AB252&amp;CHAR(10)&amp;AC252</f>
        <v xml:space="preserve">* 
</v>
      </c>
    </row>
    <row r="253" spans="1:30" ht="30" customHeight="1">
      <c r="A253" s="547"/>
      <c r="B253" s="532"/>
      <c r="C253" s="532"/>
      <c r="D253" s="532"/>
      <c r="E253" s="532"/>
      <c r="F253" s="541"/>
      <c r="G253" s="532"/>
      <c r="H253" s="544"/>
      <c r="I253" s="535"/>
      <c r="J253" s="538"/>
      <c r="K253" s="550"/>
      <c r="L253" s="217" t="str">
        <f>IF(ISERROR(VLOOKUP($J252,'自動計算（このシートは消さない）'!$M$3:$AH$52,2,0)),"",VLOOKUP($J252,'自動計算（このシートは消さない）'!$M$3:$AH$52,2,0))&amp;""</f>
        <v/>
      </c>
      <c r="M253" s="218"/>
      <c r="N253" s="218"/>
      <c r="O253" s="218"/>
      <c r="P253" s="218"/>
      <c r="Q253" s="218"/>
      <c r="R253" s="218"/>
      <c r="S253" s="218"/>
      <c r="T253" s="218"/>
      <c r="U253" s="535"/>
    </row>
    <row r="254" spans="1:30" ht="30" customHeight="1">
      <c r="A254" s="547"/>
      <c r="B254" s="532"/>
      <c r="C254" s="532"/>
      <c r="D254" s="532"/>
      <c r="E254" s="532"/>
      <c r="F254" s="541"/>
      <c r="G254" s="532"/>
      <c r="H254" s="544"/>
      <c r="I254" s="535"/>
      <c r="J254" s="538"/>
      <c r="K254" s="550"/>
      <c r="L254" s="217" t="str">
        <f>IF(ISERROR(VLOOKUP($J252,'自動計算（このシートは消さない）'!$M$3:$AH$52,4,0)),"",VLOOKUP($J252,'自動計算（このシートは消さない）'!$M$3:$AH$52,4,0))&amp;""</f>
        <v/>
      </c>
      <c r="M254" s="218"/>
      <c r="N254" s="218"/>
      <c r="O254" s="218"/>
      <c r="P254" s="218"/>
      <c r="Q254" s="218"/>
      <c r="R254" s="218"/>
      <c r="S254" s="218"/>
      <c r="T254" s="218"/>
      <c r="U254" s="535"/>
    </row>
    <row r="255" spans="1:30" ht="30" customHeight="1">
      <c r="A255" s="547"/>
      <c r="B255" s="532"/>
      <c r="C255" s="532"/>
      <c r="D255" s="532"/>
      <c r="E255" s="532"/>
      <c r="F255" s="541"/>
      <c r="G255" s="532"/>
      <c r="H255" s="544"/>
      <c r="I255" s="535"/>
      <c r="J255" s="538"/>
      <c r="K255" s="550"/>
      <c r="L255" s="217" t="str">
        <f>IF(ISERROR(VLOOKUP($J252,'自動計算（このシートは消さない）'!$M$3:$AH$52,6,0)),"",VLOOKUP($J252,'自動計算（このシートは消さない）'!$M$3:$AH$52,6,0))&amp;""</f>
        <v/>
      </c>
      <c r="M255" s="218"/>
      <c r="N255" s="218"/>
      <c r="O255" s="218"/>
      <c r="P255" s="218"/>
      <c r="Q255" s="218"/>
      <c r="R255" s="218"/>
      <c r="S255" s="218"/>
      <c r="T255" s="218"/>
      <c r="U255" s="535"/>
    </row>
    <row r="256" spans="1:30" ht="30" customHeight="1">
      <c r="A256" s="547"/>
      <c r="B256" s="532"/>
      <c r="C256" s="532"/>
      <c r="D256" s="532"/>
      <c r="E256" s="532"/>
      <c r="F256" s="541"/>
      <c r="G256" s="532"/>
      <c r="H256" s="544"/>
      <c r="I256" s="535"/>
      <c r="J256" s="538"/>
      <c r="K256" s="550"/>
      <c r="L256" s="217" t="str">
        <f>IF(ISERROR(VLOOKUP($J252,'自動計算（このシートは消さない）'!$M$3:$AH$52,8,0)),"",VLOOKUP($J252,'自動計算（このシートは消さない）'!$M$3:$AH$52,8,0))&amp;""</f>
        <v/>
      </c>
      <c r="M256" s="218"/>
      <c r="N256" s="218"/>
      <c r="O256" s="218"/>
      <c r="P256" s="218"/>
      <c r="Q256" s="218"/>
      <c r="R256" s="218"/>
      <c r="S256" s="218"/>
      <c r="T256" s="218"/>
      <c r="U256" s="535"/>
    </row>
    <row r="257" spans="1:30" ht="30" customHeight="1">
      <c r="A257" s="547"/>
      <c r="B257" s="532"/>
      <c r="C257" s="532"/>
      <c r="D257" s="532"/>
      <c r="E257" s="532"/>
      <c r="F257" s="541"/>
      <c r="G257" s="532"/>
      <c r="H257" s="544"/>
      <c r="I257" s="535"/>
      <c r="J257" s="538"/>
      <c r="K257" s="551"/>
      <c r="L257" s="217" t="str">
        <f>IF(ISERROR(VLOOKUP($J252,'自動計算（このシートは消さない）'!$M$3:$AH$52,10,0)),"",VLOOKUP($J252,'自動計算（このシートは消さない）'!$M$3:$AH$52,10,0))&amp;""</f>
        <v/>
      </c>
      <c r="M257" s="218"/>
      <c r="N257" s="218"/>
      <c r="O257" s="218"/>
      <c r="P257" s="218"/>
      <c r="Q257" s="218"/>
      <c r="R257" s="218"/>
      <c r="S257" s="218"/>
      <c r="T257" s="218"/>
      <c r="U257" s="535"/>
    </row>
    <row r="258" spans="1:30" ht="30" customHeight="1">
      <c r="A258" s="547"/>
      <c r="B258" s="532"/>
      <c r="C258" s="532"/>
      <c r="D258" s="532"/>
      <c r="E258" s="532"/>
      <c r="F258" s="541"/>
      <c r="G258" s="532"/>
      <c r="H258" s="544"/>
      <c r="I258" s="535"/>
      <c r="J258" s="538"/>
      <c r="K258" s="194"/>
      <c r="L258" s="217" t="str">
        <f>IF(ISERROR(VLOOKUP($J252,'自動計算（このシートは消さない）'!$M$3:$AH$52,12,0)),"",VLOOKUP($J252,'自動計算（このシートは消さない）'!$M$3:$AH$52,12,0))&amp;""</f>
        <v/>
      </c>
      <c r="M258" s="218"/>
      <c r="N258" s="218"/>
      <c r="O258" s="218"/>
      <c r="P258" s="218"/>
      <c r="Q258" s="218"/>
      <c r="R258" s="218"/>
      <c r="S258" s="218"/>
      <c r="T258" s="218"/>
      <c r="U258" s="535"/>
    </row>
    <row r="259" spans="1:30" ht="30" customHeight="1">
      <c r="A259" s="547"/>
      <c r="B259" s="532"/>
      <c r="C259" s="532"/>
      <c r="D259" s="532"/>
      <c r="E259" s="532"/>
      <c r="F259" s="541"/>
      <c r="G259" s="532"/>
      <c r="H259" s="544"/>
      <c r="I259" s="535"/>
      <c r="J259" s="538"/>
      <c r="K259" s="194"/>
      <c r="L259" s="217" t="str">
        <f>IF(ISERROR(VLOOKUP($J252,'自動計算（このシートは消さない）'!$M$3:$AH$52,14,0)),"",VLOOKUP($J252,'自動計算（このシートは消さない）'!$M$3:$AH$52,14,0))&amp;""</f>
        <v/>
      </c>
      <c r="M259" s="218"/>
      <c r="N259" s="218"/>
      <c r="O259" s="218"/>
      <c r="P259" s="218"/>
      <c r="Q259" s="218"/>
      <c r="R259" s="218"/>
      <c r="S259" s="218"/>
      <c r="T259" s="218"/>
      <c r="U259" s="535"/>
    </row>
    <row r="260" spans="1:30" ht="30" customHeight="1">
      <c r="A260" s="547"/>
      <c r="B260" s="532"/>
      <c r="C260" s="532"/>
      <c r="D260" s="532"/>
      <c r="E260" s="532"/>
      <c r="F260" s="541"/>
      <c r="G260" s="532"/>
      <c r="H260" s="544"/>
      <c r="I260" s="535"/>
      <c r="J260" s="538"/>
      <c r="K260" s="194"/>
      <c r="L260" s="217" t="str">
        <f>IF(ISERROR(VLOOKUP($J252,'自動計算（このシートは消さない）'!$M$3:$AH$52,16,0)),"",VLOOKUP($J252,'自動計算（このシートは消さない）'!$M$3:$AH$52,16,0))&amp;""</f>
        <v/>
      </c>
      <c r="M260" s="218"/>
      <c r="N260" s="218"/>
      <c r="O260" s="218"/>
      <c r="P260" s="218"/>
      <c r="Q260" s="218"/>
      <c r="R260" s="218"/>
      <c r="S260" s="218"/>
      <c r="T260" s="218"/>
      <c r="U260" s="535"/>
    </row>
    <row r="261" spans="1:30" ht="30" customHeight="1">
      <c r="A261" s="547"/>
      <c r="B261" s="532"/>
      <c r="C261" s="532"/>
      <c r="D261" s="532"/>
      <c r="E261" s="532"/>
      <c r="F261" s="541"/>
      <c r="G261" s="532"/>
      <c r="H261" s="544"/>
      <c r="I261" s="535"/>
      <c r="J261" s="538"/>
      <c r="K261" s="194"/>
      <c r="L261" s="217" t="str">
        <f>IF(ISERROR(VLOOKUP($J252,'自動計算（このシートは消さない）'!$M$3:$AH$52,18,0)),"",VLOOKUP($J252,'自動計算（このシートは消さない）'!$M$3:$AH$52,18,0))&amp;""</f>
        <v/>
      </c>
      <c r="M261" s="218"/>
      <c r="N261" s="218"/>
      <c r="O261" s="218"/>
      <c r="P261" s="218"/>
      <c r="Q261" s="218"/>
      <c r="R261" s="218"/>
      <c r="S261" s="218"/>
      <c r="T261" s="218"/>
      <c r="U261" s="535"/>
    </row>
    <row r="262" spans="1:30" ht="30" customHeight="1">
      <c r="A262" s="548"/>
      <c r="B262" s="533"/>
      <c r="C262" s="533"/>
      <c r="D262" s="533"/>
      <c r="E262" s="533"/>
      <c r="F262" s="542"/>
      <c r="G262" s="533"/>
      <c r="H262" s="545"/>
      <c r="I262" s="536"/>
      <c r="J262" s="539"/>
      <c r="K262" s="194"/>
      <c r="L262" s="217" t="str">
        <f>IF(ISERROR(VLOOKUP($J252,'自動計算（このシートは消さない）'!$M$3:$AH$52,20,0)),"",VLOOKUP($J252,'自動計算（このシートは消さない）'!$M$3:$AH$52,20,0))&amp;""</f>
        <v/>
      </c>
      <c r="M262" s="218"/>
      <c r="N262" s="218"/>
      <c r="O262" s="218"/>
      <c r="P262" s="218"/>
      <c r="Q262" s="218"/>
      <c r="R262" s="218"/>
      <c r="S262" s="218"/>
      <c r="T262" s="218"/>
      <c r="U262" s="536"/>
    </row>
    <row r="263" spans="1:30" ht="22.25" customHeight="1">
      <c r="A263" s="546">
        <f t="shared" ref="A263" si="10">A252+1</f>
        <v>24</v>
      </c>
      <c r="B263" s="531" t="str">
        <f>原稿①!F126&amp;""</f>
        <v/>
      </c>
      <c r="C263" s="531" t="str">
        <f>原稿①!G126&amp;""</f>
        <v/>
      </c>
      <c r="D263" s="531" t="str">
        <f>原稿①!H126&amp;""</f>
        <v/>
      </c>
      <c r="E263" s="531" t="str">
        <f>原稿①!I126&amp;""</f>
        <v/>
      </c>
      <c r="F263" s="540" t="str">
        <f>原稿①!J126&amp;""</f>
        <v/>
      </c>
      <c r="G263" s="531" t="str">
        <f>IF(サプライヤー入力FM!$I$263="","",IF(ISERROR(VLOOKUP(原稿①!$W126,'ﾊｯｼｭﾀｸﾞ＆NB名データ（このシートは消さない）'!$C$6:$G$114,5,0)),"",VLOOKUP(原稿①!$W126,'ﾊｯｼｭﾀｸﾞ＆NB名データ（このシートは消さない）'!$C$6:$G$114,5,0)))</f>
        <v/>
      </c>
      <c r="H263" s="543"/>
      <c r="I263" s="534"/>
      <c r="J263" s="537"/>
      <c r="K263" s="549" t="str">
        <f>IF(ISERROR(VLOOKUP($J263,'自動計算（このシートは消さない）'!$M$3:$AH$28,12,0)),"",VLOOKUP($J263,'自動計算（このシートは消さない）'!$M$3:$AH$28,12,0))</f>
        <v/>
      </c>
      <c r="L263" s="217"/>
      <c r="M263" s="180" t="str">
        <f>原稿①!R126&amp;""</f>
        <v>*</v>
      </c>
      <c r="N263" s="180" t="str">
        <f>原稿①!S126&amp;""</f>
        <v/>
      </c>
      <c r="O263" s="180" t="str">
        <f>原稿①!T126&amp;""</f>
        <v/>
      </c>
      <c r="P263" s="180" t="str">
        <f>原稿①!U126&amp;""</f>
        <v/>
      </c>
      <c r="Q263" s="180" t="str">
        <f>原稿①!R128&amp;""</f>
        <v/>
      </c>
      <c r="R263" s="180" t="str">
        <f>原稿①!S128&amp;""</f>
        <v/>
      </c>
      <c r="S263" s="180" t="str">
        <f>原稿①!T128&amp;""</f>
        <v/>
      </c>
      <c r="T263" s="180" t="str">
        <f>原稿①!U128&amp;""</f>
        <v/>
      </c>
      <c r="U263" s="534"/>
      <c r="V263" s="136" t="str">
        <f>IF($M263="","",_xlfn.TEXTJOIN({"","cm","cm","cm","cm","cm","cm","cm","cm","cm","cm"},TRUE,$M263,$L264&amp;M264,$L265&amp;M265,$L266&amp;M266,$L267&amp;M267,$L268&amp;M268,$L269&amp;M269,$L270&amp;M270,$L271&amp;M271,$L272&amp;M272,$L273&amp;M273," "))</f>
        <v xml:space="preserve">* </v>
      </c>
      <c r="W263" s="136" t="str">
        <f>IF($N263="","",_xlfn.TEXTJOIN({"","cm","cm","cm","cm","cm","cm","cm","cm","cm","cm"},TRUE,$N263,$L264&amp;N264,$L265&amp;N265,$L266&amp;N266,$L267&amp;N267,$L268&amp;N268,$L269&amp;N269,$L270&amp;N270,$L271&amp;N271,$L272&amp;N272,$L273&amp;N273," "))</f>
        <v/>
      </c>
      <c r="X263" s="136" t="str">
        <f>IF($O263="","",_xlfn.TEXTJOIN({"","cm","cm","cm","cm","cm","cm","cm","cm","cm","cm"},TRUE,$O263,$L264&amp;O264,$L265&amp;O265,$L266&amp;O266,$L267&amp;O267,$L268&amp;O268,$L269&amp;O269,$L270&amp;O270,$L271&amp;O271,$L272&amp;O272,$L273&amp;O273," "))</f>
        <v/>
      </c>
      <c r="Y263" s="136" t="str">
        <f>IF($P263="","",_xlfn.TEXTJOIN({"","cm","cm","cm","cm","cm","cm","cm","cm","cm","cm"},TRUE,$P263,$L264&amp;P264,$L265&amp;P265,$L266&amp;P266,$L267&amp;P267,$L268&amp;P268,$L269&amp;P269,$L270&amp;P270,$L271&amp;P271,$L272&amp;P272,$L273&amp;P273," "))</f>
        <v/>
      </c>
      <c r="Z263" s="136" t="str">
        <f>IF($Q263="","",_xlfn.TEXTJOIN({"","cm","cm","cm","cm","cm","cm","cm","cm","cm","cm"},TRUE,$Q263,$L264&amp;Q264,$L265&amp;Q265,$L266&amp;Q266,$L267&amp;Q267,$L268&amp;Q268,$L269&amp;Q269,$L270&amp;Q270,$L271&amp;Q271,$L272&amp;Q272,$L273&amp;Q273," "))</f>
        <v/>
      </c>
      <c r="AA263" s="136" t="str">
        <f>IF($R263="","",_xlfn.TEXTJOIN({"","cm","cm","cm","cm","cm","cm","cm","cm","cm","cm"},TRUE,$R263,$L264&amp;R264,$L265&amp;R265,$L266&amp;R266,$L267&amp;R267,$L268&amp;R268,$L269&amp;R269,$L270&amp;R270,$L271&amp;R271,$L272&amp;R272,$L273&amp;R273," "))</f>
        <v/>
      </c>
      <c r="AB263" s="136" t="str">
        <f>IF($S263="","",_xlfn.TEXTJOIN({"","cm","cm","cm","cm","cm","cm","cm","cm","cm","cm"},TRUE,$S263,$L264&amp;S264,$L265&amp;S265,$L266&amp;S266,$L267&amp;S267,$L268&amp;S268,$L269&amp;S269,$L270&amp;S270,$L271&amp;S271,$L272&amp;S272,$L273&amp;S273," "))</f>
        <v/>
      </c>
      <c r="AC263" s="136" t="str">
        <f>IF($T263="","",_xlfn.TEXTJOIN({"","cm","cm","cm","cm","cm","cm","cm","cm","cm","cm"},TRUE,$T263,$L264&amp;T264,$L265&amp;T265,$L266&amp;T266,$L267&amp;T267,$L268&amp;T268,$L269&amp;T269,$L270&amp;T270,$L271&amp;T271,$L272&amp;T272,$L273&amp;T273," "))</f>
        <v/>
      </c>
      <c r="AD263" s="136" t="str">
        <f>V263&amp;CHAR(10)&amp;W263&amp;CHAR(10)&amp;X263&amp;CHAR(10)&amp;Y263&amp;CHAR(10)&amp;Z263&amp;CHAR(10)&amp;AA263&amp;CHAR(10)&amp;AB263&amp;CHAR(10)&amp;AC263</f>
        <v xml:space="preserve">* 
</v>
      </c>
    </row>
    <row r="264" spans="1:30" ht="30" customHeight="1">
      <c r="A264" s="547"/>
      <c r="B264" s="532"/>
      <c r="C264" s="532"/>
      <c r="D264" s="532"/>
      <c r="E264" s="532"/>
      <c r="F264" s="541"/>
      <c r="G264" s="532"/>
      <c r="H264" s="544"/>
      <c r="I264" s="535"/>
      <c r="J264" s="538"/>
      <c r="K264" s="550"/>
      <c r="L264" s="217" t="str">
        <f>IF(ISERROR(VLOOKUP($J263,'自動計算（このシートは消さない）'!$M$3:$AH$52,2,0)),"",VLOOKUP($J263,'自動計算（このシートは消さない）'!$M$3:$AH$52,2,0))&amp;""</f>
        <v/>
      </c>
      <c r="M264" s="218"/>
      <c r="N264" s="218"/>
      <c r="O264" s="218"/>
      <c r="P264" s="218"/>
      <c r="Q264" s="218"/>
      <c r="R264" s="218"/>
      <c r="S264" s="218"/>
      <c r="T264" s="218"/>
      <c r="U264" s="535"/>
    </row>
    <row r="265" spans="1:30" ht="30" customHeight="1">
      <c r="A265" s="547"/>
      <c r="B265" s="532"/>
      <c r="C265" s="532"/>
      <c r="D265" s="532"/>
      <c r="E265" s="532"/>
      <c r="F265" s="541"/>
      <c r="G265" s="532"/>
      <c r="H265" s="544"/>
      <c r="I265" s="535"/>
      <c r="J265" s="538"/>
      <c r="K265" s="550"/>
      <c r="L265" s="217" t="str">
        <f>IF(ISERROR(VLOOKUP($J263,'自動計算（このシートは消さない）'!$M$3:$AH$52,4,0)),"",VLOOKUP($J263,'自動計算（このシートは消さない）'!$M$3:$AH$52,4,0))&amp;""</f>
        <v/>
      </c>
      <c r="M265" s="218"/>
      <c r="N265" s="218"/>
      <c r="O265" s="218"/>
      <c r="P265" s="218"/>
      <c r="Q265" s="218"/>
      <c r="R265" s="218"/>
      <c r="S265" s="218"/>
      <c r="T265" s="218"/>
      <c r="U265" s="535"/>
    </row>
    <row r="266" spans="1:30" ht="30" customHeight="1">
      <c r="A266" s="547"/>
      <c r="B266" s="532"/>
      <c r="C266" s="532"/>
      <c r="D266" s="532"/>
      <c r="E266" s="532"/>
      <c r="F266" s="541"/>
      <c r="G266" s="532"/>
      <c r="H266" s="544"/>
      <c r="I266" s="535"/>
      <c r="J266" s="538"/>
      <c r="K266" s="550"/>
      <c r="L266" s="217" t="str">
        <f>IF(ISERROR(VLOOKUP($J263,'自動計算（このシートは消さない）'!$M$3:$AH$52,6,0)),"",VLOOKUP($J263,'自動計算（このシートは消さない）'!$M$3:$AH$52,6,0))&amp;""</f>
        <v/>
      </c>
      <c r="M266" s="218"/>
      <c r="N266" s="218"/>
      <c r="O266" s="218"/>
      <c r="P266" s="218"/>
      <c r="Q266" s="218"/>
      <c r="R266" s="218"/>
      <c r="S266" s="218"/>
      <c r="T266" s="218"/>
      <c r="U266" s="535"/>
    </row>
    <row r="267" spans="1:30" ht="30" customHeight="1">
      <c r="A267" s="547"/>
      <c r="B267" s="532"/>
      <c r="C267" s="532"/>
      <c r="D267" s="532"/>
      <c r="E267" s="532"/>
      <c r="F267" s="541"/>
      <c r="G267" s="532"/>
      <c r="H267" s="544"/>
      <c r="I267" s="535"/>
      <c r="J267" s="538"/>
      <c r="K267" s="550"/>
      <c r="L267" s="217" t="str">
        <f>IF(ISERROR(VLOOKUP($J263,'自動計算（このシートは消さない）'!$M$3:$AH$52,8,0)),"",VLOOKUP($J263,'自動計算（このシートは消さない）'!$M$3:$AH$52,8,0))&amp;""</f>
        <v/>
      </c>
      <c r="M267" s="218"/>
      <c r="N267" s="218"/>
      <c r="O267" s="218"/>
      <c r="P267" s="218"/>
      <c r="Q267" s="218"/>
      <c r="R267" s="218"/>
      <c r="S267" s="218"/>
      <c r="T267" s="218"/>
      <c r="U267" s="535"/>
    </row>
    <row r="268" spans="1:30" ht="30" customHeight="1">
      <c r="A268" s="547"/>
      <c r="B268" s="532"/>
      <c r="C268" s="532"/>
      <c r="D268" s="532"/>
      <c r="E268" s="532"/>
      <c r="F268" s="541"/>
      <c r="G268" s="532"/>
      <c r="H268" s="544"/>
      <c r="I268" s="535"/>
      <c r="J268" s="538"/>
      <c r="K268" s="551"/>
      <c r="L268" s="217" t="str">
        <f>IF(ISERROR(VLOOKUP($J263,'自動計算（このシートは消さない）'!$M$3:$AH$52,10,0)),"",VLOOKUP($J263,'自動計算（このシートは消さない）'!$M$3:$AH$52,10,0))&amp;""</f>
        <v/>
      </c>
      <c r="M268" s="218"/>
      <c r="N268" s="218"/>
      <c r="O268" s="218"/>
      <c r="P268" s="218"/>
      <c r="Q268" s="218"/>
      <c r="R268" s="218"/>
      <c r="S268" s="218"/>
      <c r="T268" s="218"/>
      <c r="U268" s="535"/>
    </row>
    <row r="269" spans="1:30" ht="30" customHeight="1">
      <c r="A269" s="547"/>
      <c r="B269" s="532"/>
      <c r="C269" s="532"/>
      <c r="D269" s="532"/>
      <c r="E269" s="532"/>
      <c r="F269" s="541"/>
      <c r="G269" s="532"/>
      <c r="H269" s="544"/>
      <c r="I269" s="535"/>
      <c r="J269" s="538"/>
      <c r="K269" s="194"/>
      <c r="L269" s="217" t="str">
        <f>IF(ISERROR(VLOOKUP($J263,'自動計算（このシートは消さない）'!$M$3:$AH$52,12,0)),"",VLOOKUP($J263,'自動計算（このシートは消さない）'!$M$3:$AH$52,12,0))&amp;""</f>
        <v/>
      </c>
      <c r="M269" s="218"/>
      <c r="N269" s="218"/>
      <c r="O269" s="218"/>
      <c r="P269" s="218"/>
      <c r="Q269" s="218"/>
      <c r="R269" s="218"/>
      <c r="S269" s="218"/>
      <c r="T269" s="218"/>
      <c r="U269" s="535"/>
    </row>
    <row r="270" spans="1:30" ht="30" customHeight="1">
      <c r="A270" s="547"/>
      <c r="B270" s="532"/>
      <c r="C270" s="532"/>
      <c r="D270" s="532"/>
      <c r="E270" s="532"/>
      <c r="F270" s="541"/>
      <c r="G270" s="532"/>
      <c r="H270" s="544"/>
      <c r="I270" s="535"/>
      <c r="J270" s="538"/>
      <c r="K270" s="194"/>
      <c r="L270" s="217" t="str">
        <f>IF(ISERROR(VLOOKUP($J263,'自動計算（このシートは消さない）'!$M$3:$AH$52,14,0)),"",VLOOKUP($J263,'自動計算（このシートは消さない）'!$M$3:$AH$52,14,0))&amp;""</f>
        <v/>
      </c>
      <c r="M270" s="218"/>
      <c r="N270" s="218"/>
      <c r="O270" s="218"/>
      <c r="P270" s="218"/>
      <c r="Q270" s="218"/>
      <c r="R270" s="218"/>
      <c r="S270" s="218"/>
      <c r="T270" s="218"/>
      <c r="U270" s="535"/>
    </row>
    <row r="271" spans="1:30" ht="30" customHeight="1">
      <c r="A271" s="547"/>
      <c r="B271" s="532"/>
      <c r="C271" s="532"/>
      <c r="D271" s="532"/>
      <c r="E271" s="532"/>
      <c r="F271" s="541"/>
      <c r="G271" s="532"/>
      <c r="H271" s="544"/>
      <c r="I271" s="535"/>
      <c r="J271" s="538"/>
      <c r="K271" s="194"/>
      <c r="L271" s="217" t="str">
        <f>IF(ISERROR(VLOOKUP($J263,'自動計算（このシートは消さない）'!$M$3:$AH$52,16,0)),"",VLOOKUP($J263,'自動計算（このシートは消さない）'!$M$3:$AH$52,16,0))&amp;""</f>
        <v/>
      </c>
      <c r="M271" s="218"/>
      <c r="N271" s="218"/>
      <c r="O271" s="218"/>
      <c r="P271" s="218"/>
      <c r="Q271" s="218"/>
      <c r="R271" s="218"/>
      <c r="S271" s="218"/>
      <c r="T271" s="218"/>
      <c r="U271" s="535"/>
    </row>
    <row r="272" spans="1:30" ht="30" customHeight="1">
      <c r="A272" s="547"/>
      <c r="B272" s="532"/>
      <c r="C272" s="532"/>
      <c r="D272" s="532"/>
      <c r="E272" s="532"/>
      <c r="F272" s="541"/>
      <c r="G272" s="532"/>
      <c r="H272" s="544"/>
      <c r="I272" s="535"/>
      <c r="J272" s="538"/>
      <c r="K272" s="194"/>
      <c r="L272" s="217" t="str">
        <f>IF(ISERROR(VLOOKUP($J263,'自動計算（このシートは消さない）'!$M$3:$AH$52,18,0)),"",VLOOKUP($J263,'自動計算（このシートは消さない）'!$M$3:$AH$52,18,0))&amp;""</f>
        <v/>
      </c>
      <c r="M272" s="218"/>
      <c r="N272" s="218"/>
      <c r="O272" s="218"/>
      <c r="P272" s="218"/>
      <c r="Q272" s="218"/>
      <c r="R272" s="218"/>
      <c r="S272" s="218"/>
      <c r="T272" s="218"/>
      <c r="U272" s="535"/>
    </row>
    <row r="273" spans="1:30" ht="30" customHeight="1">
      <c r="A273" s="548"/>
      <c r="B273" s="533"/>
      <c r="C273" s="533"/>
      <c r="D273" s="533"/>
      <c r="E273" s="533"/>
      <c r="F273" s="542"/>
      <c r="G273" s="533"/>
      <c r="H273" s="545"/>
      <c r="I273" s="536"/>
      <c r="J273" s="539"/>
      <c r="K273" s="194"/>
      <c r="L273" s="217" t="str">
        <f>IF(ISERROR(VLOOKUP($J263,'自動計算（このシートは消さない）'!$M$3:$AH$52,20,0)),"",VLOOKUP($J263,'自動計算（このシートは消さない）'!$M$3:$AH$52,20,0))&amp;""</f>
        <v/>
      </c>
      <c r="M273" s="218"/>
      <c r="N273" s="218"/>
      <c r="O273" s="218"/>
      <c r="P273" s="218"/>
      <c r="Q273" s="218"/>
      <c r="R273" s="218"/>
      <c r="S273" s="218"/>
      <c r="T273" s="218"/>
      <c r="U273" s="536"/>
    </row>
    <row r="274" spans="1:30" ht="22.25" customHeight="1">
      <c r="A274" s="546">
        <f t="shared" ref="A274" si="11">A263+1</f>
        <v>25</v>
      </c>
      <c r="B274" s="531" t="str">
        <f>原稿①!F130&amp;""</f>
        <v/>
      </c>
      <c r="C274" s="531" t="str">
        <f>原稿①!G130&amp;""</f>
        <v/>
      </c>
      <c r="D274" s="531" t="str">
        <f>原稿①!H130&amp;""</f>
        <v/>
      </c>
      <c r="E274" s="531" t="str">
        <f>原稿①!I130&amp;""</f>
        <v/>
      </c>
      <c r="F274" s="540" t="str">
        <f>原稿①!J130&amp;""</f>
        <v/>
      </c>
      <c r="G274" s="531" t="str">
        <f>IF(サプライヤー入力FM!$I$274="","",IF(ISERROR(VLOOKUP(原稿①!$W130,'ﾊｯｼｭﾀｸﾞ＆NB名データ（このシートは消さない）'!$C$6:$G$114,5,0)),"",VLOOKUP(原稿①!$W130,'ﾊｯｼｭﾀｸﾞ＆NB名データ（このシートは消さない）'!$C$6:$G$114,5,0)))</f>
        <v/>
      </c>
      <c r="H274" s="543"/>
      <c r="I274" s="534"/>
      <c r="J274" s="537"/>
      <c r="K274" s="549" t="str">
        <f>IF(ISERROR(VLOOKUP($J274,'自動計算（このシートは消さない）'!$M$3:$AH$28,12,0)),"",VLOOKUP($J274,'自動計算（このシートは消さない）'!$M$3:$AH$28,12,0))</f>
        <v/>
      </c>
      <c r="L274" s="217"/>
      <c r="M274" s="180" t="str">
        <f>原稿①!R130&amp;""</f>
        <v>*</v>
      </c>
      <c r="N274" s="180" t="str">
        <f>原稿①!S130&amp;""</f>
        <v/>
      </c>
      <c r="O274" s="180" t="str">
        <f>原稿①!T130&amp;""</f>
        <v/>
      </c>
      <c r="P274" s="180" t="str">
        <f>原稿①!U130&amp;""</f>
        <v/>
      </c>
      <c r="Q274" s="180" t="str">
        <f>原稿①!R132&amp;""</f>
        <v/>
      </c>
      <c r="R274" s="180" t="str">
        <f>原稿①!S132&amp;""</f>
        <v/>
      </c>
      <c r="S274" s="180" t="str">
        <f>原稿①!T132&amp;""</f>
        <v/>
      </c>
      <c r="T274" s="180" t="str">
        <f>原稿①!U132&amp;""</f>
        <v/>
      </c>
      <c r="U274" s="534"/>
      <c r="V274" s="136" t="str">
        <f>IF($M274="","",_xlfn.TEXTJOIN({"","cm","cm","cm","cm","cm","cm","cm","cm","cm","cm"},TRUE,$M274,$L275&amp;M275,$L276&amp;M276,$L277&amp;M277,$L278&amp;M278,$L279&amp;M279,$L280&amp;M280,$L281&amp;M281,$L282&amp;M282,$L283&amp;M283,$L284&amp;M284," "))</f>
        <v xml:space="preserve">* </v>
      </c>
      <c r="W274" s="136" t="str">
        <f>IF($N274="","",_xlfn.TEXTJOIN({"","cm","cm","cm","cm","cm","cm","cm","cm","cm","cm"},TRUE,$N274,$L275&amp;N275,$L276&amp;N276,$L277&amp;N277,$L278&amp;N278,$L279&amp;N279,$L280&amp;N280,$L281&amp;N281,$L282&amp;N282,$L283&amp;N283,$L284&amp;N284," "))</f>
        <v/>
      </c>
      <c r="X274" s="136" t="str">
        <f>IF($O274="","",_xlfn.TEXTJOIN({"","cm","cm","cm","cm","cm","cm","cm","cm","cm","cm"},TRUE,$O274,$L275&amp;O275,$L276&amp;O276,$L277&amp;O277,$L278&amp;O278,$L279&amp;O279,$L280&amp;O280,$L281&amp;O281,$L282&amp;O282,$L283&amp;O283,$L284&amp;O284," "))</f>
        <v/>
      </c>
      <c r="Y274" s="136" t="str">
        <f>IF($P274="","",_xlfn.TEXTJOIN({"","cm","cm","cm","cm","cm","cm","cm","cm","cm","cm"},TRUE,$P274,$L275&amp;P275,$L276&amp;P276,$L277&amp;P277,$L278&amp;P278,$L279&amp;P279,$L280&amp;P280,$L281&amp;P281,$L282&amp;P282,$L283&amp;P283,$L284&amp;P284," "))</f>
        <v/>
      </c>
      <c r="Z274" s="136" t="str">
        <f>IF($Q274="","",_xlfn.TEXTJOIN({"","cm","cm","cm","cm","cm","cm","cm","cm","cm","cm"},TRUE,$Q274,$L275&amp;Q275,$L276&amp;Q276,$L277&amp;Q277,$L278&amp;Q278,$L279&amp;Q279,$L280&amp;Q280,$L281&amp;Q281,$L282&amp;Q282,$L283&amp;Q283,$L284&amp;Q284," "))</f>
        <v/>
      </c>
      <c r="AA274" s="136" t="str">
        <f>IF($R274="","",_xlfn.TEXTJOIN({"","cm","cm","cm","cm","cm","cm","cm","cm","cm","cm"},TRUE,$R274,$L275&amp;R275,$L276&amp;R276,$L277&amp;R277,$L278&amp;R278,$L279&amp;R279,$L280&amp;R280,$L281&amp;R281,$L282&amp;R282,$L283&amp;R283,$L284&amp;R284," "))</f>
        <v/>
      </c>
      <c r="AB274" s="136" t="str">
        <f>IF($S274="","",_xlfn.TEXTJOIN({"","cm","cm","cm","cm","cm","cm","cm","cm","cm","cm"},TRUE,$S274,$L275&amp;S275,$L276&amp;S276,$L277&amp;S277,$L278&amp;S278,$L279&amp;S279,$L280&amp;S280,$L281&amp;S281,$L282&amp;S282,$L283&amp;S283,$L284&amp;S284," "))</f>
        <v/>
      </c>
      <c r="AC274" s="136" t="str">
        <f>IF($T274="","",_xlfn.TEXTJOIN({"","cm","cm","cm","cm","cm","cm","cm","cm","cm","cm"},TRUE,$T274,$L275&amp;T275,$L276&amp;T276,$L277&amp;T277,$L278&amp;T278,$L279&amp;T279,$L280&amp;T280,$L281&amp;T281,$L282&amp;T282,$L283&amp;T283,$L284&amp;T284," "))</f>
        <v/>
      </c>
      <c r="AD274" s="136" t="str">
        <f>V274&amp;CHAR(10)&amp;W274&amp;CHAR(10)&amp;X274&amp;CHAR(10)&amp;Y274&amp;CHAR(10)&amp;Z274&amp;CHAR(10)&amp;AA274&amp;CHAR(10)&amp;AB274&amp;CHAR(10)&amp;AC274</f>
        <v xml:space="preserve">* 
</v>
      </c>
    </row>
    <row r="275" spans="1:30" ht="30" customHeight="1">
      <c r="A275" s="547"/>
      <c r="B275" s="532"/>
      <c r="C275" s="532"/>
      <c r="D275" s="532"/>
      <c r="E275" s="532"/>
      <c r="F275" s="541"/>
      <c r="G275" s="532"/>
      <c r="H275" s="544"/>
      <c r="I275" s="535"/>
      <c r="J275" s="538"/>
      <c r="K275" s="550"/>
      <c r="L275" s="217" t="str">
        <f>IF(ISERROR(VLOOKUP($J274,'自動計算（このシートは消さない）'!$M$3:$AH$52,2,0)),"",VLOOKUP($J274,'自動計算（このシートは消さない）'!$M$3:$AH$52,2,0))&amp;""</f>
        <v/>
      </c>
      <c r="M275" s="218"/>
      <c r="N275" s="218"/>
      <c r="O275" s="218"/>
      <c r="P275" s="218"/>
      <c r="Q275" s="218"/>
      <c r="R275" s="218"/>
      <c r="S275" s="218"/>
      <c r="T275" s="218"/>
      <c r="U275" s="535"/>
    </row>
    <row r="276" spans="1:30" ht="30" customHeight="1">
      <c r="A276" s="547"/>
      <c r="B276" s="532"/>
      <c r="C276" s="532"/>
      <c r="D276" s="532"/>
      <c r="E276" s="532"/>
      <c r="F276" s="541"/>
      <c r="G276" s="532"/>
      <c r="H276" s="544"/>
      <c r="I276" s="535"/>
      <c r="J276" s="538"/>
      <c r="K276" s="550"/>
      <c r="L276" s="217" t="str">
        <f>IF(ISERROR(VLOOKUP($J274,'自動計算（このシートは消さない）'!$M$3:$AH$52,4,0)),"",VLOOKUP($J274,'自動計算（このシートは消さない）'!$M$3:$AH$52,4,0))&amp;""</f>
        <v/>
      </c>
      <c r="M276" s="218"/>
      <c r="N276" s="218"/>
      <c r="O276" s="218"/>
      <c r="P276" s="218"/>
      <c r="Q276" s="218"/>
      <c r="R276" s="218"/>
      <c r="S276" s="218"/>
      <c r="T276" s="218"/>
      <c r="U276" s="535"/>
    </row>
    <row r="277" spans="1:30" ht="30" customHeight="1">
      <c r="A277" s="547"/>
      <c r="B277" s="532"/>
      <c r="C277" s="532"/>
      <c r="D277" s="532"/>
      <c r="E277" s="532"/>
      <c r="F277" s="541"/>
      <c r="G277" s="532"/>
      <c r="H277" s="544"/>
      <c r="I277" s="535"/>
      <c r="J277" s="538"/>
      <c r="K277" s="550"/>
      <c r="L277" s="217" t="str">
        <f>IF(ISERROR(VLOOKUP($J274,'自動計算（このシートは消さない）'!$M$3:$AH$52,6,0)),"",VLOOKUP($J274,'自動計算（このシートは消さない）'!$M$3:$AH$52,6,0))&amp;""</f>
        <v/>
      </c>
      <c r="M277" s="218"/>
      <c r="N277" s="218"/>
      <c r="O277" s="218"/>
      <c r="P277" s="218"/>
      <c r="Q277" s="218"/>
      <c r="R277" s="218"/>
      <c r="S277" s="218"/>
      <c r="T277" s="218"/>
      <c r="U277" s="535"/>
    </row>
    <row r="278" spans="1:30" ht="30" customHeight="1">
      <c r="A278" s="547"/>
      <c r="B278" s="532"/>
      <c r="C278" s="532"/>
      <c r="D278" s="532"/>
      <c r="E278" s="532"/>
      <c r="F278" s="541"/>
      <c r="G278" s="532"/>
      <c r="H278" s="544"/>
      <c r="I278" s="535"/>
      <c r="J278" s="538"/>
      <c r="K278" s="550"/>
      <c r="L278" s="217" t="str">
        <f>IF(ISERROR(VLOOKUP($J274,'自動計算（このシートは消さない）'!$M$3:$AH$52,8,0)),"",VLOOKUP($J274,'自動計算（このシートは消さない）'!$M$3:$AH$52,8,0))&amp;""</f>
        <v/>
      </c>
      <c r="M278" s="218"/>
      <c r="N278" s="218"/>
      <c r="O278" s="218"/>
      <c r="P278" s="218"/>
      <c r="Q278" s="218"/>
      <c r="R278" s="218"/>
      <c r="S278" s="218"/>
      <c r="T278" s="218"/>
      <c r="U278" s="535"/>
    </row>
    <row r="279" spans="1:30" ht="30" customHeight="1">
      <c r="A279" s="547"/>
      <c r="B279" s="532"/>
      <c r="C279" s="532"/>
      <c r="D279" s="532"/>
      <c r="E279" s="532"/>
      <c r="F279" s="541"/>
      <c r="G279" s="532"/>
      <c r="H279" s="544"/>
      <c r="I279" s="535"/>
      <c r="J279" s="538"/>
      <c r="K279" s="551"/>
      <c r="L279" s="217" t="str">
        <f>IF(ISERROR(VLOOKUP($J274,'自動計算（このシートは消さない）'!$M$3:$AH$52,10,0)),"",VLOOKUP($J274,'自動計算（このシートは消さない）'!$M$3:$AH$52,10,0))&amp;""</f>
        <v/>
      </c>
      <c r="M279" s="218"/>
      <c r="N279" s="218"/>
      <c r="O279" s="218"/>
      <c r="P279" s="218"/>
      <c r="Q279" s="218"/>
      <c r="R279" s="218"/>
      <c r="S279" s="218"/>
      <c r="T279" s="218"/>
      <c r="U279" s="535"/>
    </row>
    <row r="280" spans="1:30" ht="30" customHeight="1">
      <c r="A280" s="547"/>
      <c r="B280" s="532"/>
      <c r="C280" s="532"/>
      <c r="D280" s="532"/>
      <c r="E280" s="532"/>
      <c r="F280" s="541"/>
      <c r="G280" s="532"/>
      <c r="H280" s="544"/>
      <c r="I280" s="535"/>
      <c r="J280" s="538"/>
      <c r="K280" s="194"/>
      <c r="L280" s="217" t="str">
        <f>IF(ISERROR(VLOOKUP($J274,'自動計算（このシートは消さない）'!$M$3:$AH$52,12,0)),"",VLOOKUP($J274,'自動計算（このシートは消さない）'!$M$3:$AH$52,12,0))&amp;""</f>
        <v/>
      </c>
      <c r="M280" s="218"/>
      <c r="N280" s="218"/>
      <c r="O280" s="218"/>
      <c r="P280" s="218"/>
      <c r="Q280" s="218"/>
      <c r="R280" s="218"/>
      <c r="S280" s="218"/>
      <c r="T280" s="218"/>
      <c r="U280" s="535"/>
    </row>
    <row r="281" spans="1:30" ht="30" customHeight="1">
      <c r="A281" s="547"/>
      <c r="B281" s="532"/>
      <c r="C281" s="532"/>
      <c r="D281" s="532"/>
      <c r="E281" s="532"/>
      <c r="F281" s="541"/>
      <c r="G281" s="532"/>
      <c r="H281" s="544"/>
      <c r="I281" s="535"/>
      <c r="J281" s="538"/>
      <c r="K281" s="194"/>
      <c r="L281" s="217" t="str">
        <f>IF(ISERROR(VLOOKUP($J274,'自動計算（このシートは消さない）'!$M$3:$AH$52,14,0)),"",VLOOKUP($J274,'自動計算（このシートは消さない）'!$M$3:$AH$52,14,0))&amp;""</f>
        <v/>
      </c>
      <c r="M281" s="218"/>
      <c r="N281" s="218"/>
      <c r="O281" s="218"/>
      <c r="P281" s="218"/>
      <c r="Q281" s="218"/>
      <c r="R281" s="218"/>
      <c r="S281" s="218"/>
      <c r="T281" s="218"/>
      <c r="U281" s="535"/>
    </row>
    <row r="282" spans="1:30" ht="30" customHeight="1">
      <c r="A282" s="547"/>
      <c r="B282" s="532"/>
      <c r="C282" s="532"/>
      <c r="D282" s="532"/>
      <c r="E282" s="532"/>
      <c r="F282" s="541"/>
      <c r="G282" s="532"/>
      <c r="H282" s="544"/>
      <c r="I282" s="535"/>
      <c r="J282" s="538"/>
      <c r="K282" s="194"/>
      <c r="L282" s="217" t="str">
        <f>IF(ISERROR(VLOOKUP($J274,'自動計算（このシートは消さない）'!$M$3:$AH$52,16,0)),"",VLOOKUP($J274,'自動計算（このシートは消さない）'!$M$3:$AH$52,16,0))&amp;""</f>
        <v/>
      </c>
      <c r="M282" s="218"/>
      <c r="N282" s="218"/>
      <c r="O282" s="218"/>
      <c r="P282" s="218"/>
      <c r="Q282" s="218"/>
      <c r="R282" s="218"/>
      <c r="S282" s="218"/>
      <c r="T282" s="218"/>
      <c r="U282" s="535"/>
    </row>
    <row r="283" spans="1:30" ht="30" customHeight="1">
      <c r="A283" s="547"/>
      <c r="B283" s="532"/>
      <c r="C283" s="532"/>
      <c r="D283" s="532"/>
      <c r="E283" s="532"/>
      <c r="F283" s="541"/>
      <c r="G283" s="532"/>
      <c r="H283" s="544"/>
      <c r="I283" s="535"/>
      <c r="J283" s="538"/>
      <c r="K283" s="194"/>
      <c r="L283" s="217" t="str">
        <f>IF(ISERROR(VLOOKUP($J274,'自動計算（このシートは消さない）'!$M$3:$AH$52,18,0)),"",VLOOKUP($J274,'自動計算（このシートは消さない）'!$M$3:$AH$52,18,0))&amp;""</f>
        <v/>
      </c>
      <c r="M283" s="218"/>
      <c r="N283" s="218"/>
      <c r="O283" s="218"/>
      <c r="P283" s="218"/>
      <c r="Q283" s="218"/>
      <c r="R283" s="218"/>
      <c r="S283" s="218"/>
      <c r="T283" s="218"/>
      <c r="U283" s="535"/>
    </row>
    <row r="284" spans="1:30" ht="30" customHeight="1">
      <c r="A284" s="548"/>
      <c r="B284" s="533"/>
      <c r="C284" s="533"/>
      <c r="D284" s="533"/>
      <c r="E284" s="533"/>
      <c r="F284" s="542"/>
      <c r="G284" s="533"/>
      <c r="H284" s="545"/>
      <c r="I284" s="536"/>
      <c r="J284" s="539"/>
      <c r="K284" s="194"/>
      <c r="L284" s="217" t="str">
        <f>IF(ISERROR(VLOOKUP($J274,'自動計算（このシートは消さない）'!$M$3:$AH$52,20,0)),"",VLOOKUP($J274,'自動計算（このシートは消さない）'!$M$3:$AH$52,20,0))&amp;""</f>
        <v/>
      </c>
      <c r="M284" s="218"/>
      <c r="N284" s="218"/>
      <c r="O284" s="218"/>
      <c r="P284" s="218"/>
      <c r="Q284" s="218"/>
      <c r="R284" s="218"/>
      <c r="S284" s="218"/>
      <c r="T284" s="218"/>
      <c r="U284" s="536"/>
    </row>
    <row r="285" spans="1:30" ht="22.25" customHeight="1">
      <c r="A285" s="546">
        <f t="shared" ref="A285" si="12">A274+1</f>
        <v>26</v>
      </c>
      <c r="B285" s="531" t="str">
        <f>原稿①!F134&amp;""</f>
        <v/>
      </c>
      <c r="C285" s="531" t="str">
        <f>原稿①!G134&amp;""</f>
        <v/>
      </c>
      <c r="D285" s="531" t="str">
        <f>原稿①!H134&amp;""</f>
        <v/>
      </c>
      <c r="E285" s="531" t="str">
        <f>原稿①!I134&amp;""</f>
        <v/>
      </c>
      <c r="F285" s="540" t="str">
        <f>原稿①!J134&amp;""</f>
        <v/>
      </c>
      <c r="G285" s="531" t="str">
        <f>IF(サプライヤー入力FM!$I$285="","",IF(ISERROR(VLOOKUP(原稿①!$W134,'ﾊｯｼｭﾀｸﾞ＆NB名データ（このシートは消さない）'!$C$6:$G$114,5,0)),"",VLOOKUP(原稿①!$W134,'ﾊｯｼｭﾀｸﾞ＆NB名データ（このシートは消さない）'!$C$6:$G$114,5,0)))</f>
        <v/>
      </c>
      <c r="H285" s="543"/>
      <c r="I285" s="534"/>
      <c r="J285" s="537"/>
      <c r="K285" s="549" t="str">
        <f>IF(ISERROR(VLOOKUP($J285,'自動計算（このシートは消さない）'!$M$3:$AH$28,12,0)),"",VLOOKUP($J285,'自動計算（このシートは消さない）'!$M$3:$AH$28,12,0))</f>
        <v/>
      </c>
      <c r="L285" s="217"/>
      <c r="M285" s="180" t="str">
        <f>原稿①!R134&amp;""</f>
        <v>*</v>
      </c>
      <c r="N285" s="180" t="str">
        <f>原稿①!S134&amp;""</f>
        <v/>
      </c>
      <c r="O285" s="180" t="str">
        <f>原稿①!T134&amp;""</f>
        <v/>
      </c>
      <c r="P285" s="180" t="str">
        <f>原稿①!U134&amp;""</f>
        <v/>
      </c>
      <c r="Q285" s="180" t="str">
        <f>原稿①!R136&amp;""</f>
        <v/>
      </c>
      <c r="R285" s="180" t="str">
        <f>原稿①!S136&amp;""</f>
        <v/>
      </c>
      <c r="S285" s="180" t="str">
        <f>原稿①!T136&amp;""</f>
        <v/>
      </c>
      <c r="T285" s="180" t="str">
        <f>原稿①!U136&amp;""</f>
        <v/>
      </c>
      <c r="U285" s="534"/>
      <c r="V285" s="136" t="str">
        <f>IF($M285="","",_xlfn.TEXTJOIN({"","cm","cm","cm","cm","cm","cm","cm","cm","cm","cm"},TRUE,$M285,$L286&amp;M286,$L287&amp;M287,$L288&amp;M288,$L289&amp;M289,$L290&amp;M290,$L291&amp;M291,$L292&amp;M292,$L293&amp;M293,$L294&amp;M294,$L295&amp;M295," "))</f>
        <v xml:space="preserve">* </v>
      </c>
      <c r="W285" s="136" t="str">
        <f>IF($N285="","",_xlfn.TEXTJOIN({"","cm","cm","cm","cm","cm","cm","cm","cm","cm","cm"},TRUE,$N285,$L286&amp;N286,$L287&amp;N287,$L288&amp;N288,$L289&amp;N289,$L290&amp;N290,$L291&amp;N291,$L292&amp;N292,$L293&amp;N293,$L294&amp;N294,$L295&amp;N295," "))</f>
        <v/>
      </c>
      <c r="X285" s="136" t="str">
        <f>IF($O285="","",_xlfn.TEXTJOIN({"","cm","cm","cm","cm","cm","cm","cm","cm","cm","cm"},TRUE,$O285,$L286&amp;O286,$L287&amp;O287,$L288&amp;O288,$L289&amp;O289,$L290&amp;O290,$L291&amp;O291,$L292&amp;O292,$L293&amp;O293,$L294&amp;O294,$L295&amp;O295," "))</f>
        <v/>
      </c>
      <c r="Y285" s="136" t="str">
        <f>IF($P285="","",_xlfn.TEXTJOIN({"","cm","cm","cm","cm","cm","cm","cm","cm","cm","cm"},TRUE,$P285,$L286&amp;P286,$L287&amp;P287,$L288&amp;P288,$L289&amp;P289,$L290&amp;P290,$L291&amp;P291,$L292&amp;P292,$L293&amp;P293,$L294&amp;P294,$L295&amp;P295," "))</f>
        <v/>
      </c>
      <c r="Z285" s="136" t="str">
        <f>IF($Q285="","",_xlfn.TEXTJOIN({"","cm","cm","cm","cm","cm","cm","cm","cm","cm","cm"},TRUE,$Q285,$L286&amp;Q286,$L287&amp;Q287,$L288&amp;Q288,$L289&amp;Q289,$L290&amp;Q290,$L291&amp;Q291,$L292&amp;Q292,$L293&amp;Q293,$L294&amp;Q294,$L295&amp;Q295," "))</f>
        <v/>
      </c>
      <c r="AA285" s="136" t="str">
        <f>IF($R285="","",_xlfn.TEXTJOIN({"","cm","cm","cm","cm","cm","cm","cm","cm","cm","cm"},TRUE,$R285,$L286&amp;R286,$L287&amp;R287,$L288&amp;R288,$L289&amp;R289,$L290&amp;R290,$L291&amp;R291,$L292&amp;R292,$L293&amp;R293,$L294&amp;R294,$L295&amp;R295," "))</f>
        <v/>
      </c>
      <c r="AB285" s="136" t="str">
        <f>IF($S285="","",_xlfn.TEXTJOIN({"","cm","cm","cm","cm","cm","cm","cm","cm","cm","cm"},TRUE,$S285,$L286&amp;S286,$L287&amp;S287,$L288&amp;S288,$L289&amp;S289,$L290&amp;S290,$L291&amp;S291,$L292&amp;S292,$L293&amp;S293,$L294&amp;S294,$L295&amp;S295," "))</f>
        <v/>
      </c>
      <c r="AC285" s="136" t="str">
        <f>IF($T285="","",_xlfn.TEXTJOIN({"","cm","cm","cm","cm","cm","cm","cm","cm","cm","cm"},TRUE,$T285,$L286&amp;T286,$L287&amp;T287,$L288&amp;T288,$L289&amp;T289,$L290&amp;T290,$L291&amp;T291,$L292&amp;T292,$L293&amp;T293,$L294&amp;T294,$L295&amp;T295," "))</f>
        <v/>
      </c>
      <c r="AD285" s="136" t="str">
        <f>V285&amp;CHAR(10)&amp;W285&amp;CHAR(10)&amp;X285&amp;CHAR(10)&amp;Y285&amp;CHAR(10)&amp;Z285&amp;CHAR(10)&amp;AA285&amp;CHAR(10)&amp;AB285&amp;CHAR(10)&amp;AC285</f>
        <v xml:space="preserve">* 
</v>
      </c>
    </row>
    <row r="286" spans="1:30" ht="30" customHeight="1">
      <c r="A286" s="547"/>
      <c r="B286" s="532"/>
      <c r="C286" s="532"/>
      <c r="D286" s="532"/>
      <c r="E286" s="532"/>
      <c r="F286" s="541"/>
      <c r="G286" s="532"/>
      <c r="H286" s="544"/>
      <c r="I286" s="535"/>
      <c r="J286" s="538"/>
      <c r="K286" s="550"/>
      <c r="L286" s="217" t="str">
        <f>IF(ISERROR(VLOOKUP($J285,'自動計算（このシートは消さない）'!$M$3:$AH$52,2,0)),"",VLOOKUP($J285,'自動計算（このシートは消さない）'!$M$3:$AH$52,2,0))&amp;""</f>
        <v/>
      </c>
      <c r="M286" s="218"/>
      <c r="N286" s="218"/>
      <c r="O286" s="218"/>
      <c r="P286" s="218"/>
      <c r="Q286" s="218"/>
      <c r="R286" s="218"/>
      <c r="S286" s="218"/>
      <c r="T286" s="218"/>
      <c r="U286" s="535"/>
    </row>
    <row r="287" spans="1:30" ht="30" customHeight="1">
      <c r="A287" s="547"/>
      <c r="B287" s="532"/>
      <c r="C287" s="532"/>
      <c r="D287" s="532"/>
      <c r="E287" s="532"/>
      <c r="F287" s="541"/>
      <c r="G287" s="532"/>
      <c r="H287" s="544"/>
      <c r="I287" s="535"/>
      <c r="J287" s="538"/>
      <c r="K287" s="550"/>
      <c r="L287" s="217" t="str">
        <f>IF(ISERROR(VLOOKUP($J285,'自動計算（このシートは消さない）'!$M$3:$AH$52,4,0)),"",VLOOKUP($J285,'自動計算（このシートは消さない）'!$M$3:$AH$52,4,0))&amp;""</f>
        <v/>
      </c>
      <c r="M287" s="218"/>
      <c r="N287" s="218"/>
      <c r="O287" s="218"/>
      <c r="P287" s="218"/>
      <c r="Q287" s="218"/>
      <c r="R287" s="218"/>
      <c r="S287" s="218"/>
      <c r="T287" s="218"/>
      <c r="U287" s="535"/>
    </row>
    <row r="288" spans="1:30" ht="30" customHeight="1">
      <c r="A288" s="547"/>
      <c r="B288" s="532"/>
      <c r="C288" s="532"/>
      <c r="D288" s="532"/>
      <c r="E288" s="532"/>
      <c r="F288" s="541"/>
      <c r="G288" s="532"/>
      <c r="H288" s="544"/>
      <c r="I288" s="535"/>
      <c r="J288" s="538"/>
      <c r="K288" s="550"/>
      <c r="L288" s="217" t="str">
        <f>IF(ISERROR(VLOOKUP($J285,'自動計算（このシートは消さない）'!$M$3:$AH$52,6,0)),"",VLOOKUP($J285,'自動計算（このシートは消さない）'!$M$3:$AH$52,6,0))&amp;""</f>
        <v/>
      </c>
      <c r="M288" s="218"/>
      <c r="N288" s="218"/>
      <c r="O288" s="218"/>
      <c r="P288" s="218"/>
      <c r="Q288" s="218"/>
      <c r="R288" s="218"/>
      <c r="S288" s="218"/>
      <c r="T288" s="218"/>
      <c r="U288" s="535"/>
    </row>
    <row r="289" spans="1:30" ht="30" customHeight="1">
      <c r="A289" s="547"/>
      <c r="B289" s="532"/>
      <c r="C289" s="532"/>
      <c r="D289" s="532"/>
      <c r="E289" s="532"/>
      <c r="F289" s="541"/>
      <c r="G289" s="532"/>
      <c r="H289" s="544"/>
      <c r="I289" s="535"/>
      <c r="J289" s="538"/>
      <c r="K289" s="550"/>
      <c r="L289" s="217" t="str">
        <f>IF(ISERROR(VLOOKUP($J285,'自動計算（このシートは消さない）'!$M$3:$AH$52,8,0)),"",VLOOKUP($J285,'自動計算（このシートは消さない）'!$M$3:$AH$52,8,0))&amp;""</f>
        <v/>
      </c>
      <c r="M289" s="218"/>
      <c r="N289" s="218"/>
      <c r="O289" s="218"/>
      <c r="P289" s="218"/>
      <c r="Q289" s="218"/>
      <c r="R289" s="218"/>
      <c r="S289" s="218"/>
      <c r="T289" s="218"/>
      <c r="U289" s="535"/>
    </row>
    <row r="290" spans="1:30" ht="30" customHeight="1">
      <c r="A290" s="547"/>
      <c r="B290" s="532"/>
      <c r="C290" s="532"/>
      <c r="D290" s="532"/>
      <c r="E290" s="532"/>
      <c r="F290" s="541"/>
      <c r="G290" s="532"/>
      <c r="H290" s="544"/>
      <c r="I290" s="535"/>
      <c r="J290" s="538"/>
      <c r="K290" s="551"/>
      <c r="L290" s="217" t="str">
        <f>IF(ISERROR(VLOOKUP($J285,'自動計算（このシートは消さない）'!$M$3:$AH$52,10,0)),"",VLOOKUP($J285,'自動計算（このシートは消さない）'!$M$3:$AH$52,10,0))&amp;""</f>
        <v/>
      </c>
      <c r="M290" s="218"/>
      <c r="N290" s="218"/>
      <c r="O290" s="218"/>
      <c r="P290" s="218"/>
      <c r="Q290" s="218"/>
      <c r="R290" s="218"/>
      <c r="S290" s="218"/>
      <c r="T290" s="218"/>
      <c r="U290" s="535"/>
    </row>
    <row r="291" spans="1:30" ht="30" customHeight="1">
      <c r="A291" s="547"/>
      <c r="B291" s="532"/>
      <c r="C291" s="532"/>
      <c r="D291" s="532"/>
      <c r="E291" s="532"/>
      <c r="F291" s="541"/>
      <c r="G291" s="532"/>
      <c r="H291" s="544"/>
      <c r="I291" s="535"/>
      <c r="J291" s="538"/>
      <c r="K291" s="194"/>
      <c r="L291" s="217" t="str">
        <f>IF(ISERROR(VLOOKUP($J285,'自動計算（このシートは消さない）'!$M$3:$AH$52,12,0)),"",VLOOKUP($J285,'自動計算（このシートは消さない）'!$M$3:$AH$52,12,0))&amp;""</f>
        <v/>
      </c>
      <c r="M291" s="218"/>
      <c r="N291" s="218"/>
      <c r="O291" s="218"/>
      <c r="P291" s="218"/>
      <c r="Q291" s="218"/>
      <c r="R291" s="218"/>
      <c r="S291" s="218"/>
      <c r="T291" s="218"/>
      <c r="U291" s="535"/>
    </row>
    <row r="292" spans="1:30" ht="30" customHeight="1">
      <c r="A292" s="547"/>
      <c r="B292" s="532"/>
      <c r="C292" s="532"/>
      <c r="D292" s="532"/>
      <c r="E292" s="532"/>
      <c r="F292" s="541"/>
      <c r="G292" s="532"/>
      <c r="H292" s="544"/>
      <c r="I292" s="535"/>
      <c r="J292" s="538"/>
      <c r="K292" s="194"/>
      <c r="L292" s="217" t="str">
        <f>IF(ISERROR(VLOOKUP($J285,'自動計算（このシートは消さない）'!$M$3:$AH$52,14,0)),"",VLOOKUP($J285,'自動計算（このシートは消さない）'!$M$3:$AH$52,14,0))&amp;""</f>
        <v/>
      </c>
      <c r="M292" s="218"/>
      <c r="N292" s="218"/>
      <c r="O292" s="218"/>
      <c r="P292" s="218"/>
      <c r="Q292" s="218"/>
      <c r="R292" s="218"/>
      <c r="S292" s="218"/>
      <c r="T292" s="218"/>
      <c r="U292" s="535"/>
    </row>
    <row r="293" spans="1:30" ht="30" customHeight="1">
      <c r="A293" s="547"/>
      <c r="B293" s="532"/>
      <c r="C293" s="532"/>
      <c r="D293" s="532"/>
      <c r="E293" s="532"/>
      <c r="F293" s="541"/>
      <c r="G293" s="532"/>
      <c r="H293" s="544"/>
      <c r="I293" s="535"/>
      <c r="J293" s="538"/>
      <c r="K293" s="194"/>
      <c r="L293" s="217" t="str">
        <f>IF(ISERROR(VLOOKUP($J285,'自動計算（このシートは消さない）'!$M$3:$AH$52,16,0)),"",VLOOKUP($J285,'自動計算（このシートは消さない）'!$M$3:$AH$52,16,0))&amp;""</f>
        <v/>
      </c>
      <c r="M293" s="218"/>
      <c r="N293" s="218"/>
      <c r="O293" s="218"/>
      <c r="P293" s="218"/>
      <c r="Q293" s="218"/>
      <c r="R293" s="218"/>
      <c r="S293" s="218"/>
      <c r="T293" s="218"/>
      <c r="U293" s="535"/>
    </row>
    <row r="294" spans="1:30" ht="30" customHeight="1">
      <c r="A294" s="547"/>
      <c r="B294" s="532"/>
      <c r="C294" s="532"/>
      <c r="D294" s="532"/>
      <c r="E294" s="532"/>
      <c r="F294" s="541"/>
      <c r="G294" s="532"/>
      <c r="H294" s="544"/>
      <c r="I294" s="535"/>
      <c r="J294" s="538"/>
      <c r="K294" s="194"/>
      <c r="L294" s="217" t="str">
        <f>IF(ISERROR(VLOOKUP($J285,'自動計算（このシートは消さない）'!$M$3:$AH$52,18,0)),"",VLOOKUP($J285,'自動計算（このシートは消さない）'!$M$3:$AH$52,18,0))&amp;""</f>
        <v/>
      </c>
      <c r="M294" s="218"/>
      <c r="N294" s="218"/>
      <c r="O294" s="218"/>
      <c r="P294" s="218"/>
      <c r="Q294" s="218"/>
      <c r="R294" s="218"/>
      <c r="S294" s="218"/>
      <c r="T294" s="218"/>
      <c r="U294" s="535"/>
    </row>
    <row r="295" spans="1:30" ht="30" customHeight="1">
      <c r="A295" s="548"/>
      <c r="B295" s="533"/>
      <c r="C295" s="533"/>
      <c r="D295" s="533"/>
      <c r="E295" s="533"/>
      <c r="F295" s="542"/>
      <c r="G295" s="533"/>
      <c r="H295" s="545"/>
      <c r="I295" s="536"/>
      <c r="J295" s="539"/>
      <c r="K295" s="194"/>
      <c r="L295" s="217" t="str">
        <f>IF(ISERROR(VLOOKUP($J285,'自動計算（このシートは消さない）'!$M$3:$AH$52,20,0)),"",VLOOKUP($J285,'自動計算（このシートは消さない）'!$M$3:$AH$52,20,0))&amp;""</f>
        <v/>
      </c>
      <c r="M295" s="218"/>
      <c r="N295" s="218"/>
      <c r="O295" s="218"/>
      <c r="P295" s="218"/>
      <c r="Q295" s="218"/>
      <c r="R295" s="218"/>
      <c r="S295" s="218"/>
      <c r="T295" s="218"/>
      <c r="U295" s="536"/>
    </row>
    <row r="296" spans="1:30" ht="22.25" customHeight="1">
      <c r="A296" s="546">
        <f t="shared" ref="A296" si="13">A285+1</f>
        <v>27</v>
      </c>
      <c r="B296" s="531" t="str">
        <f>原稿①!F138&amp;""</f>
        <v/>
      </c>
      <c r="C296" s="531" t="str">
        <f>原稿①!G138&amp;""</f>
        <v/>
      </c>
      <c r="D296" s="531" t="str">
        <f>原稿①!H138&amp;""</f>
        <v/>
      </c>
      <c r="E296" s="531" t="str">
        <f>原稿①!I138&amp;""</f>
        <v/>
      </c>
      <c r="F296" s="540" t="str">
        <f>原稿①!J138&amp;""</f>
        <v/>
      </c>
      <c r="G296" s="531" t="str">
        <f>IF(サプライヤー入力FM!$I$296="","",IF(ISERROR(VLOOKUP(原稿①!$W138,'ﾊｯｼｭﾀｸﾞ＆NB名データ（このシートは消さない）'!$C$6:$G$114,5,0)),"",VLOOKUP(原稿①!$W138,'ﾊｯｼｭﾀｸﾞ＆NB名データ（このシートは消さない）'!$C$6:$G$114,5,0)))</f>
        <v/>
      </c>
      <c r="H296" s="543"/>
      <c r="I296" s="534"/>
      <c r="J296" s="537"/>
      <c r="K296" s="549" t="str">
        <f>IF(ISERROR(VLOOKUP($J296,'自動計算（このシートは消さない）'!$M$3:$AH$28,12,0)),"",VLOOKUP($J296,'自動計算（このシートは消さない）'!$M$3:$AH$28,12,0))</f>
        <v/>
      </c>
      <c r="L296" s="217"/>
      <c r="M296" s="180" t="str">
        <f>原稿①!R138&amp;""</f>
        <v>*</v>
      </c>
      <c r="N296" s="180" t="str">
        <f>原稿①!S138&amp;""</f>
        <v/>
      </c>
      <c r="O296" s="180" t="str">
        <f>原稿①!T138&amp;""</f>
        <v/>
      </c>
      <c r="P296" s="180" t="str">
        <f>原稿①!U138&amp;""</f>
        <v/>
      </c>
      <c r="Q296" s="180" t="str">
        <f>原稿①!R140&amp;""</f>
        <v/>
      </c>
      <c r="R296" s="180" t="str">
        <f>原稿①!S140&amp;""</f>
        <v/>
      </c>
      <c r="S296" s="180" t="str">
        <f>原稿①!T140&amp;""</f>
        <v/>
      </c>
      <c r="T296" s="180" t="str">
        <f>原稿①!U140&amp;""</f>
        <v/>
      </c>
      <c r="U296" s="534"/>
      <c r="V296" s="136" t="str">
        <f>IF($M296="","",_xlfn.TEXTJOIN({"","cm","cm","cm","cm","cm","cm","cm","cm","cm","cm"},TRUE,$M296,$L297&amp;M297,$L298&amp;M298,$L299&amp;M299,$L300&amp;M300,$L301&amp;M301,$L302&amp;M302,$L303&amp;M303,$L304&amp;M304,$L305&amp;M305,$L306&amp;M306," "))</f>
        <v xml:space="preserve">* </v>
      </c>
      <c r="W296" s="136" t="str">
        <f>IF($N296="","",_xlfn.TEXTJOIN({"","cm","cm","cm","cm","cm","cm","cm","cm","cm","cm"},TRUE,$N296,$L297&amp;N297,$L298&amp;N298,$L299&amp;N299,$L300&amp;N300,$L301&amp;N301,$L302&amp;N302,$L303&amp;N303,$L304&amp;N304,$L305&amp;N305,$L306&amp;N306," "))</f>
        <v/>
      </c>
      <c r="X296" s="136" t="str">
        <f>IF($O296="","",_xlfn.TEXTJOIN({"","cm","cm","cm","cm","cm","cm","cm","cm","cm","cm"},TRUE,$O296,$L297&amp;O297,$L298&amp;O298,$L299&amp;O299,$L300&amp;O300,$L301&amp;O301,$L302&amp;O302,$L303&amp;O303,$L304&amp;O304,$L305&amp;O305,$L306&amp;O306," "))</f>
        <v/>
      </c>
      <c r="Y296" s="136" t="str">
        <f>IF($P296="","",_xlfn.TEXTJOIN({"","cm","cm","cm","cm","cm","cm","cm","cm","cm","cm"},TRUE,$P296,$L297&amp;P297,$L298&amp;P298,$L299&amp;P299,$L300&amp;P300,$L301&amp;P301,$L302&amp;P302,$L303&amp;P303,$L304&amp;P304,$L305&amp;P305,$L306&amp;P306," "))</f>
        <v/>
      </c>
      <c r="Z296" s="136" t="str">
        <f>IF($Q296="","",_xlfn.TEXTJOIN({"","cm","cm","cm","cm","cm","cm","cm","cm","cm","cm"},TRUE,$Q296,$L297&amp;Q297,$L298&amp;Q298,$L299&amp;Q299,$L300&amp;Q300,$L301&amp;Q301,$L302&amp;Q302,$L303&amp;Q303,$L304&amp;Q304,$L305&amp;Q305,$L306&amp;Q306," "))</f>
        <v/>
      </c>
      <c r="AA296" s="136" t="str">
        <f>IF($R296="","",_xlfn.TEXTJOIN({"","cm","cm","cm","cm","cm","cm","cm","cm","cm","cm"},TRUE,$R296,$L297&amp;R297,$L298&amp;R298,$L299&amp;R299,$L300&amp;R300,$L301&amp;R301,$L302&amp;R302,$L303&amp;R303,$L304&amp;R304,$L305&amp;R305,$L306&amp;R306," "))</f>
        <v/>
      </c>
      <c r="AB296" s="136" t="str">
        <f>IF($S296="","",_xlfn.TEXTJOIN({"","cm","cm","cm","cm","cm","cm","cm","cm","cm","cm"},TRUE,$S296,$L297&amp;S297,$L298&amp;S298,$L299&amp;S299,$L300&amp;S300,$L301&amp;S301,$L302&amp;S302,$L303&amp;S303,$L304&amp;S304,$L305&amp;S305,$L306&amp;S306," "))</f>
        <v/>
      </c>
      <c r="AC296" s="136" t="str">
        <f>IF($T296="","",_xlfn.TEXTJOIN({"","cm","cm","cm","cm","cm","cm","cm","cm","cm","cm"},TRUE,$T296,$L297&amp;T297,$L298&amp;T298,$L299&amp;T299,$L300&amp;T300,$L301&amp;T301,$L302&amp;T302,$L303&amp;T303,$L304&amp;T304,$L305&amp;T305,$L306&amp;T306," "))</f>
        <v/>
      </c>
      <c r="AD296" s="136" t="str">
        <f>V296&amp;CHAR(10)&amp;W296&amp;CHAR(10)&amp;X296&amp;CHAR(10)&amp;Y296&amp;CHAR(10)&amp;Z296&amp;CHAR(10)&amp;AA296&amp;CHAR(10)&amp;AB296&amp;CHAR(10)&amp;AC296</f>
        <v xml:space="preserve">* 
</v>
      </c>
    </row>
    <row r="297" spans="1:30" ht="30" customHeight="1">
      <c r="A297" s="547"/>
      <c r="B297" s="532"/>
      <c r="C297" s="532"/>
      <c r="D297" s="532"/>
      <c r="E297" s="532"/>
      <c r="F297" s="541"/>
      <c r="G297" s="532"/>
      <c r="H297" s="544"/>
      <c r="I297" s="535"/>
      <c r="J297" s="538"/>
      <c r="K297" s="550"/>
      <c r="L297" s="217" t="str">
        <f>IF(ISERROR(VLOOKUP($J296,'自動計算（このシートは消さない）'!$M$3:$AH$52,2,0)),"",VLOOKUP($J296,'自動計算（このシートは消さない）'!$M$3:$AH$52,2,0))&amp;""</f>
        <v/>
      </c>
      <c r="M297" s="218"/>
      <c r="N297" s="218"/>
      <c r="O297" s="218"/>
      <c r="P297" s="218"/>
      <c r="Q297" s="218"/>
      <c r="R297" s="218"/>
      <c r="S297" s="218"/>
      <c r="T297" s="218"/>
      <c r="U297" s="535"/>
    </row>
    <row r="298" spans="1:30" ht="30" customHeight="1">
      <c r="A298" s="547"/>
      <c r="B298" s="532"/>
      <c r="C298" s="532"/>
      <c r="D298" s="532"/>
      <c r="E298" s="532"/>
      <c r="F298" s="541"/>
      <c r="G298" s="532"/>
      <c r="H298" s="544"/>
      <c r="I298" s="535"/>
      <c r="J298" s="538"/>
      <c r="K298" s="550"/>
      <c r="L298" s="217" t="str">
        <f>IF(ISERROR(VLOOKUP($J296,'自動計算（このシートは消さない）'!$M$3:$AH$52,4,0)),"",VLOOKUP($J296,'自動計算（このシートは消さない）'!$M$3:$AH$52,4,0))&amp;""</f>
        <v/>
      </c>
      <c r="M298" s="218"/>
      <c r="N298" s="218"/>
      <c r="O298" s="218"/>
      <c r="P298" s="218"/>
      <c r="Q298" s="218"/>
      <c r="R298" s="218"/>
      <c r="S298" s="218"/>
      <c r="T298" s="218"/>
      <c r="U298" s="535"/>
    </row>
    <row r="299" spans="1:30" ht="30" customHeight="1">
      <c r="A299" s="547"/>
      <c r="B299" s="532"/>
      <c r="C299" s="532"/>
      <c r="D299" s="532"/>
      <c r="E299" s="532"/>
      <c r="F299" s="541"/>
      <c r="G299" s="532"/>
      <c r="H299" s="544"/>
      <c r="I299" s="535"/>
      <c r="J299" s="538"/>
      <c r="K299" s="550"/>
      <c r="L299" s="217" t="str">
        <f>IF(ISERROR(VLOOKUP($J296,'自動計算（このシートは消さない）'!$M$3:$AH$52,6,0)),"",VLOOKUP($J296,'自動計算（このシートは消さない）'!$M$3:$AH$52,6,0))&amp;""</f>
        <v/>
      </c>
      <c r="M299" s="218"/>
      <c r="N299" s="218"/>
      <c r="O299" s="218"/>
      <c r="P299" s="218"/>
      <c r="Q299" s="218"/>
      <c r="R299" s="218"/>
      <c r="S299" s="218"/>
      <c r="T299" s="218"/>
      <c r="U299" s="535"/>
    </row>
    <row r="300" spans="1:30" ht="30" customHeight="1">
      <c r="A300" s="547"/>
      <c r="B300" s="532"/>
      <c r="C300" s="532"/>
      <c r="D300" s="532"/>
      <c r="E300" s="532"/>
      <c r="F300" s="541"/>
      <c r="G300" s="532"/>
      <c r="H300" s="544"/>
      <c r="I300" s="535"/>
      <c r="J300" s="538"/>
      <c r="K300" s="550"/>
      <c r="L300" s="217" t="str">
        <f>IF(ISERROR(VLOOKUP($J296,'自動計算（このシートは消さない）'!$M$3:$AH$52,8,0)),"",VLOOKUP($J296,'自動計算（このシートは消さない）'!$M$3:$AH$52,8,0))&amp;""</f>
        <v/>
      </c>
      <c r="M300" s="218"/>
      <c r="N300" s="218"/>
      <c r="O300" s="218"/>
      <c r="P300" s="218"/>
      <c r="Q300" s="218"/>
      <c r="R300" s="218"/>
      <c r="S300" s="218"/>
      <c r="T300" s="218"/>
      <c r="U300" s="535"/>
    </row>
    <row r="301" spans="1:30" ht="30" customHeight="1">
      <c r="A301" s="547"/>
      <c r="B301" s="532"/>
      <c r="C301" s="532"/>
      <c r="D301" s="532"/>
      <c r="E301" s="532"/>
      <c r="F301" s="541"/>
      <c r="G301" s="532"/>
      <c r="H301" s="544"/>
      <c r="I301" s="535"/>
      <c r="J301" s="538"/>
      <c r="K301" s="551"/>
      <c r="L301" s="217" t="str">
        <f>IF(ISERROR(VLOOKUP($J296,'自動計算（このシートは消さない）'!$M$3:$AH$52,10,0)),"",VLOOKUP($J296,'自動計算（このシートは消さない）'!$M$3:$AH$52,10,0))&amp;""</f>
        <v/>
      </c>
      <c r="M301" s="218"/>
      <c r="N301" s="218"/>
      <c r="O301" s="218"/>
      <c r="P301" s="218"/>
      <c r="Q301" s="218"/>
      <c r="R301" s="218"/>
      <c r="S301" s="218"/>
      <c r="T301" s="218"/>
      <c r="U301" s="535"/>
    </row>
    <row r="302" spans="1:30" ht="30" customHeight="1">
      <c r="A302" s="547"/>
      <c r="B302" s="532"/>
      <c r="C302" s="532"/>
      <c r="D302" s="532"/>
      <c r="E302" s="532"/>
      <c r="F302" s="541"/>
      <c r="G302" s="532"/>
      <c r="H302" s="544"/>
      <c r="I302" s="535"/>
      <c r="J302" s="538"/>
      <c r="K302" s="194"/>
      <c r="L302" s="217" t="str">
        <f>IF(ISERROR(VLOOKUP($J296,'自動計算（このシートは消さない）'!$M$3:$AH$52,12,0)),"",VLOOKUP($J296,'自動計算（このシートは消さない）'!$M$3:$AH$52,12,0))&amp;""</f>
        <v/>
      </c>
      <c r="M302" s="218"/>
      <c r="N302" s="218"/>
      <c r="O302" s="218"/>
      <c r="P302" s="218"/>
      <c r="Q302" s="218"/>
      <c r="R302" s="218"/>
      <c r="S302" s="218"/>
      <c r="T302" s="218"/>
      <c r="U302" s="535"/>
    </row>
    <row r="303" spans="1:30" ht="30" customHeight="1">
      <c r="A303" s="547"/>
      <c r="B303" s="532"/>
      <c r="C303" s="532"/>
      <c r="D303" s="532"/>
      <c r="E303" s="532"/>
      <c r="F303" s="541"/>
      <c r="G303" s="532"/>
      <c r="H303" s="544"/>
      <c r="I303" s="535"/>
      <c r="J303" s="538"/>
      <c r="K303" s="194"/>
      <c r="L303" s="217" t="str">
        <f>IF(ISERROR(VLOOKUP($J296,'自動計算（このシートは消さない）'!$M$3:$AH$52,14,0)),"",VLOOKUP($J296,'自動計算（このシートは消さない）'!$M$3:$AH$52,14,0))&amp;""</f>
        <v/>
      </c>
      <c r="M303" s="218"/>
      <c r="N303" s="218"/>
      <c r="O303" s="218"/>
      <c r="P303" s="218"/>
      <c r="Q303" s="218"/>
      <c r="R303" s="218"/>
      <c r="S303" s="218"/>
      <c r="T303" s="218"/>
      <c r="U303" s="535"/>
    </row>
    <row r="304" spans="1:30" ht="30" customHeight="1">
      <c r="A304" s="547"/>
      <c r="B304" s="532"/>
      <c r="C304" s="532"/>
      <c r="D304" s="532"/>
      <c r="E304" s="532"/>
      <c r="F304" s="541"/>
      <c r="G304" s="532"/>
      <c r="H304" s="544"/>
      <c r="I304" s="535"/>
      <c r="J304" s="538"/>
      <c r="K304" s="194"/>
      <c r="L304" s="217" t="str">
        <f>IF(ISERROR(VLOOKUP($J296,'自動計算（このシートは消さない）'!$M$3:$AH$52,16,0)),"",VLOOKUP($J296,'自動計算（このシートは消さない）'!$M$3:$AH$52,16,0))&amp;""</f>
        <v/>
      </c>
      <c r="M304" s="218"/>
      <c r="N304" s="218"/>
      <c r="O304" s="218"/>
      <c r="P304" s="218"/>
      <c r="Q304" s="218"/>
      <c r="R304" s="218"/>
      <c r="S304" s="218"/>
      <c r="T304" s="218"/>
      <c r="U304" s="535"/>
    </row>
    <row r="305" spans="1:30" ht="30" customHeight="1">
      <c r="A305" s="547"/>
      <c r="B305" s="532"/>
      <c r="C305" s="532"/>
      <c r="D305" s="532"/>
      <c r="E305" s="532"/>
      <c r="F305" s="541"/>
      <c r="G305" s="532"/>
      <c r="H305" s="544"/>
      <c r="I305" s="535"/>
      <c r="J305" s="538"/>
      <c r="K305" s="194"/>
      <c r="L305" s="217" t="str">
        <f>IF(ISERROR(VLOOKUP($J296,'自動計算（このシートは消さない）'!$M$3:$AH$52,18,0)),"",VLOOKUP($J296,'自動計算（このシートは消さない）'!$M$3:$AH$52,18,0))&amp;""</f>
        <v/>
      </c>
      <c r="M305" s="218"/>
      <c r="N305" s="218"/>
      <c r="O305" s="218"/>
      <c r="P305" s="218"/>
      <c r="Q305" s="218"/>
      <c r="R305" s="218"/>
      <c r="S305" s="218"/>
      <c r="T305" s="218"/>
      <c r="U305" s="535"/>
    </row>
    <row r="306" spans="1:30" ht="30" customHeight="1">
      <c r="A306" s="548"/>
      <c r="B306" s="533"/>
      <c r="C306" s="533"/>
      <c r="D306" s="533"/>
      <c r="E306" s="533"/>
      <c r="F306" s="542"/>
      <c r="G306" s="533"/>
      <c r="H306" s="545"/>
      <c r="I306" s="536"/>
      <c r="J306" s="539"/>
      <c r="K306" s="194"/>
      <c r="L306" s="217" t="str">
        <f>IF(ISERROR(VLOOKUP($J296,'自動計算（このシートは消さない）'!$M$3:$AH$52,20,0)),"",VLOOKUP($J296,'自動計算（このシートは消さない）'!$M$3:$AH$52,20,0))&amp;""</f>
        <v/>
      </c>
      <c r="M306" s="218"/>
      <c r="N306" s="218"/>
      <c r="O306" s="218"/>
      <c r="P306" s="218"/>
      <c r="Q306" s="218"/>
      <c r="R306" s="218"/>
      <c r="S306" s="218"/>
      <c r="T306" s="218"/>
      <c r="U306" s="536"/>
    </row>
    <row r="307" spans="1:30" ht="22.25" customHeight="1">
      <c r="A307" s="546">
        <f t="shared" ref="A307" si="14">A296+1</f>
        <v>28</v>
      </c>
      <c r="B307" s="531" t="str">
        <f>原稿①!F142&amp;""</f>
        <v/>
      </c>
      <c r="C307" s="531" t="str">
        <f>原稿①!G142&amp;""</f>
        <v/>
      </c>
      <c r="D307" s="531" t="str">
        <f>原稿①!H142&amp;""</f>
        <v/>
      </c>
      <c r="E307" s="531" t="str">
        <f>原稿①!I142&amp;""</f>
        <v/>
      </c>
      <c r="F307" s="540" t="str">
        <f>原稿①!J142&amp;""</f>
        <v/>
      </c>
      <c r="G307" s="531" t="str">
        <f>IF(サプライヤー入力FM!$I$307="","",IF(ISERROR(VLOOKUP(原稿①!$W142,'ﾊｯｼｭﾀｸﾞ＆NB名データ（このシートは消さない）'!$C$6:$G$114,5,0)),"",VLOOKUP(原稿①!$W142,'ﾊｯｼｭﾀｸﾞ＆NB名データ（このシートは消さない）'!$C$6:$G$114,5,0)))</f>
        <v/>
      </c>
      <c r="H307" s="543"/>
      <c r="I307" s="534"/>
      <c r="J307" s="537"/>
      <c r="K307" s="549" t="str">
        <f>IF(ISERROR(VLOOKUP($J307,'自動計算（このシートは消さない）'!$M$3:$AH$28,12,0)),"",VLOOKUP($J307,'自動計算（このシートは消さない）'!$M$3:$AH$28,12,0))</f>
        <v/>
      </c>
      <c r="L307" s="217"/>
      <c r="M307" s="180" t="str">
        <f>原稿①!R142&amp;""</f>
        <v>*</v>
      </c>
      <c r="N307" s="180" t="str">
        <f>原稿①!S142&amp;""</f>
        <v/>
      </c>
      <c r="O307" s="180" t="str">
        <f>原稿①!T142&amp;""</f>
        <v/>
      </c>
      <c r="P307" s="180" t="str">
        <f>原稿①!U142&amp;""</f>
        <v/>
      </c>
      <c r="Q307" s="180" t="str">
        <f>原稿①!R144&amp;""</f>
        <v/>
      </c>
      <c r="R307" s="180" t="str">
        <f>原稿①!S144&amp;""</f>
        <v/>
      </c>
      <c r="S307" s="180" t="str">
        <f>原稿①!T144&amp;""</f>
        <v/>
      </c>
      <c r="T307" s="180" t="str">
        <f>原稿①!U144&amp;""</f>
        <v/>
      </c>
      <c r="U307" s="534"/>
      <c r="V307" s="136" t="str">
        <f>IF($M307="","",_xlfn.TEXTJOIN({"","cm","cm","cm","cm","cm","cm","cm","cm","cm","cm"},TRUE,$M307,$L308&amp;M308,$L309&amp;M309,$L310&amp;M310,$L311&amp;M311,$L312&amp;M312,$L313&amp;M313,$L314&amp;M314,$L315&amp;M315,$L316&amp;M316,$L317&amp;M317," "))</f>
        <v xml:space="preserve">* </v>
      </c>
      <c r="W307" s="136" t="str">
        <f>IF($N307="","",_xlfn.TEXTJOIN({"","cm","cm","cm","cm","cm","cm","cm","cm","cm","cm"},TRUE,$N307,$L308&amp;N308,$L309&amp;N309,$L310&amp;N310,$L311&amp;N311,$L312&amp;N312,$L313&amp;N313,$L314&amp;N314,$L315&amp;N315,$L316&amp;N316,$L317&amp;N317," "))</f>
        <v/>
      </c>
      <c r="X307" s="136" t="str">
        <f>IF($O307="","",_xlfn.TEXTJOIN({"","cm","cm","cm","cm","cm","cm","cm","cm","cm","cm"},TRUE,$O307,$L308&amp;O308,$L309&amp;O309,$L310&amp;O310,$L311&amp;O311,$L312&amp;O312,$L313&amp;O313,$L314&amp;O314,$L315&amp;O315,$L316&amp;O316,$L317&amp;O317," "))</f>
        <v/>
      </c>
      <c r="Y307" s="136" t="str">
        <f>IF($P307="","",_xlfn.TEXTJOIN({"","cm","cm","cm","cm","cm","cm","cm","cm","cm","cm"},TRUE,$P307,$L308&amp;P308,$L309&amp;P309,$L310&amp;P310,$L311&amp;P311,$L312&amp;P312,$L313&amp;P313,$L314&amp;P314,$L315&amp;P315,$L316&amp;P316,$L317&amp;P317," "))</f>
        <v/>
      </c>
      <c r="Z307" s="136" t="str">
        <f>IF($Q307="","",_xlfn.TEXTJOIN({"","cm","cm","cm","cm","cm","cm","cm","cm","cm","cm"},TRUE,$Q307,$L308&amp;Q308,$L309&amp;Q309,$L310&amp;Q310,$L311&amp;Q311,$L312&amp;Q312,$L313&amp;Q313,$L314&amp;Q314,$L315&amp;Q315,$L316&amp;Q316,$L317&amp;Q317," "))</f>
        <v/>
      </c>
      <c r="AA307" s="136" t="str">
        <f>IF($R307="","",_xlfn.TEXTJOIN({"","cm","cm","cm","cm","cm","cm","cm","cm","cm","cm"},TRUE,$R307,$L308&amp;R308,$L309&amp;R309,$L310&amp;R310,$L311&amp;R311,$L312&amp;R312,$L313&amp;R313,$L314&amp;R314,$L315&amp;R315,$L316&amp;R316,$L317&amp;R317," "))</f>
        <v/>
      </c>
      <c r="AB307" s="136" t="str">
        <f>IF($S307="","",_xlfn.TEXTJOIN({"","cm","cm","cm","cm","cm","cm","cm","cm","cm","cm"},TRUE,$S307,$L308&amp;S308,$L309&amp;S309,$L310&amp;S310,$L311&amp;S311,$L312&amp;S312,$L313&amp;S313,$L314&amp;S314,$L315&amp;S315,$L316&amp;S316,$L317&amp;S317," "))</f>
        <v/>
      </c>
      <c r="AC307" s="136" t="str">
        <f>IF($T307="","",_xlfn.TEXTJOIN({"","cm","cm","cm","cm","cm","cm","cm","cm","cm","cm"},TRUE,$T307,$L308&amp;T308,$L309&amp;T309,$L310&amp;T310,$L311&amp;T311,$L312&amp;T312,$L313&amp;T313,$L314&amp;T314,$L315&amp;T315,$L316&amp;T316,$L317&amp;T317," "))</f>
        <v/>
      </c>
      <c r="AD307" s="136" t="str">
        <f>V307&amp;CHAR(10)&amp;W307&amp;CHAR(10)&amp;X307&amp;CHAR(10)&amp;Y307&amp;CHAR(10)&amp;Z307&amp;CHAR(10)&amp;AA307&amp;CHAR(10)&amp;AB307&amp;CHAR(10)&amp;AC307</f>
        <v xml:space="preserve">* 
</v>
      </c>
    </row>
    <row r="308" spans="1:30" ht="30" customHeight="1">
      <c r="A308" s="547"/>
      <c r="B308" s="532"/>
      <c r="C308" s="532"/>
      <c r="D308" s="532"/>
      <c r="E308" s="532"/>
      <c r="F308" s="541"/>
      <c r="G308" s="532"/>
      <c r="H308" s="544"/>
      <c r="I308" s="535"/>
      <c r="J308" s="538"/>
      <c r="K308" s="550"/>
      <c r="L308" s="217" t="str">
        <f>IF(ISERROR(VLOOKUP($J307,'自動計算（このシートは消さない）'!$M$3:$AH$52,2,0)),"",VLOOKUP($J307,'自動計算（このシートは消さない）'!$M$3:$AH$52,2,0))&amp;""</f>
        <v/>
      </c>
      <c r="M308" s="218"/>
      <c r="N308" s="218"/>
      <c r="O308" s="218"/>
      <c r="P308" s="218"/>
      <c r="Q308" s="218"/>
      <c r="R308" s="218"/>
      <c r="S308" s="218"/>
      <c r="T308" s="218"/>
      <c r="U308" s="535"/>
    </row>
    <row r="309" spans="1:30" ht="30" customHeight="1">
      <c r="A309" s="547"/>
      <c r="B309" s="532"/>
      <c r="C309" s="532"/>
      <c r="D309" s="532"/>
      <c r="E309" s="532"/>
      <c r="F309" s="541"/>
      <c r="G309" s="532"/>
      <c r="H309" s="544"/>
      <c r="I309" s="535"/>
      <c r="J309" s="538"/>
      <c r="K309" s="550"/>
      <c r="L309" s="217" t="str">
        <f>IF(ISERROR(VLOOKUP($J307,'自動計算（このシートは消さない）'!$M$3:$AH$52,4,0)),"",VLOOKUP($J307,'自動計算（このシートは消さない）'!$M$3:$AH$52,4,0))&amp;""</f>
        <v/>
      </c>
      <c r="M309" s="218"/>
      <c r="N309" s="218"/>
      <c r="O309" s="218"/>
      <c r="P309" s="218"/>
      <c r="Q309" s="218"/>
      <c r="R309" s="218"/>
      <c r="S309" s="218"/>
      <c r="T309" s="218"/>
      <c r="U309" s="535"/>
    </row>
    <row r="310" spans="1:30" ht="30" customHeight="1">
      <c r="A310" s="547"/>
      <c r="B310" s="532"/>
      <c r="C310" s="532"/>
      <c r="D310" s="532"/>
      <c r="E310" s="532"/>
      <c r="F310" s="541"/>
      <c r="G310" s="532"/>
      <c r="H310" s="544"/>
      <c r="I310" s="535"/>
      <c r="J310" s="538"/>
      <c r="K310" s="550"/>
      <c r="L310" s="217" t="str">
        <f>IF(ISERROR(VLOOKUP($J307,'自動計算（このシートは消さない）'!$M$3:$AH$52,6,0)),"",VLOOKUP($J307,'自動計算（このシートは消さない）'!$M$3:$AH$52,6,0))&amp;""</f>
        <v/>
      </c>
      <c r="M310" s="218"/>
      <c r="N310" s="218"/>
      <c r="O310" s="218"/>
      <c r="P310" s="218"/>
      <c r="Q310" s="218"/>
      <c r="R310" s="218"/>
      <c r="S310" s="218"/>
      <c r="T310" s="218"/>
      <c r="U310" s="535"/>
    </row>
    <row r="311" spans="1:30" ht="30" customHeight="1">
      <c r="A311" s="547"/>
      <c r="B311" s="532"/>
      <c r="C311" s="532"/>
      <c r="D311" s="532"/>
      <c r="E311" s="532"/>
      <c r="F311" s="541"/>
      <c r="G311" s="532"/>
      <c r="H311" s="544"/>
      <c r="I311" s="535"/>
      <c r="J311" s="538"/>
      <c r="K311" s="550"/>
      <c r="L311" s="217" t="str">
        <f>IF(ISERROR(VLOOKUP($J307,'自動計算（このシートは消さない）'!$M$3:$AH$52,8,0)),"",VLOOKUP($J307,'自動計算（このシートは消さない）'!$M$3:$AH$52,8,0))&amp;""</f>
        <v/>
      </c>
      <c r="M311" s="218"/>
      <c r="N311" s="218"/>
      <c r="O311" s="218"/>
      <c r="P311" s="218"/>
      <c r="Q311" s="218"/>
      <c r="R311" s="218"/>
      <c r="S311" s="218"/>
      <c r="T311" s="218"/>
      <c r="U311" s="535"/>
    </row>
    <row r="312" spans="1:30" ht="30" customHeight="1">
      <c r="A312" s="547"/>
      <c r="B312" s="532"/>
      <c r="C312" s="532"/>
      <c r="D312" s="532"/>
      <c r="E312" s="532"/>
      <c r="F312" s="541"/>
      <c r="G312" s="532"/>
      <c r="H312" s="544"/>
      <c r="I312" s="535"/>
      <c r="J312" s="538"/>
      <c r="K312" s="551"/>
      <c r="L312" s="217" t="str">
        <f>IF(ISERROR(VLOOKUP($J307,'自動計算（このシートは消さない）'!$M$3:$AH$52,10,0)),"",VLOOKUP($J307,'自動計算（このシートは消さない）'!$M$3:$AH$52,10,0))&amp;""</f>
        <v/>
      </c>
      <c r="M312" s="218"/>
      <c r="N312" s="218"/>
      <c r="O312" s="218"/>
      <c r="P312" s="218"/>
      <c r="Q312" s="218"/>
      <c r="R312" s="218"/>
      <c r="S312" s="218"/>
      <c r="T312" s="218"/>
      <c r="U312" s="535"/>
    </row>
    <row r="313" spans="1:30" ht="30" customHeight="1">
      <c r="A313" s="547"/>
      <c r="B313" s="532"/>
      <c r="C313" s="532"/>
      <c r="D313" s="532"/>
      <c r="E313" s="532"/>
      <c r="F313" s="541"/>
      <c r="G313" s="532"/>
      <c r="H313" s="544"/>
      <c r="I313" s="535"/>
      <c r="J313" s="538"/>
      <c r="K313" s="194"/>
      <c r="L313" s="217" t="str">
        <f>IF(ISERROR(VLOOKUP($J307,'自動計算（このシートは消さない）'!$M$3:$AH$52,12,0)),"",VLOOKUP($J307,'自動計算（このシートは消さない）'!$M$3:$AH$52,12,0))&amp;""</f>
        <v/>
      </c>
      <c r="M313" s="218"/>
      <c r="N313" s="218"/>
      <c r="O313" s="218"/>
      <c r="P313" s="218"/>
      <c r="Q313" s="218"/>
      <c r="R313" s="218"/>
      <c r="S313" s="218"/>
      <c r="T313" s="218"/>
      <c r="U313" s="535"/>
    </row>
    <row r="314" spans="1:30" ht="30" customHeight="1">
      <c r="A314" s="547"/>
      <c r="B314" s="532"/>
      <c r="C314" s="532"/>
      <c r="D314" s="532"/>
      <c r="E314" s="532"/>
      <c r="F314" s="541"/>
      <c r="G314" s="532"/>
      <c r="H314" s="544"/>
      <c r="I314" s="535"/>
      <c r="J314" s="538"/>
      <c r="K314" s="194"/>
      <c r="L314" s="217" t="str">
        <f>IF(ISERROR(VLOOKUP($J307,'自動計算（このシートは消さない）'!$M$3:$AH$52,14,0)),"",VLOOKUP($J307,'自動計算（このシートは消さない）'!$M$3:$AH$52,14,0))&amp;""</f>
        <v/>
      </c>
      <c r="M314" s="218"/>
      <c r="N314" s="218"/>
      <c r="O314" s="218"/>
      <c r="P314" s="218"/>
      <c r="Q314" s="218"/>
      <c r="R314" s="218"/>
      <c r="S314" s="218"/>
      <c r="T314" s="218"/>
      <c r="U314" s="535"/>
    </row>
    <row r="315" spans="1:30" ht="30" customHeight="1">
      <c r="A315" s="547"/>
      <c r="B315" s="532"/>
      <c r="C315" s="532"/>
      <c r="D315" s="532"/>
      <c r="E315" s="532"/>
      <c r="F315" s="541"/>
      <c r="G315" s="532"/>
      <c r="H315" s="544"/>
      <c r="I315" s="535"/>
      <c r="J315" s="538"/>
      <c r="K315" s="194"/>
      <c r="L315" s="217" t="str">
        <f>IF(ISERROR(VLOOKUP($J307,'自動計算（このシートは消さない）'!$M$3:$AH$52,16,0)),"",VLOOKUP($J307,'自動計算（このシートは消さない）'!$M$3:$AH$52,16,0))&amp;""</f>
        <v/>
      </c>
      <c r="M315" s="218"/>
      <c r="N315" s="218"/>
      <c r="O315" s="218"/>
      <c r="P315" s="218"/>
      <c r="Q315" s="218"/>
      <c r="R315" s="218"/>
      <c r="S315" s="218"/>
      <c r="T315" s="218"/>
      <c r="U315" s="535"/>
    </row>
    <row r="316" spans="1:30" ht="30" customHeight="1">
      <c r="A316" s="547"/>
      <c r="B316" s="532"/>
      <c r="C316" s="532"/>
      <c r="D316" s="532"/>
      <c r="E316" s="532"/>
      <c r="F316" s="541"/>
      <c r="G316" s="532"/>
      <c r="H316" s="544"/>
      <c r="I316" s="535"/>
      <c r="J316" s="538"/>
      <c r="K316" s="194"/>
      <c r="L316" s="217" t="str">
        <f>IF(ISERROR(VLOOKUP($J307,'自動計算（このシートは消さない）'!$M$3:$AH$52,18,0)),"",VLOOKUP($J307,'自動計算（このシートは消さない）'!$M$3:$AH$52,18,0))&amp;""</f>
        <v/>
      </c>
      <c r="M316" s="218"/>
      <c r="N316" s="218"/>
      <c r="O316" s="218"/>
      <c r="P316" s="218"/>
      <c r="Q316" s="218"/>
      <c r="R316" s="218"/>
      <c r="S316" s="218"/>
      <c r="T316" s="218"/>
      <c r="U316" s="535"/>
    </row>
    <row r="317" spans="1:30" ht="30" customHeight="1">
      <c r="A317" s="548"/>
      <c r="B317" s="533"/>
      <c r="C317" s="533"/>
      <c r="D317" s="533"/>
      <c r="E317" s="533"/>
      <c r="F317" s="542"/>
      <c r="G317" s="533"/>
      <c r="H317" s="545"/>
      <c r="I317" s="536"/>
      <c r="J317" s="539"/>
      <c r="K317" s="194"/>
      <c r="L317" s="217" t="str">
        <f>IF(ISERROR(VLOOKUP($J307,'自動計算（このシートは消さない）'!$M$3:$AH$52,20,0)),"",VLOOKUP($J307,'自動計算（このシートは消さない）'!$M$3:$AH$52,20,0))&amp;""</f>
        <v/>
      </c>
      <c r="M317" s="218"/>
      <c r="N317" s="218"/>
      <c r="O317" s="218"/>
      <c r="P317" s="218"/>
      <c r="Q317" s="218"/>
      <c r="R317" s="218"/>
      <c r="S317" s="218"/>
      <c r="T317" s="218"/>
      <c r="U317" s="536"/>
    </row>
    <row r="318" spans="1:30" ht="22.25" customHeight="1">
      <c r="A318" s="546">
        <f t="shared" ref="A318" si="15">A307+1</f>
        <v>29</v>
      </c>
      <c r="B318" s="531" t="str">
        <f>原稿①!F146&amp;""</f>
        <v/>
      </c>
      <c r="C318" s="531" t="str">
        <f>原稿①!G146&amp;""</f>
        <v/>
      </c>
      <c r="D318" s="531" t="str">
        <f>原稿①!H146&amp;""</f>
        <v/>
      </c>
      <c r="E318" s="531" t="str">
        <f>原稿①!I146&amp;""</f>
        <v/>
      </c>
      <c r="F318" s="540" t="str">
        <f>原稿①!J146&amp;""</f>
        <v/>
      </c>
      <c r="G318" s="531" t="str">
        <f>IF(サプライヤー入力FM!$I$318="","",IF(ISERROR(VLOOKUP(原稿①!$W146,'ﾊｯｼｭﾀｸﾞ＆NB名データ（このシートは消さない）'!$C$6:$G$114,5,0)),"",VLOOKUP(原稿①!$W146,'ﾊｯｼｭﾀｸﾞ＆NB名データ（このシートは消さない）'!$C$6:$G$114,5,0)))</f>
        <v/>
      </c>
      <c r="H318" s="543"/>
      <c r="I318" s="534"/>
      <c r="J318" s="537"/>
      <c r="K318" s="549" t="str">
        <f>IF(ISERROR(VLOOKUP($J318,'自動計算（このシートは消さない）'!$M$3:$AH$28,12,0)),"",VLOOKUP($J318,'自動計算（このシートは消さない）'!$M$3:$AH$28,12,0))</f>
        <v/>
      </c>
      <c r="L318" s="217"/>
      <c r="M318" s="180" t="str">
        <f>原稿①!R146&amp;""</f>
        <v>*</v>
      </c>
      <c r="N318" s="180" t="str">
        <f>原稿①!S146&amp;""</f>
        <v/>
      </c>
      <c r="O318" s="180" t="str">
        <f>原稿①!T146&amp;""</f>
        <v/>
      </c>
      <c r="P318" s="180" t="str">
        <f>原稿①!U146&amp;""</f>
        <v/>
      </c>
      <c r="Q318" s="180" t="str">
        <f>原稿①!R148&amp;""</f>
        <v/>
      </c>
      <c r="R318" s="180" t="str">
        <f>原稿①!S148&amp;""</f>
        <v/>
      </c>
      <c r="S318" s="180" t="str">
        <f>原稿①!T148&amp;""</f>
        <v/>
      </c>
      <c r="T318" s="180" t="str">
        <f>原稿①!U148&amp;""</f>
        <v/>
      </c>
      <c r="U318" s="534"/>
      <c r="V318" s="136" t="str">
        <f>IF($M318="","",_xlfn.TEXTJOIN({"","cm","cm","cm","cm","cm","cm","cm","cm","cm","cm"},TRUE,$M318,$L319&amp;M319,$L320&amp;M320,$L321&amp;M321,$L322&amp;M322,$L323&amp;M323,$L324&amp;M324,$L325&amp;M325,$L326&amp;M326,$L327&amp;M327,$L328&amp;M328," "))</f>
        <v xml:space="preserve">* </v>
      </c>
      <c r="W318" s="136" t="str">
        <f>IF($N318="","",_xlfn.TEXTJOIN({"","cm","cm","cm","cm","cm","cm","cm","cm","cm","cm"},TRUE,$N318,$L319&amp;N319,$L320&amp;N320,$L321&amp;N321,$L322&amp;N322,$L323&amp;N323,$L324&amp;N324,$L325&amp;N325,$L326&amp;N326,$L327&amp;N327,$L328&amp;N328," "))</f>
        <v/>
      </c>
      <c r="X318" s="136" t="str">
        <f>IF($O318="","",_xlfn.TEXTJOIN({"","cm","cm","cm","cm","cm","cm","cm","cm","cm","cm"},TRUE,$O318,$L319&amp;O319,$L320&amp;O320,$L321&amp;O321,$L322&amp;O322,$L323&amp;O323,$L324&amp;O324,$L325&amp;O325,$L326&amp;O326,$L327&amp;O327,$L328&amp;O328," "))</f>
        <v/>
      </c>
      <c r="Y318" s="136" t="str">
        <f>IF($P318="","",_xlfn.TEXTJOIN({"","cm","cm","cm","cm","cm","cm","cm","cm","cm","cm"},TRUE,$P318,$L319&amp;P319,$L320&amp;P320,$L321&amp;P321,$L322&amp;P322,$L323&amp;P323,$L324&amp;P324,$L325&amp;P325,$L326&amp;P326,$L327&amp;P327,$L328&amp;P328," "))</f>
        <v/>
      </c>
      <c r="Z318" s="136" t="str">
        <f>IF($Q318="","",_xlfn.TEXTJOIN({"","cm","cm","cm","cm","cm","cm","cm","cm","cm","cm"},TRUE,$Q318,$L319&amp;Q319,$L320&amp;Q320,$L321&amp;Q321,$L322&amp;Q322,$L323&amp;Q323,$L324&amp;Q324,$L325&amp;Q325,$L326&amp;Q326,$L327&amp;Q327,$L328&amp;Q328," "))</f>
        <v/>
      </c>
      <c r="AA318" s="136" t="str">
        <f>IF($R318="","",_xlfn.TEXTJOIN({"","cm","cm","cm","cm","cm","cm","cm","cm","cm","cm"},TRUE,$R318,$L319&amp;R319,$L320&amp;R320,$L321&amp;R321,$L322&amp;R322,$L323&amp;R323,$L324&amp;R324,$L325&amp;R325,$L326&amp;R326,$L327&amp;R327,$L328&amp;R328," "))</f>
        <v/>
      </c>
      <c r="AB318" s="136" t="str">
        <f>IF($S318="","",_xlfn.TEXTJOIN({"","cm","cm","cm","cm","cm","cm","cm","cm","cm","cm"},TRUE,$S318,$L319&amp;S319,$L320&amp;S320,$L321&amp;S321,$L322&amp;S322,$L323&amp;S323,$L324&amp;S324,$L325&amp;S325,$L326&amp;S326,$L327&amp;S327,$L328&amp;S328," "))</f>
        <v/>
      </c>
      <c r="AC318" s="136" t="str">
        <f>IF($T318="","",_xlfn.TEXTJOIN({"","cm","cm","cm","cm","cm","cm","cm","cm","cm","cm"},TRUE,$T318,$L319&amp;T319,$L320&amp;T320,$L321&amp;T321,$L322&amp;T322,$L323&amp;T323,$L324&amp;T324,$L325&amp;T325,$L326&amp;T326,$L327&amp;T327,$L328&amp;T328," "))</f>
        <v/>
      </c>
      <c r="AD318" s="136" t="str">
        <f>V318&amp;CHAR(10)&amp;W318&amp;CHAR(10)&amp;X318&amp;CHAR(10)&amp;Y318&amp;CHAR(10)&amp;Z318&amp;CHAR(10)&amp;AA318&amp;CHAR(10)&amp;AB318&amp;CHAR(10)&amp;AC318</f>
        <v xml:space="preserve">* 
</v>
      </c>
    </row>
    <row r="319" spans="1:30" ht="30" customHeight="1">
      <c r="A319" s="547"/>
      <c r="B319" s="532"/>
      <c r="C319" s="532"/>
      <c r="D319" s="532"/>
      <c r="E319" s="532"/>
      <c r="F319" s="541"/>
      <c r="G319" s="532"/>
      <c r="H319" s="544"/>
      <c r="I319" s="535"/>
      <c r="J319" s="538"/>
      <c r="K319" s="550"/>
      <c r="L319" s="217" t="str">
        <f>IF(ISERROR(VLOOKUP($J318,'自動計算（このシートは消さない）'!$M$3:$AH$52,2,0)),"",VLOOKUP($J318,'自動計算（このシートは消さない）'!$M$3:$AH$52,2,0))&amp;""</f>
        <v/>
      </c>
      <c r="M319" s="218"/>
      <c r="N319" s="218"/>
      <c r="O319" s="218"/>
      <c r="P319" s="218"/>
      <c r="Q319" s="218"/>
      <c r="R319" s="218"/>
      <c r="S319" s="218"/>
      <c r="T319" s="218"/>
      <c r="U319" s="535"/>
    </row>
    <row r="320" spans="1:30" ht="30" customHeight="1">
      <c r="A320" s="547"/>
      <c r="B320" s="532"/>
      <c r="C320" s="532"/>
      <c r="D320" s="532"/>
      <c r="E320" s="532"/>
      <c r="F320" s="541"/>
      <c r="G320" s="532"/>
      <c r="H320" s="544"/>
      <c r="I320" s="535"/>
      <c r="J320" s="538"/>
      <c r="K320" s="550"/>
      <c r="L320" s="217" t="str">
        <f>IF(ISERROR(VLOOKUP($J318,'自動計算（このシートは消さない）'!$M$3:$AH$52,4,0)),"",VLOOKUP($J318,'自動計算（このシートは消さない）'!$M$3:$AH$52,4,0))&amp;""</f>
        <v/>
      </c>
      <c r="M320" s="218"/>
      <c r="N320" s="218"/>
      <c r="O320" s="218"/>
      <c r="P320" s="218"/>
      <c r="Q320" s="218"/>
      <c r="R320" s="218"/>
      <c r="S320" s="218"/>
      <c r="T320" s="218"/>
      <c r="U320" s="535"/>
    </row>
    <row r="321" spans="1:30" ht="30" customHeight="1">
      <c r="A321" s="547"/>
      <c r="B321" s="532"/>
      <c r="C321" s="532"/>
      <c r="D321" s="532"/>
      <c r="E321" s="532"/>
      <c r="F321" s="541"/>
      <c r="G321" s="532"/>
      <c r="H321" s="544"/>
      <c r="I321" s="535"/>
      <c r="J321" s="538"/>
      <c r="K321" s="550"/>
      <c r="L321" s="217" t="str">
        <f>IF(ISERROR(VLOOKUP($J318,'自動計算（このシートは消さない）'!$M$3:$AH$52,6,0)),"",VLOOKUP($J318,'自動計算（このシートは消さない）'!$M$3:$AH$52,6,0))&amp;""</f>
        <v/>
      </c>
      <c r="M321" s="218"/>
      <c r="N321" s="218"/>
      <c r="O321" s="218"/>
      <c r="P321" s="218"/>
      <c r="Q321" s="218"/>
      <c r="R321" s="218"/>
      <c r="S321" s="218"/>
      <c r="T321" s="218"/>
      <c r="U321" s="535"/>
    </row>
    <row r="322" spans="1:30" ht="30" customHeight="1">
      <c r="A322" s="547"/>
      <c r="B322" s="532"/>
      <c r="C322" s="532"/>
      <c r="D322" s="532"/>
      <c r="E322" s="532"/>
      <c r="F322" s="541"/>
      <c r="G322" s="532"/>
      <c r="H322" s="544"/>
      <c r="I322" s="535"/>
      <c r="J322" s="538"/>
      <c r="K322" s="550"/>
      <c r="L322" s="217" t="str">
        <f>IF(ISERROR(VLOOKUP($J318,'自動計算（このシートは消さない）'!$M$3:$AH$52,8,0)),"",VLOOKUP($J318,'自動計算（このシートは消さない）'!$M$3:$AH$52,8,0))&amp;""</f>
        <v/>
      </c>
      <c r="M322" s="218"/>
      <c r="N322" s="218"/>
      <c r="O322" s="218"/>
      <c r="P322" s="218"/>
      <c r="Q322" s="218"/>
      <c r="R322" s="218"/>
      <c r="S322" s="218"/>
      <c r="T322" s="218"/>
      <c r="U322" s="535"/>
    </row>
    <row r="323" spans="1:30" ht="30" customHeight="1">
      <c r="A323" s="547"/>
      <c r="B323" s="532"/>
      <c r="C323" s="532"/>
      <c r="D323" s="532"/>
      <c r="E323" s="532"/>
      <c r="F323" s="541"/>
      <c r="G323" s="532"/>
      <c r="H323" s="544"/>
      <c r="I323" s="535"/>
      <c r="J323" s="538"/>
      <c r="K323" s="551"/>
      <c r="L323" s="217" t="str">
        <f>IF(ISERROR(VLOOKUP($J318,'自動計算（このシートは消さない）'!$M$3:$AH$52,10,0)),"",VLOOKUP($J318,'自動計算（このシートは消さない）'!$M$3:$AH$52,10,0))&amp;""</f>
        <v/>
      </c>
      <c r="M323" s="218"/>
      <c r="N323" s="218"/>
      <c r="O323" s="218"/>
      <c r="P323" s="218"/>
      <c r="Q323" s="218"/>
      <c r="R323" s="218"/>
      <c r="S323" s="218"/>
      <c r="T323" s="218"/>
      <c r="U323" s="535"/>
    </row>
    <row r="324" spans="1:30" ht="30" customHeight="1">
      <c r="A324" s="547"/>
      <c r="B324" s="532"/>
      <c r="C324" s="532"/>
      <c r="D324" s="532"/>
      <c r="E324" s="532"/>
      <c r="F324" s="541"/>
      <c r="G324" s="532"/>
      <c r="H324" s="544"/>
      <c r="I324" s="535"/>
      <c r="J324" s="538"/>
      <c r="K324" s="194"/>
      <c r="L324" s="217" t="str">
        <f>IF(ISERROR(VLOOKUP($J318,'自動計算（このシートは消さない）'!$M$3:$AH$52,12,0)),"",VLOOKUP($J318,'自動計算（このシートは消さない）'!$M$3:$AH$52,12,0))&amp;""</f>
        <v/>
      </c>
      <c r="M324" s="218"/>
      <c r="N324" s="218"/>
      <c r="O324" s="218"/>
      <c r="P324" s="218"/>
      <c r="Q324" s="218"/>
      <c r="R324" s="218"/>
      <c r="S324" s="218"/>
      <c r="T324" s="218"/>
      <c r="U324" s="535"/>
    </row>
    <row r="325" spans="1:30" ht="30" customHeight="1">
      <c r="A325" s="547"/>
      <c r="B325" s="532"/>
      <c r="C325" s="532"/>
      <c r="D325" s="532"/>
      <c r="E325" s="532"/>
      <c r="F325" s="541"/>
      <c r="G325" s="532"/>
      <c r="H325" s="544"/>
      <c r="I325" s="535"/>
      <c r="J325" s="538"/>
      <c r="K325" s="194"/>
      <c r="L325" s="217" t="str">
        <f>IF(ISERROR(VLOOKUP($J318,'自動計算（このシートは消さない）'!$M$3:$AH$52,14,0)),"",VLOOKUP($J318,'自動計算（このシートは消さない）'!$M$3:$AH$52,14,0))&amp;""</f>
        <v/>
      </c>
      <c r="M325" s="218"/>
      <c r="N325" s="218"/>
      <c r="O325" s="218"/>
      <c r="P325" s="218"/>
      <c r="Q325" s="218"/>
      <c r="R325" s="218"/>
      <c r="S325" s="218"/>
      <c r="T325" s="218"/>
      <c r="U325" s="535"/>
    </row>
    <row r="326" spans="1:30" ht="30" customHeight="1">
      <c r="A326" s="547"/>
      <c r="B326" s="532"/>
      <c r="C326" s="532"/>
      <c r="D326" s="532"/>
      <c r="E326" s="532"/>
      <c r="F326" s="541"/>
      <c r="G326" s="532"/>
      <c r="H326" s="544"/>
      <c r="I326" s="535"/>
      <c r="J326" s="538"/>
      <c r="K326" s="194"/>
      <c r="L326" s="217" t="str">
        <f>IF(ISERROR(VLOOKUP($J318,'自動計算（このシートは消さない）'!$M$3:$AH$52,16,0)),"",VLOOKUP($J318,'自動計算（このシートは消さない）'!$M$3:$AH$52,16,0))&amp;""</f>
        <v/>
      </c>
      <c r="M326" s="218"/>
      <c r="N326" s="218"/>
      <c r="O326" s="218"/>
      <c r="P326" s="218"/>
      <c r="Q326" s="218"/>
      <c r="R326" s="218"/>
      <c r="S326" s="218"/>
      <c r="T326" s="218"/>
      <c r="U326" s="535"/>
    </row>
    <row r="327" spans="1:30" ht="30" customHeight="1">
      <c r="A327" s="547"/>
      <c r="B327" s="532"/>
      <c r="C327" s="532"/>
      <c r="D327" s="532"/>
      <c r="E327" s="532"/>
      <c r="F327" s="541"/>
      <c r="G327" s="532"/>
      <c r="H327" s="544"/>
      <c r="I327" s="535"/>
      <c r="J327" s="538"/>
      <c r="K327" s="194"/>
      <c r="L327" s="217" t="str">
        <f>IF(ISERROR(VLOOKUP($J318,'自動計算（このシートは消さない）'!$M$3:$AH$52,18,0)),"",VLOOKUP($J318,'自動計算（このシートは消さない）'!$M$3:$AH$52,18,0))&amp;""</f>
        <v/>
      </c>
      <c r="M327" s="218"/>
      <c r="N327" s="218"/>
      <c r="O327" s="218"/>
      <c r="P327" s="218"/>
      <c r="Q327" s="218"/>
      <c r="R327" s="218"/>
      <c r="S327" s="218"/>
      <c r="T327" s="218"/>
      <c r="U327" s="535"/>
    </row>
    <row r="328" spans="1:30" ht="30" customHeight="1">
      <c r="A328" s="548"/>
      <c r="B328" s="533"/>
      <c r="C328" s="533"/>
      <c r="D328" s="533"/>
      <c r="E328" s="533"/>
      <c r="F328" s="542"/>
      <c r="G328" s="533"/>
      <c r="H328" s="545"/>
      <c r="I328" s="536"/>
      <c r="J328" s="539"/>
      <c r="K328" s="194"/>
      <c r="L328" s="217" t="str">
        <f>IF(ISERROR(VLOOKUP($J318,'自動計算（このシートは消さない）'!$M$3:$AH$52,20,0)),"",VLOOKUP($J318,'自動計算（このシートは消さない）'!$M$3:$AH$52,20,0))&amp;""</f>
        <v/>
      </c>
      <c r="M328" s="218"/>
      <c r="N328" s="218"/>
      <c r="O328" s="218"/>
      <c r="P328" s="218"/>
      <c r="Q328" s="218"/>
      <c r="R328" s="218"/>
      <c r="S328" s="218"/>
      <c r="T328" s="218"/>
      <c r="U328" s="536"/>
    </row>
    <row r="329" spans="1:30" ht="22.25" customHeight="1">
      <c r="A329" s="546">
        <f t="shared" ref="A329" si="16">A318+1</f>
        <v>30</v>
      </c>
      <c r="B329" s="531" t="str">
        <f>原稿①!F150&amp;""</f>
        <v/>
      </c>
      <c r="C329" s="531" t="str">
        <f>原稿①!G150&amp;""</f>
        <v/>
      </c>
      <c r="D329" s="531" t="str">
        <f>原稿①!H150&amp;""</f>
        <v/>
      </c>
      <c r="E329" s="531" t="str">
        <f>原稿①!I150&amp;""</f>
        <v/>
      </c>
      <c r="F329" s="540" t="str">
        <f>原稿①!J150&amp;""</f>
        <v/>
      </c>
      <c r="G329" s="531" t="str">
        <f>IF(サプライヤー入力FM!$I$329="","",IF(ISERROR(VLOOKUP(原稿①!$W150,'ﾊｯｼｭﾀｸﾞ＆NB名データ（このシートは消さない）'!$C$6:$G$114,5,0)),"",VLOOKUP(原稿①!$W150,'ﾊｯｼｭﾀｸﾞ＆NB名データ（このシートは消さない）'!$C$6:$G$114,5,0)))</f>
        <v/>
      </c>
      <c r="H329" s="543"/>
      <c r="I329" s="534"/>
      <c r="J329" s="537"/>
      <c r="K329" s="549" t="str">
        <f>IF(ISERROR(VLOOKUP($J329,'自動計算（このシートは消さない）'!$M$3:$AH$28,12,0)),"",VLOOKUP($J329,'自動計算（このシートは消さない）'!$M$3:$AH$28,12,0))</f>
        <v/>
      </c>
      <c r="L329" s="217"/>
      <c r="M329" s="180" t="str">
        <f>原稿①!R150&amp;""</f>
        <v>*</v>
      </c>
      <c r="N329" s="180" t="str">
        <f>原稿①!S150&amp;""</f>
        <v/>
      </c>
      <c r="O329" s="180" t="str">
        <f>原稿①!T150&amp;""</f>
        <v/>
      </c>
      <c r="P329" s="180" t="str">
        <f>原稿①!U150&amp;""</f>
        <v/>
      </c>
      <c r="Q329" s="180" t="str">
        <f>原稿①!R152&amp;""</f>
        <v/>
      </c>
      <c r="R329" s="180" t="str">
        <f>原稿①!S152&amp;""</f>
        <v/>
      </c>
      <c r="S329" s="180" t="str">
        <f>原稿①!T152&amp;""</f>
        <v/>
      </c>
      <c r="T329" s="180" t="str">
        <f>原稿①!U152&amp;""</f>
        <v/>
      </c>
      <c r="U329" s="534"/>
      <c r="V329" s="136" t="str">
        <f>IF($M329="","",_xlfn.TEXTJOIN({"","cm","cm","cm","cm","cm","cm","cm","cm","cm","cm"},TRUE,$M329,$L330&amp;M330,$L331&amp;M331,$L332&amp;M332,$L333&amp;M333,$L334&amp;M334,$L335&amp;M335,$L336&amp;M336,$L337&amp;M337,$L338&amp;M338,$L339&amp;M339," "))</f>
        <v xml:space="preserve">* </v>
      </c>
      <c r="W329" s="136" t="str">
        <f>IF($N329="","",_xlfn.TEXTJOIN({"","cm","cm","cm","cm","cm","cm","cm","cm","cm","cm"},TRUE,$N329,$L330&amp;N330,$L331&amp;N331,$L332&amp;N332,$L333&amp;N333,$L334&amp;N334,$L335&amp;N335,$L336&amp;N336,$L337&amp;N337,$L338&amp;N338,$L339&amp;N339," "))</f>
        <v/>
      </c>
      <c r="X329" s="136" t="str">
        <f>IF($O329="","",_xlfn.TEXTJOIN({"","cm","cm","cm","cm","cm","cm","cm","cm","cm","cm"},TRUE,$O329,$L330&amp;O330,$L331&amp;O331,$L332&amp;O332,$L333&amp;O333,$L334&amp;O334,$L335&amp;O335,$L336&amp;O336,$L337&amp;O337,$L338&amp;O338,$L339&amp;O339," "))</f>
        <v/>
      </c>
      <c r="Y329" s="136" t="str">
        <f>IF($P329="","",_xlfn.TEXTJOIN({"","cm","cm","cm","cm","cm","cm","cm","cm","cm","cm"},TRUE,$P329,$L330&amp;P330,$L331&amp;P331,$L332&amp;P332,$L333&amp;P333,$L334&amp;P334,$L335&amp;P335,$L336&amp;P336,$L337&amp;P337,$L338&amp;P338,$L339&amp;P339," "))</f>
        <v/>
      </c>
      <c r="Z329" s="136" t="str">
        <f>IF($Q329="","",_xlfn.TEXTJOIN({"","cm","cm","cm","cm","cm","cm","cm","cm","cm","cm"},TRUE,$Q329,$L330&amp;Q330,$L331&amp;Q331,$L332&amp;Q332,$L333&amp;Q333,$L334&amp;Q334,$L335&amp;Q335,$L336&amp;Q336,$L337&amp;Q337,$L338&amp;Q338,$L339&amp;Q339," "))</f>
        <v/>
      </c>
      <c r="AA329" s="136" t="str">
        <f>IF($R329="","",_xlfn.TEXTJOIN({"","cm","cm","cm","cm","cm","cm","cm","cm","cm","cm"},TRUE,$R329,$L330&amp;R330,$L331&amp;R331,$L332&amp;R332,$L333&amp;R333,$L334&amp;R334,$L335&amp;R335,$L336&amp;R336,$L337&amp;R337,$L338&amp;R338,$L339&amp;R339," "))</f>
        <v/>
      </c>
      <c r="AB329" s="136" t="str">
        <f>IF($S329="","",_xlfn.TEXTJOIN({"","cm","cm","cm","cm","cm","cm","cm","cm","cm","cm"},TRUE,$S329,$L330&amp;S330,$L331&amp;S331,$L332&amp;S332,$L333&amp;S333,$L334&amp;S334,$L335&amp;S335,$L336&amp;S336,$L337&amp;S337,$L338&amp;S338,$L339&amp;S339," "))</f>
        <v/>
      </c>
      <c r="AC329" s="136" t="str">
        <f>IF($T329="","",_xlfn.TEXTJOIN({"","cm","cm","cm","cm","cm","cm","cm","cm","cm","cm"},TRUE,$T329,$L330&amp;T330,$L331&amp;T331,$L332&amp;T332,$L333&amp;T333,$L334&amp;T334,$L335&amp;T335,$L336&amp;T336,$L337&amp;T337,$L338&amp;T338,$L339&amp;T339," "))</f>
        <v/>
      </c>
      <c r="AD329" s="136" t="str">
        <f>V329&amp;CHAR(10)&amp;W329&amp;CHAR(10)&amp;X329&amp;CHAR(10)&amp;Y329&amp;CHAR(10)&amp;Z329&amp;CHAR(10)&amp;AA329&amp;CHAR(10)&amp;AB329&amp;CHAR(10)&amp;AC329</f>
        <v xml:space="preserve">* 
</v>
      </c>
    </row>
    <row r="330" spans="1:30" ht="30" customHeight="1">
      <c r="A330" s="547"/>
      <c r="B330" s="532"/>
      <c r="C330" s="532"/>
      <c r="D330" s="532"/>
      <c r="E330" s="532"/>
      <c r="F330" s="541"/>
      <c r="G330" s="532"/>
      <c r="H330" s="544"/>
      <c r="I330" s="535"/>
      <c r="J330" s="538"/>
      <c r="K330" s="550"/>
      <c r="L330" s="217" t="str">
        <f>IF(ISERROR(VLOOKUP($J329,'自動計算（このシートは消さない）'!$M$3:$AH$52,2,0)),"",VLOOKUP($J329,'自動計算（このシートは消さない）'!$M$3:$AH$52,2,0))&amp;""</f>
        <v/>
      </c>
      <c r="M330" s="218"/>
      <c r="N330" s="218"/>
      <c r="O330" s="218"/>
      <c r="P330" s="218"/>
      <c r="Q330" s="218"/>
      <c r="R330" s="218"/>
      <c r="S330" s="218"/>
      <c r="T330" s="218"/>
      <c r="U330" s="535"/>
    </row>
    <row r="331" spans="1:30" ht="30" customHeight="1">
      <c r="A331" s="547"/>
      <c r="B331" s="532"/>
      <c r="C331" s="532"/>
      <c r="D331" s="532"/>
      <c r="E331" s="532"/>
      <c r="F331" s="541"/>
      <c r="G331" s="532"/>
      <c r="H331" s="544"/>
      <c r="I331" s="535"/>
      <c r="J331" s="538"/>
      <c r="K331" s="550"/>
      <c r="L331" s="217" t="str">
        <f>IF(ISERROR(VLOOKUP($J329,'自動計算（このシートは消さない）'!$M$3:$AH$52,4,0)),"",VLOOKUP($J329,'自動計算（このシートは消さない）'!$M$3:$AH$52,4,0))&amp;""</f>
        <v/>
      </c>
      <c r="M331" s="218"/>
      <c r="N331" s="218"/>
      <c r="O331" s="218"/>
      <c r="P331" s="218"/>
      <c r="Q331" s="218"/>
      <c r="R331" s="218"/>
      <c r="S331" s="218"/>
      <c r="T331" s="218"/>
      <c r="U331" s="535"/>
    </row>
    <row r="332" spans="1:30" ht="30" customHeight="1">
      <c r="A332" s="547"/>
      <c r="B332" s="532"/>
      <c r="C332" s="532"/>
      <c r="D332" s="532"/>
      <c r="E332" s="532"/>
      <c r="F332" s="541"/>
      <c r="G332" s="532"/>
      <c r="H332" s="544"/>
      <c r="I332" s="535"/>
      <c r="J332" s="538"/>
      <c r="K332" s="550"/>
      <c r="L332" s="217" t="str">
        <f>IF(ISERROR(VLOOKUP($J329,'自動計算（このシートは消さない）'!$M$3:$AH$52,6,0)),"",VLOOKUP($J329,'自動計算（このシートは消さない）'!$M$3:$AH$52,6,0))&amp;""</f>
        <v/>
      </c>
      <c r="M332" s="218"/>
      <c r="N332" s="218"/>
      <c r="O332" s="218"/>
      <c r="P332" s="218"/>
      <c r="Q332" s="218"/>
      <c r="R332" s="218"/>
      <c r="S332" s="218"/>
      <c r="T332" s="218"/>
      <c r="U332" s="535"/>
    </row>
    <row r="333" spans="1:30" ht="30" customHeight="1">
      <c r="A333" s="547"/>
      <c r="B333" s="532"/>
      <c r="C333" s="532"/>
      <c r="D333" s="532"/>
      <c r="E333" s="532"/>
      <c r="F333" s="541"/>
      <c r="G333" s="532"/>
      <c r="H333" s="544"/>
      <c r="I333" s="535"/>
      <c r="J333" s="538"/>
      <c r="K333" s="550"/>
      <c r="L333" s="217" t="str">
        <f>IF(ISERROR(VLOOKUP($J329,'自動計算（このシートは消さない）'!$M$3:$AH$52,8,0)),"",VLOOKUP($J329,'自動計算（このシートは消さない）'!$M$3:$AH$52,8,0))&amp;""</f>
        <v/>
      </c>
      <c r="M333" s="218"/>
      <c r="N333" s="218"/>
      <c r="O333" s="218"/>
      <c r="P333" s="218"/>
      <c r="Q333" s="218"/>
      <c r="R333" s="218"/>
      <c r="S333" s="218"/>
      <c r="T333" s="218"/>
      <c r="U333" s="535"/>
    </row>
    <row r="334" spans="1:30" ht="30" customHeight="1">
      <c r="A334" s="547"/>
      <c r="B334" s="532"/>
      <c r="C334" s="532"/>
      <c r="D334" s="532"/>
      <c r="E334" s="532"/>
      <c r="F334" s="541"/>
      <c r="G334" s="532"/>
      <c r="H334" s="544"/>
      <c r="I334" s="535"/>
      <c r="J334" s="538"/>
      <c r="K334" s="551"/>
      <c r="L334" s="217" t="str">
        <f>IF(ISERROR(VLOOKUP($J329,'自動計算（このシートは消さない）'!$M$3:$AH$52,10,0)),"",VLOOKUP($J329,'自動計算（このシートは消さない）'!$M$3:$AH$52,10,0))&amp;""</f>
        <v/>
      </c>
      <c r="M334" s="218"/>
      <c r="N334" s="218"/>
      <c r="O334" s="218"/>
      <c r="P334" s="218"/>
      <c r="Q334" s="218"/>
      <c r="R334" s="218"/>
      <c r="S334" s="218"/>
      <c r="T334" s="218"/>
      <c r="U334" s="535"/>
    </row>
    <row r="335" spans="1:30" ht="30" customHeight="1">
      <c r="A335" s="547"/>
      <c r="B335" s="532"/>
      <c r="C335" s="532"/>
      <c r="D335" s="532"/>
      <c r="E335" s="532"/>
      <c r="F335" s="541"/>
      <c r="G335" s="532"/>
      <c r="H335" s="544"/>
      <c r="I335" s="535"/>
      <c r="J335" s="538"/>
      <c r="K335" s="194"/>
      <c r="L335" s="217" t="str">
        <f>IF(ISERROR(VLOOKUP($J329,'自動計算（このシートは消さない）'!$M$3:$AH$52,12,0)),"",VLOOKUP($J329,'自動計算（このシートは消さない）'!$M$3:$AH$52,12,0))&amp;""</f>
        <v/>
      </c>
      <c r="M335" s="218"/>
      <c r="N335" s="218"/>
      <c r="O335" s="218"/>
      <c r="P335" s="218"/>
      <c r="Q335" s="218"/>
      <c r="R335" s="218"/>
      <c r="S335" s="218"/>
      <c r="T335" s="218"/>
      <c r="U335" s="535"/>
    </row>
    <row r="336" spans="1:30" ht="30" customHeight="1">
      <c r="A336" s="547"/>
      <c r="B336" s="532"/>
      <c r="C336" s="532"/>
      <c r="D336" s="532"/>
      <c r="E336" s="532"/>
      <c r="F336" s="541"/>
      <c r="G336" s="532"/>
      <c r="H336" s="544"/>
      <c r="I336" s="535"/>
      <c r="J336" s="538"/>
      <c r="K336" s="194"/>
      <c r="L336" s="217" t="str">
        <f>IF(ISERROR(VLOOKUP($J329,'自動計算（このシートは消さない）'!$M$3:$AH$52,14,0)),"",VLOOKUP($J329,'自動計算（このシートは消さない）'!$M$3:$AH$52,14,0))&amp;""</f>
        <v/>
      </c>
      <c r="M336" s="218"/>
      <c r="N336" s="218"/>
      <c r="O336" s="218"/>
      <c r="P336" s="218"/>
      <c r="Q336" s="218"/>
      <c r="R336" s="218"/>
      <c r="S336" s="218"/>
      <c r="T336" s="218"/>
      <c r="U336" s="535"/>
    </row>
    <row r="337" spans="1:30" ht="30" customHeight="1">
      <c r="A337" s="547"/>
      <c r="B337" s="532"/>
      <c r="C337" s="532"/>
      <c r="D337" s="532"/>
      <c r="E337" s="532"/>
      <c r="F337" s="541"/>
      <c r="G337" s="532"/>
      <c r="H337" s="544"/>
      <c r="I337" s="535"/>
      <c r="J337" s="538"/>
      <c r="K337" s="194"/>
      <c r="L337" s="217" t="str">
        <f>IF(ISERROR(VLOOKUP($J329,'自動計算（このシートは消さない）'!$M$3:$AH$52,16,0)),"",VLOOKUP($J329,'自動計算（このシートは消さない）'!$M$3:$AH$52,16,0))&amp;""</f>
        <v/>
      </c>
      <c r="M337" s="218"/>
      <c r="N337" s="218"/>
      <c r="O337" s="218"/>
      <c r="P337" s="218"/>
      <c r="Q337" s="218"/>
      <c r="R337" s="218"/>
      <c r="S337" s="218"/>
      <c r="T337" s="218"/>
      <c r="U337" s="535"/>
    </row>
    <row r="338" spans="1:30" ht="30" customHeight="1">
      <c r="A338" s="547"/>
      <c r="B338" s="532"/>
      <c r="C338" s="532"/>
      <c r="D338" s="532"/>
      <c r="E338" s="532"/>
      <c r="F338" s="541"/>
      <c r="G338" s="532"/>
      <c r="H338" s="544"/>
      <c r="I338" s="535"/>
      <c r="J338" s="538"/>
      <c r="K338" s="194"/>
      <c r="L338" s="217" t="str">
        <f>IF(ISERROR(VLOOKUP($J329,'自動計算（このシートは消さない）'!$M$3:$AH$52,18,0)),"",VLOOKUP($J329,'自動計算（このシートは消さない）'!$M$3:$AH$52,18,0))&amp;""</f>
        <v/>
      </c>
      <c r="M338" s="218"/>
      <c r="N338" s="218"/>
      <c r="O338" s="218"/>
      <c r="P338" s="218"/>
      <c r="Q338" s="218"/>
      <c r="R338" s="218"/>
      <c r="S338" s="218"/>
      <c r="T338" s="218"/>
      <c r="U338" s="535"/>
    </row>
    <row r="339" spans="1:30" ht="30" customHeight="1">
      <c r="A339" s="548"/>
      <c r="B339" s="533"/>
      <c r="C339" s="533"/>
      <c r="D339" s="533"/>
      <c r="E339" s="533"/>
      <c r="F339" s="542"/>
      <c r="G339" s="533"/>
      <c r="H339" s="545"/>
      <c r="I339" s="536"/>
      <c r="J339" s="539"/>
      <c r="K339" s="194"/>
      <c r="L339" s="217" t="str">
        <f>IF(ISERROR(VLOOKUP($J329,'自動計算（このシートは消さない）'!$M$3:$AH$52,20,0)),"",VLOOKUP($J329,'自動計算（このシートは消さない）'!$M$3:$AH$52,20,0))&amp;""</f>
        <v/>
      </c>
      <c r="M339" s="218"/>
      <c r="N339" s="218"/>
      <c r="O339" s="218"/>
      <c r="P339" s="218"/>
      <c r="Q339" s="218"/>
      <c r="R339" s="218"/>
      <c r="S339" s="218"/>
      <c r="T339" s="218"/>
      <c r="U339" s="536"/>
    </row>
    <row r="340" spans="1:30" ht="22.25" customHeight="1">
      <c r="A340" s="546">
        <f t="shared" ref="A340" si="17">A329+1</f>
        <v>31</v>
      </c>
      <c r="B340" s="531" t="str">
        <f>原稿①!F165&amp;""</f>
        <v/>
      </c>
      <c r="C340" s="531" t="str">
        <f>原稿①!G165&amp;""</f>
        <v/>
      </c>
      <c r="D340" s="531" t="str">
        <f>原稿①!H165&amp;""</f>
        <v/>
      </c>
      <c r="E340" s="531" t="str">
        <f>原稿①!I165&amp;""</f>
        <v/>
      </c>
      <c r="F340" s="540" t="str">
        <f>原稿①!J165&amp;""</f>
        <v/>
      </c>
      <c r="G340" s="531" t="str">
        <f>IF(サプライヤー入力FM!$I$340="","",IF(ISERROR(VLOOKUP(原稿①!$W165,'ﾊｯｼｭﾀｸﾞ＆NB名データ（このシートは消さない）'!$C$6:$G$114,5,0)),"",VLOOKUP(原稿①!$W165,'ﾊｯｼｭﾀｸﾞ＆NB名データ（このシートは消さない）'!$C$6:$G$114,5,0)))</f>
        <v/>
      </c>
      <c r="H340" s="543"/>
      <c r="I340" s="534"/>
      <c r="J340" s="537"/>
      <c r="K340" s="549" t="str">
        <f>IF(ISERROR(VLOOKUP($J340,'自動計算（このシートは消さない）'!$M$3:$AH$28,12,0)),"",VLOOKUP($J340,'自動計算（このシートは消さない）'!$M$3:$AH$28,12,0))</f>
        <v/>
      </c>
      <c r="L340" s="217"/>
      <c r="M340" s="180" t="str">
        <f>原稿①!R165&amp;""</f>
        <v>*</v>
      </c>
      <c r="N340" s="180" t="str">
        <f>原稿①!S165&amp;""</f>
        <v/>
      </c>
      <c r="O340" s="180" t="str">
        <f>原稿①!T165&amp;""</f>
        <v/>
      </c>
      <c r="P340" s="180" t="str">
        <f>原稿①!U165&amp;""</f>
        <v/>
      </c>
      <c r="Q340" s="180" t="str">
        <f>原稿①!R167&amp;""</f>
        <v/>
      </c>
      <c r="R340" s="180" t="str">
        <f>原稿①!S167&amp;""</f>
        <v/>
      </c>
      <c r="S340" s="180" t="str">
        <f>原稿①!T167&amp;""</f>
        <v/>
      </c>
      <c r="T340" s="180" t="str">
        <f>原稿①!U167&amp;""</f>
        <v/>
      </c>
      <c r="U340" s="534"/>
      <c r="V340" s="136" t="str">
        <f>IF($M340="","",_xlfn.TEXTJOIN({"","cm","cm","cm","cm","cm","cm","cm","cm","cm","cm"},TRUE,$M340,$L341&amp;M341,$L342&amp;M342,$L343&amp;M343,$L344&amp;M344,$L345&amp;M345,$L346&amp;M346,$L347&amp;M347,$L348&amp;M348,$L349&amp;M349,$L350&amp;M350," "))</f>
        <v xml:space="preserve">* </v>
      </c>
      <c r="W340" s="136" t="str">
        <f>IF($N340="","",_xlfn.TEXTJOIN({"","cm","cm","cm","cm","cm","cm","cm","cm","cm","cm"},TRUE,$N340,$L341&amp;N341,$L342&amp;N342,$L343&amp;N343,$L344&amp;N344,$L345&amp;N345,$L346&amp;N346,$L347&amp;N347,$L348&amp;N348,$L349&amp;N349,$L350&amp;N350," "))</f>
        <v/>
      </c>
      <c r="X340" s="136" t="str">
        <f>IF($O340="","",_xlfn.TEXTJOIN({"","cm","cm","cm","cm","cm","cm","cm","cm","cm","cm"},TRUE,$O340,$L341&amp;O341,$L342&amp;O342,$L343&amp;O343,$L344&amp;O344,$L345&amp;O345,$L346&amp;O346,$L347&amp;O347,$L348&amp;O348,$L349&amp;O349,$L350&amp;O350," "))</f>
        <v/>
      </c>
      <c r="Y340" s="136" t="str">
        <f>IF($P340="","",_xlfn.TEXTJOIN({"","cm","cm","cm","cm","cm","cm","cm","cm","cm","cm"},TRUE,$P340,$L341&amp;P341,$L342&amp;P342,$L343&amp;P343,$L344&amp;P344,$L345&amp;P345,$L346&amp;P346,$L347&amp;P347,$L348&amp;P348,$L349&amp;P349,$L350&amp;P350," "))</f>
        <v/>
      </c>
      <c r="Z340" s="136" t="str">
        <f>IF($Q340="","",_xlfn.TEXTJOIN({"","cm","cm","cm","cm","cm","cm","cm","cm","cm","cm"},TRUE,$Q340,$L341&amp;Q341,$L342&amp;Q342,$L343&amp;Q343,$L344&amp;Q344,$L345&amp;Q345,$L346&amp;Q346,$L347&amp;Q347,$L348&amp;Q348,$L349&amp;Q349,$L350&amp;Q350," "))</f>
        <v/>
      </c>
      <c r="AA340" s="136" t="str">
        <f>IF($R340="","",_xlfn.TEXTJOIN({"","cm","cm","cm","cm","cm","cm","cm","cm","cm","cm"},TRUE,$R340,$L341&amp;R341,$L342&amp;R342,$L343&amp;R343,$L344&amp;R344,$L345&amp;R345,$L346&amp;R346,$L347&amp;R347,$L348&amp;R348,$L349&amp;R349,$L350&amp;R350," "))</f>
        <v/>
      </c>
      <c r="AB340" s="136" t="str">
        <f>IF($S340="","",_xlfn.TEXTJOIN({"","cm","cm","cm","cm","cm","cm","cm","cm","cm","cm"},TRUE,$S340,$L341&amp;S341,$L342&amp;S342,$L343&amp;S343,$L344&amp;S344,$L345&amp;S345,$L346&amp;S346,$L347&amp;S347,$L348&amp;S348,$L349&amp;S349,$L350&amp;S350," "))</f>
        <v/>
      </c>
      <c r="AC340" s="136" t="str">
        <f>IF($T340="","",_xlfn.TEXTJOIN({"","cm","cm","cm","cm","cm","cm","cm","cm","cm","cm"},TRUE,$T340,$L341&amp;T341,$L342&amp;T342,$L343&amp;T343,$L344&amp;T344,$L345&amp;T345,$L346&amp;T346,$L347&amp;T347,$L348&amp;T348,$L349&amp;T349,$L350&amp;T350," "))</f>
        <v/>
      </c>
      <c r="AD340" s="136" t="str">
        <f>V340&amp;CHAR(10)&amp;W340&amp;CHAR(10)&amp;X340&amp;CHAR(10)&amp;Y340&amp;CHAR(10)&amp;Z340&amp;CHAR(10)&amp;AA340&amp;CHAR(10)&amp;AB340&amp;CHAR(10)&amp;AC340</f>
        <v xml:space="preserve">* 
</v>
      </c>
    </row>
    <row r="341" spans="1:30" ht="30" customHeight="1">
      <c r="A341" s="547"/>
      <c r="B341" s="532"/>
      <c r="C341" s="532"/>
      <c r="D341" s="532"/>
      <c r="E341" s="532"/>
      <c r="F341" s="541"/>
      <c r="G341" s="532"/>
      <c r="H341" s="544"/>
      <c r="I341" s="535"/>
      <c r="J341" s="538"/>
      <c r="K341" s="550"/>
      <c r="L341" s="217" t="str">
        <f>IF(ISERROR(VLOOKUP($J340,'自動計算（このシートは消さない）'!$M$3:$AH$52,2,0)),"",VLOOKUP($J340,'自動計算（このシートは消さない）'!$M$3:$AH$52,2,0))&amp;""</f>
        <v/>
      </c>
      <c r="M341" s="218"/>
      <c r="N341" s="218"/>
      <c r="O341" s="218"/>
      <c r="P341" s="218"/>
      <c r="Q341" s="218"/>
      <c r="R341" s="218"/>
      <c r="S341" s="218"/>
      <c r="T341" s="218"/>
      <c r="U341" s="535"/>
    </row>
    <row r="342" spans="1:30" ht="30" customHeight="1">
      <c r="A342" s="547"/>
      <c r="B342" s="532"/>
      <c r="C342" s="532"/>
      <c r="D342" s="532"/>
      <c r="E342" s="532"/>
      <c r="F342" s="541"/>
      <c r="G342" s="532"/>
      <c r="H342" s="544"/>
      <c r="I342" s="535"/>
      <c r="J342" s="538"/>
      <c r="K342" s="550"/>
      <c r="L342" s="217" t="str">
        <f>IF(ISERROR(VLOOKUP($J340,'自動計算（このシートは消さない）'!$M$3:$AH$52,4,0)),"",VLOOKUP($J340,'自動計算（このシートは消さない）'!$M$3:$AH$52,4,0))&amp;""</f>
        <v/>
      </c>
      <c r="M342" s="218"/>
      <c r="N342" s="218"/>
      <c r="O342" s="218"/>
      <c r="P342" s="218"/>
      <c r="Q342" s="218"/>
      <c r="R342" s="218"/>
      <c r="S342" s="218"/>
      <c r="T342" s="218"/>
      <c r="U342" s="535"/>
    </row>
    <row r="343" spans="1:30" ht="30" customHeight="1">
      <c r="A343" s="547"/>
      <c r="B343" s="532"/>
      <c r="C343" s="532"/>
      <c r="D343" s="532"/>
      <c r="E343" s="532"/>
      <c r="F343" s="541"/>
      <c r="G343" s="532"/>
      <c r="H343" s="544"/>
      <c r="I343" s="535"/>
      <c r="J343" s="538"/>
      <c r="K343" s="550"/>
      <c r="L343" s="217" t="str">
        <f>IF(ISERROR(VLOOKUP($J340,'自動計算（このシートは消さない）'!$M$3:$AH$52,6,0)),"",VLOOKUP($J340,'自動計算（このシートは消さない）'!$M$3:$AH$52,6,0))&amp;""</f>
        <v/>
      </c>
      <c r="M343" s="218"/>
      <c r="N343" s="218"/>
      <c r="O343" s="218"/>
      <c r="P343" s="218"/>
      <c r="Q343" s="218"/>
      <c r="R343" s="218"/>
      <c r="S343" s="218"/>
      <c r="T343" s="218"/>
      <c r="U343" s="535"/>
    </row>
    <row r="344" spans="1:30" ht="30" customHeight="1">
      <c r="A344" s="547"/>
      <c r="B344" s="532"/>
      <c r="C344" s="532"/>
      <c r="D344" s="532"/>
      <c r="E344" s="532"/>
      <c r="F344" s="541"/>
      <c r="G344" s="532"/>
      <c r="H344" s="544"/>
      <c r="I344" s="535"/>
      <c r="J344" s="538"/>
      <c r="K344" s="550"/>
      <c r="L344" s="217" t="str">
        <f>IF(ISERROR(VLOOKUP($J340,'自動計算（このシートは消さない）'!$M$3:$AH$52,8,0)),"",VLOOKUP($J340,'自動計算（このシートは消さない）'!$M$3:$AH$52,8,0))&amp;""</f>
        <v/>
      </c>
      <c r="M344" s="218"/>
      <c r="N344" s="218"/>
      <c r="O344" s="218"/>
      <c r="P344" s="218"/>
      <c r="Q344" s="218"/>
      <c r="R344" s="218"/>
      <c r="S344" s="218"/>
      <c r="T344" s="218"/>
      <c r="U344" s="535"/>
    </row>
    <row r="345" spans="1:30" ht="30" customHeight="1">
      <c r="A345" s="547"/>
      <c r="B345" s="532"/>
      <c r="C345" s="532"/>
      <c r="D345" s="532"/>
      <c r="E345" s="532"/>
      <c r="F345" s="541"/>
      <c r="G345" s="532"/>
      <c r="H345" s="544"/>
      <c r="I345" s="535"/>
      <c r="J345" s="538"/>
      <c r="K345" s="551"/>
      <c r="L345" s="217" t="str">
        <f>IF(ISERROR(VLOOKUP($J340,'自動計算（このシートは消さない）'!$M$3:$AH$52,10,0)),"",VLOOKUP($J340,'自動計算（このシートは消さない）'!$M$3:$AH$52,10,0))&amp;""</f>
        <v/>
      </c>
      <c r="M345" s="218"/>
      <c r="N345" s="218"/>
      <c r="O345" s="218"/>
      <c r="P345" s="218"/>
      <c r="Q345" s="218"/>
      <c r="R345" s="218"/>
      <c r="S345" s="218"/>
      <c r="T345" s="218"/>
      <c r="U345" s="535"/>
    </row>
    <row r="346" spans="1:30" ht="30" customHeight="1">
      <c r="A346" s="547"/>
      <c r="B346" s="532"/>
      <c r="C346" s="532"/>
      <c r="D346" s="532"/>
      <c r="E346" s="532"/>
      <c r="F346" s="541"/>
      <c r="G346" s="532"/>
      <c r="H346" s="544"/>
      <c r="I346" s="535"/>
      <c r="J346" s="538"/>
      <c r="K346" s="194"/>
      <c r="L346" s="217" t="str">
        <f>IF(ISERROR(VLOOKUP($J340,'自動計算（このシートは消さない）'!$M$3:$AH$52,12,0)),"",VLOOKUP($J340,'自動計算（このシートは消さない）'!$M$3:$AH$52,12,0))&amp;""</f>
        <v/>
      </c>
      <c r="M346" s="218"/>
      <c r="N346" s="218"/>
      <c r="O346" s="218"/>
      <c r="P346" s="218"/>
      <c r="Q346" s="218"/>
      <c r="R346" s="218"/>
      <c r="S346" s="218"/>
      <c r="T346" s="218"/>
      <c r="U346" s="535"/>
    </row>
    <row r="347" spans="1:30" ht="30" customHeight="1">
      <c r="A347" s="547"/>
      <c r="B347" s="532"/>
      <c r="C347" s="532"/>
      <c r="D347" s="532"/>
      <c r="E347" s="532"/>
      <c r="F347" s="541"/>
      <c r="G347" s="532"/>
      <c r="H347" s="544"/>
      <c r="I347" s="535"/>
      <c r="J347" s="538"/>
      <c r="K347" s="194"/>
      <c r="L347" s="217" t="str">
        <f>IF(ISERROR(VLOOKUP($J340,'自動計算（このシートは消さない）'!$M$3:$AH$52,14,0)),"",VLOOKUP($J340,'自動計算（このシートは消さない）'!$M$3:$AH$52,14,0))&amp;""</f>
        <v/>
      </c>
      <c r="M347" s="218"/>
      <c r="N347" s="218"/>
      <c r="O347" s="218"/>
      <c r="P347" s="218"/>
      <c r="Q347" s="218"/>
      <c r="R347" s="218"/>
      <c r="S347" s="218"/>
      <c r="T347" s="218"/>
      <c r="U347" s="535"/>
    </row>
    <row r="348" spans="1:30" ht="30" customHeight="1">
      <c r="A348" s="547"/>
      <c r="B348" s="532"/>
      <c r="C348" s="532"/>
      <c r="D348" s="532"/>
      <c r="E348" s="532"/>
      <c r="F348" s="541"/>
      <c r="G348" s="532"/>
      <c r="H348" s="544"/>
      <c r="I348" s="535"/>
      <c r="J348" s="538"/>
      <c r="K348" s="194"/>
      <c r="L348" s="217" t="str">
        <f>IF(ISERROR(VLOOKUP($J340,'自動計算（このシートは消さない）'!$M$3:$AH$52,16,0)),"",VLOOKUP($J340,'自動計算（このシートは消さない）'!$M$3:$AH$52,16,0))&amp;""</f>
        <v/>
      </c>
      <c r="M348" s="218"/>
      <c r="N348" s="218"/>
      <c r="O348" s="218"/>
      <c r="P348" s="218"/>
      <c r="Q348" s="218"/>
      <c r="R348" s="218"/>
      <c r="S348" s="218"/>
      <c r="T348" s="218"/>
      <c r="U348" s="535"/>
    </row>
    <row r="349" spans="1:30" ht="30" customHeight="1">
      <c r="A349" s="547"/>
      <c r="B349" s="532"/>
      <c r="C349" s="532"/>
      <c r="D349" s="532"/>
      <c r="E349" s="532"/>
      <c r="F349" s="541"/>
      <c r="G349" s="532"/>
      <c r="H349" s="544"/>
      <c r="I349" s="535"/>
      <c r="J349" s="538"/>
      <c r="K349" s="194"/>
      <c r="L349" s="217" t="str">
        <f>IF(ISERROR(VLOOKUP($J340,'自動計算（このシートは消さない）'!$M$3:$AH$52,18,0)),"",VLOOKUP($J340,'自動計算（このシートは消さない）'!$M$3:$AH$52,18,0))&amp;""</f>
        <v/>
      </c>
      <c r="M349" s="218"/>
      <c r="N349" s="218"/>
      <c r="O349" s="218"/>
      <c r="P349" s="218"/>
      <c r="Q349" s="218"/>
      <c r="R349" s="218"/>
      <c r="S349" s="218"/>
      <c r="T349" s="218"/>
      <c r="U349" s="535"/>
    </row>
    <row r="350" spans="1:30" ht="30" customHeight="1">
      <c r="A350" s="548"/>
      <c r="B350" s="533"/>
      <c r="C350" s="533"/>
      <c r="D350" s="533"/>
      <c r="E350" s="533"/>
      <c r="F350" s="542"/>
      <c r="G350" s="533"/>
      <c r="H350" s="545"/>
      <c r="I350" s="536"/>
      <c r="J350" s="539"/>
      <c r="K350" s="194"/>
      <c r="L350" s="217" t="str">
        <f>IF(ISERROR(VLOOKUP($J340,'自動計算（このシートは消さない）'!$M$3:$AH$52,20,0)),"",VLOOKUP($J340,'自動計算（このシートは消さない）'!$M$3:$AH$52,20,0))&amp;""</f>
        <v/>
      </c>
      <c r="M350" s="218"/>
      <c r="N350" s="218"/>
      <c r="O350" s="218"/>
      <c r="P350" s="218"/>
      <c r="Q350" s="218"/>
      <c r="R350" s="218"/>
      <c r="S350" s="218"/>
      <c r="T350" s="218"/>
      <c r="U350" s="536"/>
    </row>
    <row r="351" spans="1:30" ht="22.25" customHeight="1">
      <c r="A351" s="546">
        <f t="shared" ref="A351" si="18">A340+1</f>
        <v>32</v>
      </c>
      <c r="B351" s="531" t="str">
        <f>原稿①!F169&amp;""</f>
        <v/>
      </c>
      <c r="C351" s="531" t="str">
        <f>原稿①!G169&amp;""</f>
        <v/>
      </c>
      <c r="D351" s="531" t="str">
        <f>原稿①!H169&amp;""</f>
        <v/>
      </c>
      <c r="E351" s="531" t="str">
        <f>原稿①!I169&amp;""</f>
        <v/>
      </c>
      <c r="F351" s="540" t="str">
        <f>原稿①!J169&amp;""</f>
        <v/>
      </c>
      <c r="G351" s="531" t="str">
        <f>IF(サプライヤー入力FM!$I$351="","",IF(ISERROR(VLOOKUP(原稿①!$W169,'ﾊｯｼｭﾀｸﾞ＆NB名データ（このシートは消さない）'!$C$6:$G$114,5,0)),"",VLOOKUP(原稿①!$W169,'ﾊｯｼｭﾀｸﾞ＆NB名データ（このシートは消さない）'!$C$6:$G$114,5,0)))</f>
        <v/>
      </c>
      <c r="H351" s="543"/>
      <c r="I351" s="534"/>
      <c r="J351" s="537"/>
      <c r="K351" s="549" t="str">
        <f>IF(ISERROR(VLOOKUP($J351,'自動計算（このシートは消さない）'!$M$3:$AH$28,12,0)),"",VLOOKUP($J351,'自動計算（このシートは消さない）'!$M$3:$AH$28,12,0))</f>
        <v/>
      </c>
      <c r="L351" s="217"/>
      <c r="M351" s="180" t="str">
        <f>原稿①!R169&amp;""</f>
        <v>*</v>
      </c>
      <c r="N351" s="180" t="str">
        <f>原稿①!S169&amp;""</f>
        <v/>
      </c>
      <c r="O351" s="180" t="str">
        <f>原稿①!T169&amp;""</f>
        <v/>
      </c>
      <c r="P351" s="180" t="str">
        <f>原稿①!U169&amp;""</f>
        <v/>
      </c>
      <c r="Q351" s="180" t="str">
        <f>原稿①!R171&amp;""</f>
        <v/>
      </c>
      <c r="R351" s="180" t="str">
        <f>原稿①!S171&amp;""</f>
        <v/>
      </c>
      <c r="S351" s="180" t="str">
        <f>原稿①!T171&amp;""</f>
        <v/>
      </c>
      <c r="T351" s="180" t="str">
        <f>原稿①!U171&amp;""</f>
        <v/>
      </c>
      <c r="U351" s="534"/>
      <c r="V351" s="136" t="str">
        <f>IF($M351="","",_xlfn.TEXTJOIN({"","cm","cm","cm","cm","cm","cm","cm","cm","cm","cm"},TRUE,$M351,$L352&amp;M352,$L353&amp;M353,$L354&amp;M354,$L355&amp;M355,$L356&amp;M356,$L357&amp;M357,$L358&amp;M358,$L359&amp;M359,$L360&amp;M360,$L361&amp;M361," "))</f>
        <v xml:space="preserve">* </v>
      </c>
      <c r="W351" s="136" t="str">
        <f>IF($N351="","",_xlfn.TEXTJOIN({"","cm","cm","cm","cm","cm","cm","cm","cm","cm","cm"},TRUE,$N351,$L352&amp;N352,$L353&amp;N353,$L354&amp;N354,$L355&amp;N355,$L356&amp;N356,$L357&amp;N357,$L358&amp;N358,$L359&amp;N359,$L360&amp;N360,$L361&amp;N361," "))</f>
        <v/>
      </c>
      <c r="X351" s="136" t="str">
        <f>IF($O351="","",_xlfn.TEXTJOIN({"","cm","cm","cm","cm","cm","cm","cm","cm","cm","cm"},TRUE,$O351,$L352&amp;O352,$L353&amp;O353,$L354&amp;O354,$L355&amp;O355,$L356&amp;O356,$L357&amp;O357,$L358&amp;O358,$L359&amp;O359,$L360&amp;O360,$L361&amp;O361," "))</f>
        <v/>
      </c>
      <c r="Y351" s="136" t="str">
        <f>IF($P351="","",_xlfn.TEXTJOIN({"","cm","cm","cm","cm","cm","cm","cm","cm","cm","cm"},TRUE,$P351,$L352&amp;P352,$L353&amp;P353,$L354&amp;P354,$L355&amp;P355,$L356&amp;P356,$L357&amp;P357,$L358&amp;P358,$L359&amp;P359,$L360&amp;P360,$L361&amp;P361," "))</f>
        <v/>
      </c>
      <c r="Z351" s="136" t="str">
        <f>IF($Q351="","",_xlfn.TEXTJOIN({"","cm","cm","cm","cm","cm","cm","cm","cm","cm","cm"},TRUE,$Q351,$L352&amp;Q352,$L353&amp;Q353,$L354&amp;Q354,$L355&amp;Q355,$L356&amp;Q356,$L357&amp;Q357,$L358&amp;Q358,$L359&amp;Q359,$L360&amp;Q360,$L361&amp;Q361," "))</f>
        <v/>
      </c>
      <c r="AA351" s="136" t="str">
        <f>IF($R351="","",_xlfn.TEXTJOIN({"","cm","cm","cm","cm","cm","cm","cm","cm","cm","cm"},TRUE,$R351,$L352&amp;R352,$L353&amp;R353,$L354&amp;R354,$L355&amp;R355,$L356&amp;R356,$L357&amp;R357,$L358&amp;R358,$L359&amp;R359,$L360&amp;R360,$L361&amp;R361," "))</f>
        <v/>
      </c>
      <c r="AB351" s="136" t="str">
        <f>IF($S351="","",_xlfn.TEXTJOIN({"","cm","cm","cm","cm","cm","cm","cm","cm","cm","cm"},TRUE,$S351,$L352&amp;S352,$L353&amp;S353,$L354&amp;S354,$L355&amp;S355,$L356&amp;S356,$L357&amp;S357,$L358&amp;S358,$L359&amp;S359,$L360&amp;S360,$L361&amp;S361," "))</f>
        <v/>
      </c>
      <c r="AC351" s="136" t="str">
        <f>IF($T351="","",_xlfn.TEXTJOIN({"","cm","cm","cm","cm","cm","cm","cm","cm","cm","cm"},TRUE,$T351,$L352&amp;T352,$L353&amp;T353,$L354&amp;T354,$L355&amp;T355,$L356&amp;T356,$L357&amp;T357,$L358&amp;T358,$L359&amp;T359,$L360&amp;T360,$L361&amp;T361," "))</f>
        <v/>
      </c>
      <c r="AD351" s="136" t="str">
        <f>V351&amp;CHAR(10)&amp;W351&amp;CHAR(10)&amp;X351&amp;CHAR(10)&amp;Y351&amp;CHAR(10)&amp;Z351&amp;CHAR(10)&amp;AA351&amp;CHAR(10)&amp;AB351&amp;CHAR(10)&amp;AC351</f>
        <v xml:space="preserve">* 
</v>
      </c>
    </row>
    <row r="352" spans="1:30" ht="30" customHeight="1">
      <c r="A352" s="547"/>
      <c r="B352" s="532"/>
      <c r="C352" s="532"/>
      <c r="D352" s="532"/>
      <c r="E352" s="532"/>
      <c r="F352" s="541"/>
      <c r="G352" s="532"/>
      <c r="H352" s="544"/>
      <c r="I352" s="535"/>
      <c r="J352" s="538"/>
      <c r="K352" s="550"/>
      <c r="L352" s="217" t="str">
        <f>IF(ISERROR(VLOOKUP($J351,'自動計算（このシートは消さない）'!$M$3:$AH$52,2,0)),"",VLOOKUP($J351,'自動計算（このシートは消さない）'!$M$3:$AH$52,2,0))&amp;""</f>
        <v/>
      </c>
      <c r="M352" s="218"/>
      <c r="N352" s="218"/>
      <c r="O352" s="218"/>
      <c r="P352" s="218"/>
      <c r="Q352" s="218"/>
      <c r="R352" s="218"/>
      <c r="S352" s="218"/>
      <c r="T352" s="218"/>
      <c r="U352" s="535"/>
    </row>
    <row r="353" spans="1:30" ht="30" customHeight="1">
      <c r="A353" s="547"/>
      <c r="B353" s="532"/>
      <c r="C353" s="532"/>
      <c r="D353" s="532"/>
      <c r="E353" s="532"/>
      <c r="F353" s="541"/>
      <c r="G353" s="532"/>
      <c r="H353" s="544"/>
      <c r="I353" s="535"/>
      <c r="J353" s="538"/>
      <c r="K353" s="550"/>
      <c r="L353" s="217" t="str">
        <f>IF(ISERROR(VLOOKUP($J351,'自動計算（このシートは消さない）'!$M$3:$AH$52,4,0)),"",VLOOKUP($J351,'自動計算（このシートは消さない）'!$M$3:$AH$52,4,0))&amp;""</f>
        <v/>
      </c>
      <c r="M353" s="218"/>
      <c r="N353" s="218"/>
      <c r="O353" s="218"/>
      <c r="P353" s="218"/>
      <c r="Q353" s="218"/>
      <c r="R353" s="218"/>
      <c r="S353" s="218"/>
      <c r="T353" s="218"/>
      <c r="U353" s="535"/>
    </row>
    <row r="354" spans="1:30" ht="30" customHeight="1">
      <c r="A354" s="547"/>
      <c r="B354" s="532"/>
      <c r="C354" s="532"/>
      <c r="D354" s="532"/>
      <c r="E354" s="532"/>
      <c r="F354" s="541"/>
      <c r="G354" s="532"/>
      <c r="H354" s="544"/>
      <c r="I354" s="535"/>
      <c r="J354" s="538"/>
      <c r="K354" s="550"/>
      <c r="L354" s="217" t="str">
        <f>IF(ISERROR(VLOOKUP($J351,'自動計算（このシートは消さない）'!$M$3:$AH$52,6,0)),"",VLOOKUP($J351,'自動計算（このシートは消さない）'!$M$3:$AH$52,6,0))&amp;""</f>
        <v/>
      </c>
      <c r="M354" s="218"/>
      <c r="N354" s="218"/>
      <c r="O354" s="218"/>
      <c r="P354" s="218"/>
      <c r="Q354" s="218"/>
      <c r="R354" s="218"/>
      <c r="S354" s="218"/>
      <c r="T354" s="218"/>
      <c r="U354" s="535"/>
    </row>
    <row r="355" spans="1:30" ht="30" customHeight="1">
      <c r="A355" s="547"/>
      <c r="B355" s="532"/>
      <c r="C355" s="532"/>
      <c r="D355" s="532"/>
      <c r="E355" s="532"/>
      <c r="F355" s="541"/>
      <c r="G355" s="532"/>
      <c r="H355" s="544"/>
      <c r="I355" s="535"/>
      <c r="J355" s="538"/>
      <c r="K355" s="550"/>
      <c r="L355" s="217" t="str">
        <f>IF(ISERROR(VLOOKUP($J351,'自動計算（このシートは消さない）'!$M$3:$AH$52,8,0)),"",VLOOKUP($J351,'自動計算（このシートは消さない）'!$M$3:$AH$52,8,0))&amp;""</f>
        <v/>
      </c>
      <c r="M355" s="218"/>
      <c r="N355" s="218"/>
      <c r="O355" s="218"/>
      <c r="P355" s="218"/>
      <c r="Q355" s="218"/>
      <c r="R355" s="218"/>
      <c r="S355" s="218"/>
      <c r="T355" s="218"/>
      <c r="U355" s="535"/>
    </row>
    <row r="356" spans="1:30" ht="30" customHeight="1">
      <c r="A356" s="547"/>
      <c r="B356" s="532"/>
      <c r="C356" s="532"/>
      <c r="D356" s="532"/>
      <c r="E356" s="532"/>
      <c r="F356" s="541"/>
      <c r="G356" s="532"/>
      <c r="H356" s="544"/>
      <c r="I356" s="535"/>
      <c r="J356" s="538"/>
      <c r="K356" s="551"/>
      <c r="L356" s="217" t="str">
        <f>IF(ISERROR(VLOOKUP($J351,'自動計算（このシートは消さない）'!$M$3:$AH$52,10,0)),"",VLOOKUP($J351,'自動計算（このシートは消さない）'!$M$3:$AH$52,10,0))&amp;""</f>
        <v/>
      </c>
      <c r="M356" s="218"/>
      <c r="N356" s="218"/>
      <c r="O356" s="218"/>
      <c r="P356" s="218"/>
      <c r="Q356" s="218"/>
      <c r="R356" s="218"/>
      <c r="S356" s="218"/>
      <c r="T356" s="218"/>
      <c r="U356" s="535"/>
    </row>
    <row r="357" spans="1:30" ht="30" customHeight="1">
      <c r="A357" s="547"/>
      <c r="B357" s="532"/>
      <c r="C357" s="532"/>
      <c r="D357" s="532"/>
      <c r="E357" s="532"/>
      <c r="F357" s="541"/>
      <c r="G357" s="532"/>
      <c r="H357" s="544"/>
      <c r="I357" s="535"/>
      <c r="J357" s="538"/>
      <c r="K357" s="194"/>
      <c r="L357" s="217" t="str">
        <f>IF(ISERROR(VLOOKUP($J351,'自動計算（このシートは消さない）'!$M$3:$AH$52,12,0)),"",VLOOKUP($J351,'自動計算（このシートは消さない）'!$M$3:$AH$52,12,0))&amp;""</f>
        <v/>
      </c>
      <c r="M357" s="218"/>
      <c r="N357" s="218"/>
      <c r="O357" s="218"/>
      <c r="P357" s="218"/>
      <c r="Q357" s="218"/>
      <c r="R357" s="218"/>
      <c r="S357" s="218"/>
      <c r="T357" s="218"/>
      <c r="U357" s="535"/>
    </row>
    <row r="358" spans="1:30" ht="30" customHeight="1">
      <c r="A358" s="547"/>
      <c r="B358" s="532"/>
      <c r="C358" s="532"/>
      <c r="D358" s="532"/>
      <c r="E358" s="532"/>
      <c r="F358" s="541"/>
      <c r="G358" s="532"/>
      <c r="H358" s="544"/>
      <c r="I358" s="535"/>
      <c r="J358" s="538"/>
      <c r="K358" s="194"/>
      <c r="L358" s="217" t="str">
        <f>IF(ISERROR(VLOOKUP($J351,'自動計算（このシートは消さない）'!$M$3:$AH$52,14,0)),"",VLOOKUP($J351,'自動計算（このシートは消さない）'!$M$3:$AH$52,14,0))&amp;""</f>
        <v/>
      </c>
      <c r="M358" s="218"/>
      <c r="N358" s="218"/>
      <c r="O358" s="218"/>
      <c r="P358" s="218"/>
      <c r="Q358" s="218"/>
      <c r="R358" s="218"/>
      <c r="S358" s="218"/>
      <c r="T358" s="218"/>
      <c r="U358" s="535"/>
    </row>
    <row r="359" spans="1:30" ht="30" customHeight="1">
      <c r="A359" s="547"/>
      <c r="B359" s="532"/>
      <c r="C359" s="532"/>
      <c r="D359" s="532"/>
      <c r="E359" s="532"/>
      <c r="F359" s="541"/>
      <c r="G359" s="532"/>
      <c r="H359" s="544"/>
      <c r="I359" s="535"/>
      <c r="J359" s="538"/>
      <c r="K359" s="194"/>
      <c r="L359" s="217" t="str">
        <f>IF(ISERROR(VLOOKUP($J351,'自動計算（このシートは消さない）'!$M$3:$AH$52,16,0)),"",VLOOKUP($J351,'自動計算（このシートは消さない）'!$M$3:$AH$52,16,0))&amp;""</f>
        <v/>
      </c>
      <c r="M359" s="218"/>
      <c r="N359" s="218"/>
      <c r="O359" s="218"/>
      <c r="P359" s="218"/>
      <c r="Q359" s="218"/>
      <c r="R359" s="218"/>
      <c r="S359" s="218"/>
      <c r="T359" s="218"/>
      <c r="U359" s="535"/>
    </row>
    <row r="360" spans="1:30" ht="30" customHeight="1">
      <c r="A360" s="547"/>
      <c r="B360" s="532"/>
      <c r="C360" s="532"/>
      <c r="D360" s="532"/>
      <c r="E360" s="532"/>
      <c r="F360" s="541"/>
      <c r="G360" s="532"/>
      <c r="H360" s="544"/>
      <c r="I360" s="535"/>
      <c r="J360" s="538"/>
      <c r="K360" s="194"/>
      <c r="L360" s="217" t="str">
        <f>IF(ISERROR(VLOOKUP($J351,'自動計算（このシートは消さない）'!$M$3:$AH$52,18,0)),"",VLOOKUP($J351,'自動計算（このシートは消さない）'!$M$3:$AH$52,18,0))&amp;""</f>
        <v/>
      </c>
      <c r="M360" s="218"/>
      <c r="N360" s="218"/>
      <c r="O360" s="218"/>
      <c r="P360" s="218"/>
      <c r="Q360" s="218"/>
      <c r="R360" s="218"/>
      <c r="S360" s="218"/>
      <c r="T360" s="218"/>
      <c r="U360" s="535"/>
    </row>
    <row r="361" spans="1:30" ht="30" customHeight="1">
      <c r="A361" s="548"/>
      <c r="B361" s="533"/>
      <c r="C361" s="533"/>
      <c r="D361" s="533"/>
      <c r="E361" s="533"/>
      <c r="F361" s="542"/>
      <c r="G361" s="533"/>
      <c r="H361" s="545"/>
      <c r="I361" s="536"/>
      <c r="J361" s="539"/>
      <c r="K361" s="194"/>
      <c r="L361" s="217" t="str">
        <f>IF(ISERROR(VLOOKUP($J351,'自動計算（このシートは消さない）'!$M$3:$AH$52,20,0)),"",VLOOKUP($J351,'自動計算（このシートは消さない）'!$M$3:$AH$52,20,0))&amp;""</f>
        <v/>
      </c>
      <c r="M361" s="218"/>
      <c r="N361" s="218"/>
      <c r="O361" s="218"/>
      <c r="P361" s="218"/>
      <c r="Q361" s="218"/>
      <c r="R361" s="218"/>
      <c r="S361" s="218"/>
      <c r="T361" s="218"/>
      <c r="U361" s="536"/>
    </row>
    <row r="362" spans="1:30" ht="22.25" customHeight="1">
      <c r="A362" s="546">
        <f t="shared" ref="A362" si="19">A351+1</f>
        <v>33</v>
      </c>
      <c r="B362" s="531" t="str">
        <f>原稿①!F173&amp;""</f>
        <v/>
      </c>
      <c r="C362" s="531" t="str">
        <f>原稿①!G173&amp;""</f>
        <v/>
      </c>
      <c r="D362" s="531" t="str">
        <f>原稿①!H173&amp;""</f>
        <v/>
      </c>
      <c r="E362" s="531" t="str">
        <f>原稿①!I173&amp;""</f>
        <v/>
      </c>
      <c r="F362" s="540" t="str">
        <f>原稿①!J173&amp;""</f>
        <v/>
      </c>
      <c r="G362" s="531" t="str">
        <f>IF(サプライヤー入力FM!$I$362="","",IF(ISERROR(VLOOKUP(原稿①!$W173,'ﾊｯｼｭﾀｸﾞ＆NB名データ（このシートは消さない）'!$C$6:$G$114,5,0)),"",VLOOKUP(原稿①!$W173,'ﾊｯｼｭﾀｸﾞ＆NB名データ（このシートは消さない）'!$C$6:$G$114,5,0)))</f>
        <v/>
      </c>
      <c r="H362" s="543"/>
      <c r="I362" s="534"/>
      <c r="J362" s="537"/>
      <c r="K362" s="549" t="str">
        <f>IF(ISERROR(VLOOKUP($J362,'自動計算（このシートは消さない）'!$M$3:$AH$28,12,0)),"",VLOOKUP($J362,'自動計算（このシートは消さない）'!$M$3:$AH$28,12,0))</f>
        <v/>
      </c>
      <c r="L362" s="217"/>
      <c r="M362" s="180" t="str">
        <f>原稿①!R173&amp;""</f>
        <v>*</v>
      </c>
      <c r="N362" s="180" t="str">
        <f>原稿①!S173&amp;""</f>
        <v/>
      </c>
      <c r="O362" s="180" t="str">
        <f>原稿①!T173&amp;""</f>
        <v/>
      </c>
      <c r="P362" s="180" t="str">
        <f>原稿①!U173&amp;""</f>
        <v/>
      </c>
      <c r="Q362" s="180" t="str">
        <f>原稿①!R175&amp;""</f>
        <v/>
      </c>
      <c r="R362" s="180" t="str">
        <f>原稿①!S175&amp;""</f>
        <v/>
      </c>
      <c r="S362" s="180" t="str">
        <f>原稿①!T175&amp;""</f>
        <v/>
      </c>
      <c r="T362" s="180" t="str">
        <f>原稿①!U175&amp;""</f>
        <v/>
      </c>
      <c r="U362" s="534"/>
      <c r="V362" s="136" t="str">
        <f>IF($M362="","",_xlfn.TEXTJOIN({"","cm","cm","cm","cm","cm","cm","cm","cm","cm","cm"},TRUE,$M362,$L363&amp;M363,$L364&amp;M364,$L365&amp;M365,$L366&amp;M366,$L367&amp;M367,$L368&amp;M368,$L369&amp;M369,$L370&amp;M370,$L371&amp;M371,$L372&amp;M372," "))</f>
        <v xml:space="preserve">* </v>
      </c>
      <c r="W362" s="136" t="str">
        <f>IF($N362="","",_xlfn.TEXTJOIN({"","cm","cm","cm","cm","cm","cm","cm","cm","cm","cm"},TRUE,$N362,$L363&amp;N363,$L364&amp;N364,$L365&amp;N365,$L366&amp;N366,$L367&amp;N367,$L368&amp;N368,$L369&amp;N369,$L370&amp;N370,$L371&amp;N371,$L372&amp;N372," "))</f>
        <v/>
      </c>
      <c r="X362" s="136" t="str">
        <f>IF($O362="","",_xlfn.TEXTJOIN({"","cm","cm","cm","cm","cm","cm","cm","cm","cm","cm"},TRUE,$O362,$L363&amp;O363,$L364&amp;O364,$L365&amp;O365,$L366&amp;O366,$L367&amp;O367,$L368&amp;O368,$L369&amp;O369,$L370&amp;O370,$L371&amp;O371,$L372&amp;O372," "))</f>
        <v/>
      </c>
      <c r="Y362" s="136" t="str">
        <f>IF($P362="","",_xlfn.TEXTJOIN({"","cm","cm","cm","cm","cm","cm","cm","cm","cm","cm"},TRUE,$P362,$L363&amp;P363,$L364&amp;P364,$L365&amp;P365,$L366&amp;P366,$L367&amp;P367,$L368&amp;P368,$L369&amp;P369,$L370&amp;P370,$L371&amp;P371,$L372&amp;P372," "))</f>
        <v/>
      </c>
      <c r="Z362" s="136" t="str">
        <f>IF($Q362="","",_xlfn.TEXTJOIN({"","cm","cm","cm","cm","cm","cm","cm","cm","cm","cm"},TRUE,$Q362,$L363&amp;Q363,$L364&amp;Q364,$L365&amp;Q365,$L366&amp;Q366,$L367&amp;Q367,$L368&amp;Q368,$L369&amp;Q369,$L370&amp;Q370,$L371&amp;Q371,$L372&amp;Q372," "))</f>
        <v/>
      </c>
      <c r="AA362" s="136" t="str">
        <f>IF($R362="","",_xlfn.TEXTJOIN({"","cm","cm","cm","cm","cm","cm","cm","cm","cm","cm"},TRUE,$R362,$L363&amp;R363,$L364&amp;R364,$L365&amp;R365,$L366&amp;R366,$L367&amp;R367,$L368&amp;R368,$L369&amp;R369,$L370&amp;R370,$L371&amp;R371,$L372&amp;R372," "))</f>
        <v/>
      </c>
      <c r="AB362" s="136" t="str">
        <f>IF($S362="","",_xlfn.TEXTJOIN({"","cm","cm","cm","cm","cm","cm","cm","cm","cm","cm"},TRUE,$S362,$L363&amp;S363,$L364&amp;S364,$L365&amp;S365,$L366&amp;S366,$L367&amp;S367,$L368&amp;S368,$L369&amp;S369,$L370&amp;S370,$L371&amp;S371,$L372&amp;S372," "))</f>
        <v/>
      </c>
      <c r="AC362" s="136" t="str">
        <f>IF($T362="","",_xlfn.TEXTJOIN({"","cm","cm","cm","cm","cm","cm","cm","cm","cm","cm"},TRUE,$T362,$L363&amp;T363,$L364&amp;T364,$L365&amp;T365,$L366&amp;T366,$L367&amp;T367,$L368&amp;T368,$L369&amp;T369,$L370&amp;T370,$L371&amp;T371,$L372&amp;T372," "))</f>
        <v/>
      </c>
      <c r="AD362" s="136" t="str">
        <f>V362&amp;CHAR(10)&amp;W362&amp;CHAR(10)&amp;X362&amp;CHAR(10)&amp;Y362&amp;CHAR(10)&amp;Z362&amp;CHAR(10)&amp;AA362&amp;CHAR(10)&amp;AB362&amp;CHAR(10)&amp;AC362</f>
        <v xml:space="preserve">* 
</v>
      </c>
    </row>
    <row r="363" spans="1:30" ht="30" customHeight="1">
      <c r="A363" s="547"/>
      <c r="B363" s="532"/>
      <c r="C363" s="532"/>
      <c r="D363" s="532"/>
      <c r="E363" s="532"/>
      <c r="F363" s="541"/>
      <c r="G363" s="532"/>
      <c r="H363" s="544"/>
      <c r="I363" s="535"/>
      <c r="J363" s="538"/>
      <c r="K363" s="550"/>
      <c r="L363" s="217" t="str">
        <f>IF(ISERROR(VLOOKUP($J362,'自動計算（このシートは消さない）'!$M$3:$AH$52,2,0)),"",VLOOKUP($J362,'自動計算（このシートは消さない）'!$M$3:$AH$52,2,0))&amp;""</f>
        <v/>
      </c>
      <c r="M363" s="218"/>
      <c r="N363" s="218"/>
      <c r="O363" s="218"/>
      <c r="P363" s="218"/>
      <c r="Q363" s="218"/>
      <c r="R363" s="218"/>
      <c r="S363" s="218"/>
      <c r="T363" s="218"/>
      <c r="U363" s="535"/>
    </row>
    <row r="364" spans="1:30" ht="30" customHeight="1">
      <c r="A364" s="547"/>
      <c r="B364" s="532"/>
      <c r="C364" s="532"/>
      <c r="D364" s="532"/>
      <c r="E364" s="532"/>
      <c r="F364" s="541"/>
      <c r="G364" s="532"/>
      <c r="H364" s="544"/>
      <c r="I364" s="535"/>
      <c r="J364" s="538"/>
      <c r="K364" s="550"/>
      <c r="L364" s="217" t="str">
        <f>IF(ISERROR(VLOOKUP($J362,'自動計算（このシートは消さない）'!$M$3:$AH$52,4,0)),"",VLOOKUP($J362,'自動計算（このシートは消さない）'!$M$3:$AH$52,4,0))&amp;""</f>
        <v/>
      </c>
      <c r="M364" s="218"/>
      <c r="N364" s="218"/>
      <c r="O364" s="218"/>
      <c r="P364" s="218"/>
      <c r="Q364" s="218"/>
      <c r="R364" s="218"/>
      <c r="S364" s="218"/>
      <c r="T364" s="218"/>
      <c r="U364" s="535"/>
    </row>
    <row r="365" spans="1:30" ht="30" customHeight="1">
      <c r="A365" s="547"/>
      <c r="B365" s="532"/>
      <c r="C365" s="532"/>
      <c r="D365" s="532"/>
      <c r="E365" s="532"/>
      <c r="F365" s="541"/>
      <c r="G365" s="532"/>
      <c r="H365" s="544"/>
      <c r="I365" s="535"/>
      <c r="J365" s="538"/>
      <c r="K365" s="550"/>
      <c r="L365" s="217" t="str">
        <f>IF(ISERROR(VLOOKUP($J362,'自動計算（このシートは消さない）'!$M$3:$AH$52,6,0)),"",VLOOKUP($J362,'自動計算（このシートは消さない）'!$M$3:$AH$52,6,0))&amp;""</f>
        <v/>
      </c>
      <c r="M365" s="218"/>
      <c r="N365" s="218"/>
      <c r="O365" s="218"/>
      <c r="P365" s="218"/>
      <c r="Q365" s="218"/>
      <c r="R365" s="218"/>
      <c r="S365" s="218"/>
      <c r="T365" s="218"/>
      <c r="U365" s="535"/>
    </row>
    <row r="366" spans="1:30" ht="30" customHeight="1">
      <c r="A366" s="547"/>
      <c r="B366" s="532"/>
      <c r="C366" s="532"/>
      <c r="D366" s="532"/>
      <c r="E366" s="532"/>
      <c r="F366" s="541"/>
      <c r="G366" s="532"/>
      <c r="H366" s="544"/>
      <c r="I366" s="535"/>
      <c r="J366" s="538"/>
      <c r="K366" s="550"/>
      <c r="L366" s="217" t="str">
        <f>IF(ISERROR(VLOOKUP($J362,'自動計算（このシートは消さない）'!$M$3:$AH$52,8,0)),"",VLOOKUP($J362,'自動計算（このシートは消さない）'!$M$3:$AH$52,8,0))&amp;""</f>
        <v/>
      </c>
      <c r="M366" s="218"/>
      <c r="N366" s="218"/>
      <c r="O366" s="218"/>
      <c r="P366" s="218"/>
      <c r="Q366" s="218"/>
      <c r="R366" s="218"/>
      <c r="S366" s="218"/>
      <c r="T366" s="218"/>
      <c r="U366" s="535"/>
    </row>
    <row r="367" spans="1:30" ht="30" customHeight="1">
      <c r="A367" s="547"/>
      <c r="B367" s="532"/>
      <c r="C367" s="532"/>
      <c r="D367" s="532"/>
      <c r="E367" s="532"/>
      <c r="F367" s="541"/>
      <c r="G367" s="532"/>
      <c r="H367" s="544"/>
      <c r="I367" s="535"/>
      <c r="J367" s="538"/>
      <c r="K367" s="551"/>
      <c r="L367" s="217" t="str">
        <f>IF(ISERROR(VLOOKUP($J362,'自動計算（このシートは消さない）'!$M$3:$AH$52,10,0)),"",VLOOKUP($J362,'自動計算（このシートは消さない）'!$M$3:$AH$52,10,0))&amp;""</f>
        <v/>
      </c>
      <c r="M367" s="218"/>
      <c r="N367" s="218"/>
      <c r="O367" s="218"/>
      <c r="P367" s="218"/>
      <c r="Q367" s="218"/>
      <c r="R367" s="218"/>
      <c r="S367" s="218"/>
      <c r="T367" s="218"/>
      <c r="U367" s="535"/>
    </row>
    <row r="368" spans="1:30" ht="30" customHeight="1">
      <c r="A368" s="547"/>
      <c r="B368" s="532"/>
      <c r="C368" s="532"/>
      <c r="D368" s="532"/>
      <c r="E368" s="532"/>
      <c r="F368" s="541"/>
      <c r="G368" s="532"/>
      <c r="H368" s="544"/>
      <c r="I368" s="535"/>
      <c r="J368" s="538"/>
      <c r="K368" s="194"/>
      <c r="L368" s="217" t="str">
        <f>IF(ISERROR(VLOOKUP($J362,'自動計算（このシートは消さない）'!$M$3:$AH$52,12,0)),"",VLOOKUP($J362,'自動計算（このシートは消さない）'!$M$3:$AH$52,12,0))&amp;""</f>
        <v/>
      </c>
      <c r="M368" s="218"/>
      <c r="N368" s="218"/>
      <c r="O368" s="218"/>
      <c r="P368" s="218"/>
      <c r="Q368" s="218"/>
      <c r="R368" s="218"/>
      <c r="S368" s="218"/>
      <c r="T368" s="218"/>
      <c r="U368" s="535"/>
    </row>
    <row r="369" spans="1:30" ht="30" customHeight="1">
      <c r="A369" s="547"/>
      <c r="B369" s="532"/>
      <c r="C369" s="532"/>
      <c r="D369" s="532"/>
      <c r="E369" s="532"/>
      <c r="F369" s="541"/>
      <c r="G369" s="532"/>
      <c r="H369" s="544"/>
      <c r="I369" s="535"/>
      <c r="J369" s="538"/>
      <c r="K369" s="194"/>
      <c r="L369" s="217" t="str">
        <f>IF(ISERROR(VLOOKUP($J362,'自動計算（このシートは消さない）'!$M$3:$AH$52,14,0)),"",VLOOKUP($J362,'自動計算（このシートは消さない）'!$M$3:$AH$52,14,0))&amp;""</f>
        <v/>
      </c>
      <c r="M369" s="218"/>
      <c r="N369" s="218"/>
      <c r="O369" s="218"/>
      <c r="P369" s="218"/>
      <c r="Q369" s="218"/>
      <c r="R369" s="218"/>
      <c r="S369" s="218"/>
      <c r="T369" s="218"/>
      <c r="U369" s="535"/>
    </row>
    <row r="370" spans="1:30" ht="30" customHeight="1">
      <c r="A370" s="547"/>
      <c r="B370" s="532"/>
      <c r="C370" s="532"/>
      <c r="D370" s="532"/>
      <c r="E370" s="532"/>
      <c r="F370" s="541"/>
      <c r="G370" s="532"/>
      <c r="H370" s="544"/>
      <c r="I370" s="535"/>
      <c r="J370" s="538"/>
      <c r="K370" s="194"/>
      <c r="L370" s="217" t="str">
        <f>IF(ISERROR(VLOOKUP($J362,'自動計算（このシートは消さない）'!$M$3:$AH$52,16,0)),"",VLOOKUP($J362,'自動計算（このシートは消さない）'!$M$3:$AH$52,16,0))&amp;""</f>
        <v/>
      </c>
      <c r="M370" s="218"/>
      <c r="N370" s="218"/>
      <c r="O370" s="218"/>
      <c r="P370" s="218"/>
      <c r="Q370" s="218"/>
      <c r="R370" s="218"/>
      <c r="S370" s="218"/>
      <c r="T370" s="218"/>
      <c r="U370" s="535"/>
    </row>
    <row r="371" spans="1:30" ht="30" customHeight="1">
      <c r="A371" s="547"/>
      <c r="B371" s="532"/>
      <c r="C371" s="532"/>
      <c r="D371" s="532"/>
      <c r="E371" s="532"/>
      <c r="F371" s="541"/>
      <c r="G371" s="532"/>
      <c r="H371" s="544"/>
      <c r="I371" s="535"/>
      <c r="J371" s="538"/>
      <c r="K371" s="194"/>
      <c r="L371" s="217" t="str">
        <f>IF(ISERROR(VLOOKUP($J362,'自動計算（このシートは消さない）'!$M$3:$AH$52,18,0)),"",VLOOKUP($J362,'自動計算（このシートは消さない）'!$M$3:$AH$52,18,0))&amp;""</f>
        <v/>
      </c>
      <c r="M371" s="218"/>
      <c r="N371" s="218"/>
      <c r="O371" s="218"/>
      <c r="P371" s="218"/>
      <c r="Q371" s="218"/>
      <c r="R371" s="218"/>
      <c r="S371" s="218"/>
      <c r="T371" s="218"/>
      <c r="U371" s="535"/>
    </row>
    <row r="372" spans="1:30" ht="30" customHeight="1">
      <c r="A372" s="548"/>
      <c r="B372" s="533"/>
      <c r="C372" s="533"/>
      <c r="D372" s="533"/>
      <c r="E372" s="533"/>
      <c r="F372" s="542"/>
      <c r="G372" s="533"/>
      <c r="H372" s="545"/>
      <c r="I372" s="536"/>
      <c r="J372" s="539"/>
      <c r="K372" s="194"/>
      <c r="L372" s="217" t="str">
        <f>IF(ISERROR(VLOOKUP($J362,'自動計算（このシートは消さない）'!$M$3:$AH$52,20,0)),"",VLOOKUP($J362,'自動計算（このシートは消さない）'!$M$3:$AH$52,20,0))&amp;""</f>
        <v/>
      </c>
      <c r="M372" s="218"/>
      <c r="N372" s="218"/>
      <c r="O372" s="218"/>
      <c r="P372" s="218"/>
      <c r="Q372" s="218"/>
      <c r="R372" s="218"/>
      <c r="S372" s="218"/>
      <c r="T372" s="218"/>
      <c r="U372" s="536"/>
    </row>
    <row r="373" spans="1:30" ht="22.25" customHeight="1">
      <c r="A373" s="546">
        <f t="shared" ref="A373" si="20">A362+1</f>
        <v>34</v>
      </c>
      <c r="B373" s="531" t="str">
        <f>原稿①!F177&amp;""</f>
        <v/>
      </c>
      <c r="C373" s="531" t="str">
        <f>原稿①!G177&amp;""</f>
        <v/>
      </c>
      <c r="D373" s="531" t="str">
        <f>原稿①!H177&amp;""</f>
        <v/>
      </c>
      <c r="E373" s="531" t="str">
        <f>原稿①!I177&amp;""</f>
        <v/>
      </c>
      <c r="F373" s="540" t="str">
        <f>原稿①!J177&amp;""</f>
        <v/>
      </c>
      <c r="G373" s="531" t="str">
        <f>IF(サプライヤー入力FM!$I$373="","",IF(ISERROR(VLOOKUP(原稿①!$W177,'ﾊｯｼｭﾀｸﾞ＆NB名データ（このシートは消さない）'!$C$6:$G$114,5,0)),"",VLOOKUP(原稿①!$W177,'ﾊｯｼｭﾀｸﾞ＆NB名データ（このシートは消さない）'!$C$6:$G$114,5,0)))</f>
        <v/>
      </c>
      <c r="H373" s="543"/>
      <c r="I373" s="534"/>
      <c r="J373" s="537"/>
      <c r="K373" s="549" t="str">
        <f>IF(ISERROR(VLOOKUP($J373,'自動計算（このシートは消さない）'!$M$3:$AH$28,12,0)),"",VLOOKUP($J373,'自動計算（このシートは消さない）'!$M$3:$AH$28,12,0))</f>
        <v/>
      </c>
      <c r="L373" s="217"/>
      <c r="M373" s="180" t="str">
        <f>原稿①!R187&amp;""</f>
        <v/>
      </c>
      <c r="N373" s="180" t="str">
        <f>原稿①!S187&amp;""</f>
        <v/>
      </c>
      <c r="O373" s="180" t="str">
        <f>原稿①!T187&amp;""</f>
        <v/>
      </c>
      <c r="P373" s="180" t="str">
        <f>原稿①!U187&amp;""</f>
        <v/>
      </c>
      <c r="Q373" s="180" t="str">
        <f>原稿①!R179&amp;""</f>
        <v/>
      </c>
      <c r="R373" s="180" t="str">
        <f>原稿①!S179&amp;""</f>
        <v/>
      </c>
      <c r="S373" s="180" t="str">
        <f>原稿①!T179&amp;""</f>
        <v/>
      </c>
      <c r="T373" s="180" t="str">
        <f>原稿①!U179&amp;""</f>
        <v/>
      </c>
      <c r="U373" s="534"/>
      <c r="V373" s="136" t="str">
        <f>IF($M373="","",_xlfn.TEXTJOIN({"","cm","cm","cm","cm","cm","cm","cm","cm","cm","cm"},TRUE,$M373,$L374&amp;M374,$L375&amp;M375,$L376&amp;M376,$L377&amp;M377,$L378&amp;M378,$L379&amp;M379,$L380&amp;M380,$L381&amp;M381,$L382&amp;M382,$L383&amp;M383," "))</f>
        <v/>
      </c>
      <c r="W373" s="136" t="str">
        <f>IF($N373="","",_xlfn.TEXTJOIN({"","cm","cm","cm","cm","cm","cm","cm","cm","cm","cm"},TRUE,$N373,$L374&amp;N374,$L375&amp;N375,$L376&amp;N376,$L377&amp;N377,$L378&amp;N378,$L379&amp;N379,$L380&amp;N380,$L381&amp;N381,$L382&amp;N382,$L383&amp;N383," "))</f>
        <v/>
      </c>
      <c r="X373" s="136" t="str">
        <f>IF($O373="","",_xlfn.TEXTJOIN({"","cm","cm","cm","cm","cm","cm","cm","cm","cm","cm"},TRUE,$O373,$L374&amp;O374,$L375&amp;O375,$L376&amp;O376,$L377&amp;O377,$L378&amp;O378,$L379&amp;O379,$L380&amp;O380,$L381&amp;O381,$L382&amp;O382,$L383&amp;O383," "))</f>
        <v/>
      </c>
      <c r="Y373" s="136" t="str">
        <f>IF($P373="","",_xlfn.TEXTJOIN({"","cm","cm","cm","cm","cm","cm","cm","cm","cm","cm"},TRUE,$P373,$L374&amp;P374,$L375&amp;P375,$L376&amp;P376,$L377&amp;P377,$L378&amp;P378,$L379&amp;P379,$L380&amp;P380,$L381&amp;P381,$L382&amp;P382,$L383&amp;P383," "))</f>
        <v/>
      </c>
      <c r="Z373" s="136" t="str">
        <f>IF($Q373="","",_xlfn.TEXTJOIN({"","cm","cm","cm","cm","cm","cm","cm","cm","cm","cm"},TRUE,$Q373,$L374&amp;Q374,$L375&amp;Q375,$L376&amp;Q376,$L377&amp;Q377,$L378&amp;Q378,$L379&amp;Q379,$L380&amp;Q380,$L381&amp;Q381,$L382&amp;Q382,$L383&amp;Q383," "))</f>
        <v/>
      </c>
      <c r="AA373" s="136" t="str">
        <f>IF($R373="","",_xlfn.TEXTJOIN({"","cm","cm","cm","cm","cm","cm","cm","cm","cm","cm"},TRUE,$R373,$L374&amp;R374,$L375&amp;R375,$L376&amp;R376,$L377&amp;R377,$L378&amp;R378,$L379&amp;R379,$L380&amp;R380,$L381&amp;R381,$L382&amp;R382,$L383&amp;R383," "))</f>
        <v/>
      </c>
      <c r="AB373" s="136" t="str">
        <f>IF($S373="","",_xlfn.TEXTJOIN({"","cm","cm","cm","cm","cm","cm","cm","cm","cm","cm"},TRUE,$S373,$L374&amp;S374,$L375&amp;S375,$L376&amp;S376,$L377&amp;S377,$L378&amp;S378,$L379&amp;S379,$L380&amp;S380,$L381&amp;S381,$L382&amp;S382,$L383&amp;S383," "))</f>
        <v/>
      </c>
      <c r="AC373" s="136" t="str">
        <f>IF($T373="","",_xlfn.TEXTJOIN({"","cm","cm","cm","cm","cm","cm","cm","cm","cm","cm"},TRUE,$T373,$L374&amp;T374,$L375&amp;T375,$L376&amp;T376,$L377&amp;T377,$L378&amp;T378,$L379&amp;T379,$L380&amp;T380,$L381&amp;T381,$L382&amp;T382,$L383&amp;T383," "))</f>
        <v/>
      </c>
      <c r="AD373" s="136" t="str">
        <f>V373&amp;CHAR(10)&amp;W373&amp;CHAR(10)&amp;X373&amp;CHAR(10)&amp;Y373&amp;CHAR(10)&amp;Z373&amp;CHAR(10)&amp;AA373&amp;CHAR(10)&amp;AB373&amp;CHAR(10)&amp;AC373</f>
        <v xml:space="preserve">
</v>
      </c>
    </row>
    <row r="374" spans="1:30" ht="30" customHeight="1">
      <c r="A374" s="547"/>
      <c r="B374" s="532"/>
      <c r="C374" s="532"/>
      <c r="D374" s="532"/>
      <c r="E374" s="532"/>
      <c r="F374" s="541"/>
      <c r="G374" s="532"/>
      <c r="H374" s="544"/>
      <c r="I374" s="535"/>
      <c r="J374" s="538"/>
      <c r="K374" s="550"/>
      <c r="L374" s="217" t="str">
        <f>IF(ISERROR(VLOOKUP($J373,'自動計算（このシートは消さない）'!$M$3:$AH$52,2,0)),"",VLOOKUP($J373,'自動計算（このシートは消さない）'!$M$3:$AH$52,2,0))&amp;""</f>
        <v/>
      </c>
      <c r="M374" s="218"/>
      <c r="N374" s="218"/>
      <c r="O374" s="218"/>
      <c r="P374" s="218"/>
      <c r="Q374" s="218"/>
      <c r="R374" s="218"/>
      <c r="S374" s="218"/>
      <c r="T374" s="218"/>
      <c r="U374" s="535"/>
    </row>
    <row r="375" spans="1:30" ht="30" customHeight="1">
      <c r="A375" s="547"/>
      <c r="B375" s="532"/>
      <c r="C375" s="532"/>
      <c r="D375" s="532"/>
      <c r="E375" s="532"/>
      <c r="F375" s="541"/>
      <c r="G375" s="532"/>
      <c r="H375" s="544"/>
      <c r="I375" s="535"/>
      <c r="J375" s="538"/>
      <c r="K375" s="550"/>
      <c r="L375" s="217" t="str">
        <f>IF(ISERROR(VLOOKUP($J373,'自動計算（このシートは消さない）'!$M$3:$AH$52,4,0)),"",VLOOKUP($J373,'自動計算（このシートは消さない）'!$M$3:$AH$52,4,0))&amp;""</f>
        <v/>
      </c>
      <c r="M375" s="218"/>
      <c r="N375" s="218"/>
      <c r="O375" s="218"/>
      <c r="P375" s="218"/>
      <c r="Q375" s="218"/>
      <c r="R375" s="218"/>
      <c r="S375" s="218"/>
      <c r="T375" s="218"/>
      <c r="U375" s="535"/>
    </row>
    <row r="376" spans="1:30" ht="30" customHeight="1">
      <c r="A376" s="547"/>
      <c r="B376" s="532"/>
      <c r="C376" s="532"/>
      <c r="D376" s="532"/>
      <c r="E376" s="532"/>
      <c r="F376" s="541"/>
      <c r="G376" s="532"/>
      <c r="H376" s="544"/>
      <c r="I376" s="535"/>
      <c r="J376" s="538"/>
      <c r="K376" s="550"/>
      <c r="L376" s="217" t="str">
        <f>IF(ISERROR(VLOOKUP($J373,'自動計算（このシートは消さない）'!$M$3:$AH$52,6,0)),"",VLOOKUP($J373,'自動計算（このシートは消さない）'!$M$3:$AH$52,6,0))&amp;""</f>
        <v/>
      </c>
      <c r="M376" s="218"/>
      <c r="N376" s="218"/>
      <c r="O376" s="218"/>
      <c r="P376" s="218"/>
      <c r="Q376" s="218"/>
      <c r="R376" s="218"/>
      <c r="S376" s="218"/>
      <c r="T376" s="218"/>
      <c r="U376" s="535"/>
    </row>
    <row r="377" spans="1:30" ht="30" customHeight="1">
      <c r="A377" s="547"/>
      <c r="B377" s="532"/>
      <c r="C377" s="532"/>
      <c r="D377" s="532"/>
      <c r="E377" s="532"/>
      <c r="F377" s="541"/>
      <c r="G377" s="532"/>
      <c r="H377" s="544"/>
      <c r="I377" s="535"/>
      <c r="J377" s="538"/>
      <c r="K377" s="550"/>
      <c r="L377" s="217" t="str">
        <f>IF(ISERROR(VLOOKUP($J373,'自動計算（このシートは消さない）'!$M$3:$AH$52,8,0)),"",VLOOKUP($J373,'自動計算（このシートは消さない）'!$M$3:$AH$52,8,0))&amp;""</f>
        <v/>
      </c>
      <c r="M377" s="218"/>
      <c r="N377" s="218"/>
      <c r="O377" s="218"/>
      <c r="P377" s="218"/>
      <c r="Q377" s="218"/>
      <c r="R377" s="218"/>
      <c r="S377" s="218"/>
      <c r="T377" s="218"/>
      <c r="U377" s="535"/>
    </row>
    <row r="378" spans="1:30" ht="30" customHeight="1">
      <c r="A378" s="547"/>
      <c r="B378" s="532"/>
      <c r="C378" s="532"/>
      <c r="D378" s="532"/>
      <c r="E378" s="532"/>
      <c r="F378" s="541"/>
      <c r="G378" s="532"/>
      <c r="H378" s="544"/>
      <c r="I378" s="535"/>
      <c r="J378" s="538"/>
      <c r="K378" s="551"/>
      <c r="L378" s="217" t="str">
        <f>IF(ISERROR(VLOOKUP($J373,'自動計算（このシートは消さない）'!$M$3:$AH$52,10,0)),"",VLOOKUP($J373,'自動計算（このシートは消さない）'!$M$3:$AH$52,10,0))&amp;""</f>
        <v/>
      </c>
      <c r="M378" s="218"/>
      <c r="N378" s="218"/>
      <c r="O378" s="218"/>
      <c r="P378" s="218"/>
      <c r="Q378" s="218"/>
      <c r="R378" s="218"/>
      <c r="S378" s="218"/>
      <c r="T378" s="218"/>
      <c r="U378" s="535"/>
    </row>
    <row r="379" spans="1:30" ht="30" customHeight="1">
      <c r="A379" s="547"/>
      <c r="B379" s="532"/>
      <c r="C379" s="532"/>
      <c r="D379" s="532"/>
      <c r="E379" s="532"/>
      <c r="F379" s="541"/>
      <c r="G379" s="532"/>
      <c r="H379" s="544"/>
      <c r="I379" s="535"/>
      <c r="J379" s="538"/>
      <c r="K379" s="194"/>
      <c r="L379" s="217" t="str">
        <f>IF(ISERROR(VLOOKUP($J373,'自動計算（このシートは消さない）'!$M$3:$AH$52,12,0)),"",VLOOKUP($J373,'自動計算（このシートは消さない）'!$M$3:$AH$52,12,0))&amp;""</f>
        <v/>
      </c>
      <c r="M379" s="218"/>
      <c r="N379" s="218"/>
      <c r="O379" s="218"/>
      <c r="P379" s="218"/>
      <c r="Q379" s="218"/>
      <c r="R379" s="218"/>
      <c r="S379" s="218"/>
      <c r="T379" s="218"/>
      <c r="U379" s="535"/>
    </row>
    <row r="380" spans="1:30" ht="30" customHeight="1">
      <c r="A380" s="547"/>
      <c r="B380" s="532"/>
      <c r="C380" s="532"/>
      <c r="D380" s="532"/>
      <c r="E380" s="532"/>
      <c r="F380" s="541"/>
      <c r="G380" s="532"/>
      <c r="H380" s="544"/>
      <c r="I380" s="535"/>
      <c r="J380" s="538"/>
      <c r="K380" s="194"/>
      <c r="L380" s="217" t="str">
        <f>IF(ISERROR(VLOOKUP($J373,'自動計算（このシートは消さない）'!$M$3:$AH$52,14,0)),"",VLOOKUP($J373,'自動計算（このシートは消さない）'!$M$3:$AH$52,14,0))&amp;""</f>
        <v/>
      </c>
      <c r="M380" s="218"/>
      <c r="N380" s="218"/>
      <c r="O380" s="218"/>
      <c r="P380" s="218"/>
      <c r="Q380" s="218"/>
      <c r="R380" s="218"/>
      <c r="S380" s="218"/>
      <c r="T380" s="218"/>
      <c r="U380" s="535"/>
    </row>
    <row r="381" spans="1:30" ht="30" customHeight="1">
      <c r="A381" s="547"/>
      <c r="B381" s="532"/>
      <c r="C381" s="532"/>
      <c r="D381" s="532"/>
      <c r="E381" s="532"/>
      <c r="F381" s="541"/>
      <c r="G381" s="532"/>
      <c r="H381" s="544"/>
      <c r="I381" s="535"/>
      <c r="J381" s="538"/>
      <c r="K381" s="194"/>
      <c r="L381" s="217" t="str">
        <f>IF(ISERROR(VLOOKUP($J373,'自動計算（このシートは消さない）'!$M$3:$AH$52,16,0)),"",VLOOKUP($J373,'自動計算（このシートは消さない）'!$M$3:$AH$52,16,0))&amp;""</f>
        <v/>
      </c>
      <c r="M381" s="218"/>
      <c r="N381" s="218"/>
      <c r="O381" s="218"/>
      <c r="P381" s="218"/>
      <c r="Q381" s="218"/>
      <c r="R381" s="218"/>
      <c r="S381" s="218"/>
      <c r="T381" s="218"/>
      <c r="U381" s="535"/>
    </row>
    <row r="382" spans="1:30" ht="30" customHeight="1">
      <c r="A382" s="547"/>
      <c r="B382" s="532"/>
      <c r="C382" s="532"/>
      <c r="D382" s="532"/>
      <c r="E382" s="532"/>
      <c r="F382" s="541"/>
      <c r="G382" s="532"/>
      <c r="H382" s="544"/>
      <c r="I382" s="535"/>
      <c r="J382" s="538"/>
      <c r="K382" s="194"/>
      <c r="L382" s="217" t="str">
        <f>IF(ISERROR(VLOOKUP($J373,'自動計算（このシートは消さない）'!$M$3:$AH$52,18,0)),"",VLOOKUP($J373,'自動計算（このシートは消さない）'!$M$3:$AH$52,18,0))&amp;""</f>
        <v/>
      </c>
      <c r="M382" s="218"/>
      <c r="N382" s="218"/>
      <c r="O382" s="218"/>
      <c r="P382" s="218"/>
      <c r="Q382" s="218"/>
      <c r="R382" s="218"/>
      <c r="S382" s="218"/>
      <c r="T382" s="218"/>
      <c r="U382" s="535"/>
    </row>
    <row r="383" spans="1:30" ht="30" customHeight="1">
      <c r="A383" s="548"/>
      <c r="B383" s="533"/>
      <c r="C383" s="533"/>
      <c r="D383" s="533"/>
      <c r="E383" s="533"/>
      <c r="F383" s="542"/>
      <c r="G383" s="533"/>
      <c r="H383" s="545"/>
      <c r="I383" s="536"/>
      <c r="J383" s="539"/>
      <c r="K383" s="194"/>
      <c r="L383" s="217" t="str">
        <f>IF(ISERROR(VLOOKUP($J373,'自動計算（このシートは消さない）'!$M$3:$AH$52,20,0)),"",VLOOKUP($J373,'自動計算（このシートは消さない）'!$M$3:$AH$52,20,0))&amp;""</f>
        <v/>
      </c>
      <c r="M383" s="218"/>
      <c r="N383" s="218"/>
      <c r="O383" s="218"/>
      <c r="P383" s="218"/>
      <c r="Q383" s="218"/>
      <c r="R383" s="218"/>
      <c r="S383" s="218"/>
      <c r="T383" s="218"/>
      <c r="U383" s="536"/>
    </row>
    <row r="384" spans="1:30" ht="22.25" customHeight="1">
      <c r="A384" s="546">
        <f t="shared" ref="A384" si="21">A373+1</f>
        <v>35</v>
      </c>
      <c r="B384" s="531" t="str">
        <f>原稿①!F181&amp;""</f>
        <v/>
      </c>
      <c r="C384" s="531" t="str">
        <f>原稿①!G181&amp;""</f>
        <v/>
      </c>
      <c r="D384" s="531" t="str">
        <f>原稿①!H181&amp;""</f>
        <v/>
      </c>
      <c r="E384" s="531" t="str">
        <f>原稿①!I181&amp;""</f>
        <v/>
      </c>
      <c r="F384" s="540" t="str">
        <f>原稿①!J181&amp;""</f>
        <v/>
      </c>
      <c r="G384" s="531" t="str">
        <f>IF(サプライヤー入力FM!$I$384="","",IF(ISERROR(VLOOKUP(原稿①!$W181,'ﾊｯｼｭﾀｸﾞ＆NB名データ（このシートは消さない）'!$C$6:$G$114,5,0)),"",VLOOKUP(原稿①!$W181,'ﾊｯｼｭﾀｸﾞ＆NB名データ（このシートは消さない）'!$C$6:$G$114,5,0)))</f>
        <v/>
      </c>
      <c r="H384" s="543"/>
      <c r="I384" s="534"/>
      <c r="J384" s="537"/>
      <c r="K384" s="549" t="str">
        <f>IF(ISERROR(VLOOKUP($J384,'自動計算（このシートは消さない）'!$M$3:$AH$28,12,0)),"",VLOOKUP($J384,'自動計算（このシートは消さない）'!$M$3:$AH$28,12,0))</f>
        <v/>
      </c>
      <c r="L384" s="217"/>
      <c r="M384" s="180" t="str">
        <f>原稿①!R181&amp;""</f>
        <v>*</v>
      </c>
      <c r="N384" s="180" t="str">
        <f>原稿①!S181&amp;""</f>
        <v/>
      </c>
      <c r="O384" s="180" t="str">
        <f>原稿①!T181&amp;""</f>
        <v/>
      </c>
      <c r="P384" s="180" t="str">
        <f>原稿①!U181&amp;""</f>
        <v/>
      </c>
      <c r="Q384" s="180" t="str">
        <f>原稿①!R183&amp;""</f>
        <v/>
      </c>
      <c r="R384" s="180" t="str">
        <f>原稿①!S183&amp;""</f>
        <v/>
      </c>
      <c r="S384" s="180" t="str">
        <f>原稿①!T183&amp;""</f>
        <v/>
      </c>
      <c r="T384" s="180" t="str">
        <f>原稿①!U183&amp;""</f>
        <v/>
      </c>
      <c r="U384" s="534"/>
      <c r="V384" s="136" t="str">
        <f>IF($M384="","",_xlfn.TEXTJOIN({"","cm","cm","cm","cm","cm","cm","cm","cm","cm","cm"},TRUE,$M384,$L385&amp;M385,$L386&amp;M386,$L387&amp;M387,$L388&amp;M388,$L389&amp;M389,$L390&amp;M390,$L391&amp;M391,$L392&amp;M392,$L393&amp;M393,$L394&amp;M394," "))</f>
        <v xml:space="preserve">* </v>
      </c>
      <c r="W384" s="136" t="str">
        <f>IF($N384="","",_xlfn.TEXTJOIN({"","cm","cm","cm","cm","cm","cm","cm","cm","cm","cm"},TRUE,$N384,$L385&amp;N385,$L386&amp;N386,$L387&amp;N387,$L388&amp;N388,$L389&amp;N389,$L390&amp;N390,$L391&amp;N391,$L392&amp;N392,$L393&amp;N393,$L394&amp;N394," "))</f>
        <v/>
      </c>
      <c r="X384" s="136" t="str">
        <f>IF($O384="","",_xlfn.TEXTJOIN({"","cm","cm","cm","cm","cm","cm","cm","cm","cm","cm"},TRUE,$O384,$L385&amp;O385,$L386&amp;O386,$L387&amp;O387,$L388&amp;O388,$L389&amp;O389,$L390&amp;O390,$L391&amp;O391,$L392&amp;O392,$L393&amp;O393,$L394&amp;O394," "))</f>
        <v/>
      </c>
      <c r="Y384" s="136" t="str">
        <f>IF($P384="","",_xlfn.TEXTJOIN({"","cm","cm","cm","cm","cm","cm","cm","cm","cm","cm"},TRUE,$P384,$L385&amp;P385,$L386&amp;P386,$L387&amp;P387,$L388&amp;P388,$L389&amp;P389,$L390&amp;P390,$L391&amp;P391,$L392&amp;P392,$L393&amp;P393,$L394&amp;P394," "))</f>
        <v/>
      </c>
      <c r="Z384" s="136" t="str">
        <f>IF($Q384="","",_xlfn.TEXTJOIN({"","cm","cm","cm","cm","cm","cm","cm","cm","cm","cm"},TRUE,$Q384,$L385&amp;Q385,$L386&amp;Q386,$L387&amp;Q387,$L388&amp;Q388,$L389&amp;Q389,$L390&amp;Q390,$L391&amp;Q391,$L392&amp;Q392,$L393&amp;Q393,$L394&amp;Q394," "))</f>
        <v/>
      </c>
      <c r="AA384" s="136" t="str">
        <f>IF($R384="","",_xlfn.TEXTJOIN({"","cm","cm","cm","cm","cm","cm","cm","cm","cm","cm"},TRUE,$R384,$L385&amp;R385,$L386&amp;R386,$L387&amp;R387,$L388&amp;R388,$L389&amp;R389,$L390&amp;R390,$L391&amp;R391,$L392&amp;R392,$L393&amp;R393,$L394&amp;R394," "))</f>
        <v/>
      </c>
      <c r="AB384" s="136" t="str">
        <f>IF($S384="","",_xlfn.TEXTJOIN({"","cm","cm","cm","cm","cm","cm","cm","cm","cm","cm"},TRUE,$S384,$L385&amp;S385,$L386&amp;S386,$L387&amp;S387,$L388&amp;S388,$L389&amp;S389,$L390&amp;S390,$L391&amp;S391,$L392&amp;S392,$L393&amp;S393,$L394&amp;S394," "))</f>
        <v/>
      </c>
      <c r="AC384" s="136" t="str">
        <f>IF($T384="","",_xlfn.TEXTJOIN({"","cm","cm","cm","cm","cm","cm","cm","cm","cm","cm"},TRUE,$T384,$L385&amp;T385,$L386&amp;T386,$L387&amp;T387,$L388&amp;T388,$L389&amp;T389,$L390&amp;T390,$L391&amp;T391,$L392&amp;T392,$L393&amp;T393,$L394&amp;T394," "))</f>
        <v/>
      </c>
      <c r="AD384" s="136" t="str">
        <f>V384&amp;CHAR(10)&amp;W384&amp;CHAR(10)&amp;X384&amp;CHAR(10)&amp;Y384&amp;CHAR(10)&amp;Z384&amp;CHAR(10)&amp;AA384&amp;CHAR(10)&amp;AB384&amp;CHAR(10)&amp;AC384</f>
        <v xml:space="preserve">* 
</v>
      </c>
    </row>
    <row r="385" spans="1:30" ht="30" customHeight="1">
      <c r="A385" s="547"/>
      <c r="B385" s="532"/>
      <c r="C385" s="532"/>
      <c r="D385" s="532"/>
      <c r="E385" s="532"/>
      <c r="F385" s="541"/>
      <c r="G385" s="532"/>
      <c r="H385" s="544"/>
      <c r="I385" s="535"/>
      <c r="J385" s="538"/>
      <c r="K385" s="550"/>
      <c r="L385" s="217" t="str">
        <f>IF(ISERROR(VLOOKUP($J384,'自動計算（このシートは消さない）'!$M$3:$AH$52,2,0)),"",VLOOKUP($J384,'自動計算（このシートは消さない）'!$M$3:$AH$52,2,0))&amp;""</f>
        <v/>
      </c>
      <c r="M385" s="218"/>
      <c r="N385" s="218"/>
      <c r="O385" s="218"/>
      <c r="P385" s="218"/>
      <c r="Q385" s="218"/>
      <c r="R385" s="218"/>
      <c r="S385" s="218"/>
      <c r="T385" s="218"/>
      <c r="U385" s="535"/>
    </row>
    <row r="386" spans="1:30" ht="30" customHeight="1">
      <c r="A386" s="547"/>
      <c r="B386" s="532"/>
      <c r="C386" s="532"/>
      <c r="D386" s="532"/>
      <c r="E386" s="532"/>
      <c r="F386" s="541"/>
      <c r="G386" s="532"/>
      <c r="H386" s="544"/>
      <c r="I386" s="535"/>
      <c r="J386" s="538"/>
      <c r="K386" s="550"/>
      <c r="L386" s="217" t="str">
        <f>IF(ISERROR(VLOOKUP($J384,'自動計算（このシートは消さない）'!$M$3:$AH$52,4,0)),"",VLOOKUP($J384,'自動計算（このシートは消さない）'!$M$3:$AH$52,4,0))&amp;""</f>
        <v/>
      </c>
      <c r="M386" s="218"/>
      <c r="N386" s="218"/>
      <c r="O386" s="218"/>
      <c r="P386" s="218"/>
      <c r="Q386" s="218"/>
      <c r="R386" s="218"/>
      <c r="S386" s="218"/>
      <c r="T386" s="218"/>
      <c r="U386" s="535"/>
    </row>
    <row r="387" spans="1:30" ht="30" customHeight="1">
      <c r="A387" s="547"/>
      <c r="B387" s="532"/>
      <c r="C387" s="532"/>
      <c r="D387" s="532"/>
      <c r="E387" s="532"/>
      <c r="F387" s="541"/>
      <c r="G387" s="532"/>
      <c r="H387" s="544"/>
      <c r="I387" s="535"/>
      <c r="J387" s="538"/>
      <c r="K387" s="550"/>
      <c r="L387" s="217" t="str">
        <f>IF(ISERROR(VLOOKUP($J384,'自動計算（このシートは消さない）'!$M$3:$AH$52,6,0)),"",VLOOKUP($J384,'自動計算（このシートは消さない）'!$M$3:$AH$52,6,0))&amp;""</f>
        <v/>
      </c>
      <c r="M387" s="218"/>
      <c r="N387" s="218"/>
      <c r="O387" s="218"/>
      <c r="P387" s="218"/>
      <c r="Q387" s="218"/>
      <c r="R387" s="218"/>
      <c r="S387" s="218"/>
      <c r="T387" s="218"/>
      <c r="U387" s="535"/>
    </row>
    <row r="388" spans="1:30" ht="30" customHeight="1">
      <c r="A388" s="547"/>
      <c r="B388" s="532"/>
      <c r="C388" s="532"/>
      <c r="D388" s="532"/>
      <c r="E388" s="532"/>
      <c r="F388" s="541"/>
      <c r="G388" s="532"/>
      <c r="H388" s="544"/>
      <c r="I388" s="535"/>
      <c r="J388" s="538"/>
      <c r="K388" s="550"/>
      <c r="L388" s="217" t="str">
        <f>IF(ISERROR(VLOOKUP($J384,'自動計算（このシートは消さない）'!$M$3:$AH$52,8,0)),"",VLOOKUP($J384,'自動計算（このシートは消さない）'!$M$3:$AH$52,8,0))&amp;""</f>
        <v/>
      </c>
      <c r="M388" s="218"/>
      <c r="N388" s="218"/>
      <c r="O388" s="218"/>
      <c r="P388" s="218"/>
      <c r="Q388" s="218"/>
      <c r="R388" s="218"/>
      <c r="S388" s="218"/>
      <c r="T388" s="218"/>
      <c r="U388" s="535"/>
    </row>
    <row r="389" spans="1:30" ht="30" customHeight="1">
      <c r="A389" s="547"/>
      <c r="B389" s="532"/>
      <c r="C389" s="532"/>
      <c r="D389" s="532"/>
      <c r="E389" s="532"/>
      <c r="F389" s="541"/>
      <c r="G389" s="532"/>
      <c r="H389" s="544"/>
      <c r="I389" s="535"/>
      <c r="J389" s="538"/>
      <c r="K389" s="551"/>
      <c r="L389" s="217" t="str">
        <f>IF(ISERROR(VLOOKUP($J384,'自動計算（このシートは消さない）'!$M$3:$AH$52,10,0)),"",VLOOKUP($J384,'自動計算（このシートは消さない）'!$M$3:$AH$52,10,0))&amp;""</f>
        <v/>
      </c>
      <c r="M389" s="218"/>
      <c r="N389" s="218"/>
      <c r="O389" s="218"/>
      <c r="P389" s="218"/>
      <c r="Q389" s="218"/>
      <c r="R389" s="218"/>
      <c r="S389" s="218"/>
      <c r="T389" s="218"/>
      <c r="U389" s="535"/>
    </row>
    <row r="390" spans="1:30" ht="30" customHeight="1">
      <c r="A390" s="547"/>
      <c r="B390" s="532"/>
      <c r="C390" s="532"/>
      <c r="D390" s="532"/>
      <c r="E390" s="532"/>
      <c r="F390" s="541"/>
      <c r="G390" s="532"/>
      <c r="H390" s="544"/>
      <c r="I390" s="535"/>
      <c r="J390" s="538"/>
      <c r="K390" s="194"/>
      <c r="L390" s="217" t="str">
        <f>IF(ISERROR(VLOOKUP($J384,'自動計算（このシートは消さない）'!$M$3:$AH$52,12,0)),"",VLOOKUP($J384,'自動計算（このシートは消さない）'!$M$3:$AH$52,12,0))&amp;""</f>
        <v/>
      </c>
      <c r="M390" s="218"/>
      <c r="N390" s="218"/>
      <c r="O390" s="218"/>
      <c r="P390" s="218"/>
      <c r="Q390" s="218"/>
      <c r="R390" s="218"/>
      <c r="S390" s="218"/>
      <c r="T390" s="218"/>
      <c r="U390" s="535"/>
    </row>
    <row r="391" spans="1:30" ht="30" customHeight="1">
      <c r="A391" s="547"/>
      <c r="B391" s="532"/>
      <c r="C391" s="532"/>
      <c r="D391" s="532"/>
      <c r="E391" s="532"/>
      <c r="F391" s="541"/>
      <c r="G391" s="532"/>
      <c r="H391" s="544"/>
      <c r="I391" s="535"/>
      <c r="J391" s="538"/>
      <c r="K391" s="194"/>
      <c r="L391" s="217" t="str">
        <f>IF(ISERROR(VLOOKUP($J384,'自動計算（このシートは消さない）'!$M$3:$AH$52,14,0)),"",VLOOKUP($J384,'自動計算（このシートは消さない）'!$M$3:$AH$52,14,0))&amp;""</f>
        <v/>
      </c>
      <c r="M391" s="218"/>
      <c r="N391" s="218"/>
      <c r="O391" s="218"/>
      <c r="P391" s="218"/>
      <c r="Q391" s="218"/>
      <c r="R391" s="218"/>
      <c r="S391" s="218"/>
      <c r="T391" s="218"/>
      <c r="U391" s="535"/>
    </row>
    <row r="392" spans="1:30" ht="30" customHeight="1">
      <c r="A392" s="547"/>
      <c r="B392" s="532"/>
      <c r="C392" s="532"/>
      <c r="D392" s="532"/>
      <c r="E392" s="532"/>
      <c r="F392" s="541"/>
      <c r="G392" s="532"/>
      <c r="H392" s="544"/>
      <c r="I392" s="535"/>
      <c r="J392" s="538"/>
      <c r="K392" s="194"/>
      <c r="L392" s="217" t="str">
        <f>IF(ISERROR(VLOOKUP($J384,'自動計算（このシートは消さない）'!$M$3:$AH$52,16,0)),"",VLOOKUP($J384,'自動計算（このシートは消さない）'!$M$3:$AH$52,16,0))&amp;""</f>
        <v/>
      </c>
      <c r="M392" s="218"/>
      <c r="N392" s="218"/>
      <c r="O392" s="218"/>
      <c r="P392" s="218"/>
      <c r="Q392" s="218"/>
      <c r="R392" s="218"/>
      <c r="S392" s="218"/>
      <c r="T392" s="218"/>
      <c r="U392" s="535"/>
    </row>
    <row r="393" spans="1:30" ht="30" customHeight="1">
      <c r="A393" s="547"/>
      <c r="B393" s="532"/>
      <c r="C393" s="532"/>
      <c r="D393" s="532"/>
      <c r="E393" s="532"/>
      <c r="F393" s="541"/>
      <c r="G393" s="532"/>
      <c r="H393" s="544"/>
      <c r="I393" s="535"/>
      <c r="J393" s="538"/>
      <c r="K393" s="194"/>
      <c r="L393" s="217" t="str">
        <f>IF(ISERROR(VLOOKUP($J384,'自動計算（このシートは消さない）'!$M$3:$AH$52,18,0)),"",VLOOKUP($J384,'自動計算（このシートは消さない）'!$M$3:$AH$52,18,0))&amp;""</f>
        <v/>
      </c>
      <c r="M393" s="218"/>
      <c r="N393" s="218"/>
      <c r="O393" s="218"/>
      <c r="P393" s="218"/>
      <c r="Q393" s="218"/>
      <c r="R393" s="218"/>
      <c r="S393" s="218"/>
      <c r="T393" s="218"/>
      <c r="U393" s="535"/>
    </row>
    <row r="394" spans="1:30" ht="30" customHeight="1">
      <c r="A394" s="548"/>
      <c r="B394" s="533"/>
      <c r="C394" s="533"/>
      <c r="D394" s="533"/>
      <c r="E394" s="533"/>
      <c r="F394" s="542"/>
      <c r="G394" s="533"/>
      <c r="H394" s="545"/>
      <c r="I394" s="536"/>
      <c r="J394" s="539"/>
      <c r="K394" s="194"/>
      <c r="L394" s="217" t="str">
        <f>IF(ISERROR(VLOOKUP($J384,'自動計算（このシートは消さない）'!$M$3:$AH$52,20,0)),"",VLOOKUP($J384,'自動計算（このシートは消さない）'!$M$3:$AH$52,20,0))&amp;""</f>
        <v/>
      </c>
      <c r="M394" s="218"/>
      <c r="N394" s="218"/>
      <c r="O394" s="218"/>
      <c r="P394" s="218"/>
      <c r="Q394" s="218"/>
      <c r="R394" s="218"/>
      <c r="S394" s="218"/>
      <c r="T394" s="218"/>
      <c r="U394" s="536"/>
    </row>
    <row r="395" spans="1:30" ht="22.25" customHeight="1">
      <c r="A395" s="546">
        <f t="shared" ref="A395" si="22">A384+1</f>
        <v>36</v>
      </c>
      <c r="B395" s="531" t="str">
        <f>原稿①!F185&amp;""</f>
        <v/>
      </c>
      <c r="C395" s="531" t="str">
        <f>原稿①!G185&amp;""</f>
        <v/>
      </c>
      <c r="D395" s="531" t="str">
        <f>原稿①!H185&amp;""</f>
        <v/>
      </c>
      <c r="E395" s="531" t="str">
        <f>原稿①!I185&amp;""</f>
        <v/>
      </c>
      <c r="F395" s="540" t="str">
        <f>原稿①!J185&amp;""</f>
        <v/>
      </c>
      <c r="G395" s="531" t="str">
        <f>IF(サプライヤー入力FM!$I$395="","",IF(ISERROR(VLOOKUP(原稿①!$W185,'ﾊｯｼｭﾀｸﾞ＆NB名データ（このシートは消さない）'!$C$6:$G$114,5,0)),"",VLOOKUP(原稿①!$W185,'ﾊｯｼｭﾀｸﾞ＆NB名データ（このシートは消さない）'!$C$6:$G$114,5,0)))</f>
        <v/>
      </c>
      <c r="H395" s="543"/>
      <c r="I395" s="534"/>
      <c r="J395" s="537"/>
      <c r="K395" s="549" t="str">
        <f>IF(ISERROR(VLOOKUP($J395,'自動計算（このシートは消さない）'!$M$3:$AH$28,12,0)),"",VLOOKUP($J395,'自動計算（このシートは消さない）'!$M$3:$AH$28,12,0))</f>
        <v/>
      </c>
      <c r="L395" s="217"/>
      <c r="M395" s="180" t="str">
        <f>原稿①!R185&amp;""</f>
        <v>*</v>
      </c>
      <c r="N395" s="180" t="str">
        <f>原稿①!S185&amp;""</f>
        <v/>
      </c>
      <c r="O395" s="180" t="str">
        <f>原稿①!T185&amp;""</f>
        <v/>
      </c>
      <c r="P395" s="180" t="str">
        <f>原稿①!U185&amp;""</f>
        <v/>
      </c>
      <c r="Q395" s="180" t="str">
        <f>原稿①!R187&amp;""</f>
        <v/>
      </c>
      <c r="R395" s="180" t="str">
        <f>原稿①!S187&amp;""</f>
        <v/>
      </c>
      <c r="S395" s="180" t="str">
        <f>原稿①!T187&amp;""</f>
        <v/>
      </c>
      <c r="T395" s="180" t="str">
        <f>原稿①!U187&amp;""</f>
        <v/>
      </c>
      <c r="U395" s="534"/>
      <c r="V395" s="136" t="str">
        <f>IF($M395="","",_xlfn.TEXTJOIN({"","cm","cm","cm","cm","cm","cm","cm","cm","cm","cm"},TRUE,$M395,$L396&amp;M396,$L397&amp;M397,$L398&amp;M398,$L399&amp;M399,$L400&amp;M400,$L401&amp;M401,$L402&amp;M402,$L403&amp;M403,$L404&amp;M404,$L405&amp;M405," "))</f>
        <v xml:space="preserve">* </v>
      </c>
      <c r="W395" s="136" t="str">
        <f>IF($N395="","",_xlfn.TEXTJOIN({"","cm","cm","cm","cm","cm","cm","cm","cm","cm","cm"},TRUE,$N395,$L396&amp;N396,$L397&amp;N397,$L398&amp;N398,$L399&amp;N399,$L400&amp;N400,$L401&amp;N401,$L402&amp;N402,$L403&amp;N403,$L404&amp;N404,$L405&amp;N405," "))</f>
        <v/>
      </c>
      <c r="X395" s="136" t="str">
        <f>IF($O395="","",_xlfn.TEXTJOIN({"","cm","cm","cm","cm","cm","cm","cm","cm","cm","cm"},TRUE,$O395,$L396&amp;O396,$L397&amp;O397,$L398&amp;O398,$L399&amp;O399,$L400&amp;O400,$L401&amp;O401,$L402&amp;O402,$L403&amp;O403,$L404&amp;O404,$L405&amp;O405," "))</f>
        <v/>
      </c>
      <c r="Y395" s="136" t="str">
        <f>IF($P395="","",_xlfn.TEXTJOIN({"","cm","cm","cm","cm","cm","cm","cm","cm","cm","cm"},TRUE,$P395,$L396&amp;P396,$L397&amp;P397,$L398&amp;P398,$L399&amp;P399,$L400&amp;P400,$L401&amp;P401,$L402&amp;P402,$L403&amp;P403,$L404&amp;P404,$L405&amp;P405," "))</f>
        <v/>
      </c>
      <c r="Z395" s="136" t="str">
        <f>IF($Q395="","",_xlfn.TEXTJOIN({"","cm","cm","cm","cm","cm","cm","cm","cm","cm","cm"},TRUE,$Q395,$L396&amp;Q396,$L397&amp;Q397,$L398&amp;Q398,$L399&amp;Q399,$L400&amp;Q400,$L401&amp;Q401,$L402&amp;Q402,$L403&amp;Q403,$L404&amp;Q404,$L405&amp;Q405," "))</f>
        <v/>
      </c>
      <c r="AA395" s="136" t="str">
        <f>IF($R395="","",_xlfn.TEXTJOIN({"","cm","cm","cm","cm","cm","cm","cm","cm","cm","cm"},TRUE,$R395,$L396&amp;R396,$L397&amp;R397,$L398&amp;R398,$L399&amp;R399,$L400&amp;R400,$L401&amp;R401,$L402&amp;R402,$L403&amp;R403,$L404&amp;R404,$L405&amp;R405," "))</f>
        <v/>
      </c>
      <c r="AB395" s="136" t="str">
        <f>IF($S395="","",_xlfn.TEXTJOIN({"","cm","cm","cm","cm","cm","cm","cm","cm","cm","cm"},TRUE,$S395,$L396&amp;S396,$L397&amp;S397,$L398&amp;S398,$L399&amp;S399,$L400&amp;S400,$L401&amp;S401,$L402&amp;S402,$L403&amp;S403,$L404&amp;S404,$L405&amp;S405," "))</f>
        <v/>
      </c>
      <c r="AC395" s="136" t="str">
        <f>IF($T395="","",_xlfn.TEXTJOIN({"","cm","cm","cm","cm","cm","cm","cm","cm","cm","cm"},TRUE,$T395,$L396&amp;T396,$L397&amp;T397,$L398&amp;T398,$L399&amp;T399,$L400&amp;T400,$L401&amp;T401,$L402&amp;T402,$L403&amp;T403,$L404&amp;T404,$L405&amp;T405," "))</f>
        <v/>
      </c>
      <c r="AD395" s="136" t="str">
        <f>V395&amp;CHAR(10)&amp;W395&amp;CHAR(10)&amp;X395&amp;CHAR(10)&amp;Y395&amp;CHAR(10)&amp;Z395&amp;CHAR(10)&amp;AA395&amp;CHAR(10)&amp;AB395&amp;CHAR(10)&amp;AC395</f>
        <v xml:space="preserve">* 
</v>
      </c>
    </row>
    <row r="396" spans="1:30" ht="30" customHeight="1">
      <c r="A396" s="547"/>
      <c r="B396" s="532"/>
      <c r="C396" s="532"/>
      <c r="D396" s="532"/>
      <c r="E396" s="532"/>
      <c r="F396" s="541"/>
      <c r="G396" s="532"/>
      <c r="H396" s="544"/>
      <c r="I396" s="535"/>
      <c r="J396" s="538"/>
      <c r="K396" s="550"/>
      <c r="L396" s="217" t="str">
        <f>IF(ISERROR(VLOOKUP($J395,'自動計算（このシートは消さない）'!$M$3:$AH$52,2,0)),"",VLOOKUP($J395,'自動計算（このシートは消さない）'!$M$3:$AH$52,2,0))&amp;""</f>
        <v/>
      </c>
      <c r="M396" s="218"/>
      <c r="N396" s="218"/>
      <c r="O396" s="218"/>
      <c r="P396" s="218"/>
      <c r="Q396" s="218"/>
      <c r="R396" s="218"/>
      <c r="S396" s="218"/>
      <c r="T396" s="218"/>
      <c r="U396" s="535"/>
    </row>
    <row r="397" spans="1:30" ht="30" customHeight="1">
      <c r="A397" s="547"/>
      <c r="B397" s="532"/>
      <c r="C397" s="532"/>
      <c r="D397" s="532"/>
      <c r="E397" s="532"/>
      <c r="F397" s="541"/>
      <c r="G397" s="532"/>
      <c r="H397" s="544"/>
      <c r="I397" s="535"/>
      <c r="J397" s="538"/>
      <c r="K397" s="550"/>
      <c r="L397" s="217" t="str">
        <f>IF(ISERROR(VLOOKUP($J395,'自動計算（このシートは消さない）'!$M$3:$AH$52,4,0)),"",VLOOKUP($J395,'自動計算（このシートは消さない）'!$M$3:$AH$52,4,0))&amp;""</f>
        <v/>
      </c>
      <c r="M397" s="218"/>
      <c r="N397" s="218"/>
      <c r="O397" s="218"/>
      <c r="P397" s="218"/>
      <c r="Q397" s="218"/>
      <c r="R397" s="218"/>
      <c r="S397" s="218"/>
      <c r="T397" s="218"/>
      <c r="U397" s="535"/>
    </row>
    <row r="398" spans="1:30" ht="30" customHeight="1">
      <c r="A398" s="547"/>
      <c r="B398" s="532"/>
      <c r="C398" s="532"/>
      <c r="D398" s="532"/>
      <c r="E398" s="532"/>
      <c r="F398" s="541"/>
      <c r="G398" s="532"/>
      <c r="H398" s="544"/>
      <c r="I398" s="535"/>
      <c r="J398" s="538"/>
      <c r="K398" s="550"/>
      <c r="L398" s="217" t="str">
        <f>IF(ISERROR(VLOOKUP($J395,'自動計算（このシートは消さない）'!$M$3:$AH$52,6,0)),"",VLOOKUP($J395,'自動計算（このシートは消さない）'!$M$3:$AH$52,6,0))&amp;""</f>
        <v/>
      </c>
      <c r="M398" s="218"/>
      <c r="N398" s="218"/>
      <c r="O398" s="218"/>
      <c r="P398" s="218"/>
      <c r="Q398" s="218"/>
      <c r="R398" s="218"/>
      <c r="S398" s="218"/>
      <c r="T398" s="218"/>
      <c r="U398" s="535"/>
    </row>
    <row r="399" spans="1:30" ht="30" customHeight="1">
      <c r="A399" s="547"/>
      <c r="B399" s="532"/>
      <c r="C399" s="532"/>
      <c r="D399" s="532"/>
      <c r="E399" s="532"/>
      <c r="F399" s="541"/>
      <c r="G399" s="532"/>
      <c r="H399" s="544"/>
      <c r="I399" s="535"/>
      <c r="J399" s="538"/>
      <c r="K399" s="550"/>
      <c r="L399" s="217" t="str">
        <f>IF(ISERROR(VLOOKUP($J395,'自動計算（このシートは消さない）'!$M$3:$AH$52,8,0)),"",VLOOKUP($J395,'自動計算（このシートは消さない）'!$M$3:$AH$52,8,0))&amp;""</f>
        <v/>
      </c>
      <c r="M399" s="218"/>
      <c r="N399" s="218"/>
      <c r="O399" s="218"/>
      <c r="P399" s="218"/>
      <c r="Q399" s="218"/>
      <c r="R399" s="218"/>
      <c r="S399" s="218"/>
      <c r="T399" s="218"/>
      <c r="U399" s="535"/>
    </row>
    <row r="400" spans="1:30" ht="30" customHeight="1">
      <c r="A400" s="547"/>
      <c r="B400" s="532"/>
      <c r="C400" s="532"/>
      <c r="D400" s="532"/>
      <c r="E400" s="532"/>
      <c r="F400" s="541"/>
      <c r="G400" s="532"/>
      <c r="H400" s="544"/>
      <c r="I400" s="535"/>
      <c r="J400" s="538"/>
      <c r="K400" s="551"/>
      <c r="L400" s="217" t="str">
        <f>IF(ISERROR(VLOOKUP($J395,'自動計算（このシートは消さない）'!$M$3:$AH$52,10,0)),"",VLOOKUP($J395,'自動計算（このシートは消さない）'!$M$3:$AH$52,10,0))&amp;""</f>
        <v/>
      </c>
      <c r="M400" s="218"/>
      <c r="N400" s="218"/>
      <c r="O400" s="218"/>
      <c r="P400" s="218"/>
      <c r="Q400" s="218"/>
      <c r="R400" s="218"/>
      <c r="S400" s="218"/>
      <c r="T400" s="218"/>
      <c r="U400" s="535"/>
    </row>
    <row r="401" spans="1:30" ht="30" customHeight="1">
      <c r="A401" s="547"/>
      <c r="B401" s="532"/>
      <c r="C401" s="532"/>
      <c r="D401" s="532"/>
      <c r="E401" s="532"/>
      <c r="F401" s="541"/>
      <c r="G401" s="532"/>
      <c r="H401" s="544"/>
      <c r="I401" s="535"/>
      <c r="J401" s="538"/>
      <c r="K401" s="194"/>
      <c r="L401" s="217" t="str">
        <f>IF(ISERROR(VLOOKUP($J395,'自動計算（このシートは消さない）'!$M$3:$AH$52,12,0)),"",VLOOKUP($J395,'自動計算（このシートは消さない）'!$M$3:$AH$52,12,0))&amp;""</f>
        <v/>
      </c>
      <c r="M401" s="218"/>
      <c r="N401" s="218"/>
      <c r="O401" s="218"/>
      <c r="P401" s="218"/>
      <c r="Q401" s="218"/>
      <c r="R401" s="218"/>
      <c r="S401" s="218"/>
      <c r="T401" s="218"/>
      <c r="U401" s="535"/>
    </row>
    <row r="402" spans="1:30" ht="30" customHeight="1">
      <c r="A402" s="547"/>
      <c r="B402" s="532"/>
      <c r="C402" s="532"/>
      <c r="D402" s="532"/>
      <c r="E402" s="532"/>
      <c r="F402" s="541"/>
      <c r="G402" s="532"/>
      <c r="H402" s="544"/>
      <c r="I402" s="535"/>
      <c r="J402" s="538"/>
      <c r="K402" s="194"/>
      <c r="L402" s="217" t="str">
        <f>IF(ISERROR(VLOOKUP($J395,'自動計算（このシートは消さない）'!$M$3:$AH$52,14,0)),"",VLOOKUP($J395,'自動計算（このシートは消さない）'!$M$3:$AH$52,14,0))&amp;""</f>
        <v/>
      </c>
      <c r="M402" s="218"/>
      <c r="N402" s="218"/>
      <c r="O402" s="218"/>
      <c r="P402" s="218"/>
      <c r="Q402" s="218"/>
      <c r="R402" s="218"/>
      <c r="S402" s="218"/>
      <c r="T402" s="218"/>
      <c r="U402" s="535"/>
    </row>
    <row r="403" spans="1:30" ht="30" customHeight="1">
      <c r="A403" s="547"/>
      <c r="B403" s="532"/>
      <c r="C403" s="532"/>
      <c r="D403" s="532"/>
      <c r="E403" s="532"/>
      <c r="F403" s="541"/>
      <c r="G403" s="532"/>
      <c r="H403" s="544"/>
      <c r="I403" s="535"/>
      <c r="J403" s="538"/>
      <c r="K403" s="194"/>
      <c r="L403" s="217" t="str">
        <f>IF(ISERROR(VLOOKUP($J395,'自動計算（このシートは消さない）'!$M$3:$AH$52,16,0)),"",VLOOKUP($J395,'自動計算（このシートは消さない）'!$M$3:$AH$52,16,0))&amp;""</f>
        <v/>
      </c>
      <c r="M403" s="218"/>
      <c r="N403" s="218"/>
      <c r="O403" s="218"/>
      <c r="P403" s="218"/>
      <c r="Q403" s="218"/>
      <c r="R403" s="218"/>
      <c r="S403" s="218"/>
      <c r="T403" s="218"/>
      <c r="U403" s="535"/>
    </row>
    <row r="404" spans="1:30" ht="30" customHeight="1">
      <c r="A404" s="547"/>
      <c r="B404" s="532"/>
      <c r="C404" s="532"/>
      <c r="D404" s="532"/>
      <c r="E404" s="532"/>
      <c r="F404" s="541"/>
      <c r="G404" s="532"/>
      <c r="H404" s="544"/>
      <c r="I404" s="535"/>
      <c r="J404" s="538"/>
      <c r="K404" s="194"/>
      <c r="L404" s="217" t="str">
        <f>IF(ISERROR(VLOOKUP($J395,'自動計算（このシートは消さない）'!$M$3:$AH$52,18,0)),"",VLOOKUP($J395,'自動計算（このシートは消さない）'!$M$3:$AH$52,18,0))&amp;""</f>
        <v/>
      </c>
      <c r="M404" s="218"/>
      <c r="N404" s="218"/>
      <c r="O404" s="218"/>
      <c r="P404" s="218"/>
      <c r="Q404" s="218"/>
      <c r="R404" s="218"/>
      <c r="S404" s="218"/>
      <c r="T404" s="218"/>
      <c r="U404" s="535"/>
    </row>
    <row r="405" spans="1:30" ht="30" customHeight="1">
      <c r="A405" s="548"/>
      <c r="B405" s="533"/>
      <c r="C405" s="533"/>
      <c r="D405" s="533"/>
      <c r="E405" s="533"/>
      <c r="F405" s="542"/>
      <c r="G405" s="533"/>
      <c r="H405" s="545"/>
      <c r="I405" s="536"/>
      <c r="J405" s="539"/>
      <c r="K405" s="194"/>
      <c r="L405" s="217" t="str">
        <f>IF(ISERROR(VLOOKUP($J395,'自動計算（このシートは消さない）'!$M$3:$AH$52,20,0)),"",VLOOKUP($J395,'自動計算（このシートは消さない）'!$M$3:$AH$52,20,0))&amp;""</f>
        <v/>
      </c>
      <c r="M405" s="218"/>
      <c r="N405" s="218"/>
      <c r="O405" s="218"/>
      <c r="P405" s="218"/>
      <c r="Q405" s="218"/>
      <c r="R405" s="218"/>
      <c r="S405" s="218"/>
      <c r="T405" s="218"/>
      <c r="U405" s="536"/>
    </row>
    <row r="406" spans="1:30" ht="22.25" customHeight="1">
      <c r="A406" s="546">
        <f t="shared" ref="A406" si="23">A395+1</f>
        <v>37</v>
      </c>
      <c r="B406" s="531" t="str">
        <f>原稿①!F189&amp;""</f>
        <v/>
      </c>
      <c r="C406" s="531" t="str">
        <f>原稿①!G189&amp;""</f>
        <v/>
      </c>
      <c r="D406" s="531" t="str">
        <f>原稿①!H189&amp;""</f>
        <v/>
      </c>
      <c r="E406" s="531" t="str">
        <f>原稿①!I189&amp;""</f>
        <v/>
      </c>
      <c r="F406" s="540" t="str">
        <f>原稿①!J189&amp;""</f>
        <v/>
      </c>
      <c r="G406" s="531" t="str">
        <f>IF(サプライヤー入力FM!$I$406="","",IF(ISERROR(VLOOKUP(原稿①!$W189,'ﾊｯｼｭﾀｸﾞ＆NB名データ（このシートは消さない）'!$C$6:$G$114,5,0)),"",VLOOKUP(原稿①!$W189,'ﾊｯｼｭﾀｸﾞ＆NB名データ（このシートは消さない）'!$C$6:$G$114,5,0)))</f>
        <v/>
      </c>
      <c r="H406" s="543"/>
      <c r="I406" s="534"/>
      <c r="J406" s="537"/>
      <c r="K406" s="549" t="str">
        <f>IF(ISERROR(VLOOKUP($J406,'自動計算（このシートは消さない）'!$M$3:$AH$28,12,0)),"",VLOOKUP($J406,'自動計算（このシートは消さない）'!$M$3:$AH$28,12,0))</f>
        <v/>
      </c>
      <c r="L406" s="217"/>
      <c r="M406" s="180" t="str">
        <f>原稿①!R189&amp;""</f>
        <v>*</v>
      </c>
      <c r="N406" s="180" t="str">
        <f>原稿①!S189&amp;""</f>
        <v/>
      </c>
      <c r="O406" s="180" t="str">
        <f>原稿①!T189&amp;""</f>
        <v/>
      </c>
      <c r="P406" s="180" t="str">
        <f>原稿①!U189&amp;""</f>
        <v/>
      </c>
      <c r="Q406" s="180" t="str">
        <f>原稿①!R191&amp;""</f>
        <v/>
      </c>
      <c r="R406" s="180" t="str">
        <f>原稿①!S191&amp;""</f>
        <v/>
      </c>
      <c r="S406" s="180" t="str">
        <f>原稿①!T191&amp;""</f>
        <v/>
      </c>
      <c r="T406" s="180" t="str">
        <f>原稿①!U191&amp;""</f>
        <v/>
      </c>
      <c r="U406" s="534"/>
      <c r="V406" s="136" t="str">
        <f>IF($M406="","",_xlfn.TEXTJOIN({"","cm","cm","cm","cm","cm","cm","cm","cm","cm","cm"},TRUE,$M406,$L407&amp;M407,$L408&amp;M408,$L409&amp;M409,$L410&amp;M410,$L411&amp;M411,$L412&amp;M412,$L413&amp;M413,$L414&amp;M414,$L415&amp;M415,$L416&amp;M416," "))</f>
        <v xml:space="preserve">* </v>
      </c>
      <c r="W406" s="136" t="str">
        <f>IF($N406="","",_xlfn.TEXTJOIN({"","cm","cm","cm","cm","cm","cm","cm","cm","cm","cm"},TRUE,$N406,$L407&amp;N407,$L408&amp;N408,$L409&amp;N409,$L410&amp;N410,$L411&amp;N411,$L412&amp;N412,$L413&amp;N413,$L414&amp;N414,$L415&amp;N415,$L416&amp;N416," "))</f>
        <v/>
      </c>
      <c r="X406" s="136" t="str">
        <f>IF($O406="","",_xlfn.TEXTJOIN({"","cm","cm","cm","cm","cm","cm","cm","cm","cm","cm"},TRUE,$O406,$L407&amp;O407,$L408&amp;O408,$L409&amp;O409,$L410&amp;O410,$L411&amp;O411,$L412&amp;O412,$L413&amp;O413,$L414&amp;O414,$L415&amp;O415,$L416&amp;O416," "))</f>
        <v/>
      </c>
      <c r="Y406" s="136" t="str">
        <f>IF($P406="","",_xlfn.TEXTJOIN({"","cm","cm","cm","cm","cm","cm","cm","cm","cm","cm"},TRUE,$P406,$L407&amp;P407,$L408&amp;P408,$L409&amp;P409,$L410&amp;P410,$L411&amp;P411,$L412&amp;P412,$L413&amp;P413,$L414&amp;P414,$L415&amp;P415,$L416&amp;P416," "))</f>
        <v/>
      </c>
      <c r="Z406" s="136" t="str">
        <f>IF($Q406="","",_xlfn.TEXTJOIN({"","cm","cm","cm","cm","cm","cm","cm","cm","cm","cm"},TRUE,$Q406,$L407&amp;Q407,$L408&amp;Q408,$L409&amp;Q409,$L410&amp;Q410,$L411&amp;Q411,$L412&amp;Q412,$L413&amp;Q413,$L414&amp;Q414,$L415&amp;Q415,$L416&amp;Q416," "))</f>
        <v/>
      </c>
      <c r="AA406" s="136" t="str">
        <f>IF($R406="","",_xlfn.TEXTJOIN({"","cm","cm","cm","cm","cm","cm","cm","cm","cm","cm"},TRUE,$R406,$L407&amp;R407,$L408&amp;R408,$L409&amp;R409,$L410&amp;R410,$L411&amp;R411,$L412&amp;R412,$L413&amp;R413,$L414&amp;R414,$L415&amp;R415,$L416&amp;R416," "))</f>
        <v/>
      </c>
      <c r="AB406" s="136" t="str">
        <f>IF($S406="","",_xlfn.TEXTJOIN({"","cm","cm","cm","cm","cm","cm","cm","cm","cm","cm"},TRUE,$S406,$L407&amp;S407,$L408&amp;S408,$L409&amp;S409,$L410&amp;S410,$L411&amp;S411,$L412&amp;S412,$L413&amp;S413,$L414&amp;S414,$L415&amp;S415,$L416&amp;S416," "))</f>
        <v/>
      </c>
      <c r="AC406" s="136" t="str">
        <f>IF($T406="","",_xlfn.TEXTJOIN({"","cm","cm","cm","cm","cm","cm","cm","cm","cm","cm"},TRUE,$T406,$L407&amp;T407,$L408&amp;T408,$L409&amp;T409,$L410&amp;T410,$L411&amp;T411,$L412&amp;T412,$L413&amp;T413,$L414&amp;T414,$L415&amp;T415,$L416&amp;T416," "))</f>
        <v/>
      </c>
      <c r="AD406" s="136" t="str">
        <f>V406&amp;CHAR(10)&amp;W406&amp;CHAR(10)&amp;X406&amp;CHAR(10)&amp;Y406&amp;CHAR(10)&amp;Z406&amp;CHAR(10)&amp;AA406&amp;CHAR(10)&amp;AB406&amp;CHAR(10)&amp;AC406</f>
        <v xml:space="preserve">* 
</v>
      </c>
    </row>
    <row r="407" spans="1:30" ht="30" customHeight="1">
      <c r="A407" s="547"/>
      <c r="B407" s="532"/>
      <c r="C407" s="532"/>
      <c r="D407" s="532"/>
      <c r="E407" s="532"/>
      <c r="F407" s="541"/>
      <c r="G407" s="532"/>
      <c r="H407" s="544"/>
      <c r="I407" s="535"/>
      <c r="J407" s="538"/>
      <c r="K407" s="550"/>
      <c r="L407" s="217" t="str">
        <f>IF(ISERROR(VLOOKUP($J406,'自動計算（このシートは消さない）'!$M$3:$AH$52,2,0)),"",VLOOKUP($J406,'自動計算（このシートは消さない）'!$M$3:$AH$52,2,0))&amp;""</f>
        <v/>
      </c>
      <c r="M407" s="218"/>
      <c r="N407" s="218"/>
      <c r="O407" s="218"/>
      <c r="P407" s="218"/>
      <c r="Q407" s="218"/>
      <c r="R407" s="218"/>
      <c r="S407" s="218"/>
      <c r="T407" s="218"/>
      <c r="U407" s="535"/>
    </row>
    <row r="408" spans="1:30" ht="30" customHeight="1">
      <c r="A408" s="547"/>
      <c r="B408" s="532"/>
      <c r="C408" s="532"/>
      <c r="D408" s="532"/>
      <c r="E408" s="532"/>
      <c r="F408" s="541"/>
      <c r="G408" s="532"/>
      <c r="H408" s="544"/>
      <c r="I408" s="535"/>
      <c r="J408" s="538"/>
      <c r="K408" s="550"/>
      <c r="L408" s="217" t="str">
        <f>IF(ISERROR(VLOOKUP($J406,'自動計算（このシートは消さない）'!$M$3:$AH$52,4,0)),"",VLOOKUP($J406,'自動計算（このシートは消さない）'!$M$3:$AH$52,4,0))&amp;""</f>
        <v/>
      </c>
      <c r="M408" s="218"/>
      <c r="N408" s="218"/>
      <c r="O408" s="218"/>
      <c r="P408" s="218"/>
      <c r="Q408" s="218"/>
      <c r="R408" s="218"/>
      <c r="S408" s="218"/>
      <c r="T408" s="218"/>
      <c r="U408" s="535"/>
    </row>
    <row r="409" spans="1:30" ht="30" customHeight="1">
      <c r="A409" s="547"/>
      <c r="B409" s="532"/>
      <c r="C409" s="532"/>
      <c r="D409" s="532"/>
      <c r="E409" s="532"/>
      <c r="F409" s="541"/>
      <c r="G409" s="532"/>
      <c r="H409" s="544"/>
      <c r="I409" s="535"/>
      <c r="J409" s="538"/>
      <c r="K409" s="550"/>
      <c r="L409" s="217" t="str">
        <f>IF(ISERROR(VLOOKUP($J406,'自動計算（このシートは消さない）'!$M$3:$AH$52,6,0)),"",VLOOKUP($J406,'自動計算（このシートは消さない）'!$M$3:$AH$52,6,0))&amp;""</f>
        <v/>
      </c>
      <c r="M409" s="218"/>
      <c r="N409" s="218"/>
      <c r="O409" s="218"/>
      <c r="P409" s="218"/>
      <c r="Q409" s="218"/>
      <c r="R409" s="218"/>
      <c r="S409" s="218"/>
      <c r="T409" s="218"/>
      <c r="U409" s="535"/>
    </row>
    <row r="410" spans="1:30" ht="30" customHeight="1">
      <c r="A410" s="547"/>
      <c r="B410" s="532"/>
      <c r="C410" s="532"/>
      <c r="D410" s="532"/>
      <c r="E410" s="532"/>
      <c r="F410" s="541"/>
      <c r="G410" s="532"/>
      <c r="H410" s="544"/>
      <c r="I410" s="535"/>
      <c r="J410" s="538"/>
      <c r="K410" s="550"/>
      <c r="L410" s="217" t="str">
        <f>IF(ISERROR(VLOOKUP($J406,'自動計算（このシートは消さない）'!$M$3:$AH$52,8,0)),"",VLOOKUP($J406,'自動計算（このシートは消さない）'!$M$3:$AH$52,8,0))&amp;""</f>
        <v/>
      </c>
      <c r="M410" s="218"/>
      <c r="N410" s="218"/>
      <c r="O410" s="218"/>
      <c r="P410" s="218"/>
      <c r="Q410" s="218"/>
      <c r="R410" s="218"/>
      <c r="S410" s="218"/>
      <c r="T410" s="218"/>
      <c r="U410" s="535"/>
    </row>
    <row r="411" spans="1:30" ht="30" customHeight="1">
      <c r="A411" s="547"/>
      <c r="B411" s="532"/>
      <c r="C411" s="532"/>
      <c r="D411" s="532"/>
      <c r="E411" s="532"/>
      <c r="F411" s="541"/>
      <c r="G411" s="532"/>
      <c r="H411" s="544"/>
      <c r="I411" s="535"/>
      <c r="J411" s="538"/>
      <c r="K411" s="551"/>
      <c r="L411" s="217" t="str">
        <f>IF(ISERROR(VLOOKUP($J406,'自動計算（このシートは消さない）'!$M$3:$AH$52,10,0)),"",VLOOKUP($J406,'自動計算（このシートは消さない）'!$M$3:$AH$52,10,0))&amp;""</f>
        <v/>
      </c>
      <c r="M411" s="218"/>
      <c r="N411" s="218"/>
      <c r="O411" s="218"/>
      <c r="P411" s="218"/>
      <c r="Q411" s="218"/>
      <c r="R411" s="218"/>
      <c r="S411" s="218"/>
      <c r="T411" s="218"/>
      <c r="U411" s="535"/>
    </row>
    <row r="412" spans="1:30" ht="30" customHeight="1">
      <c r="A412" s="547"/>
      <c r="B412" s="532"/>
      <c r="C412" s="532"/>
      <c r="D412" s="532"/>
      <c r="E412" s="532"/>
      <c r="F412" s="541"/>
      <c r="G412" s="532"/>
      <c r="H412" s="544"/>
      <c r="I412" s="535"/>
      <c r="J412" s="538"/>
      <c r="K412" s="194"/>
      <c r="L412" s="217" t="str">
        <f>IF(ISERROR(VLOOKUP($J406,'自動計算（このシートは消さない）'!$M$3:$AH$52,12,0)),"",VLOOKUP($J406,'自動計算（このシートは消さない）'!$M$3:$AH$52,12,0))&amp;""</f>
        <v/>
      </c>
      <c r="M412" s="218"/>
      <c r="N412" s="218"/>
      <c r="O412" s="218"/>
      <c r="P412" s="218"/>
      <c r="Q412" s="218"/>
      <c r="R412" s="218"/>
      <c r="S412" s="218"/>
      <c r="T412" s="218"/>
      <c r="U412" s="535"/>
    </row>
    <row r="413" spans="1:30" ht="30" customHeight="1">
      <c r="A413" s="547"/>
      <c r="B413" s="532"/>
      <c r="C413" s="532"/>
      <c r="D413" s="532"/>
      <c r="E413" s="532"/>
      <c r="F413" s="541"/>
      <c r="G413" s="532"/>
      <c r="H413" s="544"/>
      <c r="I413" s="535"/>
      <c r="J413" s="538"/>
      <c r="K413" s="194"/>
      <c r="L413" s="217" t="str">
        <f>IF(ISERROR(VLOOKUP($J406,'自動計算（このシートは消さない）'!$M$3:$AH$52,14,0)),"",VLOOKUP($J406,'自動計算（このシートは消さない）'!$M$3:$AH$52,14,0))&amp;""</f>
        <v/>
      </c>
      <c r="M413" s="218"/>
      <c r="N413" s="218"/>
      <c r="O413" s="218"/>
      <c r="P413" s="218"/>
      <c r="Q413" s="218"/>
      <c r="R413" s="218"/>
      <c r="S413" s="218"/>
      <c r="T413" s="218"/>
      <c r="U413" s="535"/>
    </row>
    <row r="414" spans="1:30" ht="30" customHeight="1">
      <c r="A414" s="547"/>
      <c r="B414" s="532"/>
      <c r="C414" s="532"/>
      <c r="D414" s="532"/>
      <c r="E414" s="532"/>
      <c r="F414" s="541"/>
      <c r="G414" s="532"/>
      <c r="H414" s="544"/>
      <c r="I414" s="535"/>
      <c r="J414" s="538"/>
      <c r="K414" s="194"/>
      <c r="L414" s="217" t="str">
        <f>IF(ISERROR(VLOOKUP($J406,'自動計算（このシートは消さない）'!$M$3:$AH$52,16,0)),"",VLOOKUP($J406,'自動計算（このシートは消さない）'!$M$3:$AH$52,16,0))&amp;""</f>
        <v/>
      </c>
      <c r="M414" s="218"/>
      <c r="N414" s="218"/>
      <c r="O414" s="218"/>
      <c r="P414" s="218"/>
      <c r="Q414" s="218"/>
      <c r="R414" s="218"/>
      <c r="S414" s="218"/>
      <c r="T414" s="218"/>
      <c r="U414" s="535"/>
    </row>
    <row r="415" spans="1:30" ht="30" customHeight="1">
      <c r="A415" s="547"/>
      <c r="B415" s="532"/>
      <c r="C415" s="532"/>
      <c r="D415" s="532"/>
      <c r="E415" s="532"/>
      <c r="F415" s="541"/>
      <c r="G415" s="532"/>
      <c r="H415" s="544"/>
      <c r="I415" s="535"/>
      <c r="J415" s="538"/>
      <c r="K415" s="194"/>
      <c r="L415" s="217" t="str">
        <f>IF(ISERROR(VLOOKUP($J406,'自動計算（このシートは消さない）'!$M$3:$AH$52,18,0)),"",VLOOKUP($J406,'自動計算（このシートは消さない）'!$M$3:$AH$52,18,0))&amp;""</f>
        <v/>
      </c>
      <c r="M415" s="218"/>
      <c r="N415" s="218"/>
      <c r="O415" s="218"/>
      <c r="P415" s="218"/>
      <c r="Q415" s="218"/>
      <c r="R415" s="218"/>
      <c r="S415" s="218"/>
      <c r="T415" s="218"/>
      <c r="U415" s="535"/>
    </row>
    <row r="416" spans="1:30" ht="30" customHeight="1">
      <c r="A416" s="548"/>
      <c r="B416" s="533"/>
      <c r="C416" s="533"/>
      <c r="D416" s="533"/>
      <c r="E416" s="533"/>
      <c r="F416" s="542"/>
      <c r="G416" s="533"/>
      <c r="H416" s="545"/>
      <c r="I416" s="536"/>
      <c r="J416" s="539"/>
      <c r="K416" s="194"/>
      <c r="L416" s="217" t="str">
        <f>IF(ISERROR(VLOOKUP($J406,'自動計算（このシートは消さない）'!$M$3:$AH$52,20,0)),"",VLOOKUP($J406,'自動計算（このシートは消さない）'!$M$3:$AH$52,20,0))&amp;""</f>
        <v/>
      </c>
      <c r="M416" s="218"/>
      <c r="N416" s="218"/>
      <c r="O416" s="218"/>
      <c r="P416" s="218"/>
      <c r="Q416" s="218"/>
      <c r="R416" s="218"/>
      <c r="S416" s="218"/>
      <c r="T416" s="218"/>
      <c r="U416" s="536"/>
    </row>
    <row r="417" spans="1:30" ht="22.25" customHeight="1">
      <c r="A417" s="546">
        <f t="shared" ref="A417" si="24">A406+1</f>
        <v>38</v>
      </c>
      <c r="B417" s="531" t="str">
        <f>原稿①!F193&amp;""</f>
        <v/>
      </c>
      <c r="C417" s="531" t="str">
        <f>原稿①!G193&amp;""</f>
        <v/>
      </c>
      <c r="D417" s="531" t="str">
        <f>原稿①!H193&amp;""</f>
        <v/>
      </c>
      <c r="E417" s="531" t="str">
        <f>原稿①!I193&amp;""</f>
        <v/>
      </c>
      <c r="F417" s="540" t="str">
        <f>原稿①!J193&amp;""</f>
        <v/>
      </c>
      <c r="G417" s="531" t="str">
        <f>IF(サプライヤー入力FM!$I$417="","",IF(ISERROR(VLOOKUP(原稿①!$W193,'ﾊｯｼｭﾀｸﾞ＆NB名データ（このシートは消さない）'!$C$6:$G$114,5,0)),"",VLOOKUP(原稿①!$W193,'ﾊｯｼｭﾀｸﾞ＆NB名データ（このシートは消さない）'!$C$6:$G$114,5,0)))</f>
        <v/>
      </c>
      <c r="H417" s="543"/>
      <c r="I417" s="534"/>
      <c r="J417" s="537"/>
      <c r="K417" s="549" t="str">
        <f>IF(ISERROR(VLOOKUP($J417,'自動計算（このシートは消さない）'!$M$3:$AH$28,12,0)),"",VLOOKUP($J417,'自動計算（このシートは消さない）'!$M$3:$AH$28,12,0))</f>
        <v/>
      </c>
      <c r="L417" s="217"/>
      <c r="M417" s="180" t="str">
        <f>原稿①!R193&amp;""</f>
        <v>*</v>
      </c>
      <c r="N417" s="180" t="str">
        <f>原稿①!S193&amp;""</f>
        <v/>
      </c>
      <c r="O417" s="180" t="str">
        <f>原稿①!T193&amp;""</f>
        <v/>
      </c>
      <c r="P417" s="180" t="str">
        <f>原稿①!U193&amp;""</f>
        <v/>
      </c>
      <c r="Q417" s="180" t="str">
        <f>原稿①!R195&amp;""</f>
        <v/>
      </c>
      <c r="R417" s="180" t="str">
        <f>原稿①!S195&amp;""</f>
        <v/>
      </c>
      <c r="S417" s="180" t="str">
        <f>原稿①!T195&amp;""</f>
        <v/>
      </c>
      <c r="T417" s="180" t="str">
        <f>原稿①!U195&amp;""</f>
        <v/>
      </c>
      <c r="U417" s="534"/>
      <c r="V417" s="136" t="str">
        <f>IF($M417="","",_xlfn.TEXTJOIN({"","cm","cm","cm","cm","cm","cm","cm","cm","cm","cm"},TRUE,$M417,$L418&amp;M418,$L419&amp;M419,$L420&amp;M420,$L421&amp;M421,$L422&amp;M422,$L423&amp;M423,$L424&amp;M424,$L425&amp;M425,$L426&amp;M426,$L427&amp;M427," "))</f>
        <v xml:space="preserve">* </v>
      </c>
      <c r="W417" s="136" t="str">
        <f>IF($N417="","",_xlfn.TEXTJOIN({"","cm","cm","cm","cm","cm","cm","cm","cm","cm","cm"},TRUE,$N417,$L418&amp;N418,$L419&amp;N419,$L420&amp;N420,$L421&amp;N421,$L422&amp;N422,$L423&amp;N423,$L424&amp;N424,$L425&amp;N425,$L426&amp;N426,$L427&amp;N427," "))</f>
        <v/>
      </c>
      <c r="X417" s="136" t="str">
        <f>IF($O417="","",_xlfn.TEXTJOIN({"","cm","cm","cm","cm","cm","cm","cm","cm","cm","cm"},TRUE,$O417,$L418&amp;O418,$L419&amp;O419,$L420&amp;O420,$L421&amp;O421,$L422&amp;O422,$L423&amp;O423,$L424&amp;O424,$L425&amp;O425,$L426&amp;O426,$L427&amp;O427," "))</f>
        <v/>
      </c>
      <c r="Y417" s="136" t="str">
        <f>IF($P417="","",_xlfn.TEXTJOIN({"","cm","cm","cm","cm","cm","cm","cm","cm","cm","cm"},TRUE,$P417,$L418&amp;P418,$L419&amp;P419,$L420&amp;P420,$L421&amp;P421,$L422&amp;P422,$L423&amp;P423,$L424&amp;P424,$L425&amp;P425,$L426&amp;P426,$L427&amp;P427," "))</f>
        <v/>
      </c>
      <c r="Z417" s="136" t="str">
        <f>IF($Q417="","",_xlfn.TEXTJOIN({"","cm","cm","cm","cm","cm","cm","cm","cm","cm","cm"},TRUE,$Q417,$L418&amp;Q418,$L419&amp;Q419,$L420&amp;Q420,$L421&amp;Q421,$L422&amp;Q422,$L423&amp;Q423,$L424&amp;Q424,$L425&amp;Q425,$L426&amp;Q426,$L427&amp;Q427," "))</f>
        <v/>
      </c>
      <c r="AA417" s="136" t="str">
        <f>IF($R417="","",_xlfn.TEXTJOIN({"","cm","cm","cm","cm","cm","cm","cm","cm","cm","cm"},TRUE,$R417,$L418&amp;R418,$L419&amp;R419,$L420&amp;R420,$L421&amp;R421,$L422&amp;R422,$L423&amp;R423,$L424&amp;R424,$L425&amp;R425,$L426&amp;R426,$L427&amp;R427," "))</f>
        <v/>
      </c>
      <c r="AB417" s="136" t="str">
        <f>IF($S417="","",_xlfn.TEXTJOIN({"","cm","cm","cm","cm","cm","cm","cm","cm","cm","cm"},TRUE,$S417,$L418&amp;S418,$L419&amp;S419,$L420&amp;S420,$L421&amp;S421,$L422&amp;S422,$L423&amp;S423,$L424&amp;S424,$L425&amp;S425,$L426&amp;S426,$L427&amp;S427," "))</f>
        <v/>
      </c>
      <c r="AC417" s="136" t="str">
        <f>IF($T417="","",_xlfn.TEXTJOIN({"","cm","cm","cm","cm","cm","cm","cm","cm","cm","cm"},TRUE,$T417,$L418&amp;T418,$L419&amp;T419,$L420&amp;T420,$L421&amp;T421,$L422&amp;T422,$L423&amp;T423,$L424&amp;T424,$L425&amp;T425,$L426&amp;T426,$L427&amp;T427," "))</f>
        <v/>
      </c>
      <c r="AD417" s="136" t="str">
        <f>V417&amp;CHAR(10)&amp;W417&amp;CHAR(10)&amp;X417&amp;CHAR(10)&amp;Y417&amp;CHAR(10)&amp;Z417&amp;CHAR(10)&amp;AA417&amp;CHAR(10)&amp;AB417&amp;CHAR(10)&amp;AC417</f>
        <v xml:space="preserve">* 
</v>
      </c>
    </row>
    <row r="418" spans="1:30" ht="30" customHeight="1">
      <c r="A418" s="547"/>
      <c r="B418" s="532"/>
      <c r="C418" s="532"/>
      <c r="D418" s="532"/>
      <c r="E418" s="532"/>
      <c r="F418" s="541"/>
      <c r="G418" s="532"/>
      <c r="H418" s="544"/>
      <c r="I418" s="535"/>
      <c r="J418" s="538"/>
      <c r="K418" s="550"/>
      <c r="L418" s="217" t="str">
        <f>IF(ISERROR(VLOOKUP($J417,'自動計算（このシートは消さない）'!$M$3:$AH$52,2,0)),"",VLOOKUP($J417,'自動計算（このシートは消さない）'!$M$3:$AH$52,2,0))&amp;""</f>
        <v/>
      </c>
      <c r="M418" s="218"/>
      <c r="N418" s="218"/>
      <c r="O418" s="218"/>
      <c r="P418" s="218"/>
      <c r="Q418" s="218"/>
      <c r="R418" s="218"/>
      <c r="S418" s="218"/>
      <c r="T418" s="218"/>
      <c r="U418" s="535"/>
    </row>
    <row r="419" spans="1:30" ht="30" customHeight="1">
      <c r="A419" s="547"/>
      <c r="B419" s="532"/>
      <c r="C419" s="532"/>
      <c r="D419" s="532"/>
      <c r="E419" s="532"/>
      <c r="F419" s="541"/>
      <c r="G419" s="532"/>
      <c r="H419" s="544"/>
      <c r="I419" s="535"/>
      <c r="J419" s="538"/>
      <c r="K419" s="550"/>
      <c r="L419" s="217" t="str">
        <f>IF(ISERROR(VLOOKUP($J417,'自動計算（このシートは消さない）'!$M$3:$AH$52,4,0)),"",VLOOKUP($J417,'自動計算（このシートは消さない）'!$M$3:$AH$52,4,0))&amp;""</f>
        <v/>
      </c>
      <c r="M419" s="218"/>
      <c r="N419" s="218"/>
      <c r="O419" s="218"/>
      <c r="P419" s="218"/>
      <c r="Q419" s="218"/>
      <c r="R419" s="218"/>
      <c r="S419" s="218"/>
      <c r="T419" s="218"/>
      <c r="U419" s="535"/>
    </row>
    <row r="420" spans="1:30" ht="30" customHeight="1">
      <c r="A420" s="547"/>
      <c r="B420" s="532"/>
      <c r="C420" s="532"/>
      <c r="D420" s="532"/>
      <c r="E420" s="532"/>
      <c r="F420" s="541"/>
      <c r="G420" s="532"/>
      <c r="H420" s="544"/>
      <c r="I420" s="535"/>
      <c r="J420" s="538"/>
      <c r="K420" s="550"/>
      <c r="L420" s="217" t="str">
        <f>IF(ISERROR(VLOOKUP($J417,'自動計算（このシートは消さない）'!$M$3:$AH$52,6,0)),"",VLOOKUP($J417,'自動計算（このシートは消さない）'!$M$3:$AH$52,6,0))&amp;""</f>
        <v/>
      </c>
      <c r="M420" s="218"/>
      <c r="N420" s="218"/>
      <c r="O420" s="218"/>
      <c r="P420" s="218"/>
      <c r="Q420" s="218"/>
      <c r="R420" s="218"/>
      <c r="S420" s="218"/>
      <c r="T420" s="218"/>
      <c r="U420" s="535"/>
    </row>
    <row r="421" spans="1:30" ht="30" customHeight="1">
      <c r="A421" s="547"/>
      <c r="B421" s="532"/>
      <c r="C421" s="532"/>
      <c r="D421" s="532"/>
      <c r="E421" s="532"/>
      <c r="F421" s="541"/>
      <c r="G421" s="532"/>
      <c r="H421" s="544"/>
      <c r="I421" s="535"/>
      <c r="J421" s="538"/>
      <c r="K421" s="550"/>
      <c r="L421" s="217" t="str">
        <f>IF(ISERROR(VLOOKUP($J417,'自動計算（このシートは消さない）'!$M$3:$AH$52,8,0)),"",VLOOKUP($J417,'自動計算（このシートは消さない）'!$M$3:$AH$52,8,0))&amp;""</f>
        <v/>
      </c>
      <c r="M421" s="218"/>
      <c r="N421" s="218"/>
      <c r="O421" s="218"/>
      <c r="P421" s="218"/>
      <c r="Q421" s="218"/>
      <c r="R421" s="218"/>
      <c r="S421" s="218"/>
      <c r="T421" s="218"/>
      <c r="U421" s="535"/>
    </row>
    <row r="422" spans="1:30" ht="30" customHeight="1">
      <c r="A422" s="547"/>
      <c r="B422" s="532"/>
      <c r="C422" s="532"/>
      <c r="D422" s="532"/>
      <c r="E422" s="532"/>
      <c r="F422" s="541"/>
      <c r="G422" s="532"/>
      <c r="H422" s="544"/>
      <c r="I422" s="535"/>
      <c r="J422" s="538"/>
      <c r="K422" s="551"/>
      <c r="L422" s="217" t="str">
        <f>IF(ISERROR(VLOOKUP($J417,'自動計算（このシートは消さない）'!$M$3:$AH$52,10,0)),"",VLOOKUP($J417,'自動計算（このシートは消さない）'!$M$3:$AH$52,10,0))&amp;""</f>
        <v/>
      </c>
      <c r="M422" s="218"/>
      <c r="N422" s="218"/>
      <c r="O422" s="218"/>
      <c r="P422" s="218"/>
      <c r="Q422" s="218"/>
      <c r="R422" s="218"/>
      <c r="S422" s="218"/>
      <c r="T422" s="218"/>
      <c r="U422" s="535"/>
    </row>
    <row r="423" spans="1:30" ht="30" customHeight="1">
      <c r="A423" s="547"/>
      <c r="B423" s="532"/>
      <c r="C423" s="532"/>
      <c r="D423" s="532"/>
      <c r="E423" s="532"/>
      <c r="F423" s="541"/>
      <c r="G423" s="532"/>
      <c r="H423" s="544"/>
      <c r="I423" s="535"/>
      <c r="J423" s="538"/>
      <c r="K423" s="194"/>
      <c r="L423" s="217" t="str">
        <f>IF(ISERROR(VLOOKUP($J417,'自動計算（このシートは消さない）'!$M$3:$AH$52,12,0)),"",VLOOKUP($J417,'自動計算（このシートは消さない）'!$M$3:$AH$52,12,0))&amp;""</f>
        <v/>
      </c>
      <c r="M423" s="218"/>
      <c r="N423" s="218"/>
      <c r="O423" s="218"/>
      <c r="P423" s="218"/>
      <c r="Q423" s="218"/>
      <c r="R423" s="218"/>
      <c r="S423" s="218"/>
      <c r="T423" s="218"/>
      <c r="U423" s="535"/>
    </row>
    <row r="424" spans="1:30" ht="30" customHeight="1">
      <c r="A424" s="547"/>
      <c r="B424" s="532"/>
      <c r="C424" s="532"/>
      <c r="D424" s="532"/>
      <c r="E424" s="532"/>
      <c r="F424" s="541"/>
      <c r="G424" s="532"/>
      <c r="H424" s="544"/>
      <c r="I424" s="535"/>
      <c r="J424" s="538"/>
      <c r="K424" s="194"/>
      <c r="L424" s="217" t="str">
        <f>IF(ISERROR(VLOOKUP($J417,'自動計算（このシートは消さない）'!$M$3:$AH$52,14,0)),"",VLOOKUP($J417,'自動計算（このシートは消さない）'!$M$3:$AH$52,14,0))&amp;""</f>
        <v/>
      </c>
      <c r="M424" s="218"/>
      <c r="N424" s="218"/>
      <c r="O424" s="218"/>
      <c r="P424" s="218"/>
      <c r="Q424" s="218"/>
      <c r="R424" s="218"/>
      <c r="S424" s="218"/>
      <c r="T424" s="218"/>
      <c r="U424" s="535"/>
    </row>
    <row r="425" spans="1:30" ht="30" customHeight="1">
      <c r="A425" s="547"/>
      <c r="B425" s="532"/>
      <c r="C425" s="532"/>
      <c r="D425" s="532"/>
      <c r="E425" s="532"/>
      <c r="F425" s="541"/>
      <c r="G425" s="532"/>
      <c r="H425" s="544"/>
      <c r="I425" s="535"/>
      <c r="J425" s="538"/>
      <c r="K425" s="194"/>
      <c r="L425" s="217" t="str">
        <f>IF(ISERROR(VLOOKUP($J417,'自動計算（このシートは消さない）'!$M$3:$AH$52,16,0)),"",VLOOKUP($J417,'自動計算（このシートは消さない）'!$M$3:$AH$52,16,0))&amp;""</f>
        <v/>
      </c>
      <c r="M425" s="218"/>
      <c r="N425" s="218"/>
      <c r="O425" s="218"/>
      <c r="P425" s="218"/>
      <c r="Q425" s="218"/>
      <c r="R425" s="218"/>
      <c r="S425" s="218"/>
      <c r="T425" s="218"/>
      <c r="U425" s="535"/>
    </row>
    <row r="426" spans="1:30" ht="30" customHeight="1">
      <c r="A426" s="547"/>
      <c r="B426" s="532"/>
      <c r="C426" s="532"/>
      <c r="D426" s="532"/>
      <c r="E426" s="532"/>
      <c r="F426" s="541"/>
      <c r="G426" s="532"/>
      <c r="H426" s="544"/>
      <c r="I426" s="535"/>
      <c r="J426" s="538"/>
      <c r="K426" s="194"/>
      <c r="L426" s="217" t="str">
        <f>IF(ISERROR(VLOOKUP($J417,'自動計算（このシートは消さない）'!$M$3:$AH$52,18,0)),"",VLOOKUP($J417,'自動計算（このシートは消さない）'!$M$3:$AH$52,18,0))&amp;""</f>
        <v/>
      </c>
      <c r="M426" s="218"/>
      <c r="N426" s="218"/>
      <c r="O426" s="218"/>
      <c r="P426" s="218"/>
      <c r="Q426" s="218"/>
      <c r="R426" s="218"/>
      <c r="S426" s="218"/>
      <c r="T426" s="218"/>
      <c r="U426" s="535"/>
    </row>
    <row r="427" spans="1:30" ht="30" customHeight="1">
      <c r="A427" s="548"/>
      <c r="B427" s="533"/>
      <c r="C427" s="533"/>
      <c r="D427" s="533"/>
      <c r="E427" s="533"/>
      <c r="F427" s="542"/>
      <c r="G427" s="533"/>
      <c r="H427" s="545"/>
      <c r="I427" s="536"/>
      <c r="J427" s="539"/>
      <c r="K427" s="194"/>
      <c r="L427" s="217" t="str">
        <f>IF(ISERROR(VLOOKUP($J417,'自動計算（このシートは消さない）'!$M$3:$AH$52,20,0)),"",VLOOKUP($J417,'自動計算（このシートは消さない）'!$M$3:$AH$52,20,0))&amp;""</f>
        <v/>
      </c>
      <c r="M427" s="218"/>
      <c r="N427" s="218"/>
      <c r="O427" s="218"/>
      <c r="P427" s="218"/>
      <c r="Q427" s="218"/>
      <c r="R427" s="218"/>
      <c r="S427" s="218"/>
      <c r="T427" s="218"/>
      <c r="U427" s="536"/>
    </row>
    <row r="428" spans="1:30" ht="22.25" customHeight="1">
      <c r="A428" s="546">
        <f t="shared" ref="A428" si="25">A417+1</f>
        <v>39</v>
      </c>
      <c r="B428" s="531" t="str">
        <f>原稿①!F197&amp;""</f>
        <v/>
      </c>
      <c r="C428" s="531" t="str">
        <f>原稿①!G197&amp;""</f>
        <v/>
      </c>
      <c r="D428" s="531" t="str">
        <f>原稿①!H197&amp;""</f>
        <v/>
      </c>
      <c r="E428" s="531" t="str">
        <f>原稿①!I197&amp;""</f>
        <v/>
      </c>
      <c r="F428" s="540" t="str">
        <f>原稿①!J197&amp;""</f>
        <v/>
      </c>
      <c r="G428" s="531" t="str">
        <f>IF(サプライヤー入力FM!$I$428="","",IF(ISERROR(VLOOKUP(原稿①!$W197,'ﾊｯｼｭﾀｸﾞ＆NB名データ（このシートは消さない）'!$C$6:$G$114,5,0)),"",VLOOKUP(原稿①!$W197,'ﾊｯｼｭﾀｸﾞ＆NB名データ（このシートは消さない）'!$C$6:$G$114,5,0)))</f>
        <v/>
      </c>
      <c r="H428" s="543"/>
      <c r="I428" s="534"/>
      <c r="J428" s="537"/>
      <c r="K428" s="549" t="str">
        <f>IF(ISERROR(VLOOKUP($J428,'自動計算（このシートは消さない）'!$M$3:$AH$28,12,0)),"",VLOOKUP($J428,'自動計算（このシートは消さない）'!$M$3:$AH$28,12,0))</f>
        <v/>
      </c>
      <c r="L428" s="217"/>
      <c r="M428" s="180" t="str">
        <f>原稿①!R197&amp;""</f>
        <v>*</v>
      </c>
      <c r="N428" s="180" t="str">
        <f>原稿①!S197&amp;""</f>
        <v/>
      </c>
      <c r="O428" s="180" t="str">
        <f>原稿①!T197&amp;""</f>
        <v/>
      </c>
      <c r="P428" s="180" t="str">
        <f>原稿①!U197&amp;""</f>
        <v/>
      </c>
      <c r="Q428" s="180" t="str">
        <f>原稿①!R199&amp;""</f>
        <v/>
      </c>
      <c r="R428" s="180" t="str">
        <f>原稿①!S199&amp;""</f>
        <v/>
      </c>
      <c r="S428" s="180" t="str">
        <f>原稿①!T199&amp;""</f>
        <v/>
      </c>
      <c r="T428" s="180" t="str">
        <f>原稿①!U199&amp;""</f>
        <v/>
      </c>
      <c r="U428" s="534"/>
      <c r="V428" s="136" t="str">
        <f>IF($M428="","",_xlfn.TEXTJOIN({"","cm","cm","cm","cm","cm","cm","cm","cm","cm","cm"},TRUE,$M428,$L429&amp;M429,$L430&amp;M430,$L431&amp;M431,$L432&amp;M432,$L433&amp;M433,$L434&amp;M434,$L435&amp;M435,$L436&amp;M436,$L437&amp;M437,$L438&amp;M438," "))</f>
        <v xml:space="preserve">* </v>
      </c>
      <c r="W428" s="136" t="str">
        <f>IF($N428="","",_xlfn.TEXTJOIN({"","cm","cm","cm","cm","cm","cm","cm","cm","cm","cm"},TRUE,$N428,$L429&amp;N429,$L430&amp;N430,$L431&amp;N431,$L432&amp;N432,$L433&amp;N433,$L434&amp;N434,$L435&amp;N435,$L436&amp;N436,$L437&amp;N437,$L438&amp;N438," "))</f>
        <v/>
      </c>
      <c r="X428" s="136" t="str">
        <f>IF($O428="","",_xlfn.TEXTJOIN({"","cm","cm","cm","cm","cm","cm","cm","cm","cm","cm"},TRUE,$O428,$L429&amp;O429,$L430&amp;O430,$L431&amp;O431,$L432&amp;O432,$L433&amp;O433,$L434&amp;O434,$L435&amp;O435,$L436&amp;O436,$L437&amp;O437,$L438&amp;O438," "))</f>
        <v/>
      </c>
      <c r="Y428" s="136" t="str">
        <f>IF($P428="","",_xlfn.TEXTJOIN({"","cm","cm","cm","cm","cm","cm","cm","cm","cm","cm"},TRUE,$P428,$L429&amp;P429,$L430&amp;P430,$L431&amp;P431,$L432&amp;P432,$L433&amp;P433,$L434&amp;P434,$L435&amp;P435,$L436&amp;P436,$L437&amp;P437,$L438&amp;P438," "))</f>
        <v/>
      </c>
      <c r="Z428" s="136" t="str">
        <f>IF($Q428="","",_xlfn.TEXTJOIN({"","cm","cm","cm","cm","cm","cm","cm","cm","cm","cm"},TRUE,$Q428,$L429&amp;Q429,$L430&amp;Q430,$L431&amp;Q431,$L432&amp;Q432,$L433&amp;Q433,$L434&amp;Q434,$L435&amp;Q435,$L436&amp;Q436,$L437&amp;Q437,$L438&amp;Q438," "))</f>
        <v/>
      </c>
      <c r="AA428" s="136" t="str">
        <f>IF($R428="","",_xlfn.TEXTJOIN({"","cm","cm","cm","cm","cm","cm","cm","cm","cm","cm"},TRUE,$R428,$L429&amp;R429,$L430&amp;R430,$L431&amp;R431,$L432&amp;R432,$L433&amp;R433,$L434&amp;R434,$L435&amp;R435,$L436&amp;R436,$L437&amp;R437,$L438&amp;R438," "))</f>
        <v/>
      </c>
      <c r="AB428" s="136" t="str">
        <f>IF($S428="","",_xlfn.TEXTJOIN({"","cm","cm","cm","cm","cm","cm","cm","cm","cm","cm"},TRUE,$S428,$L429&amp;S429,$L430&amp;S430,$L431&amp;S431,$L432&amp;S432,$L433&amp;S433,$L434&amp;S434,$L435&amp;S435,$L436&amp;S436,$L437&amp;S437,$L438&amp;S438," "))</f>
        <v/>
      </c>
      <c r="AC428" s="136" t="str">
        <f>IF($T428="","",_xlfn.TEXTJOIN({"","cm","cm","cm","cm","cm","cm","cm","cm","cm","cm"},TRUE,$T428,$L429&amp;T429,$L430&amp;T430,$L431&amp;T431,$L432&amp;T432,$L433&amp;T433,$L434&amp;T434,$L435&amp;T435,$L436&amp;T436,$L437&amp;T437,$L438&amp;T438," "))</f>
        <v/>
      </c>
      <c r="AD428" s="136" t="str">
        <f>V428&amp;CHAR(10)&amp;W428&amp;CHAR(10)&amp;X428&amp;CHAR(10)&amp;Y428&amp;CHAR(10)&amp;Z428&amp;CHAR(10)&amp;AA428&amp;CHAR(10)&amp;AB428&amp;CHAR(10)&amp;AC428</f>
        <v xml:space="preserve">* 
</v>
      </c>
    </row>
    <row r="429" spans="1:30" ht="30" customHeight="1">
      <c r="A429" s="547"/>
      <c r="B429" s="532"/>
      <c r="C429" s="532"/>
      <c r="D429" s="532"/>
      <c r="E429" s="532"/>
      <c r="F429" s="541"/>
      <c r="G429" s="532"/>
      <c r="H429" s="544"/>
      <c r="I429" s="535"/>
      <c r="J429" s="538"/>
      <c r="K429" s="550"/>
      <c r="L429" s="217" t="str">
        <f>IF(ISERROR(VLOOKUP($J428,'自動計算（このシートは消さない）'!$M$3:$AH$52,2,0)),"",VLOOKUP($J428,'自動計算（このシートは消さない）'!$M$3:$AH$52,2,0))&amp;""</f>
        <v/>
      </c>
      <c r="M429" s="218"/>
      <c r="N429" s="218"/>
      <c r="O429" s="218"/>
      <c r="P429" s="218"/>
      <c r="Q429" s="218"/>
      <c r="R429" s="218"/>
      <c r="S429" s="218"/>
      <c r="T429" s="218"/>
      <c r="U429" s="535"/>
    </row>
    <row r="430" spans="1:30" ht="30" customHeight="1">
      <c r="A430" s="547"/>
      <c r="B430" s="532"/>
      <c r="C430" s="532"/>
      <c r="D430" s="532"/>
      <c r="E430" s="532"/>
      <c r="F430" s="541"/>
      <c r="G430" s="532"/>
      <c r="H430" s="544"/>
      <c r="I430" s="535"/>
      <c r="J430" s="538"/>
      <c r="K430" s="550"/>
      <c r="L430" s="217" t="str">
        <f>IF(ISERROR(VLOOKUP($J428,'自動計算（このシートは消さない）'!$M$3:$AH$52,4,0)),"",VLOOKUP($J428,'自動計算（このシートは消さない）'!$M$3:$AH$52,4,0))&amp;""</f>
        <v/>
      </c>
      <c r="M430" s="218"/>
      <c r="N430" s="218"/>
      <c r="O430" s="218"/>
      <c r="P430" s="218"/>
      <c r="Q430" s="218"/>
      <c r="R430" s="218"/>
      <c r="S430" s="218"/>
      <c r="T430" s="218"/>
      <c r="U430" s="535"/>
    </row>
    <row r="431" spans="1:30" ht="30" customHeight="1">
      <c r="A431" s="547"/>
      <c r="B431" s="532"/>
      <c r="C431" s="532"/>
      <c r="D431" s="532"/>
      <c r="E431" s="532"/>
      <c r="F431" s="541"/>
      <c r="G431" s="532"/>
      <c r="H431" s="544"/>
      <c r="I431" s="535"/>
      <c r="J431" s="538"/>
      <c r="K431" s="550"/>
      <c r="L431" s="217" t="str">
        <f>IF(ISERROR(VLOOKUP($J428,'自動計算（このシートは消さない）'!$M$3:$AH$52,6,0)),"",VLOOKUP($J428,'自動計算（このシートは消さない）'!$M$3:$AH$52,6,0))&amp;""</f>
        <v/>
      </c>
      <c r="M431" s="218"/>
      <c r="N431" s="218"/>
      <c r="O431" s="218"/>
      <c r="P431" s="218"/>
      <c r="Q431" s="218"/>
      <c r="R431" s="218"/>
      <c r="S431" s="218"/>
      <c r="T431" s="218"/>
      <c r="U431" s="535"/>
    </row>
    <row r="432" spans="1:30" ht="30" customHeight="1">
      <c r="A432" s="547"/>
      <c r="B432" s="532"/>
      <c r="C432" s="532"/>
      <c r="D432" s="532"/>
      <c r="E432" s="532"/>
      <c r="F432" s="541"/>
      <c r="G432" s="532"/>
      <c r="H432" s="544"/>
      <c r="I432" s="535"/>
      <c r="J432" s="538"/>
      <c r="K432" s="550"/>
      <c r="L432" s="217" t="str">
        <f>IF(ISERROR(VLOOKUP($J428,'自動計算（このシートは消さない）'!$M$3:$AH$52,8,0)),"",VLOOKUP($J428,'自動計算（このシートは消さない）'!$M$3:$AH$52,8,0))&amp;""</f>
        <v/>
      </c>
      <c r="M432" s="218"/>
      <c r="N432" s="218"/>
      <c r="O432" s="218"/>
      <c r="P432" s="218"/>
      <c r="Q432" s="218"/>
      <c r="R432" s="218"/>
      <c r="S432" s="218"/>
      <c r="T432" s="218"/>
      <c r="U432" s="535"/>
    </row>
    <row r="433" spans="1:30" ht="30" customHeight="1">
      <c r="A433" s="547"/>
      <c r="B433" s="532"/>
      <c r="C433" s="532"/>
      <c r="D433" s="532"/>
      <c r="E433" s="532"/>
      <c r="F433" s="541"/>
      <c r="G433" s="532"/>
      <c r="H433" s="544"/>
      <c r="I433" s="535"/>
      <c r="J433" s="538"/>
      <c r="K433" s="551"/>
      <c r="L433" s="217" t="str">
        <f>IF(ISERROR(VLOOKUP($J428,'自動計算（このシートは消さない）'!$M$3:$AH$52,10,0)),"",VLOOKUP($J428,'自動計算（このシートは消さない）'!$M$3:$AH$52,10,0))&amp;""</f>
        <v/>
      </c>
      <c r="M433" s="218"/>
      <c r="N433" s="218"/>
      <c r="O433" s="218"/>
      <c r="P433" s="218"/>
      <c r="Q433" s="218"/>
      <c r="R433" s="218"/>
      <c r="S433" s="218"/>
      <c r="T433" s="218"/>
      <c r="U433" s="535"/>
    </row>
    <row r="434" spans="1:30" ht="30" customHeight="1">
      <c r="A434" s="547"/>
      <c r="B434" s="532"/>
      <c r="C434" s="532"/>
      <c r="D434" s="532"/>
      <c r="E434" s="532"/>
      <c r="F434" s="541"/>
      <c r="G434" s="532"/>
      <c r="H434" s="544"/>
      <c r="I434" s="535"/>
      <c r="J434" s="538"/>
      <c r="K434" s="194"/>
      <c r="L434" s="217" t="str">
        <f>IF(ISERROR(VLOOKUP($J428,'自動計算（このシートは消さない）'!$M$3:$AH$52,12,0)),"",VLOOKUP($J428,'自動計算（このシートは消さない）'!$M$3:$AH$52,12,0))&amp;""</f>
        <v/>
      </c>
      <c r="M434" s="218"/>
      <c r="N434" s="218"/>
      <c r="O434" s="218"/>
      <c r="P434" s="218"/>
      <c r="Q434" s="218"/>
      <c r="R434" s="218"/>
      <c r="S434" s="218"/>
      <c r="T434" s="218"/>
      <c r="U434" s="535"/>
    </row>
    <row r="435" spans="1:30" ht="30" customHeight="1">
      <c r="A435" s="547"/>
      <c r="B435" s="532"/>
      <c r="C435" s="532"/>
      <c r="D435" s="532"/>
      <c r="E435" s="532"/>
      <c r="F435" s="541"/>
      <c r="G435" s="532"/>
      <c r="H435" s="544"/>
      <c r="I435" s="535"/>
      <c r="J435" s="538"/>
      <c r="K435" s="194"/>
      <c r="L435" s="217" t="str">
        <f>IF(ISERROR(VLOOKUP($J428,'自動計算（このシートは消さない）'!$M$3:$AH$52,14,0)),"",VLOOKUP($J428,'自動計算（このシートは消さない）'!$M$3:$AH$52,14,0))&amp;""</f>
        <v/>
      </c>
      <c r="M435" s="218"/>
      <c r="N435" s="218"/>
      <c r="O435" s="218"/>
      <c r="P435" s="218"/>
      <c r="Q435" s="218"/>
      <c r="R435" s="218"/>
      <c r="S435" s="218"/>
      <c r="T435" s="218"/>
      <c r="U435" s="535"/>
    </row>
    <row r="436" spans="1:30" ht="30" customHeight="1">
      <c r="A436" s="547"/>
      <c r="B436" s="532"/>
      <c r="C436" s="532"/>
      <c r="D436" s="532"/>
      <c r="E436" s="532"/>
      <c r="F436" s="541"/>
      <c r="G436" s="532"/>
      <c r="H436" s="544"/>
      <c r="I436" s="535"/>
      <c r="J436" s="538"/>
      <c r="K436" s="194"/>
      <c r="L436" s="217" t="str">
        <f>IF(ISERROR(VLOOKUP($J428,'自動計算（このシートは消さない）'!$M$3:$AH$52,16,0)),"",VLOOKUP($J428,'自動計算（このシートは消さない）'!$M$3:$AH$52,16,0))&amp;""</f>
        <v/>
      </c>
      <c r="M436" s="218"/>
      <c r="N436" s="218"/>
      <c r="O436" s="218"/>
      <c r="P436" s="218"/>
      <c r="Q436" s="218"/>
      <c r="R436" s="218"/>
      <c r="S436" s="218"/>
      <c r="T436" s="218"/>
      <c r="U436" s="535"/>
    </row>
    <row r="437" spans="1:30" ht="30" customHeight="1">
      <c r="A437" s="547"/>
      <c r="B437" s="532"/>
      <c r="C437" s="532"/>
      <c r="D437" s="532"/>
      <c r="E437" s="532"/>
      <c r="F437" s="541"/>
      <c r="G437" s="532"/>
      <c r="H437" s="544"/>
      <c r="I437" s="535"/>
      <c r="J437" s="538"/>
      <c r="K437" s="194"/>
      <c r="L437" s="217" t="str">
        <f>IF(ISERROR(VLOOKUP($J428,'自動計算（このシートは消さない）'!$M$3:$AH$52,18,0)),"",VLOOKUP($J428,'自動計算（このシートは消さない）'!$M$3:$AH$52,18,0))&amp;""</f>
        <v/>
      </c>
      <c r="M437" s="218"/>
      <c r="N437" s="218"/>
      <c r="O437" s="218"/>
      <c r="P437" s="218"/>
      <c r="Q437" s="218"/>
      <c r="R437" s="218"/>
      <c r="S437" s="218"/>
      <c r="T437" s="218"/>
      <c r="U437" s="535"/>
    </row>
    <row r="438" spans="1:30" ht="30" customHeight="1">
      <c r="A438" s="548"/>
      <c r="B438" s="533"/>
      <c r="C438" s="533"/>
      <c r="D438" s="533"/>
      <c r="E438" s="533"/>
      <c r="F438" s="542"/>
      <c r="G438" s="533"/>
      <c r="H438" s="545"/>
      <c r="I438" s="536"/>
      <c r="J438" s="539"/>
      <c r="K438" s="194"/>
      <c r="L438" s="217" t="str">
        <f>IF(ISERROR(VLOOKUP($J428,'自動計算（このシートは消さない）'!$M$3:$AH$52,20,0)),"",VLOOKUP($J428,'自動計算（このシートは消さない）'!$M$3:$AH$52,20,0))&amp;""</f>
        <v/>
      </c>
      <c r="M438" s="218"/>
      <c r="N438" s="218"/>
      <c r="O438" s="218"/>
      <c r="P438" s="218"/>
      <c r="Q438" s="218"/>
      <c r="R438" s="218"/>
      <c r="S438" s="218"/>
      <c r="T438" s="218"/>
      <c r="U438" s="536"/>
    </row>
    <row r="439" spans="1:30" ht="22.25" customHeight="1">
      <c r="A439" s="546">
        <f t="shared" ref="A439" si="26">A428+1</f>
        <v>40</v>
      </c>
      <c r="B439" s="531" t="str">
        <f>原稿①!F201&amp;""</f>
        <v/>
      </c>
      <c r="C439" s="531" t="str">
        <f>原稿①!G201&amp;""</f>
        <v/>
      </c>
      <c r="D439" s="531" t="str">
        <f>原稿①!H201&amp;""</f>
        <v/>
      </c>
      <c r="E439" s="531" t="str">
        <f>原稿①!I201&amp;""</f>
        <v/>
      </c>
      <c r="F439" s="540" t="str">
        <f>原稿①!J201&amp;""</f>
        <v/>
      </c>
      <c r="G439" s="531" t="str">
        <f>IF(サプライヤー入力FM!$I$439="","",IF(ISERROR(VLOOKUP(原稿①!$W201,'ﾊｯｼｭﾀｸﾞ＆NB名データ（このシートは消さない）'!$C$6:$G$114,5,0)),"",VLOOKUP(原稿①!$W201,'ﾊｯｼｭﾀｸﾞ＆NB名データ（このシートは消さない）'!$C$6:$G$114,5,0)))</f>
        <v/>
      </c>
      <c r="H439" s="543"/>
      <c r="I439" s="534"/>
      <c r="J439" s="537"/>
      <c r="K439" s="549" t="str">
        <f>IF(ISERROR(VLOOKUP($J439,'自動計算（このシートは消さない）'!$M$3:$AH$28,12,0)),"",VLOOKUP($J439,'自動計算（このシートは消さない）'!$M$3:$AH$28,12,0))</f>
        <v/>
      </c>
      <c r="L439" s="217"/>
      <c r="M439" s="180" t="str">
        <f>原稿①!R201&amp;""</f>
        <v>*</v>
      </c>
      <c r="N439" s="180" t="str">
        <f>原稿①!S201&amp;""</f>
        <v/>
      </c>
      <c r="O439" s="180" t="str">
        <f>原稿①!T201&amp;""</f>
        <v/>
      </c>
      <c r="P439" s="180" t="str">
        <f>原稿①!U201&amp;""</f>
        <v/>
      </c>
      <c r="Q439" s="180" t="str">
        <f>原稿①!R203&amp;""</f>
        <v/>
      </c>
      <c r="R439" s="180" t="str">
        <f>原稿①!S203&amp;""</f>
        <v/>
      </c>
      <c r="S439" s="180" t="str">
        <f>原稿①!T203&amp;""</f>
        <v/>
      </c>
      <c r="T439" s="180" t="str">
        <f>原稿①!U203&amp;""</f>
        <v/>
      </c>
      <c r="U439" s="534"/>
      <c r="V439" s="136" t="str">
        <f>IF($M439="","",_xlfn.TEXTJOIN({"","cm","cm","cm","cm","cm","cm","cm","cm","cm","cm"},TRUE,$M439,$L440&amp;M440,$L441&amp;M441,$L442&amp;M442,$L443&amp;M443,$L444&amp;M444,$L445&amp;M445,$L446&amp;M446,$L447&amp;M447,$L448&amp;M448,$L449&amp;M449," "))</f>
        <v xml:space="preserve">* </v>
      </c>
      <c r="W439" s="136" t="str">
        <f>IF($N439="","",_xlfn.TEXTJOIN({"","cm","cm","cm","cm","cm","cm","cm","cm","cm","cm"},TRUE,$N439,$L440&amp;N440,$L441&amp;N441,$L442&amp;N442,$L443&amp;N443,$L444&amp;N444,$L445&amp;N445,$L446&amp;N446,$L447&amp;N447,$L448&amp;N448,$L449&amp;N449," "))</f>
        <v/>
      </c>
      <c r="X439" s="136" t="str">
        <f>IF($O439="","",_xlfn.TEXTJOIN({"","cm","cm","cm","cm","cm","cm","cm","cm","cm","cm"},TRUE,$O439,$L440&amp;O440,$L441&amp;O441,$L442&amp;O442,$L443&amp;O443,$L444&amp;O444,$L445&amp;O445,$L446&amp;O446,$L447&amp;O447,$L448&amp;O448,$L449&amp;O449," "))</f>
        <v/>
      </c>
      <c r="Y439" s="136" t="str">
        <f>IF($P439="","",_xlfn.TEXTJOIN({"","cm","cm","cm","cm","cm","cm","cm","cm","cm","cm"},TRUE,$P439,$L440&amp;P440,$L441&amp;P441,$L442&amp;P442,$L443&amp;P443,$L444&amp;P444,$L445&amp;P445,$L446&amp;P446,$L447&amp;P447,$L448&amp;P448,$L449&amp;P449," "))</f>
        <v/>
      </c>
      <c r="Z439" s="136" t="str">
        <f>IF($Q439="","",_xlfn.TEXTJOIN({"","cm","cm","cm","cm","cm","cm","cm","cm","cm","cm"},TRUE,$Q439,$L440&amp;Q440,$L441&amp;Q441,$L442&amp;Q442,$L443&amp;Q443,$L444&amp;Q444,$L445&amp;Q445,$L446&amp;Q446,$L447&amp;Q447,$L448&amp;Q448,$L449&amp;Q449," "))</f>
        <v/>
      </c>
      <c r="AA439" s="136" t="str">
        <f>IF($R439="","",_xlfn.TEXTJOIN({"","cm","cm","cm","cm","cm","cm","cm","cm","cm","cm"},TRUE,$R439,$L440&amp;R440,$L441&amp;R441,$L442&amp;R442,$L443&amp;R443,$L444&amp;R444,$L445&amp;R445,$L446&amp;R446,$L447&amp;R447,$L448&amp;R448,$L449&amp;R449," "))</f>
        <v/>
      </c>
      <c r="AB439" s="136" t="str">
        <f>IF($S439="","",_xlfn.TEXTJOIN({"","cm","cm","cm","cm","cm","cm","cm","cm","cm","cm"},TRUE,$S439,$L440&amp;S440,$L441&amp;S441,$L442&amp;S442,$L443&amp;S443,$L444&amp;S444,$L445&amp;S445,$L446&amp;S446,$L447&amp;S447,$L448&amp;S448,$L449&amp;S449," "))</f>
        <v/>
      </c>
      <c r="AC439" s="136" t="str">
        <f>IF($T439="","",_xlfn.TEXTJOIN({"","cm","cm","cm","cm","cm","cm","cm","cm","cm","cm"},TRUE,$T439,$L440&amp;T440,$L441&amp;T441,$L442&amp;T442,$L443&amp;T443,$L444&amp;T444,$L445&amp;T445,$L446&amp;T446,$L447&amp;T447,$L448&amp;T448,$L449&amp;T449," "))</f>
        <v/>
      </c>
      <c r="AD439" s="136" t="str">
        <f>V439&amp;CHAR(10)&amp;W439&amp;CHAR(10)&amp;X439&amp;CHAR(10)&amp;Y439&amp;CHAR(10)&amp;Z439&amp;CHAR(10)&amp;AA439&amp;CHAR(10)&amp;AB439&amp;CHAR(10)&amp;AC439</f>
        <v xml:space="preserve">* 
</v>
      </c>
    </row>
    <row r="440" spans="1:30" ht="30" customHeight="1">
      <c r="A440" s="547"/>
      <c r="B440" s="532"/>
      <c r="C440" s="532"/>
      <c r="D440" s="532"/>
      <c r="E440" s="532"/>
      <c r="F440" s="541"/>
      <c r="G440" s="532"/>
      <c r="H440" s="544"/>
      <c r="I440" s="535"/>
      <c r="J440" s="538"/>
      <c r="K440" s="550"/>
      <c r="L440" s="217" t="str">
        <f>IF(ISERROR(VLOOKUP($J439,'自動計算（このシートは消さない）'!$M$3:$AH$52,2,0)),"",VLOOKUP($J439,'自動計算（このシートは消さない）'!$M$3:$AH$52,2,0))&amp;""</f>
        <v/>
      </c>
      <c r="M440" s="218"/>
      <c r="N440" s="218"/>
      <c r="O440" s="218"/>
      <c r="P440" s="218"/>
      <c r="Q440" s="218"/>
      <c r="R440" s="218"/>
      <c r="S440" s="218"/>
      <c r="T440" s="218"/>
      <c r="U440" s="535"/>
    </row>
    <row r="441" spans="1:30" ht="30" customHeight="1">
      <c r="A441" s="547"/>
      <c r="B441" s="532"/>
      <c r="C441" s="532"/>
      <c r="D441" s="532"/>
      <c r="E441" s="532"/>
      <c r="F441" s="541"/>
      <c r="G441" s="532"/>
      <c r="H441" s="544"/>
      <c r="I441" s="535"/>
      <c r="J441" s="538"/>
      <c r="K441" s="550"/>
      <c r="L441" s="217" t="str">
        <f>IF(ISERROR(VLOOKUP($J439,'自動計算（このシートは消さない）'!$M$3:$AH$52,4,0)),"",VLOOKUP($J439,'自動計算（このシートは消さない）'!$M$3:$AH$52,4,0))&amp;""</f>
        <v/>
      </c>
      <c r="M441" s="218"/>
      <c r="N441" s="218"/>
      <c r="O441" s="218"/>
      <c r="P441" s="218"/>
      <c r="Q441" s="218"/>
      <c r="R441" s="218"/>
      <c r="S441" s="218"/>
      <c r="T441" s="218"/>
      <c r="U441" s="535"/>
    </row>
    <row r="442" spans="1:30" ht="30" customHeight="1">
      <c r="A442" s="547"/>
      <c r="B442" s="532"/>
      <c r="C442" s="532"/>
      <c r="D442" s="532"/>
      <c r="E442" s="532"/>
      <c r="F442" s="541"/>
      <c r="G442" s="532"/>
      <c r="H442" s="544"/>
      <c r="I442" s="535"/>
      <c r="J442" s="538"/>
      <c r="K442" s="550"/>
      <c r="L442" s="217" t="str">
        <f>IF(ISERROR(VLOOKUP($J439,'自動計算（このシートは消さない）'!$M$3:$AH$52,6,0)),"",VLOOKUP($J439,'自動計算（このシートは消さない）'!$M$3:$AH$52,6,0))&amp;""</f>
        <v/>
      </c>
      <c r="M442" s="218"/>
      <c r="N442" s="218"/>
      <c r="O442" s="218"/>
      <c r="P442" s="218"/>
      <c r="Q442" s="218"/>
      <c r="R442" s="218"/>
      <c r="S442" s="218"/>
      <c r="T442" s="218"/>
      <c r="U442" s="535"/>
    </row>
    <row r="443" spans="1:30" ht="30" customHeight="1">
      <c r="A443" s="547"/>
      <c r="B443" s="532"/>
      <c r="C443" s="532"/>
      <c r="D443" s="532"/>
      <c r="E443" s="532"/>
      <c r="F443" s="541"/>
      <c r="G443" s="532"/>
      <c r="H443" s="544"/>
      <c r="I443" s="535"/>
      <c r="J443" s="538"/>
      <c r="K443" s="550"/>
      <c r="L443" s="217" t="str">
        <f>IF(ISERROR(VLOOKUP($J439,'自動計算（このシートは消さない）'!$M$3:$AH$52,8,0)),"",VLOOKUP($J439,'自動計算（このシートは消さない）'!$M$3:$AH$52,8,0))&amp;""</f>
        <v/>
      </c>
      <c r="M443" s="218"/>
      <c r="N443" s="218"/>
      <c r="O443" s="218"/>
      <c r="P443" s="218"/>
      <c r="Q443" s="218"/>
      <c r="R443" s="218"/>
      <c r="S443" s="218"/>
      <c r="T443" s="218"/>
      <c r="U443" s="535"/>
    </row>
    <row r="444" spans="1:30" ht="30" customHeight="1">
      <c r="A444" s="547"/>
      <c r="B444" s="532"/>
      <c r="C444" s="532"/>
      <c r="D444" s="532"/>
      <c r="E444" s="532"/>
      <c r="F444" s="541"/>
      <c r="G444" s="532"/>
      <c r="H444" s="544"/>
      <c r="I444" s="535"/>
      <c r="J444" s="538"/>
      <c r="K444" s="551"/>
      <c r="L444" s="217" t="str">
        <f>IF(ISERROR(VLOOKUP($J439,'自動計算（このシートは消さない）'!$M$3:$AH$52,10,0)),"",VLOOKUP($J439,'自動計算（このシートは消さない）'!$M$3:$AH$52,10,0))&amp;""</f>
        <v/>
      </c>
      <c r="M444" s="218"/>
      <c r="N444" s="218"/>
      <c r="O444" s="218"/>
      <c r="P444" s="218"/>
      <c r="Q444" s="218"/>
      <c r="R444" s="218"/>
      <c r="S444" s="218"/>
      <c r="T444" s="218"/>
      <c r="U444" s="535"/>
    </row>
    <row r="445" spans="1:30" ht="30" customHeight="1">
      <c r="A445" s="547"/>
      <c r="B445" s="532"/>
      <c r="C445" s="532"/>
      <c r="D445" s="532"/>
      <c r="E445" s="532"/>
      <c r="F445" s="541"/>
      <c r="G445" s="532"/>
      <c r="H445" s="544"/>
      <c r="I445" s="535"/>
      <c r="J445" s="538"/>
      <c r="K445" s="194"/>
      <c r="L445" s="217" t="str">
        <f>IF(ISERROR(VLOOKUP($J439,'自動計算（このシートは消さない）'!$M$3:$AH$52,12,0)),"",VLOOKUP($J439,'自動計算（このシートは消さない）'!$M$3:$AH$52,12,0))&amp;""</f>
        <v/>
      </c>
      <c r="M445" s="218"/>
      <c r="N445" s="218"/>
      <c r="O445" s="218"/>
      <c r="P445" s="218"/>
      <c r="Q445" s="218"/>
      <c r="R445" s="218"/>
      <c r="S445" s="218"/>
      <c r="T445" s="218"/>
      <c r="U445" s="535"/>
    </row>
    <row r="446" spans="1:30" ht="30" customHeight="1">
      <c r="A446" s="547"/>
      <c r="B446" s="532"/>
      <c r="C446" s="532"/>
      <c r="D446" s="532"/>
      <c r="E446" s="532"/>
      <c r="F446" s="541"/>
      <c r="G446" s="532"/>
      <c r="H446" s="544"/>
      <c r="I446" s="535"/>
      <c r="J446" s="538"/>
      <c r="K446" s="194"/>
      <c r="L446" s="217" t="str">
        <f>IF(ISERROR(VLOOKUP($J439,'自動計算（このシートは消さない）'!$M$3:$AH$52,14,0)),"",VLOOKUP($J439,'自動計算（このシートは消さない）'!$M$3:$AH$52,14,0))&amp;""</f>
        <v/>
      </c>
      <c r="M446" s="218"/>
      <c r="N446" s="218"/>
      <c r="O446" s="218"/>
      <c r="P446" s="218"/>
      <c r="Q446" s="218"/>
      <c r="R446" s="218"/>
      <c r="S446" s="218"/>
      <c r="T446" s="218"/>
      <c r="U446" s="535"/>
    </row>
    <row r="447" spans="1:30" ht="30" customHeight="1">
      <c r="A447" s="547"/>
      <c r="B447" s="532"/>
      <c r="C447" s="532"/>
      <c r="D447" s="532"/>
      <c r="E447" s="532"/>
      <c r="F447" s="541"/>
      <c r="G447" s="532"/>
      <c r="H447" s="544"/>
      <c r="I447" s="535"/>
      <c r="J447" s="538"/>
      <c r="K447" s="194"/>
      <c r="L447" s="217" t="str">
        <f>IF(ISERROR(VLOOKUP($J439,'自動計算（このシートは消さない）'!$M$3:$AH$52,16,0)),"",VLOOKUP($J439,'自動計算（このシートは消さない）'!$M$3:$AH$52,16,0))&amp;""</f>
        <v/>
      </c>
      <c r="M447" s="218"/>
      <c r="N447" s="218"/>
      <c r="O447" s="218"/>
      <c r="P447" s="218"/>
      <c r="Q447" s="218"/>
      <c r="R447" s="218"/>
      <c r="S447" s="218"/>
      <c r="T447" s="218"/>
      <c r="U447" s="535"/>
    </row>
    <row r="448" spans="1:30" ht="30" customHeight="1">
      <c r="A448" s="547"/>
      <c r="B448" s="532"/>
      <c r="C448" s="532"/>
      <c r="D448" s="532"/>
      <c r="E448" s="532"/>
      <c r="F448" s="541"/>
      <c r="G448" s="532"/>
      <c r="H448" s="544"/>
      <c r="I448" s="535"/>
      <c r="J448" s="538"/>
      <c r="K448" s="194"/>
      <c r="L448" s="217" t="str">
        <f>IF(ISERROR(VLOOKUP($J439,'自動計算（このシートは消さない）'!$M$3:$AH$52,18,0)),"",VLOOKUP($J439,'自動計算（このシートは消さない）'!$M$3:$AH$52,18,0))&amp;""</f>
        <v/>
      </c>
      <c r="M448" s="218"/>
      <c r="N448" s="218"/>
      <c r="O448" s="218"/>
      <c r="P448" s="218"/>
      <c r="Q448" s="218"/>
      <c r="R448" s="218"/>
      <c r="S448" s="218"/>
      <c r="T448" s="218"/>
      <c r="U448" s="535"/>
    </row>
    <row r="449" spans="1:30" ht="30" customHeight="1">
      <c r="A449" s="548"/>
      <c r="B449" s="533"/>
      <c r="C449" s="533"/>
      <c r="D449" s="533"/>
      <c r="E449" s="533"/>
      <c r="F449" s="542"/>
      <c r="G449" s="533"/>
      <c r="H449" s="545"/>
      <c r="I449" s="536"/>
      <c r="J449" s="539"/>
      <c r="K449" s="194"/>
      <c r="L449" s="217" t="str">
        <f>IF(ISERROR(VLOOKUP($J439,'自動計算（このシートは消さない）'!$M$3:$AH$52,20,0)),"",VLOOKUP($J439,'自動計算（このシートは消さない）'!$M$3:$AH$52,20,0))&amp;""</f>
        <v/>
      </c>
      <c r="M449" s="218"/>
      <c r="N449" s="218"/>
      <c r="O449" s="218"/>
      <c r="P449" s="218"/>
      <c r="Q449" s="218"/>
      <c r="R449" s="218"/>
      <c r="S449" s="218"/>
      <c r="T449" s="218"/>
      <c r="U449" s="536"/>
    </row>
    <row r="450" spans="1:30" ht="22.25" customHeight="1">
      <c r="A450" s="546">
        <f t="shared" ref="A450" si="27">A439+1</f>
        <v>41</v>
      </c>
      <c r="B450" s="531" t="str">
        <f>原稿①!F216&amp;""</f>
        <v/>
      </c>
      <c r="C450" s="531" t="str">
        <f>原稿①!G216&amp;""</f>
        <v/>
      </c>
      <c r="D450" s="531" t="str">
        <f>原稿①!H216&amp;""</f>
        <v/>
      </c>
      <c r="E450" s="531" t="str">
        <f>原稿①!I216&amp;""</f>
        <v/>
      </c>
      <c r="F450" s="540" t="str">
        <f>原稿①!J216&amp;""</f>
        <v/>
      </c>
      <c r="G450" s="531" t="str">
        <f>IF(サプライヤー入力FM!$I$450="","",IF(ISERROR(VLOOKUP(原稿①!$W216,'ﾊｯｼｭﾀｸﾞ＆NB名データ（このシートは消さない）'!$C$6:$G$114,5,0)),"",VLOOKUP(原稿①!$W216,'ﾊｯｼｭﾀｸﾞ＆NB名データ（このシートは消さない）'!$C$6:$G$114,5,0)))</f>
        <v/>
      </c>
      <c r="H450" s="543"/>
      <c r="I450" s="534"/>
      <c r="J450" s="537"/>
      <c r="K450" s="549" t="str">
        <f>IF(ISERROR(VLOOKUP($J450,'自動計算（このシートは消さない）'!$M$3:$AH$28,12,0)),"",VLOOKUP($J450,'自動計算（このシートは消さない）'!$M$3:$AH$28,12,0))</f>
        <v/>
      </c>
      <c r="L450" s="217"/>
      <c r="M450" s="180" t="str">
        <f>原稿①!R216&amp;""</f>
        <v>*</v>
      </c>
      <c r="N450" s="180" t="str">
        <f>原稿①!S216&amp;""</f>
        <v/>
      </c>
      <c r="O450" s="180" t="str">
        <f>原稿①!T216&amp;""</f>
        <v/>
      </c>
      <c r="P450" s="180" t="str">
        <f>原稿①!U216&amp;""</f>
        <v/>
      </c>
      <c r="Q450" s="180" t="str">
        <f>原稿①!R218&amp;""</f>
        <v/>
      </c>
      <c r="R450" s="180" t="str">
        <f>原稿①!S218&amp;""</f>
        <v/>
      </c>
      <c r="S450" s="180" t="str">
        <f>原稿①!T218&amp;""</f>
        <v/>
      </c>
      <c r="T450" s="180" t="str">
        <f>原稿①!U218&amp;""</f>
        <v/>
      </c>
      <c r="U450" s="534"/>
      <c r="V450" s="136" t="str">
        <f>IF($M450="","",_xlfn.TEXTJOIN({"","cm","cm","cm","cm","cm","cm","cm","cm","cm","cm"},TRUE,$M450,$L451&amp;M451,$L452&amp;M452,$L453&amp;M453,$L454&amp;M454,$L455&amp;M455,$L456&amp;M456,$L457&amp;M457,$L458&amp;M458,$L459&amp;M459,$L460&amp;M460," "))</f>
        <v xml:space="preserve">* </v>
      </c>
      <c r="W450" s="136" t="str">
        <f>IF($N450="","",_xlfn.TEXTJOIN({"","cm","cm","cm","cm","cm","cm","cm","cm","cm","cm"},TRUE,$N450,$L451&amp;N451,$L452&amp;N452,$L453&amp;N453,$L454&amp;N454,$L455&amp;N455,$L456&amp;N456,$L457&amp;N457,$L458&amp;N458,$L459&amp;N459,$L460&amp;N460," "))</f>
        <v/>
      </c>
      <c r="X450" s="136" t="str">
        <f>IF($O450="","",_xlfn.TEXTJOIN({"","cm","cm","cm","cm","cm","cm","cm","cm","cm","cm"},TRUE,$O450,$L451&amp;O451,$L452&amp;O452,$L453&amp;O453,$L454&amp;O454,$L455&amp;O455,$L456&amp;O456,$L457&amp;O457,$L458&amp;O458,$L459&amp;O459,$L460&amp;O460," "))</f>
        <v/>
      </c>
      <c r="Y450" s="136" t="str">
        <f>IF($P450="","",_xlfn.TEXTJOIN({"","cm","cm","cm","cm","cm","cm","cm","cm","cm","cm"},TRUE,$P450,$L451&amp;P451,$L452&amp;P452,$L453&amp;P453,$L454&amp;P454,$L455&amp;P455,$L456&amp;P456,$L457&amp;P457,$L458&amp;P458,$L459&amp;P459,$L460&amp;P460," "))</f>
        <v/>
      </c>
      <c r="Z450" s="136" t="str">
        <f>IF($Q450="","",_xlfn.TEXTJOIN({"","cm","cm","cm","cm","cm","cm","cm","cm","cm","cm"},TRUE,$Q450,$L451&amp;Q451,$L452&amp;Q452,$L453&amp;Q453,$L454&amp;Q454,$L455&amp;Q455,$L456&amp;Q456,$L457&amp;Q457,$L458&amp;Q458,$L459&amp;Q459,$L460&amp;Q460," "))</f>
        <v/>
      </c>
      <c r="AA450" s="136" t="str">
        <f>IF($R450="","",_xlfn.TEXTJOIN({"","cm","cm","cm","cm","cm","cm","cm","cm","cm","cm"},TRUE,$R450,$L451&amp;R451,$L452&amp;R452,$L453&amp;R453,$L454&amp;R454,$L455&amp;R455,$L456&amp;R456,$L457&amp;R457,$L458&amp;R458,$L459&amp;R459,$L460&amp;R460," "))</f>
        <v/>
      </c>
      <c r="AB450" s="136" t="str">
        <f>IF($S450="","",_xlfn.TEXTJOIN({"","cm","cm","cm","cm","cm","cm","cm","cm","cm","cm"},TRUE,$S450,$L451&amp;S451,$L452&amp;S452,$L453&amp;S453,$L454&amp;S454,$L455&amp;S455,$L456&amp;S456,$L457&amp;S457,$L458&amp;S458,$L459&amp;S459,$L460&amp;S460," "))</f>
        <v/>
      </c>
      <c r="AC450" s="136" t="str">
        <f>IF($T450="","",_xlfn.TEXTJOIN({"","cm","cm","cm","cm","cm","cm","cm","cm","cm","cm"},TRUE,$T450,$L451&amp;T451,$L452&amp;T452,$L453&amp;T453,$L454&amp;T454,$L455&amp;T455,$L456&amp;T456,$L457&amp;T457,$L458&amp;T458,$L459&amp;T459,$L460&amp;T460," "))</f>
        <v/>
      </c>
      <c r="AD450" s="136" t="str">
        <f>V450&amp;CHAR(10)&amp;W450&amp;CHAR(10)&amp;X450&amp;CHAR(10)&amp;Y450&amp;CHAR(10)&amp;Z450&amp;CHAR(10)&amp;AA450&amp;CHAR(10)&amp;AB450&amp;CHAR(10)&amp;AC450</f>
        <v xml:space="preserve">* 
</v>
      </c>
    </row>
    <row r="451" spans="1:30" ht="30" customHeight="1">
      <c r="A451" s="547"/>
      <c r="B451" s="532"/>
      <c r="C451" s="532"/>
      <c r="D451" s="532"/>
      <c r="E451" s="532"/>
      <c r="F451" s="541"/>
      <c r="G451" s="532"/>
      <c r="H451" s="544"/>
      <c r="I451" s="535"/>
      <c r="J451" s="538"/>
      <c r="K451" s="550"/>
      <c r="L451" s="217" t="str">
        <f>IF(ISERROR(VLOOKUP($J450,'自動計算（このシートは消さない）'!$M$3:$AH$52,2,0)),"",VLOOKUP($J450,'自動計算（このシートは消さない）'!$M$3:$AH$52,2,0))&amp;""</f>
        <v/>
      </c>
      <c r="M451" s="218"/>
      <c r="N451" s="218"/>
      <c r="O451" s="218"/>
      <c r="P451" s="218"/>
      <c r="Q451" s="218"/>
      <c r="R451" s="218"/>
      <c r="S451" s="218"/>
      <c r="T451" s="218"/>
      <c r="U451" s="535"/>
    </row>
    <row r="452" spans="1:30" ht="30" customHeight="1">
      <c r="A452" s="547"/>
      <c r="B452" s="532"/>
      <c r="C452" s="532"/>
      <c r="D452" s="532"/>
      <c r="E452" s="532"/>
      <c r="F452" s="541"/>
      <c r="G452" s="532"/>
      <c r="H452" s="544"/>
      <c r="I452" s="535"/>
      <c r="J452" s="538"/>
      <c r="K452" s="550"/>
      <c r="L452" s="217" t="str">
        <f>IF(ISERROR(VLOOKUP($J450,'自動計算（このシートは消さない）'!$M$3:$AH$52,4,0)),"",VLOOKUP($J450,'自動計算（このシートは消さない）'!$M$3:$AH$52,4,0))&amp;""</f>
        <v/>
      </c>
      <c r="M452" s="218"/>
      <c r="N452" s="218"/>
      <c r="O452" s="218"/>
      <c r="P452" s="218"/>
      <c r="Q452" s="218"/>
      <c r="R452" s="218"/>
      <c r="S452" s="218"/>
      <c r="T452" s="218"/>
      <c r="U452" s="535"/>
    </row>
    <row r="453" spans="1:30" ht="30" customHeight="1">
      <c r="A453" s="547"/>
      <c r="B453" s="532"/>
      <c r="C453" s="532"/>
      <c r="D453" s="532"/>
      <c r="E453" s="532"/>
      <c r="F453" s="541"/>
      <c r="G453" s="532"/>
      <c r="H453" s="544"/>
      <c r="I453" s="535"/>
      <c r="J453" s="538"/>
      <c r="K453" s="550"/>
      <c r="L453" s="217" t="str">
        <f>IF(ISERROR(VLOOKUP($J450,'自動計算（このシートは消さない）'!$M$3:$AH$52,6,0)),"",VLOOKUP($J450,'自動計算（このシートは消さない）'!$M$3:$AH$52,6,0))&amp;""</f>
        <v/>
      </c>
      <c r="M453" s="218"/>
      <c r="N453" s="218"/>
      <c r="O453" s="218"/>
      <c r="P453" s="218"/>
      <c r="Q453" s="218"/>
      <c r="R453" s="218"/>
      <c r="S453" s="218"/>
      <c r="T453" s="218"/>
      <c r="U453" s="535"/>
    </row>
    <row r="454" spans="1:30" ht="30" customHeight="1">
      <c r="A454" s="547"/>
      <c r="B454" s="532"/>
      <c r="C454" s="532"/>
      <c r="D454" s="532"/>
      <c r="E454" s="532"/>
      <c r="F454" s="541"/>
      <c r="G454" s="532"/>
      <c r="H454" s="544"/>
      <c r="I454" s="535"/>
      <c r="J454" s="538"/>
      <c r="K454" s="550"/>
      <c r="L454" s="217" t="str">
        <f>IF(ISERROR(VLOOKUP($J450,'自動計算（このシートは消さない）'!$M$3:$AH$52,8,0)),"",VLOOKUP($J450,'自動計算（このシートは消さない）'!$M$3:$AH$52,8,0))&amp;""</f>
        <v/>
      </c>
      <c r="M454" s="218"/>
      <c r="N454" s="218"/>
      <c r="O454" s="218"/>
      <c r="P454" s="218"/>
      <c r="Q454" s="218"/>
      <c r="R454" s="218"/>
      <c r="S454" s="218"/>
      <c r="T454" s="218"/>
      <c r="U454" s="535"/>
    </row>
    <row r="455" spans="1:30" ht="30" customHeight="1">
      <c r="A455" s="547"/>
      <c r="B455" s="532"/>
      <c r="C455" s="532"/>
      <c r="D455" s="532"/>
      <c r="E455" s="532"/>
      <c r="F455" s="541"/>
      <c r="G455" s="532"/>
      <c r="H455" s="544"/>
      <c r="I455" s="535"/>
      <c r="J455" s="538"/>
      <c r="K455" s="551"/>
      <c r="L455" s="217" t="str">
        <f>IF(ISERROR(VLOOKUP($J450,'自動計算（このシートは消さない）'!$M$3:$AH$52,10,0)),"",VLOOKUP($J450,'自動計算（このシートは消さない）'!$M$3:$AH$52,10,0))&amp;""</f>
        <v/>
      </c>
      <c r="M455" s="218"/>
      <c r="N455" s="218"/>
      <c r="O455" s="218"/>
      <c r="P455" s="218"/>
      <c r="Q455" s="218"/>
      <c r="R455" s="218"/>
      <c r="S455" s="218"/>
      <c r="T455" s="218"/>
      <c r="U455" s="535"/>
    </row>
    <row r="456" spans="1:30" ht="30" customHeight="1">
      <c r="A456" s="547"/>
      <c r="B456" s="532"/>
      <c r="C456" s="532"/>
      <c r="D456" s="532"/>
      <c r="E456" s="532"/>
      <c r="F456" s="541"/>
      <c r="G456" s="532"/>
      <c r="H456" s="544"/>
      <c r="I456" s="535"/>
      <c r="J456" s="538"/>
      <c r="K456" s="194"/>
      <c r="L456" s="217" t="str">
        <f>IF(ISERROR(VLOOKUP($J450,'自動計算（このシートは消さない）'!$M$3:$AH$52,12,0)),"",VLOOKUP($J450,'自動計算（このシートは消さない）'!$M$3:$AH$52,12,0))&amp;""</f>
        <v/>
      </c>
      <c r="M456" s="218"/>
      <c r="N456" s="218"/>
      <c r="O456" s="218"/>
      <c r="P456" s="218"/>
      <c r="Q456" s="218"/>
      <c r="R456" s="218"/>
      <c r="S456" s="218"/>
      <c r="T456" s="218"/>
      <c r="U456" s="535"/>
    </row>
    <row r="457" spans="1:30" ht="30" customHeight="1">
      <c r="A457" s="547"/>
      <c r="B457" s="532"/>
      <c r="C457" s="532"/>
      <c r="D457" s="532"/>
      <c r="E457" s="532"/>
      <c r="F457" s="541"/>
      <c r="G457" s="532"/>
      <c r="H457" s="544"/>
      <c r="I457" s="535"/>
      <c r="J457" s="538"/>
      <c r="K457" s="194"/>
      <c r="L457" s="217" t="str">
        <f>IF(ISERROR(VLOOKUP($J450,'自動計算（このシートは消さない）'!$M$3:$AH$52,14,0)),"",VLOOKUP($J450,'自動計算（このシートは消さない）'!$M$3:$AH$52,14,0))&amp;""</f>
        <v/>
      </c>
      <c r="M457" s="218"/>
      <c r="N457" s="218"/>
      <c r="O457" s="218"/>
      <c r="P457" s="218"/>
      <c r="Q457" s="218"/>
      <c r="R457" s="218"/>
      <c r="S457" s="218"/>
      <c r="T457" s="218"/>
      <c r="U457" s="535"/>
    </row>
    <row r="458" spans="1:30" ht="30" customHeight="1">
      <c r="A458" s="547"/>
      <c r="B458" s="532"/>
      <c r="C458" s="532"/>
      <c r="D458" s="532"/>
      <c r="E458" s="532"/>
      <c r="F458" s="541"/>
      <c r="G458" s="532"/>
      <c r="H458" s="544"/>
      <c r="I458" s="535"/>
      <c r="J458" s="538"/>
      <c r="K458" s="194"/>
      <c r="L458" s="217" t="str">
        <f>IF(ISERROR(VLOOKUP($J450,'自動計算（このシートは消さない）'!$M$3:$AH$52,16,0)),"",VLOOKUP($J450,'自動計算（このシートは消さない）'!$M$3:$AH$52,16,0))&amp;""</f>
        <v/>
      </c>
      <c r="M458" s="218"/>
      <c r="N458" s="218"/>
      <c r="O458" s="218"/>
      <c r="P458" s="218"/>
      <c r="Q458" s="218"/>
      <c r="R458" s="218"/>
      <c r="S458" s="218"/>
      <c r="T458" s="218"/>
      <c r="U458" s="535"/>
    </row>
    <row r="459" spans="1:30" ht="30" customHeight="1">
      <c r="A459" s="547"/>
      <c r="B459" s="532"/>
      <c r="C459" s="532"/>
      <c r="D459" s="532"/>
      <c r="E459" s="532"/>
      <c r="F459" s="541"/>
      <c r="G459" s="532"/>
      <c r="H459" s="544"/>
      <c r="I459" s="535"/>
      <c r="J459" s="538"/>
      <c r="K459" s="194"/>
      <c r="L459" s="217" t="str">
        <f>IF(ISERROR(VLOOKUP($J450,'自動計算（このシートは消さない）'!$M$3:$AH$52,18,0)),"",VLOOKUP($J450,'自動計算（このシートは消さない）'!$M$3:$AH$52,18,0))&amp;""</f>
        <v/>
      </c>
      <c r="M459" s="218"/>
      <c r="N459" s="218"/>
      <c r="O459" s="218"/>
      <c r="P459" s="218"/>
      <c r="Q459" s="218"/>
      <c r="R459" s="218"/>
      <c r="S459" s="218"/>
      <c r="T459" s="218"/>
      <c r="U459" s="535"/>
    </row>
    <row r="460" spans="1:30" ht="30" customHeight="1">
      <c r="A460" s="548"/>
      <c r="B460" s="533"/>
      <c r="C460" s="533"/>
      <c r="D460" s="533"/>
      <c r="E460" s="533"/>
      <c r="F460" s="542"/>
      <c r="G460" s="533"/>
      <c r="H460" s="545"/>
      <c r="I460" s="536"/>
      <c r="J460" s="539"/>
      <c r="K460" s="194"/>
      <c r="L460" s="217" t="str">
        <f>IF(ISERROR(VLOOKUP($J450,'自動計算（このシートは消さない）'!$M$3:$AH$52,20,0)),"",VLOOKUP($J450,'自動計算（このシートは消さない）'!$M$3:$AH$52,20,0))&amp;""</f>
        <v/>
      </c>
      <c r="M460" s="218"/>
      <c r="N460" s="218"/>
      <c r="O460" s="218"/>
      <c r="P460" s="218"/>
      <c r="Q460" s="218"/>
      <c r="R460" s="218"/>
      <c r="S460" s="218"/>
      <c r="T460" s="218"/>
      <c r="U460" s="536"/>
    </row>
    <row r="461" spans="1:30" ht="22.25" customHeight="1">
      <c r="A461" s="546">
        <f t="shared" ref="A461" si="28">A450+1</f>
        <v>42</v>
      </c>
      <c r="B461" s="531" t="str">
        <f>原稿①!F220&amp;""</f>
        <v/>
      </c>
      <c r="C461" s="531" t="str">
        <f>原稿①!G220&amp;""</f>
        <v/>
      </c>
      <c r="D461" s="531" t="str">
        <f>原稿①!H220&amp;""</f>
        <v/>
      </c>
      <c r="E461" s="531" t="str">
        <f>原稿①!I220&amp;""</f>
        <v/>
      </c>
      <c r="F461" s="540" t="str">
        <f>原稿①!J220&amp;""</f>
        <v/>
      </c>
      <c r="G461" s="531" t="str">
        <f>IF(サプライヤー入力FM!$I$461="","",IF(ISERROR(VLOOKUP(原稿①!$W220,'ﾊｯｼｭﾀｸﾞ＆NB名データ（このシートは消さない）'!$C$6:$G$114,5,0)),"",VLOOKUP(原稿①!$W220,'ﾊｯｼｭﾀｸﾞ＆NB名データ（このシートは消さない）'!$C$6:$G$114,5,0)))</f>
        <v/>
      </c>
      <c r="H461" s="543"/>
      <c r="I461" s="534"/>
      <c r="J461" s="537"/>
      <c r="K461" s="549" t="str">
        <f>IF(ISERROR(VLOOKUP($J461,'自動計算（このシートは消さない）'!$M$3:$AH$28,12,0)),"",VLOOKUP($J461,'自動計算（このシートは消さない）'!$M$3:$AH$28,12,0))</f>
        <v/>
      </c>
      <c r="L461" s="217"/>
      <c r="M461" s="180" t="str">
        <f>原稿①!R220&amp;""</f>
        <v>*</v>
      </c>
      <c r="N461" s="180" t="str">
        <f>原稿①!S220&amp;""</f>
        <v/>
      </c>
      <c r="O461" s="180" t="str">
        <f>原稿①!T220&amp;""</f>
        <v/>
      </c>
      <c r="P461" s="180" t="str">
        <f>原稿①!U220&amp;""</f>
        <v/>
      </c>
      <c r="Q461" s="180" t="str">
        <f>原稿①!R222&amp;""</f>
        <v/>
      </c>
      <c r="R461" s="180" t="str">
        <f>原稿①!S222&amp;""</f>
        <v/>
      </c>
      <c r="S461" s="180" t="str">
        <f>原稿①!T222&amp;""</f>
        <v/>
      </c>
      <c r="T461" s="180" t="str">
        <f>原稿①!U222&amp;""</f>
        <v/>
      </c>
      <c r="U461" s="534"/>
      <c r="V461" s="136" t="str">
        <f>IF($M461="","",_xlfn.TEXTJOIN({"","cm","cm","cm","cm","cm","cm","cm","cm","cm","cm"},TRUE,$M461,$L462&amp;M462,$L463&amp;M463,$L464&amp;M464,$L465&amp;M465,$L466&amp;M466,$L467&amp;M467,$L468&amp;M468,$L469&amp;M469,$L470&amp;M470,$L471&amp;M471," "))</f>
        <v xml:space="preserve">* </v>
      </c>
      <c r="W461" s="136" t="str">
        <f>IF($N461="","",_xlfn.TEXTJOIN({"","cm","cm","cm","cm","cm","cm","cm","cm","cm","cm"},TRUE,$N461,$L462&amp;N462,$L463&amp;N463,$L464&amp;N464,$L465&amp;N465,$L466&amp;N466,$L467&amp;N467,$L468&amp;N468,$L469&amp;N469,$L470&amp;N470,$L471&amp;N471," "))</f>
        <v/>
      </c>
      <c r="X461" s="136" t="str">
        <f>IF($O461="","",_xlfn.TEXTJOIN({"","cm","cm","cm","cm","cm","cm","cm","cm","cm","cm"},TRUE,$O461,$L462&amp;O462,$L463&amp;O463,$L464&amp;O464,$L465&amp;O465,$L466&amp;O466,$L467&amp;O467,$L468&amp;O468,$L469&amp;O469,$L470&amp;O470,$L471&amp;O471," "))</f>
        <v/>
      </c>
      <c r="Y461" s="136" t="str">
        <f>IF($P461="","",_xlfn.TEXTJOIN({"","cm","cm","cm","cm","cm","cm","cm","cm","cm","cm"},TRUE,$P461,$L462&amp;P462,$L463&amp;P463,$L464&amp;P464,$L465&amp;P465,$L466&amp;P466,$L467&amp;P467,$L468&amp;P468,$L469&amp;P469,$L470&amp;P470,$L471&amp;P471," "))</f>
        <v/>
      </c>
      <c r="Z461" s="136" t="str">
        <f>IF($Q461="","",_xlfn.TEXTJOIN({"","cm","cm","cm","cm","cm","cm","cm","cm","cm","cm"},TRUE,$Q461,$L462&amp;Q462,$L463&amp;Q463,$L464&amp;Q464,$L465&amp;Q465,$L466&amp;Q466,$L467&amp;Q467,$L468&amp;Q468,$L469&amp;Q469,$L470&amp;Q470,$L471&amp;Q471," "))</f>
        <v/>
      </c>
      <c r="AA461" s="136" t="str">
        <f>IF($R461="","",_xlfn.TEXTJOIN({"","cm","cm","cm","cm","cm","cm","cm","cm","cm","cm"},TRUE,$R461,$L462&amp;R462,$L463&amp;R463,$L464&amp;R464,$L465&amp;R465,$L466&amp;R466,$L467&amp;R467,$L468&amp;R468,$L469&amp;R469,$L470&amp;R470,$L471&amp;R471," "))</f>
        <v/>
      </c>
      <c r="AB461" s="136" t="str">
        <f>IF($S461="","",_xlfn.TEXTJOIN({"","cm","cm","cm","cm","cm","cm","cm","cm","cm","cm"},TRUE,$S461,$L462&amp;S462,$L463&amp;S463,$L464&amp;S464,$L465&amp;S465,$L466&amp;S466,$L467&amp;S467,$L468&amp;S468,$L469&amp;S469,$L470&amp;S470,$L471&amp;S471," "))</f>
        <v/>
      </c>
      <c r="AC461" s="136" t="str">
        <f>IF($T461="","",_xlfn.TEXTJOIN({"","cm","cm","cm","cm","cm","cm","cm","cm","cm","cm"},TRUE,$T461,$L462&amp;T462,$L463&amp;T463,$L464&amp;T464,$L465&amp;T465,$L466&amp;T466,$L467&amp;T467,$L468&amp;T468,$L469&amp;T469,$L470&amp;T470,$L471&amp;T471," "))</f>
        <v/>
      </c>
      <c r="AD461" s="136" t="str">
        <f>V461&amp;CHAR(10)&amp;W461&amp;CHAR(10)&amp;X461&amp;CHAR(10)&amp;Y461&amp;CHAR(10)&amp;Z461&amp;CHAR(10)&amp;AA461&amp;CHAR(10)&amp;AB461&amp;CHAR(10)&amp;AC461</f>
        <v xml:space="preserve">* 
</v>
      </c>
    </row>
    <row r="462" spans="1:30" ht="30" customHeight="1">
      <c r="A462" s="547"/>
      <c r="B462" s="532"/>
      <c r="C462" s="532"/>
      <c r="D462" s="532"/>
      <c r="E462" s="532"/>
      <c r="F462" s="541"/>
      <c r="G462" s="532"/>
      <c r="H462" s="544"/>
      <c r="I462" s="535"/>
      <c r="J462" s="538"/>
      <c r="K462" s="550"/>
      <c r="L462" s="217" t="str">
        <f>IF(ISERROR(VLOOKUP($J461,'自動計算（このシートは消さない）'!$M$3:$AH$52,2,0)),"",VLOOKUP($J461,'自動計算（このシートは消さない）'!$M$3:$AH$52,2,0))&amp;""</f>
        <v/>
      </c>
      <c r="M462" s="218"/>
      <c r="N462" s="218"/>
      <c r="O462" s="218"/>
      <c r="P462" s="218"/>
      <c r="Q462" s="218"/>
      <c r="R462" s="218"/>
      <c r="S462" s="218"/>
      <c r="T462" s="218"/>
      <c r="U462" s="535"/>
    </row>
    <row r="463" spans="1:30" ht="30" customHeight="1">
      <c r="A463" s="547"/>
      <c r="B463" s="532"/>
      <c r="C463" s="532"/>
      <c r="D463" s="532"/>
      <c r="E463" s="532"/>
      <c r="F463" s="541"/>
      <c r="G463" s="532"/>
      <c r="H463" s="544"/>
      <c r="I463" s="535"/>
      <c r="J463" s="538"/>
      <c r="K463" s="550"/>
      <c r="L463" s="217" t="str">
        <f>IF(ISERROR(VLOOKUP($J461,'自動計算（このシートは消さない）'!$M$3:$AH$52,4,0)),"",VLOOKUP($J461,'自動計算（このシートは消さない）'!$M$3:$AH$52,4,0))&amp;""</f>
        <v/>
      </c>
      <c r="M463" s="218"/>
      <c r="N463" s="218"/>
      <c r="O463" s="218"/>
      <c r="P463" s="218"/>
      <c r="Q463" s="218"/>
      <c r="R463" s="218"/>
      <c r="S463" s="218"/>
      <c r="T463" s="218"/>
      <c r="U463" s="535"/>
    </row>
    <row r="464" spans="1:30" ht="30" customHeight="1">
      <c r="A464" s="547"/>
      <c r="B464" s="532"/>
      <c r="C464" s="532"/>
      <c r="D464" s="532"/>
      <c r="E464" s="532"/>
      <c r="F464" s="541"/>
      <c r="G464" s="532"/>
      <c r="H464" s="544"/>
      <c r="I464" s="535"/>
      <c r="J464" s="538"/>
      <c r="K464" s="550"/>
      <c r="L464" s="217" t="str">
        <f>IF(ISERROR(VLOOKUP($J461,'自動計算（このシートは消さない）'!$M$3:$AH$52,6,0)),"",VLOOKUP($J461,'自動計算（このシートは消さない）'!$M$3:$AH$52,6,0))&amp;""</f>
        <v/>
      </c>
      <c r="M464" s="218"/>
      <c r="N464" s="218"/>
      <c r="O464" s="218"/>
      <c r="P464" s="218"/>
      <c r="Q464" s="218"/>
      <c r="R464" s="218"/>
      <c r="S464" s="218"/>
      <c r="T464" s="218"/>
      <c r="U464" s="535"/>
    </row>
    <row r="465" spans="1:30" ht="30" customHeight="1">
      <c r="A465" s="547"/>
      <c r="B465" s="532"/>
      <c r="C465" s="532"/>
      <c r="D465" s="532"/>
      <c r="E465" s="532"/>
      <c r="F465" s="541"/>
      <c r="G465" s="532"/>
      <c r="H465" s="544"/>
      <c r="I465" s="535"/>
      <c r="J465" s="538"/>
      <c r="K465" s="550"/>
      <c r="L465" s="217" t="str">
        <f>IF(ISERROR(VLOOKUP($J461,'自動計算（このシートは消さない）'!$M$3:$AH$52,8,0)),"",VLOOKUP($J461,'自動計算（このシートは消さない）'!$M$3:$AH$52,8,0))&amp;""</f>
        <v/>
      </c>
      <c r="M465" s="218"/>
      <c r="N465" s="218"/>
      <c r="O465" s="218"/>
      <c r="P465" s="218"/>
      <c r="Q465" s="218"/>
      <c r="R465" s="218"/>
      <c r="S465" s="218"/>
      <c r="T465" s="218"/>
      <c r="U465" s="535"/>
    </row>
    <row r="466" spans="1:30" ht="30" customHeight="1">
      <c r="A466" s="547"/>
      <c r="B466" s="532"/>
      <c r="C466" s="532"/>
      <c r="D466" s="532"/>
      <c r="E466" s="532"/>
      <c r="F466" s="541"/>
      <c r="G466" s="532"/>
      <c r="H466" s="544"/>
      <c r="I466" s="535"/>
      <c r="J466" s="538"/>
      <c r="K466" s="551"/>
      <c r="L466" s="217" t="str">
        <f>IF(ISERROR(VLOOKUP($J461,'自動計算（このシートは消さない）'!$M$3:$AH$52,10,0)),"",VLOOKUP($J461,'自動計算（このシートは消さない）'!$M$3:$AH$52,10,0))&amp;""</f>
        <v/>
      </c>
      <c r="M466" s="218"/>
      <c r="N466" s="218"/>
      <c r="O466" s="218"/>
      <c r="P466" s="218"/>
      <c r="Q466" s="218"/>
      <c r="R466" s="218"/>
      <c r="S466" s="218"/>
      <c r="T466" s="218"/>
      <c r="U466" s="535"/>
    </row>
    <row r="467" spans="1:30" ht="30" customHeight="1">
      <c r="A467" s="547"/>
      <c r="B467" s="532"/>
      <c r="C467" s="532"/>
      <c r="D467" s="532"/>
      <c r="E467" s="532"/>
      <c r="F467" s="541"/>
      <c r="G467" s="532"/>
      <c r="H467" s="544"/>
      <c r="I467" s="535"/>
      <c r="J467" s="538"/>
      <c r="K467" s="194"/>
      <c r="L467" s="217" t="str">
        <f>IF(ISERROR(VLOOKUP($J461,'自動計算（このシートは消さない）'!$M$3:$AH$52,12,0)),"",VLOOKUP($J461,'自動計算（このシートは消さない）'!$M$3:$AH$52,12,0))&amp;""</f>
        <v/>
      </c>
      <c r="M467" s="218"/>
      <c r="N467" s="218"/>
      <c r="O467" s="218"/>
      <c r="P467" s="218"/>
      <c r="Q467" s="218"/>
      <c r="R467" s="218"/>
      <c r="S467" s="218"/>
      <c r="T467" s="218"/>
      <c r="U467" s="535"/>
    </row>
    <row r="468" spans="1:30" ht="30" customHeight="1">
      <c r="A468" s="547"/>
      <c r="B468" s="532"/>
      <c r="C468" s="532"/>
      <c r="D468" s="532"/>
      <c r="E468" s="532"/>
      <c r="F468" s="541"/>
      <c r="G468" s="532"/>
      <c r="H468" s="544"/>
      <c r="I468" s="535"/>
      <c r="J468" s="538"/>
      <c r="K468" s="194"/>
      <c r="L468" s="217" t="str">
        <f>IF(ISERROR(VLOOKUP($J461,'自動計算（このシートは消さない）'!$M$3:$AH$52,14,0)),"",VLOOKUP($J461,'自動計算（このシートは消さない）'!$M$3:$AH$52,14,0))&amp;""</f>
        <v/>
      </c>
      <c r="M468" s="218"/>
      <c r="N468" s="218"/>
      <c r="O468" s="218"/>
      <c r="P468" s="218"/>
      <c r="Q468" s="218"/>
      <c r="R468" s="218"/>
      <c r="S468" s="218"/>
      <c r="T468" s="218"/>
      <c r="U468" s="535"/>
    </row>
    <row r="469" spans="1:30" ht="30" customHeight="1">
      <c r="A469" s="547"/>
      <c r="B469" s="532"/>
      <c r="C469" s="532"/>
      <c r="D469" s="532"/>
      <c r="E469" s="532"/>
      <c r="F469" s="541"/>
      <c r="G469" s="532"/>
      <c r="H469" s="544"/>
      <c r="I469" s="535"/>
      <c r="J469" s="538"/>
      <c r="K469" s="194"/>
      <c r="L469" s="217" t="str">
        <f>IF(ISERROR(VLOOKUP($J461,'自動計算（このシートは消さない）'!$M$3:$AH$52,16,0)),"",VLOOKUP($J461,'自動計算（このシートは消さない）'!$M$3:$AH$52,16,0))&amp;""</f>
        <v/>
      </c>
      <c r="M469" s="218"/>
      <c r="N469" s="218"/>
      <c r="O469" s="218"/>
      <c r="P469" s="218"/>
      <c r="Q469" s="218"/>
      <c r="R469" s="218"/>
      <c r="S469" s="218"/>
      <c r="T469" s="218"/>
      <c r="U469" s="535"/>
    </row>
    <row r="470" spans="1:30" ht="30" customHeight="1">
      <c r="A470" s="547"/>
      <c r="B470" s="532"/>
      <c r="C470" s="532"/>
      <c r="D470" s="532"/>
      <c r="E470" s="532"/>
      <c r="F470" s="541"/>
      <c r="G470" s="532"/>
      <c r="H470" s="544"/>
      <c r="I470" s="535"/>
      <c r="J470" s="538"/>
      <c r="K470" s="194"/>
      <c r="L470" s="217" t="str">
        <f>IF(ISERROR(VLOOKUP($J461,'自動計算（このシートは消さない）'!$M$3:$AH$52,18,0)),"",VLOOKUP($J461,'自動計算（このシートは消さない）'!$M$3:$AH$52,18,0))&amp;""</f>
        <v/>
      </c>
      <c r="M470" s="218"/>
      <c r="N470" s="218"/>
      <c r="O470" s="218"/>
      <c r="P470" s="218"/>
      <c r="Q470" s="218"/>
      <c r="R470" s="218"/>
      <c r="S470" s="218"/>
      <c r="T470" s="218"/>
      <c r="U470" s="535"/>
    </row>
    <row r="471" spans="1:30" ht="30" customHeight="1">
      <c r="A471" s="548"/>
      <c r="B471" s="533"/>
      <c r="C471" s="533"/>
      <c r="D471" s="533"/>
      <c r="E471" s="533"/>
      <c r="F471" s="542"/>
      <c r="G471" s="533"/>
      <c r="H471" s="545"/>
      <c r="I471" s="536"/>
      <c r="J471" s="539"/>
      <c r="K471" s="194"/>
      <c r="L471" s="217" t="str">
        <f>IF(ISERROR(VLOOKUP($J461,'自動計算（このシートは消さない）'!$M$3:$AH$52,20,0)),"",VLOOKUP($J461,'自動計算（このシートは消さない）'!$M$3:$AH$52,20,0))&amp;""</f>
        <v/>
      </c>
      <c r="M471" s="218"/>
      <c r="N471" s="218"/>
      <c r="O471" s="218"/>
      <c r="P471" s="218"/>
      <c r="Q471" s="218"/>
      <c r="R471" s="218"/>
      <c r="S471" s="218"/>
      <c r="T471" s="218"/>
      <c r="U471" s="536"/>
    </row>
    <row r="472" spans="1:30" ht="22.25" customHeight="1">
      <c r="A472" s="546">
        <f t="shared" ref="A472" si="29">A461+1</f>
        <v>43</v>
      </c>
      <c r="B472" s="531" t="str">
        <f>原稿①!F224&amp;""</f>
        <v/>
      </c>
      <c r="C472" s="531" t="str">
        <f>原稿①!G224&amp;""</f>
        <v/>
      </c>
      <c r="D472" s="531" t="str">
        <f>原稿①!H224&amp;""</f>
        <v/>
      </c>
      <c r="E472" s="531" t="str">
        <f>原稿①!I224&amp;""</f>
        <v/>
      </c>
      <c r="F472" s="540" t="str">
        <f>原稿①!J224&amp;""</f>
        <v/>
      </c>
      <c r="G472" s="531" t="str">
        <f>IF(サプライヤー入力FM!$I$472="","",IF(ISERROR(VLOOKUP(原稿①!$W224,'ﾊｯｼｭﾀｸﾞ＆NB名データ（このシートは消さない）'!$C$6:$G$114,5,0)),"",VLOOKUP(原稿①!$W224,'ﾊｯｼｭﾀｸﾞ＆NB名データ（このシートは消さない）'!$C$6:$G$114,5,0)))</f>
        <v/>
      </c>
      <c r="H472" s="543"/>
      <c r="I472" s="534"/>
      <c r="J472" s="537"/>
      <c r="K472" s="549" t="str">
        <f>IF(ISERROR(VLOOKUP($J472,'自動計算（このシートは消さない）'!$M$3:$AH$28,12,0)),"",VLOOKUP($J472,'自動計算（このシートは消さない）'!$M$3:$AH$28,12,0))</f>
        <v/>
      </c>
      <c r="L472" s="217"/>
      <c r="M472" s="180" t="str">
        <f>原稿①!R224&amp;""</f>
        <v>*</v>
      </c>
      <c r="N472" s="180" t="str">
        <f>原稿①!S224&amp;""</f>
        <v/>
      </c>
      <c r="O472" s="180" t="str">
        <f>原稿①!T224&amp;""</f>
        <v/>
      </c>
      <c r="P472" s="180" t="str">
        <f>原稿①!U224&amp;""</f>
        <v/>
      </c>
      <c r="Q472" s="180" t="str">
        <f>原稿①!R226&amp;""</f>
        <v/>
      </c>
      <c r="R472" s="180" t="str">
        <f>原稿①!S226&amp;""</f>
        <v/>
      </c>
      <c r="S472" s="180" t="str">
        <f>原稿①!T226&amp;""</f>
        <v/>
      </c>
      <c r="T472" s="180" t="str">
        <f>原稿①!U226&amp;""</f>
        <v/>
      </c>
      <c r="U472" s="534"/>
      <c r="V472" s="136" t="str">
        <f>IF($M472="","",_xlfn.TEXTJOIN({"","cm","cm","cm","cm","cm","cm","cm","cm","cm","cm"},TRUE,$M472,$L473&amp;M473,$L474&amp;M474,$L475&amp;M475,$L476&amp;M476,$L477&amp;M477,$L478&amp;M478,$L479&amp;M479,$L480&amp;M480,$L481&amp;M481,$L482&amp;M482," "))</f>
        <v xml:space="preserve">* </v>
      </c>
      <c r="W472" s="136" t="str">
        <f>IF($N472="","",_xlfn.TEXTJOIN({"","cm","cm","cm","cm","cm","cm","cm","cm","cm","cm"},TRUE,$N472,$L473&amp;N473,$L474&amp;N474,$L475&amp;N475,$L476&amp;N476,$L477&amp;N477,$L478&amp;N478,$L479&amp;N479,$L480&amp;N480,$L481&amp;N481,$L482&amp;N482," "))</f>
        <v/>
      </c>
      <c r="X472" s="136" t="str">
        <f>IF($O472="","",_xlfn.TEXTJOIN({"","cm","cm","cm","cm","cm","cm","cm","cm","cm","cm"},TRUE,$O472,$L473&amp;O473,$L474&amp;O474,$L475&amp;O475,$L476&amp;O476,$L477&amp;O477,$L478&amp;O478,$L479&amp;O479,$L480&amp;O480,$L481&amp;O481,$L482&amp;O482," "))</f>
        <v/>
      </c>
      <c r="Y472" s="136" t="str">
        <f>IF($P472="","",_xlfn.TEXTJOIN({"","cm","cm","cm","cm","cm","cm","cm","cm","cm","cm"},TRUE,$P472,$L473&amp;P473,$L474&amp;P474,$L475&amp;P475,$L476&amp;P476,$L477&amp;P477,$L478&amp;P478,$L479&amp;P479,$L480&amp;P480,$L481&amp;P481,$L482&amp;P482," "))</f>
        <v/>
      </c>
      <c r="Z472" s="136" t="str">
        <f>IF($Q472="","",_xlfn.TEXTJOIN({"","cm","cm","cm","cm","cm","cm","cm","cm","cm","cm"},TRUE,$Q472,$L473&amp;Q473,$L474&amp;Q474,$L475&amp;Q475,$L476&amp;Q476,$L477&amp;Q477,$L478&amp;Q478,$L479&amp;Q479,$L480&amp;Q480,$L481&amp;Q481,$L482&amp;Q482," "))</f>
        <v/>
      </c>
      <c r="AA472" s="136" t="str">
        <f>IF($R472="","",_xlfn.TEXTJOIN({"","cm","cm","cm","cm","cm","cm","cm","cm","cm","cm"},TRUE,$R472,$L473&amp;R473,$L474&amp;R474,$L475&amp;R475,$L476&amp;R476,$L477&amp;R477,$L478&amp;R478,$L479&amp;R479,$L480&amp;R480,$L481&amp;R481,$L482&amp;R482," "))</f>
        <v/>
      </c>
      <c r="AB472" s="136" t="str">
        <f>IF($S472="","",_xlfn.TEXTJOIN({"","cm","cm","cm","cm","cm","cm","cm","cm","cm","cm"},TRUE,$S472,$L473&amp;S473,$L474&amp;S474,$L475&amp;S475,$L476&amp;S476,$L477&amp;S477,$L478&amp;S478,$L479&amp;S479,$L480&amp;S480,$L481&amp;S481,$L482&amp;S482," "))</f>
        <v/>
      </c>
      <c r="AC472" s="136" t="str">
        <f>IF($T472="","",_xlfn.TEXTJOIN({"","cm","cm","cm","cm","cm","cm","cm","cm","cm","cm"},TRUE,$T472,$L473&amp;T473,$L474&amp;T474,$L475&amp;T475,$L476&amp;T476,$L477&amp;T477,$L478&amp;T478,$L479&amp;T479,$L480&amp;T480,$L481&amp;T481,$L482&amp;T482," "))</f>
        <v/>
      </c>
      <c r="AD472" s="136" t="str">
        <f>V472&amp;CHAR(10)&amp;W472&amp;CHAR(10)&amp;X472&amp;CHAR(10)&amp;Y472&amp;CHAR(10)&amp;Z472&amp;CHAR(10)&amp;AA472&amp;CHAR(10)&amp;AB472&amp;CHAR(10)&amp;AC472</f>
        <v xml:space="preserve">* 
</v>
      </c>
    </row>
    <row r="473" spans="1:30" ht="30" customHeight="1">
      <c r="A473" s="547"/>
      <c r="B473" s="532"/>
      <c r="C473" s="532"/>
      <c r="D473" s="532"/>
      <c r="E473" s="532"/>
      <c r="F473" s="541"/>
      <c r="G473" s="532"/>
      <c r="H473" s="544"/>
      <c r="I473" s="535"/>
      <c r="J473" s="538"/>
      <c r="K473" s="550"/>
      <c r="L473" s="217" t="str">
        <f>IF(ISERROR(VLOOKUP($J472,'自動計算（このシートは消さない）'!$M$3:$AH$52,2,0)),"",VLOOKUP($J472,'自動計算（このシートは消さない）'!$M$3:$AH$52,2,0))&amp;""</f>
        <v/>
      </c>
      <c r="M473" s="218"/>
      <c r="N473" s="218"/>
      <c r="O473" s="218"/>
      <c r="P473" s="218"/>
      <c r="Q473" s="218"/>
      <c r="R473" s="218"/>
      <c r="S473" s="218"/>
      <c r="T473" s="218"/>
      <c r="U473" s="535"/>
    </row>
    <row r="474" spans="1:30" ht="30" customHeight="1">
      <c r="A474" s="547"/>
      <c r="B474" s="532"/>
      <c r="C474" s="532"/>
      <c r="D474" s="532"/>
      <c r="E474" s="532"/>
      <c r="F474" s="541"/>
      <c r="G474" s="532"/>
      <c r="H474" s="544"/>
      <c r="I474" s="535"/>
      <c r="J474" s="538"/>
      <c r="K474" s="550"/>
      <c r="L474" s="217" t="str">
        <f>IF(ISERROR(VLOOKUP($J472,'自動計算（このシートは消さない）'!$M$3:$AH$52,4,0)),"",VLOOKUP($J472,'自動計算（このシートは消さない）'!$M$3:$AH$52,4,0))&amp;""</f>
        <v/>
      </c>
      <c r="M474" s="218"/>
      <c r="N474" s="218"/>
      <c r="O474" s="218"/>
      <c r="P474" s="218"/>
      <c r="Q474" s="218"/>
      <c r="R474" s="218"/>
      <c r="S474" s="218"/>
      <c r="T474" s="218"/>
      <c r="U474" s="535"/>
    </row>
    <row r="475" spans="1:30" ht="30" customHeight="1">
      <c r="A475" s="547"/>
      <c r="B475" s="532"/>
      <c r="C475" s="532"/>
      <c r="D475" s="532"/>
      <c r="E475" s="532"/>
      <c r="F475" s="541"/>
      <c r="G475" s="532"/>
      <c r="H475" s="544"/>
      <c r="I475" s="535"/>
      <c r="J475" s="538"/>
      <c r="K475" s="550"/>
      <c r="L475" s="217" t="str">
        <f>IF(ISERROR(VLOOKUP($J472,'自動計算（このシートは消さない）'!$M$3:$AH$52,6,0)),"",VLOOKUP($J472,'自動計算（このシートは消さない）'!$M$3:$AH$52,6,0))&amp;""</f>
        <v/>
      </c>
      <c r="M475" s="218"/>
      <c r="N475" s="218"/>
      <c r="O475" s="218"/>
      <c r="P475" s="218"/>
      <c r="Q475" s="218"/>
      <c r="R475" s="218"/>
      <c r="S475" s="218"/>
      <c r="T475" s="218"/>
      <c r="U475" s="535"/>
    </row>
    <row r="476" spans="1:30" ht="30" customHeight="1">
      <c r="A476" s="547"/>
      <c r="B476" s="532"/>
      <c r="C476" s="532"/>
      <c r="D476" s="532"/>
      <c r="E476" s="532"/>
      <c r="F476" s="541"/>
      <c r="G476" s="532"/>
      <c r="H476" s="544"/>
      <c r="I476" s="535"/>
      <c r="J476" s="538"/>
      <c r="K476" s="550"/>
      <c r="L476" s="217" t="str">
        <f>IF(ISERROR(VLOOKUP($J472,'自動計算（このシートは消さない）'!$M$3:$AH$52,8,0)),"",VLOOKUP($J472,'自動計算（このシートは消さない）'!$M$3:$AH$52,8,0))&amp;""</f>
        <v/>
      </c>
      <c r="M476" s="218"/>
      <c r="N476" s="218"/>
      <c r="O476" s="218"/>
      <c r="P476" s="218"/>
      <c r="Q476" s="218"/>
      <c r="R476" s="218"/>
      <c r="S476" s="218"/>
      <c r="T476" s="218"/>
      <c r="U476" s="535"/>
    </row>
    <row r="477" spans="1:30" ht="30" customHeight="1">
      <c r="A477" s="547"/>
      <c r="B477" s="532"/>
      <c r="C477" s="532"/>
      <c r="D477" s="532"/>
      <c r="E477" s="532"/>
      <c r="F477" s="541"/>
      <c r="G477" s="532"/>
      <c r="H477" s="544"/>
      <c r="I477" s="535"/>
      <c r="J477" s="538"/>
      <c r="K477" s="551"/>
      <c r="L477" s="217" t="str">
        <f>IF(ISERROR(VLOOKUP($J472,'自動計算（このシートは消さない）'!$M$3:$AH$52,10,0)),"",VLOOKUP($J472,'自動計算（このシートは消さない）'!$M$3:$AH$52,10,0))&amp;""</f>
        <v/>
      </c>
      <c r="M477" s="218"/>
      <c r="N477" s="218"/>
      <c r="O477" s="218"/>
      <c r="P477" s="218"/>
      <c r="Q477" s="218"/>
      <c r="R477" s="218"/>
      <c r="S477" s="218"/>
      <c r="T477" s="218"/>
      <c r="U477" s="535"/>
    </row>
    <row r="478" spans="1:30" ht="30" customHeight="1">
      <c r="A478" s="547"/>
      <c r="B478" s="532"/>
      <c r="C478" s="532"/>
      <c r="D478" s="532"/>
      <c r="E478" s="532"/>
      <c r="F478" s="541"/>
      <c r="G478" s="532"/>
      <c r="H478" s="544"/>
      <c r="I478" s="535"/>
      <c r="J478" s="538"/>
      <c r="K478" s="194"/>
      <c r="L478" s="217" t="str">
        <f>IF(ISERROR(VLOOKUP($J472,'自動計算（このシートは消さない）'!$M$3:$AH$52,12,0)),"",VLOOKUP($J472,'自動計算（このシートは消さない）'!$M$3:$AH$52,12,0))&amp;""</f>
        <v/>
      </c>
      <c r="M478" s="218"/>
      <c r="N478" s="218"/>
      <c r="O478" s="218"/>
      <c r="P478" s="218"/>
      <c r="Q478" s="218"/>
      <c r="R478" s="218"/>
      <c r="S478" s="218"/>
      <c r="T478" s="218"/>
      <c r="U478" s="535"/>
    </row>
    <row r="479" spans="1:30" ht="30" customHeight="1">
      <c r="A479" s="547"/>
      <c r="B479" s="532"/>
      <c r="C479" s="532"/>
      <c r="D479" s="532"/>
      <c r="E479" s="532"/>
      <c r="F479" s="541"/>
      <c r="G479" s="532"/>
      <c r="H479" s="544"/>
      <c r="I479" s="535"/>
      <c r="J479" s="538"/>
      <c r="K479" s="194"/>
      <c r="L479" s="217" t="str">
        <f>IF(ISERROR(VLOOKUP($J472,'自動計算（このシートは消さない）'!$M$3:$AH$52,14,0)),"",VLOOKUP($J472,'自動計算（このシートは消さない）'!$M$3:$AH$52,14,0))&amp;""</f>
        <v/>
      </c>
      <c r="M479" s="218"/>
      <c r="N479" s="218"/>
      <c r="O479" s="218"/>
      <c r="P479" s="218"/>
      <c r="Q479" s="218"/>
      <c r="R479" s="218"/>
      <c r="S479" s="218"/>
      <c r="T479" s="218"/>
      <c r="U479" s="535"/>
    </row>
    <row r="480" spans="1:30" ht="30" customHeight="1">
      <c r="A480" s="547"/>
      <c r="B480" s="532"/>
      <c r="C480" s="532"/>
      <c r="D480" s="532"/>
      <c r="E480" s="532"/>
      <c r="F480" s="541"/>
      <c r="G480" s="532"/>
      <c r="H480" s="544"/>
      <c r="I480" s="535"/>
      <c r="J480" s="538"/>
      <c r="K480" s="194"/>
      <c r="L480" s="217" t="str">
        <f>IF(ISERROR(VLOOKUP($J472,'自動計算（このシートは消さない）'!$M$3:$AH$52,16,0)),"",VLOOKUP($J472,'自動計算（このシートは消さない）'!$M$3:$AH$52,16,0))&amp;""</f>
        <v/>
      </c>
      <c r="M480" s="218"/>
      <c r="N480" s="218"/>
      <c r="O480" s="218"/>
      <c r="P480" s="218"/>
      <c r="Q480" s="218"/>
      <c r="R480" s="218"/>
      <c r="S480" s="218"/>
      <c r="T480" s="218"/>
      <c r="U480" s="535"/>
    </row>
    <row r="481" spans="1:30" ht="30" customHeight="1">
      <c r="A481" s="547"/>
      <c r="B481" s="532"/>
      <c r="C481" s="532"/>
      <c r="D481" s="532"/>
      <c r="E481" s="532"/>
      <c r="F481" s="541"/>
      <c r="G481" s="532"/>
      <c r="H481" s="544"/>
      <c r="I481" s="535"/>
      <c r="J481" s="538"/>
      <c r="K481" s="194"/>
      <c r="L481" s="217" t="str">
        <f>IF(ISERROR(VLOOKUP($J472,'自動計算（このシートは消さない）'!$M$3:$AH$52,18,0)),"",VLOOKUP($J472,'自動計算（このシートは消さない）'!$M$3:$AH$52,18,0))&amp;""</f>
        <v/>
      </c>
      <c r="M481" s="218"/>
      <c r="N481" s="218"/>
      <c r="O481" s="218"/>
      <c r="P481" s="218"/>
      <c r="Q481" s="218"/>
      <c r="R481" s="218"/>
      <c r="S481" s="218"/>
      <c r="T481" s="218"/>
      <c r="U481" s="535"/>
    </row>
    <row r="482" spans="1:30" ht="30" customHeight="1">
      <c r="A482" s="548"/>
      <c r="B482" s="533"/>
      <c r="C482" s="533"/>
      <c r="D482" s="533"/>
      <c r="E482" s="533"/>
      <c r="F482" s="542"/>
      <c r="G482" s="533"/>
      <c r="H482" s="545"/>
      <c r="I482" s="536"/>
      <c r="J482" s="539"/>
      <c r="K482" s="194"/>
      <c r="L482" s="217" t="str">
        <f>IF(ISERROR(VLOOKUP($J472,'自動計算（このシートは消さない）'!$M$3:$AH$52,20,0)),"",VLOOKUP($J472,'自動計算（このシートは消さない）'!$M$3:$AH$52,20,0))&amp;""</f>
        <v/>
      </c>
      <c r="M482" s="218"/>
      <c r="N482" s="218"/>
      <c r="O482" s="218"/>
      <c r="P482" s="218"/>
      <c r="Q482" s="218"/>
      <c r="R482" s="218"/>
      <c r="S482" s="218"/>
      <c r="T482" s="218"/>
      <c r="U482" s="536"/>
    </row>
    <row r="483" spans="1:30" ht="22.25" customHeight="1">
      <c r="A483" s="546">
        <f t="shared" ref="A483" si="30">A472+1</f>
        <v>44</v>
      </c>
      <c r="B483" s="531" t="str">
        <f>原稿①!F228&amp;""</f>
        <v/>
      </c>
      <c r="C483" s="531" t="str">
        <f>原稿①!G228&amp;""</f>
        <v/>
      </c>
      <c r="D483" s="531" t="str">
        <f>原稿①!H228&amp;""</f>
        <v/>
      </c>
      <c r="E483" s="531" t="str">
        <f>原稿①!I228&amp;""</f>
        <v/>
      </c>
      <c r="F483" s="540" t="str">
        <f>原稿①!J228&amp;""</f>
        <v/>
      </c>
      <c r="G483" s="531" t="str">
        <f>IF(サプライヤー入力FM!$I$483="","",IF(ISERROR(VLOOKUP(原稿①!$W228,'ﾊｯｼｭﾀｸﾞ＆NB名データ（このシートは消さない）'!$C$6:$G$114,5,0)),"",VLOOKUP(原稿①!$W228,'ﾊｯｼｭﾀｸﾞ＆NB名データ（このシートは消さない）'!$C$6:$G$114,5,0)))</f>
        <v/>
      </c>
      <c r="H483" s="543"/>
      <c r="I483" s="534"/>
      <c r="J483" s="537"/>
      <c r="K483" s="549" t="str">
        <f>IF(ISERROR(VLOOKUP($J483,'自動計算（このシートは消さない）'!$M$3:$AH$28,12,0)),"",VLOOKUP($J483,'自動計算（このシートは消さない）'!$M$3:$AH$28,12,0))</f>
        <v/>
      </c>
      <c r="L483" s="217"/>
      <c r="M483" s="180" t="str">
        <f>原稿①!R228&amp;""</f>
        <v>*</v>
      </c>
      <c r="N483" s="180" t="str">
        <f>原稿①!S228&amp;""</f>
        <v/>
      </c>
      <c r="O483" s="180" t="str">
        <f>原稿①!T228&amp;""</f>
        <v/>
      </c>
      <c r="P483" s="180" t="str">
        <f>原稿①!U228&amp;""</f>
        <v/>
      </c>
      <c r="Q483" s="180" t="str">
        <f>原稿①!R230&amp;""</f>
        <v/>
      </c>
      <c r="R483" s="180" t="str">
        <f>原稿①!S230&amp;""</f>
        <v/>
      </c>
      <c r="S483" s="180" t="str">
        <f>原稿①!T230&amp;""</f>
        <v/>
      </c>
      <c r="T483" s="180" t="str">
        <f>原稿①!U230&amp;""</f>
        <v/>
      </c>
      <c r="U483" s="534"/>
      <c r="V483" s="136" t="str">
        <f>IF($M483="","",_xlfn.TEXTJOIN({"","cm","cm","cm","cm","cm","cm","cm","cm","cm","cm"},TRUE,$M483,$L484&amp;M484,$L485&amp;M485,$L486&amp;M486,$L487&amp;M487,$L488&amp;M488,$L489&amp;M489,$L490&amp;M490,$L491&amp;M491,$L492&amp;M492,$L493&amp;M493," "))</f>
        <v xml:space="preserve">* </v>
      </c>
      <c r="W483" s="136" t="str">
        <f>IF($N483="","",_xlfn.TEXTJOIN({"","cm","cm","cm","cm","cm","cm","cm","cm","cm","cm"},TRUE,$N483,$L484&amp;N484,$L485&amp;N485,$L486&amp;N486,$L487&amp;N487,$L488&amp;N488,$L489&amp;N489,$L490&amp;N490,$L491&amp;N491,$L492&amp;N492,$L493&amp;N493," "))</f>
        <v/>
      </c>
      <c r="X483" s="136" t="str">
        <f>IF($O483="","",_xlfn.TEXTJOIN({"","cm","cm","cm","cm","cm","cm","cm","cm","cm","cm"},TRUE,$O483,$L484&amp;O484,$L485&amp;O485,$L486&amp;O486,$L487&amp;O487,$L488&amp;O488,$L489&amp;O489,$L490&amp;O490,$L491&amp;O491,$L492&amp;O492,$L493&amp;O493," "))</f>
        <v/>
      </c>
      <c r="Y483" s="136" t="str">
        <f>IF($P483="","",_xlfn.TEXTJOIN({"","cm","cm","cm","cm","cm","cm","cm","cm","cm","cm"},TRUE,$P483,$L484&amp;P484,$L485&amp;P485,$L486&amp;P486,$L487&amp;P487,$L488&amp;P488,$L489&amp;P489,$L490&amp;P490,$L491&amp;P491,$L492&amp;P492,$L493&amp;P493," "))</f>
        <v/>
      </c>
      <c r="Z483" s="136" t="str">
        <f>IF($Q483="","",_xlfn.TEXTJOIN({"","cm","cm","cm","cm","cm","cm","cm","cm","cm","cm"},TRUE,$Q483,$L484&amp;Q484,$L485&amp;Q485,$L486&amp;Q486,$L487&amp;Q487,$L488&amp;Q488,$L489&amp;Q489,$L490&amp;Q490,$L491&amp;Q491,$L492&amp;Q492,$L493&amp;Q493," "))</f>
        <v/>
      </c>
      <c r="AA483" s="136" t="str">
        <f>IF($R483="","",_xlfn.TEXTJOIN({"","cm","cm","cm","cm","cm","cm","cm","cm","cm","cm"},TRUE,$R483,$L484&amp;R484,$L485&amp;R485,$L486&amp;R486,$L487&amp;R487,$L488&amp;R488,$L489&amp;R489,$L490&amp;R490,$L491&amp;R491,$L492&amp;R492,$L493&amp;R493," "))</f>
        <v/>
      </c>
      <c r="AB483" s="136" t="str">
        <f>IF($S483="","",_xlfn.TEXTJOIN({"","cm","cm","cm","cm","cm","cm","cm","cm","cm","cm"},TRUE,$S483,$L484&amp;S484,$L485&amp;S485,$L486&amp;S486,$L487&amp;S487,$L488&amp;S488,$L489&amp;S489,$L490&amp;S490,$L491&amp;S491,$L492&amp;S492,$L493&amp;S493," "))</f>
        <v/>
      </c>
      <c r="AC483" s="136" t="str">
        <f>IF($T483="","",_xlfn.TEXTJOIN({"","cm","cm","cm","cm","cm","cm","cm","cm","cm","cm"},TRUE,$T483,$L484&amp;T484,$L485&amp;T485,$L486&amp;T486,$L487&amp;T487,$L488&amp;T488,$L489&amp;T489,$L490&amp;T490,$L491&amp;T491,$L492&amp;T492,$L493&amp;T493," "))</f>
        <v/>
      </c>
      <c r="AD483" s="136" t="str">
        <f>V483&amp;CHAR(10)&amp;W483&amp;CHAR(10)&amp;X483&amp;CHAR(10)&amp;Y483&amp;CHAR(10)&amp;Z483&amp;CHAR(10)&amp;AA483&amp;CHAR(10)&amp;AB483&amp;CHAR(10)&amp;AC483</f>
        <v xml:space="preserve">* 
</v>
      </c>
    </row>
    <row r="484" spans="1:30" ht="30" customHeight="1">
      <c r="A484" s="547"/>
      <c r="B484" s="532"/>
      <c r="C484" s="532"/>
      <c r="D484" s="532"/>
      <c r="E484" s="532"/>
      <c r="F484" s="541"/>
      <c r="G484" s="532"/>
      <c r="H484" s="544"/>
      <c r="I484" s="535"/>
      <c r="J484" s="538"/>
      <c r="K484" s="550"/>
      <c r="L484" s="217" t="str">
        <f>IF(ISERROR(VLOOKUP($J483,'自動計算（このシートは消さない）'!$M$3:$AH$52,2,0)),"",VLOOKUP($J483,'自動計算（このシートは消さない）'!$M$3:$AH$52,2,0))&amp;""</f>
        <v/>
      </c>
      <c r="M484" s="218"/>
      <c r="N484" s="218"/>
      <c r="O484" s="218"/>
      <c r="P484" s="218"/>
      <c r="Q484" s="218"/>
      <c r="R484" s="218"/>
      <c r="S484" s="218"/>
      <c r="T484" s="218"/>
      <c r="U484" s="535"/>
    </row>
    <row r="485" spans="1:30" ht="30" customHeight="1">
      <c r="A485" s="547"/>
      <c r="B485" s="532"/>
      <c r="C485" s="532"/>
      <c r="D485" s="532"/>
      <c r="E485" s="532"/>
      <c r="F485" s="541"/>
      <c r="G485" s="532"/>
      <c r="H485" s="544"/>
      <c r="I485" s="535"/>
      <c r="J485" s="538"/>
      <c r="K485" s="550"/>
      <c r="L485" s="217" t="str">
        <f>IF(ISERROR(VLOOKUP($J483,'自動計算（このシートは消さない）'!$M$3:$AH$52,4,0)),"",VLOOKUP($J483,'自動計算（このシートは消さない）'!$M$3:$AH$52,4,0))&amp;""</f>
        <v/>
      </c>
      <c r="M485" s="218"/>
      <c r="N485" s="218"/>
      <c r="O485" s="218"/>
      <c r="P485" s="218"/>
      <c r="Q485" s="218"/>
      <c r="R485" s="218"/>
      <c r="S485" s="218"/>
      <c r="T485" s="218"/>
      <c r="U485" s="535"/>
    </row>
    <row r="486" spans="1:30" ht="30" customHeight="1">
      <c r="A486" s="547"/>
      <c r="B486" s="532"/>
      <c r="C486" s="532"/>
      <c r="D486" s="532"/>
      <c r="E486" s="532"/>
      <c r="F486" s="541"/>
      <c r="G486" s="532"/>
      <c r="H486" s="544"/>
      <c r="I486" s="535"/>
      <c r="J486" s="538"/>
      <c r="K486" s="550"/>
      <c r="L486" s="217" t="str">
        <f>IF(ISERROR(VLOOKUP($J483,'自動計算（このシートは消さない）'!$M$3:$AH$52,6,0)),"",VLOOKUP($J483,'自動計算（このシートは消さない）'!$M$3:$AH$52,6,0))&amp;""</f>
        <v/>
      </c>
      <c r="M486" s="218"/>
      <c r="N486" s="218"/>
      <c r="O486" s="218"/>
      <c r="P486" s="218"/>
      <c r="Q486" s="218"/>
      <c r="R486" s="218"/>
      <c r="S486" s="218"/>
      <c r="T486" s="218"/>
      <c r="U486" s="535"/>
    </row>
    <row r="487" spans="1:30" ht="30" customHeight="1">
      <c r="A487" s="547"/>
      <c r="B487" s="532"/>
      <c r="C487" s="532"/>
      <c r="D487" s="532"/>
      <c r="E487" s="532"/>
      <c r="F487" s="541"/>
      <c r="G487" s="532"/>
      <c r="H487" s="544"/>
      <c r="I487" s="535"/>
      <c r="J487" s="538"/>
      <c r="K487" s="550"/>
      <c r="L487" s="217" t="str">
        <f>IF(ISERROR(VLOOKUP($J483,'自動計算（このシートは消さない）'!$M$3:$AH$52,8,0)),"",VLOOKUP($J483,'自動計算（このシートは消さない）'!$M$3:$AH$52,8,0))&amp;""</f>
        <v/>
      </c>
      <c r="M487" s="218"/>
      <c r="N487" s="218"/>
      <c r="O487" s="218"/>
      <c r="P487" s="218"/>
      <c r="Q487" s="218"/>
      <c r="R487" s="218"/>
      <c r="S487" s="218"/>
      <c r="T487" s="218"/>
      <c r="U487" s="535"/>
    </row>
    <row r="488" spans="1:30" ht="30" customHeight="1">
      <c r="A488" s="547"/>
      <c r="B488" s="532"/>
      <c r="C488" s="532"/>
      <c r="D488" s="532"/>
      <c r="E488" s="532"/>
      <c r="F488" s="541"/>
      <c r="G488" s="532"/>
      <c r="H488" s="544"/>
      <c r="I488" s="535"/>
      <c r="J488" s="538"/>
      <c r="K488" s="551"/>
      <c r="L488" s="217" t="str">
        <f>IF(ISERROR(VLOOKUP($J483,'自動計算（このシートは消さない）'!$M$3:$AH$52,10,0)),"",VLOOKUP($J483,'自動計算（このシートは消さない）'!$M$3:$AH$52,10,0))&amp;""</f>
        <v/>
      </c>
      <c r="M488" s="218"/>
      <c r="N488" s="218"/>
      <c r="O488" s="218"/>
      <c r="P488" s="218"/>
      <c r="Q488" s="218"/>
      <c r="R488" s="218"/>
      <c r="S488" s="218"/>
      <c r="T488" s="218"/>
      <c r="U488" s="535"/>
    </row>
    <row r="489" spans="1:30" ht="30" customHeight="1">
      <c r="A489" s="547"/>
      <c r="B489" s="532"/>
      <c r="C489" s="532"/>
      <c r="D489" s="532"/>
      <c r="E489" s="532"/>
      <c r="F489" s="541"/>
      <c r="G489" s="532"/>
      <c r="H489" s="544"/>
      <c r="I489" s="535"/>
      <c r="J489" s="538"/>
      <c r="K489" s="194"/>
      <c r="L489" s="217" t="str">
        <f>IF(ISERROR(VLOOKUP($J483,'自動計算（このシートは消さない）'!$M$3:$AH$52,12,0)),"",VLOOKUP($J483,'自動計算（このシートは消さない）'!$M$3:$AH$52,12,0))&amp;""</f>
        <v/>
      </c>
      <c r="M489" s="218"/>
      <c r="N489" s="218"/>
      <c r="O489" s="218"/>
      <c r="P489" s="218"/>
      <c r="Q489" s="218"/>
      <c r="R489" s="218"/>
      <c r="S489" s="218"/>
      <c r="T489" s="218"/>
      <c r="U489" s="535"/>
    </row>
    <row r="490" spans="1:30" ht="30" customHeight="1">
      <c r="A490" s="547"/>
      <c r="B490" s="532"/>
      <c r="C490" s="532"/>
      <c r="D490" s="532"/>
      <c r="E490" s="532"/>
      <c r="F490" s="541"/>
      <c r="G490" s="532"/>
      <c r="H490" s="544"/>
      <c r="I490" s="535"/>
      <c r="J490" s="538"/>
      <c r="K490" s="194"/>
      <c r="L490" s="217" t="str">
        <f>IF(ISERROR(VLOOKUP($J483,'自動計算（このシートは消さない）'!$M$3:$AH$52,14,0)),"",VLOOKUP($J483,'自動計算（このシートは消さない）'!$M$3:$AH$52,14,0))&amp;""</f>
        <v/>
      </c>
      <c r="M490" s="218"/>
      <c r="N490" s="218"/>
      <c r="O490" s="218"/>
      <c r="P490" s="218"/>
      <c r="Q490" s="218"/>
      <c r="R490" s="218"/>
      <c r="S490" s="218"/>
      <c r="T490" s="218"/>
      <c r="U490" s="535"/>
    </row>
    <row r="491" spans="1:30" ht="30" customHeight="1">
      <c r="A491" s="547"/>
      <c r="B491" s="532"/>
      <c r="C491" s="532"/>
      <c r="D491" s="532"/>
      <c r="E491" s="532"/>
      <c r="F491" s="541"/>
      <c r="G491" s="532"/>
      <c r="H491" s="544"/>
      <c r="I491" s="535"/>
      <c r="J491" s="538"/>
      <c r="K491" s="194"/>
      <c r="L491" s="217" t="str">
        <f>IF(ISERROR(VLOOKUP($J483,'自動計算（このシートは消さない）'!$M$3:$AH$52,16,0)),"",VLOOKUP($J483,'自動計算（このシートは消さない）'!$M$3:$AH$52,16,0))&amp;""</f>
        <v/>
      </c>
      <c r="M491" s="218"/>
      <c r="N491" s="218"/>
      <c r="O491" s="218"/>
      <c r="P491" s="218"/>
      <c r="Q491" s="218"/>
      <c r="R491" s="218"/>
      <c r="S491" s="218"/>
      <c r="T491" s="218"/>
      <c r="U491" s="535"/>
    </row>
    <row r="492" spans="1:30" ht="30" customHeight="1">
      <c r="A492" s="547"/>
      <c r="B492" s="532"/>
      <c r="C492" s="532"/>
      <c r="D492" s="532"/>
      <c r="E492" s="532"/>
      <c r="F492" s="541"/>
      <c r="G492" s="532"/>
      <c r="H492" s="544"/>
      <c r="I492" s="535"/>
      <c r="J492" s="538"/>
      <c r="K492" s="194"/>
      <c r="L492" s="217" t="str">
        <f>IF(ISERROR(VLOOKUP($J483,'自動計算（このシートは消さない）'!$M$3:$AH$52,18,0)),"",VLOOKUP($J483,'自動計算（このシートは消さない）'!$M$3:$AH$52,18,0))&amp;""</f>
        <v/>
      </c>
      <c r="M492" s="218"/>
      <c r="N492" s="218"/>
      <c r="O492" s="218"/>
      <c r="P492" s="218"/>
      <c r="Q492" s="218"/>
      <c r="R492" s="218"/>
      <c r="S492" s="218"/>
      <c r="T492" s="218"/>
      <c r="U492" s="535"/>
    </row>
    <row r="493" spans="1:30" ht="30" customHeight="1">
      <c r="A493" s="548"/>
      <c r="B493" s="533"/>
      <c r="C493" s="533"/>
      <c r="D493" s="533"/>
      <c r="E493" s="533"/>
      <c r="F493" s="542"/>
      <c r="G493" s="533"/>
      <c r="H493" s="545"/>
      <c r="I493" s="536"/>
      <c r="J493" s="539"/>
      <c r="K493" s="194"/>
      <c r="L493" s="217" t="str">
        <f>IF(ISERROR(VLOOKUP($J483,'自動計算（このシートは消さない）'!$M$3:$AH$52,20,0)),"",VLOOKUP($J483,'自動計算（このシートは消さない）'!$M$3:$AH$52,20,0))&amp;""</f>
        <v/>
      </c>
      <c r="M493" s="218"/>
      <c r="N493" s="218"/>
      <c r="O493" s="218"/>
      <c r="P493" s="218"/>
      <c r="Q493" s="218"/>
      <c r="R493" s="218"/>
      <c r="S493" s="218"/>
      <c r="T493" s="218"/>
      <c r="U493" s="536"/>
    </row>
    <row r="494" spans="1:30" ht="22.25" customHeight="1">
      <c r="A494" s="546">
        <f t="shared" ref="A494" si="31">A483+1</f>
        <v>45</v>
      </c>
      <c r="B494" s="531" t="str">
        <f>原稿①!F232&amp;""</f>
        <v/>
      </c>
      <c r="C494" s="531" t="str">
        <f>原稿①!G232&amp;""</f>
        <v/>
      </c>
      <c r="D494" s="531" t="str">
        <f>原稿①!H232&amp;""</f>
        <v/>
      </c>
      <c r="E494" s="531" t="str">
        <f>原稿①!I232&amp;""</f>
        <v/>
      </c>
      <c r="F494" s="540" t="str">
        <f>原稿①!J232&amp;""</f>
        <v/>
      </c>
      <c r="G494" s="531" t="str">
        <f>IF(サプライヤー入力FM!$I$494="","",IF(ISERROR(VLOOKUP(原稿①!$W232,'ﾊｯｼｭﾀｸﾞ＆NB名データ（このシートは消さない）'!$C$6:$G$114,5,0)),"",VLOOKUP(原稿①!$W232,'ﾊｯｼｭﾀｸﾞ＆NB名データ（このシートは消さない）'!$C$6:$G$114,5,0)))</f>
        <v/>
      </c>
      <c r="H494" s="543"/>
      <c r="I494" s="534"/>
      <c r="J494" s="537"/>
      <c r="K494" s="549" t="str">
        <f>IF(ISERROR(VLOOKUP($J494,'自動計算（このシートは消さない）'!$M$3:$AH$28,12,0)),"",VLOOKUP($J494,'自動計算（このシートは消さない）'!$M$3:$AH$28,12,0))</f>
        <v/>
      </c>
      <c r="L494" s="217"/>
      <c r="M494" s="180" t="str">
        <f>原稿①!R232&amp;""</f>
        <v>*</v>
      </c>
      <c r="N494" s="180" t="str">
        <f>原稿①!S232&amp;""</f>
        <v/>
      </c>
      <c r="O494" s="180" t="str">
        <f>原稿①!T232&amp;""</f>
        <v/>
      </c>
      <c r="P494" s="180" t="str">
        <f>原稿①!U232&amp;""</f>
        <v/>
      </c>
      <c r="Q494" s="180" t="str">
        <f>原稿①!R234&amp;""</f>
        <v/>
      </c>
      <c r="R494" s="180" t="str">
        <f>原稿①!S234&amp;""</f>
        <v/>
      </c>
      <c r="S494" s="180" t="str">
        <f>原稿①!T234&amp;""</f>
        <v/>
      </c>
      <c r="T494" s="180" t="str">
        <f>原稿①!U234&amp;""</f>
        <v/>
      </c>
      <c r="U494" s="534"/>
      <c r="V494" s="136" t="str">
        <f>IF($M494="","",_xlfn.TEXTJOIN({"","cm","cm","cm","cm","cm","cm","cm","cm","cm","cm"},TRUE,$M494,$L495&amp;M495,$L496&amp;M496,$L497&amp;M497,$L498&amp;M498,$L499&amp;M499,$L500&amp;M500,$L501&amp;M501,$L502&amp;M502,$L503&amp;M503,$L504&amp;M504," "))</f>
        <v xml:space="preserve">* </v>
      </c>
      <c r="W494" s="136" t="str">
        <f>IF($N494="","",_xlfn.TEXTJOIN({"","cm","cm","cm","cm","cm","cm","cm","cm","cm","cm"},TRUE,$N494,$L495&amp;N495,$L496&amp;N496,$L497&amp;N497,$L498&amp;N498,$L499&amp;N499,$L500&amp;N500,$L501&amp;N501,$L502&amp;N502,$L503&amp;N503,$L504&amp;N504," "))</f>
        <v/>
      </c>
      <c r="X494" s="136" t="str">
        <f>IF($O494="","",_xlfn.TEXTJOIN({"","cm","cm","cm","cm","cm","cm","cm","cm","cm","cm"},TRUE,$O494,$L495&amp;O495,$L496&amp;O496,$L497&amp;O497,$L498&amp;O498,$L499&amp;O499,$L500&amp;O500,$L501&amp;O501,$L502&amp;O502,$L503&amp;O503,$L504&amp;O504," "))</f>
        <v/>
      </c>
      <c r="Y494" s="136" t="str">
        <f>IF($P494="","",_xlfn.TEXTJOIN({"","cm","cm","cm","cm","cm","cm","cm","cm","cm","cm"},TRUE,$P494,$L495&amp;P495,$L496&amp;P496,$L497&amp;P497,$L498&amp;P498,$L499&amp;P499,$L500&amp;P500,$L501&amp;P501,$L502&amp;P502,$L503&amp;P503,$L504&amp;P504," "))</f>
        <v/>
      </c>
      <c r="Z494" s="136" t="str">
        <f>IF($Q494="","",_xlfn.TEXTJOIN({"","cm","cm","cm","cm","cm","cm","cm","cm","cm","cm"},TRUE,$Q494,$L495&amp;Q495,$L496&amp;Q496,$L497&amp;Q497,$L498&amp;Q498,$L499&amp;Q499,$L500&amp;Q500,$L501&amp;Q501,$L502&amp;Q502,$L503&amp;Q503,$L504&amp;Q504," "))</f>
        <v/>
      </c>
      <c r="AA494" s="136" t="str">
        <f>IF($R494="","",_xlfn.TEXTJOIN({"","cm","cm","cm","cm","cm","cm","cm","cm","cm","cm"},TRUE,$R494,$L495&amp;R495,$L496&amp;R496,$L497&amp;R497,$L498&amp;R498,$L499&amp;R499,$L500&amp;R500,$L501&amp;R501,$L502&amp;R502,$L503&amp;R503,$L504&amp;R504," "))</f>
        <v/>
      </c>
      <c r="AB494" s="136" t="str">
        <f>IF($S494="","",_xlfn.TEXTJOIN({"","cm","cm","cm","cm","cm","cm","cm","cm","cm","cm"},TRUE,$S494,$L495&amp;S495,$L496&amp;S496,$L497&amp;S497,$L498&amp;S498,$L499&amp;S499,$L500&amp;S500,$L501&amp;S501,$L502&amp;S502,$L503&amp;S503,$L504&amp;S504," "))</f>
        <v/>
      </c>
      <c r="AC494" s="136" t="str">
        <f>IF($T494="","",_xlfn.TEXTJOIN({"","cm","cm","cm","cm","cm","cm","cm","cm","cm","cm"},TRUE,$T494,$L495&amp;T495,$L496&amp;T496,$L497&amp;T497,$L498&amp;T498,$L499&amp;T499,$L500&amp;T500,$L501&amp;T501,$L502&amp;T502,$L503&amp;T503,$L504&amp;T504," "))</f>
        <v/>
      </c>
      <c r="AD494" s="136" t="str">
        <f>V494&amp;CHAR(10)&amp;W494&amp;CHAR(10)&amp;X494&amp;CHAR(10)&amp;Y494&amp;CHAR(10)&amp;Z494&amp;CHAR(10)&amp;AA494&amp;CHAR(10)&amp;AB494&amp;CHAR(10)&amp;AC494</f>
        <v xml:space="preserve">* 
</v>
      </c>
    </row>
    <row r="495" spans="1:30" ht="30" customHeight="1">
      <c r="A495" s="547"/>
      <c r="B495" s="532"/>
      <c r="C495" s="532"/>
      <c r="D495" s="532"/>
      <c r="E495" s="532"/>
      <c r="F495" s="541"/>
      <c r="G495" s="532"/>
      <c r="H495" s="544"/>
      <c r="I495" s="535"/>
      <c r="J495" s="538"/>
      <c r="K495" s="550"/>
      <c r="L495" s="217" t="str">
        <f>IF(ISERROR(VLOOKUP($J494,'自動計算（このシートは消さない）'!$M$3:$AH$52,2,0)),"",VLOOKUP($J494,'自動計算（このシートは消さない）'!$M$3:$AH$52,2,0))&amp;""</f>
        <v/>
      </c>
      <c r="M495" s="218"/>
      <c r="N495" s="218"/>
      <c r="O495" s="218"/>
      <c r="P495" s="218"/>
      <c r="Q495" s="218"/>
      <c r="R495" s="218"/>
      <c r="S495" s="218"/>
      <c r="T495" s="218"/>
      <c r="U495" s="535"/>
    </row>
    <row r="496" spans="1:30" ht="30" customHeight="1">
      <c r="A496" s="547"/>
      <c r="B496" s="532"/>
      <c r="C496" s="532"/>
      <c r="D496" s="532"/>
      <c r="E496" s="532"/>
      <c r="F496" s="541"/>
      <c r="G496" s="532"/>
      <c r="H496" s="544"/>
      <c r="I496" s="535"/>
      <c r="J496" s="538"/>
      <c r="K496" s="550"/>
      <c r="L496" s="217" t="str">
        <f>IF(ISERROR(VLOOKUP($J494,'自動計算（このシートは消さない）'!$M$3:$AH$52,4,0)),"",VLOOKUP($J494,'自動計算（このシートは消さない）'!$M$3:$AH$52,4,0))&amp;""</f>
        <v/>
      </c>
      <c r="M496" s="218"/>
      <c r="N496" s="218"/>
      <c r="O496" s="218"/>
      <c r="P496" s="218"/>
      <c r="Q496" s="218"/>
      <c r="R496" s="218"/>
      <c r="S496" s="218"/>
      <c r="T496" s="218"/>
      <c r="U496" s="535"/>
    </row>
    <row r="497" spans="1:30" ht="30" customHeight="1">
      <c r="A497" s="547"/>
      <c r="B497" s="532"/>
      <c r="C497" s="532"/>
      <c r="D497" s="532"/>
      <c r="E497" s="532"/>
      <c r="F497" s="541"/>
      <c r="G497" s="532"/>
      <c r="H497" s="544"/>
      <c r="I497" s="535"/>
      <c r="J497" s="538"/>
      <c r="K497" s="550"/>
      <c r="L497" s="217" t="str">
        <f>IF(ISERROR(VLOOKUP($J494,'自動計算（このシートは消さない）'!$M$3:$AH$52,6,0)),"",VLOOKUP($J494,'自動計算（このシートは消さない）'!$M$3:$AH$52,6,0))&amp;""</f>
        <v/>
      </c>
      <c r="M497" s="218"/>
      <c r="N497" s="218"/>
      <c r="O497" s="218"/>
      <c r="P497" s="218"/>
      <c r="Q497" s="218"/>
      <c r="R497" s="218"/>
      <c r="S497" s="218"/>
      <c r="T497" s="218"/>
      <c r="U497" s="535"/>
    </row>
    <row r="498" spans="1:30" ht="30" customHeight="1">
      <c r="A498" s="547"/>
      <c r="B498" s="532"/>
      <c r="C498" s="532"/>
      <c r="D498" s="532"/>
      <c r="E498" s="532"/>
      <c r="F498" s="541"/>
      <c r="G498" s="532"/>
      <c r="H498" s="544"/>
      <c r="I498" s="535"/>
      <c r="J498" s="538"/>
      <c r="K498" s="550"/>
      <c r="L498" s="217" t="str">
        <f>IF(ISERROR(VLOOKUP($J494,'自動計算（このシートは消さない）'!$M$3:$AH$52,8,0)),"",VLOOKUP($J494,'自動計算（このシートは消さない）'!$M$3:$AH$52,8,0))&amp;""</f>
        <v/>
      </c>
      <c r="M498" s="218"/>
      <c r="N498" s="218"/>
      <c r="O498" s="218"/>
      <c r="P498" s="218"/>
      <c r="Q498" s="218"/>
      <c r="R498" s="218"/>
      <c r="S498" s="218"/>
      <c r="T498" s="218"/>
      <c r="U498" s="535"/>
    </row>
    <row r="499" spans="1:30" ht="30" customHeight="1">
      <c r="A499" s="547"/>
      <c r="B499" s="532"/>
      <c r="C499" s="532"/>
      <c r="D499" s="532"/>
      <c r="E499" s="532"/>
      <c r="F499" s="541"/>
      <c r="G499" s="532"/>
      <c r="H499" s="544"/>
      <c r="I499" s="535"/>
      <c r="J499" s="538"/>
      <c r="K499" s="551"/>
      <c r="L499" s="217" t="str">
        <f>IF(ISERROR(VLOOKUP($J494,'自動計算（このシートは消さない）'!$M$3:$AH$52,10,0)),"",VLOOKUP($J494,'自動計算（このシートは消さない）'!$M$3:$AH$52,10,0))&amp;""</f>
        <v/>
      </c>
      <c r="M499" s="218"/>
      <c r="N499" s="218"/>
      <c r="O499" s="218"/>
      <c r="P499" s="218"/>
      <c r="Q499" s="218"/>
      <c r="R499" s="218"/>
      <c r="S499" s="218"/>
      <c r="T499" s="218"/>
      <c r="U499" s="535"/>
    </row>
    <row r="500" spans="1:30" ht="30" customHeight="1">
      <c r="A500" s="547"/>
      <c r="B500" s="532"/>
      <c r="C500" s="532"/>
      <c r="D500" s="532"/>
      <c r="E500" s="532"/>
      <c r="F500" s="541"/>
      <c r="G500" s="532"/>
      <c r="H500" s="544"/>
      <c r="I500" s="535"/>
      <c r="J500" s="538"/>
      <c r="K500" s="194"/>
      <c r="L500" s="217" t="str">
        <f>IF(ISERROR(VLOOKUP($J494,'自動計算（このシートは消さない）'!$M$3:$AH$52,12,0)),"",VLOOKUP($J494,'自動計算（このシートは消さない）'!$M$3:$AH$52,12,0))&amp;""</f>
        <v/>
      </c>
      <c r="M500" s="218"/>
      <c r="N500" s="218"/>
      <c r="O500" s="218"/>
      <c r="P500" s="218"/>
      <c r="Q500" s="218"/>
      <c r="R500" s="218"/>
      <c r="S500" s="218"/>
      <c r="T500" s="218"/>
      <c r="U500" s="535"/>
    </row>
    <row r="501" spans="1:30" ht="30" customHeight="1">
      <c r="A501" s="547"/>
      <c r="B501" s="532"/>
      <c r="C501" s="532"/>
      <c r="D501" s="532"/>
      <c r="E501" s="532"/>
      <c r="F501" s="541"/>
      <c r="G501" s="532"/>
      <c r="H501" s="544"/>
      <c r="I501" s="535"/>
      <c r="J501" s="538"/>
      <c r="K501" s="194"/>
      <c r="L501" s="217" t="str">
        <f>IF(ISERROR(VLOOKUP($J494,'自動計算（このシートは消さない）'!$M$3:$AH$52,14,0)),"",VLOOKUP($J494,'自動計算（このシートは消さない）'!$M$3:$AH$52,14,0))&amp;""</f>
        <v/>
      </c>
      <c r="M501" s="218"/>
      <c r="N501" s="218"/>
      <c r="O501" s="218"/>
      <c r="P501" s="218"/>
      <c r="Q501" s="218"/>
      <c r="R501" s="218"/>
      <c r="S501" s="218"/>
      <c r="T501" s="218"/>
      <c r="U501" s="535"/>
    </row>
    <row r="502" spans="1:30" ht="30" customHeight="1">
      <c r="A502" s="547"/>
      <c r="B502" s="532"/>
      <c r="C502" s="532"/>
      <c r="D502" s="532"/>
      <c r="E502" s="532"/>
      <c r="F502" s="541"/>
      <c r="G502" s="532"/>
      <c r="H502" s="544"/>
      <c r="I502" s="535"/>
      <c r="J502" s="538"/>
      <c r="K502" s="194"/>
      <c r="L502" s="217" t="str">
        <f>IF(ISERROR(VLOOKUP($J494,'自動計算（このシートは消さない）'!$M$3:$AH$52,16,0)),"",VLOOKUP($J494,'自動計算（このシートは消さない）'!$M$3:$AH$52,16,0))&amp;""</f>
        <v/>
      </c>
      <c r="M502" s="218"/>
      <c r="N502" s="218"/>
      <c r="O502" s="218"/>
      <c r="P502" s="218"/>
      <c r="Q502" s="218"/>
      <c r="R502" s="218"/>
      <c r="S502" s="218"/>
      <c r="T502" s="218"/>
      <c r="U502" s="535"/>
    </row>
    <row r="503" spans="1:30" ht="30" customHeight="1">
      <c r="A503" s="547"/>
      <c r="B503" s="532"/>
      <c r="C503" s="532"/>
      <c r="D503" s="532"/>
      <c r="E503" s="532"/>
      <c r="F503" s="541"/>
      <c r="G503" s="532"/>
      <c r="H503" s="544"/>
      <c r="I503" s="535"/>
      <c r="J503" s="538"/>
      <c r="K503" s="194"/>
      <c r="L503" s="217" t="str">
        <f>IF(ISERROR(VLOOKUP($J494,'自動計算（このシートは消さない）'!$M$3:$AH$52,18,0)),"",VLOOKUP($J494,'自動計算（このシートは消さない）'!$M$3:$AH$52,18,0))&amp;""</f>
        <v/>
      </c>
      <c r="M503" s="218"/>
      <c r="N503" s="218"/>
      <c r="O503" s="218"/>
      <c r="P503" s="218"/>
      <c r="Q503" s="218"/>
      <c r="R503" s="218"/>
      <c r="S503" s="218"/>
      <c r="T503" s="218"/>
      <c r="U503" s="535"/>
    </row>
    <row r="504" spans="1:30" ht="30" customHeight="1">
      <c r="A504" s="548"/>
      <c r="B504" s="533"/>
      <c r="C504" s="533"/>
      <c r="D504" s="533"/>
      <c r="E504" s="533"/>
      <c r="F504" s="542"/>
      <c r="G504" s="533"/>
      <c r="H504" s="545"/>
      <c r="I504" s="536"/>
      <c r="J504" s="539"/>
      <c r="K504" s="194"/>
      <c r="L504" s="217" t="str">
        <f>IF(ISERROR(VLOOKUP($J494,'自動計算（このシートは消さない）'!$M$3:$AH$52,20,0)),"",VLOOKUP($J494,'自動計算（このシートは消さない）'!$M$3:$AH$52,20,0))&amp;""</f>
        <v/>
      </c>
      <c r="M504" s="218"/>
      <c r="N504" s="218"/>
      <c r="O504" s="218"/>
      <c r="P504" s="218"/>
      <c r="Q504" s="218"/>
      <c r="R504" s="218"/>
      <c r="S504" s="218"/>
      <c r="T504" s="218"/>
      <c r="U504" s="536"/>
    </row>
    <row r="505" spans="1:30" ht="22.25" customHeight="1">
      <c r="A505" s="546">
        <f t="shared" ref="A505" si="32">A494+1</f>
        <v>46</v>
      </c>
      <c r="B505" s="531" t="str">
        <f>原稿①!F236&amp;""</f>
        <v/>
      </c>
      <c r="C505" s="531" t="str">
        <f>原稿①!G236&amp;""</f>
        <v/>
      </c>
      <c r="D505" s="531" t="str">
        <f>原稿①!H236&amp;""</f>
        <v/>
      </c>
      <c r="E505" s="531" t="str">
        <f>原稿①!I236&amp;""</f>
        <v/>
      </c>
      <c r="F505" s="540" t="str">
        <f>原稿①!J236&amp;""</f>
        <v/>
      </c>
      <c r="G505" s="531" t="str">
        <f>IF(サプライヤー入力FM!$I$505="","",IF(ISERROR(VLOOKUP(原稿①!$W236,'ﾊｯｼｭﾀｸﾞ＆NB名データ（このシートは消さない）'!$C$6:$G$114,5,0)),"",VLOOKUP(原稿①!$W236,'ﾊｯｼｭﾀｸﾞ＆NB名データ（このシートは消さない）'!$C$6:$G$114,5,0)))</f>
        <v/>
      </c>
      <c r="H505" s="543"/>
      <c r="I505" s="534"/>
      <c r="J505" s="537"/>
      <c r="K505" s="549" t="str">
        <f>IF(ISERROR(VLOOKUP($J505,'自動計算（このシートは消さない）'!$M$3:$AH$28,12,0)),"",VLOOKUP($J505,'自動計算（このシートは消さない）'!$M$3:$AH$28,12,0))</f>
        <v/>
      </c>
      <c r="L505" s="217"/>
      <c r="M505" s="180" t="str">
        <f>原稿①!R236&amp;""</f>
        <v>*</v>
      </c>
      <c r="N505" s="180" t="str">
        <f>原稿①!S236&amp;""</f>
        <v/>
      </c>
      <c r="O505" s="180" t="str">
        <f>原稿①!T236&amp;""</f>
        <v/>
      </c>
      <c r="P505" s="180" t="str">
        <f>原稿①!U236&amp;""</f>
        <v/>
      </c>
      <c r="Q505" s="180" t="str">
        <f>原稿①!R238&amp;""</f>
        <v/>
      </c>
      <c r="R505" s="180" t="str">
        <f>原稿①!S238&amp;""</f>
        <v/>
      </c>
      <c r="S505" s="180" t="str">
        <f>原稿①!T238&amp;""</f>
        <v/>
      </c>
      <c r="T505" s="180" t="str">
        <f>原稿①!U238&amp;""</f>
        <v/>
      </c>
      <c r="U505" s="534"/>
      <c r="V505" s="136" t="str">
        <f>IF($M505="","",_xlfn.TEXTJOIN({"","cm","cm","cm","cm","cm","cm","cm","cm","cm","cm"},TRUE,$M505,$L506&amp;M506,$L507&amp;M507,$L508&amp;M508,$L509&amp;M509,$L510&amp;M510,$L511&amp;M511,$L512&amp;M512,$L513&amp;M513,$L514&amp;M514,$L515&amp;M515," "))</f>
        <v xml:space="preserve">* </v>
      </c>
      <c r="W505" s="136" t="str">
        <f>IF($N505="","",_xlfn.TEXTJOIN({"","cm","cm","cm","cm","cm","cm","cm","cm","cm","cm"},TRUE,$N505,$L506&amp;N506,$L507&amp;N507,$L508&amp;N508,$L509&amp;N509,$L510&amp;N510,$L511&amp;N511,$L512&amp;N512,$L513&amp;N513,$L514&amp;N514,$L515&amp;N515," "))</f>
        <v/>
      </c>
      <c r="X505" s="136" t="str">
        <f>IF($O505="","",_xlfn.TEXTJOIN({"","cm","cm","cm","cm","cm","cm","cm","cm","cm","cm"},TRUE,$O505,$L506&amp;O506,$L507&amp;O507,$L508&amp;O508,$L509&amp;O509,$L510&amp;O510,$L511&amp;O511,$L512&amp;O512,$L513&amp;O513,$L514&amp;O514,$L515&amp;O515," "))</f>
        <v/>
      </c>
      <c r="Y505" s="136" t="str">
        <f>IF($P505="","",_xlfn.TEXTJOIN({"","cm","cm","cm","cm","cm","cm","cm","cm","cm","cm"},TRUE,$P505,$L506&amp;P506,$L507&amp;P507,$L508&amp;P508,$L509&amp;P509,$L510&amp;P510,$L511&amp;P511,$L512&amp;P512,$L513&amp;P513,$L514&amp;P514,$L515&amp;P515," "))</f>
        <v/>
      </c>
      <c r="Z505" s="136" t="str">
        <f>IF($Q505="","",_xlfn.TEXTJOIN({"","cm","cm","cm","cm","cm","cm","cm","cm","cm","cm"},TRUE,$Q505,$L506&amp;Q506,$L507&amp;Q507,$L508&amp;Q508,$L509&amp;Q509,$L510&amp;Q510,$L511&amp;Q511,$L512&amp;Q512,$L513&amp;Q513,$L514&amp;Q514,$L515&amp;Q515," "))</f>
        <v/>
      </c>
      <c r="AA505" s="136" t="str">
        <f>IF($R505="","",_xlfn.TEXTJOIN({"","cm","cm","cm","cm","cm","cm","cm","cm","cm","cm"},TRUE,$R505,$L506&amp;R506,$L507&amp;R507,$L508&amp;R508,$L509&amp;R509,$L510&amp;R510,$L511&amp;R511,$L512&amp;R512,$L513&amp;R513,$L514&amp;R514,$L515&amp;R515," "))</f>
        <v/>
      </c>
      <c r="AB505" s="136" t="str">
        <f>IF($S505="","",_xlfn.TEXTJOIN({"","cm","cm","cm","cm","cm","cm","cm","cm","cm","cm"},TRUE,$S505,$L506&amp;S506,$L507&amp;S507,$L508&amp;S508,$L509&amp;S509,$L510&amp;S510,$L511&amp;S511,$L512&amp;S512,$L513&amp;S513,$L514&amp;S514,$L515&amp;S515," "))</f>
        <v/>
      </c>
      <c r="AC505" s="136" t="str">
        <f>IF($T505="","",_xlfn.TEXTJOIN({"","cm","cm","cm","cm","cm","cm","cm","cm","cm","cm"},TRUE,$T505,$L506&amp;T506,$L507&amp;T507,$L508&amp;T508,$L509&amp;T509,$L510&amp;T510,$L511&amp;T511,$L512&amp;T512,$L513&amp;T513,$L514&amp;T514,$L515&amp;T515," "))</f>
        <v/>
      </c>
      <c r="AD505" s="136" t="str">
        <f>V505&amp;CHAR(10)&amp;W505&amp;CHAR(10)&amp;X505&amp;CHAR(10)&amp;Y505&amp;CHAR(10)&amp;Z505&amp;CHAR(10)&amp;AA505&amp;CHAR(10)&amp;AB505&amp;CHAR(10)&amp;AC505</f>
        <v xml:space="preserve">* 
</v>
      </c>
    </row>
    <row r="506" spans="1:30" ht="30" customHeight="1">
      <c r="A506" s="547"/>
      <c r="B506" s="532"/>
      <c r="C506" s="532"/>
      <c r="D506" s="532"/>
      <c r="E506" s="532"/>
      <c r="F506" s="541"/>
      <c r="G506" s="532"/>
      <c r="H506" s="544"/>
      <c r="I506" s="535"/>
      <c r="J506" s="538"/>
      <c r="K506" s="550"/>
      <c r="L506" s="217" t="str">
        <f>IF(ISERROR(VLOOKUP($J505,'自動計算（このシートは消さない）'!$M$3:$AH$52,2,0)),"",VLOOKUP($J505,'自動計算（このシートは消さない）'!$M$3:$AH$52,2,0))&amp;""</f>
        <v/>
      </c>
      <c r="M506" s="218"/>
      <c r="N506" s="218"/>
      <c r="O506" s="218"/>
      <c r="P506" s="218"/>
      <c r="Q506" s="218"/>
      <c r="R506" s="218"/>
      <c r="S506" s="218"/>
      <c r="T506" s="218"/>
      <c r="U506" s="535"/>
    </row>
    <row r="507" spans="1:30" ht="30" customHeight="1">
      <c r="A507" s="547"/>
      <c r="B507" s="532"/>
      <c r="C507" s="532"/>
      <c r="D507" s="532"/>
      <c r="E507" s="532"/>
      <c r="F507" s="541"/>
      <c r="G507" s="532"/>
      <c r="H507" s="544"/>
      <c r="I507" s="535"/>
      <c r="J507" s="538"/>
      <c r="K507" s="550"/>
      <c r="L507" s="217" t="str">
        <f>IF(ISERROR(VLOOKUP($J505,'自動計算（このシートは消さない）'!$M$3:$AH$52,4,0)),"",VLOOKUP($J505,'自動計算（このシートは消さない）'!$M$3:$AH$52,4,0))&amp;""</f>
        <v/>
      </c>
      <c r="M507" s="218"/>
      <c r="N507" s="218"/>
      <c r="O507" s="218"/>
      <c r="P507" s="218"/>
      <c r="Q507" s="218"/>
      <c r="R507" s="218"/>
      <c r="S507" s="218"/>
      <c r="T507" s="218"/>
      <c r="U507" s="535"/>
    </row>
    <row r="508" spans="1:30" ht="30" customHeight="1">
      <c r="A508" s="547"/>
      <c r="B508" s="532"/>
      <c r="C508" s="532"/>
      <c r="D508" s="532"/>
      <c r="E508" s="532"/>
      <c r="F508" s="541"/>
      <c r="G508" s="532"/>
      <c r="H508" s="544"/>
      <c r="I508" s="535"/>
      <c r="J508" s="538"/>
      <c r="K508" s="550"/>
      <c r="L508" s="217" t="str">
        <f>IF(ISERROR(VLOOKUP($J505,'自動計算（このシートは消さない）'!$M$3:$AH$52,6,0)),"",VLOOKUP($J505,'自動計算（このシートは消さない）'!$M$3:$AH$52,6,0))&amp;""</f>
        <v/>
      </c>
      <c r="M508" s="218"/>
      <c r="N508" s="218"/>
      <c r="O508" s="218"/>
      <c r="P508" s="218"/>
      <c r="Q508" s="218"/>
      <c r="R508" s="218"/>
      <c r="S508" s="218"/>
      <c r="T508" s="218"/>
      <c r="U508" s="535"/>
    </row>
    <row r="509" spans="1:30" ht="30" customHeight="1">
      <c r="A509" s="547"/>
      <c r="B509" s="532"/>
      <c r="C509" s="532"/>
      <c r="D509" s="532"/>
      <c r="E509" s="532"/>
      <c r="F509" s="541"/>
      <c r="G509" s="532"/>
      <c r="H509" s="544"/>
      <c r="I509" s="535"/>
      <c r="J509" s="538"/>
      <c r="K509" s="550"/>
      <c r="L509" s="217" t="str">
        <f>IF(ISERROR(VLOOKUP($J505,'自動計算（このシートは消さない）'!$M$3:$AH$52,8,0)),"",VLOOKUP($J505,'自動計算（このシートは消さない）'!$M$3:$AH$52,8,0))&amp;""</f>
        <v/>
      </c>
      <c r="M509" s="218"/>
      <c r="N509" s="218"/>
      <c r="O509" s="218"/>
      <c r="P509" s="218"/>
      <c r="Q509" s="218"/>
      <c r="R509" s="218"/>
      <c r="S509" s="218"/>
      <c r="T509" s="218"/>
      <c r="U509" s="535"/>
    </row>
    <row r="510" spans="1:30" ht="30" customHeight="1">
      <c r="A510" s="547"/>
      <c r="B510" s="532"/>
      <c r="C510" s="532"/>
      <c r="D510" s="532"/>
      <c r="E510" s="532"/>
      <c r="F510" s="541"/>
      <c r="G510" s="532"/>
      <c r="H510" s="544"/>
      <c r="I510" s="535"/>
      <c r="J510" s="538"/>
      <c r="K510" s="551"/>
      <c r="L510" s="217" t="str">
        <f>IF(ISERROR(VLOOKUP($J505,'自動計算（このシートは消さない）'!$M$3:$AH$52,10,0)),"",VLOOKUP($J505,'自動計算（このシートは消さない）'!$M$3:$AH$52,10,0))&amp;""</f>
        <v/>
      </c>
      <c r="M510" s="218"/>
      <c r="N510" s="218"/>
      <c r="O510" s="218"/>
      <c r="P510" s="218"/>
      <c r="Q510" s="218"/>
      <c r="R510" s="218"/>
      <c r="S510" s="218"/>
      <c r="T510" s="218"/>
      <c r="U510" s="535"/>
    </row>
    <row r="511" spans="1:30" ht="30" customHeight="1">
      <c r="A511" s="547"/>
      <c r="B511" s="532"/>
      <c r="C511" s="532"/>
      <c r="D511" s="532"/>
      <c r="E511" s="532"/>
      <c r="F511" s="541"/>
      <c r="G511" s="532"/>
      <c r="H511" s="544"/>
      <c r="I511" s="535"/>
      <c r="J511" s="538"/>
      <c r="K511" s="194"/>
      <c r="L511" s="217" t="str">
        <f>IF(ISERROR(VLOOKUP($J505,'自動計算（このシートは消さない）'!$M$3:$AH$52,12,0)),"",VLOOKUP($J505,'自動計算（このシートは消さない）'!$M$3:$AH$52,12,0))&amp;""</f>
        <v/>
      </c>
      <c r="M511" s="218"/>
      <c r="N511" s="218"/>
      <c r="O511" s="218"/>
      <c r="P511" s="218"/>
      <c r="Q511" s="218"/>
      <c r="R511" s="218"/>
      <c r="S511" s="218"/>
      <c r="T511" s="218"/>
      <c r="U511" s="535"/>
    </row>
    <row r="512" spans="1:30" ht="30" customHeight="1">
      <c r="A512" s="547"/>
      <c r="B512" s="532"/>
      <c r="C512" s="532"/>
      <c r="D512" s="532"/>
      <c r="E512" s="532"/>
      <c r="F512" s="541"/>
      <c r="G512" s="532"/>
      <c r="H512" s="544"/>
      <c r="I512" s="535"/>
      <c r="J512" s="538"/>
      <c r="K512" s="194"/>
      <c r="L512" s="217" t="str">
        <f>IF(ISERROR(VLOOKUP($J505,'自動計算（このシートは消さない）'!$M$3:$AH$52,14,0)),"",VLOOKUP($J505,'自動計算（このシートは消さない）'!$M$3:$AH$52,14,0))&amp;""</f>
        <v/>
      </c>
      <c r="M512" s="218"/>
      <c r="N512" s="218"/>
      <c r="O512" s="218"/>
      <c r="P512" s="218"/>
      <c r="Q512" s="218"/>
      <c r="R512" s="218"/>
      <c r="S512" s="218"/>
      <c r="T512" s="218"/>
      <c r="U512" s="535"/>
    </row>
    <row r="513" spans="1:30" ht="30" customHeight="1">
      <c r="A513" s="547"/>
      <c r="B513" s="532"/>
      <c r="C513" s="532"/>
      <c r="D513" s="532"/>
      <c r="E513" s="532"/>
      <c r="F513" s="541"/>
      <c r="G513" s="532"/>
      <c r="H513" s="544"/>
      <c r="I513" s="535"/>
      <c r="J513" s="538"/>
      <c r="K513" s="194"/>
      <c r="L513" s="217" t="str">
        <f>IF(ISERROR(VLOOKUP($J505,'自動計算（このシートは消さない）'!$M$3:$AH$52,16,0)),"",VLOOKUP($J505,'自動計算（このシートは消さない）'!$M$3:$AH$52,16,0))&amp;""</f>
        <v/>
      </c>
      <c r="M513" s="218"/>
      <c r="N513" s="218"/>
      <c r="O513" s="218"/>
      <c r="P513" s="218"/>
      <c r="Q513" s="218"/>
      <c r="R513" s="218"/>
      <c r="S513" s="218"/>
      <c r="T513" s="218"/>
      <c r="U513" s="535"/>
    </row>
    <row r="514" spans="1:30" ht="30" customHeight="1">
      <c r="A514" s="547"/>
      <c r="B514" s="532"/>
      <c r="C514" s="532"/>
      <c r="D514" s="532"/>
      <c r="E514" s="532"/>
      <c r="F514" s="541"/>
      <c r="G514" s="532"/>
      <c r="H514" s="544"/>
      <c r="I514" s="535"/>
      <c r="J514" s="538"/>
      <c r="K514" s="194"/>
      <c r="L514" s="217" t="str">
        <f>IF(ISERROR(VLOOKUP($J505,'自動計算（このシートは消さない）'!$M$3:$AH$52,18,0)),"",VLOOKUP($J505,'自動計算（このシートは消さない）'!$M$3:$AH$52,18,0))&amp;""</f>
        <v/>
      </c>
      <c r="M514" s="218"/>
      <c r="N514" s="218"/>
      <c r="O514" s="218"/>
      <c r="P514" s="218"/>
      <c r="Q514" s="218"/>
      <c r="R514" s="218"/>
      <c r="S514" s="218"/>
      <c r="T514" s="218"/>
      <c r="U514" s="535"/>
    </row>
    <row r="515" spans="1:30" ht="30" customHeight="1">
      <c r="A515" s="548"/>
      <c r="B515" s="533"/>
      <c r="C515" s="533"/>
      <c r="D515" s="533"/>
      <c r="E515" s="533"/>
      <c r="F515" s="542"/>
      <c r="G515" s="533"/>
      <c r="H515" s="545"/>
      <c r="I515" s="536"/>
      <c r="J515" s="539"/>
      <c r="K515" s="194"/>
      <c r="L515" s="217" t="str">
        <f>IF(ISERROR(VLOOKUP($J505,'自動計算（このシートは消さない）'!$M$3:$AH$52,20,0)),"",VLOOKUP($J505,'自動計算（このシートは消さない）'!$M$3:$AH$52,20,0))&amp;""</f>
        <v/>
      </c>
      <c r="M515" s="218"/>
      <c r="N515" s="218"/>
      <c r="O515" s="218"/>
      <c r="P515" s="218"/>
      <c r="Q515" s="218"/>
      <c r="R515" s="218"/>
      <c r="S515" s="218"/>
      <c r="T515" s="218"/>
      <c r="U515" s="536"/>
    </row>
    <row r="516" spans="1:30" ht="22.25" customHeight="1">
      <c r="A516" s="546">
        <f t="shared" ref="A516" si="33">A505+1</f>
        <v>47</v>
      </c>
      <c r="B516" s="531" t="str">
        <f>原稿①!F240&amp;""</f>
        <v/>
      </c>
      <c r="C516" s="531" t="str">
        <f>原稿①!G240&amp;""</f>
        <v/>
      </c>
      <c r="D516" s="531" t="str">
        <f>原稿①!H240&amp;""</f>
        <v/>
      </c>
      <c r="E516" s="531" t="str">
        <f>原稿①!I240&amp;""</f>
        <v/>
      </c>
      <c r="F516" s="540" t="str">
        <f>原稿①!J240&amp;""</f>
        <v/>
      </c>
      <c r="G516" s="531" t="str">
        <f>IF(サプライヤー入力FM!$I$516="","",IF(ISERROR(VLOOKUP(原稿①!$W240,'ﾊｯｼｭﾀｸﾞ＆NB名データ（このシートは消さない）'!$C$6:$G$114,5,0)),"",VLOOKUP(原稿①!$W240,'ﾊｯｼｭﾀｸﾞ＆NB名データ（このシートは消さない）'!$C$6:$G$114,5,0)))</f>
        <v/>
      </c>
      <c r="H516" s="543"/>
      <c r="I516" s="534"/>
      <c r="J516" s="537"/>
      <c r="K516" s="549" t="str">
        <f>IF(ISERROR(VLOOKUP($J516,'自動計算（このシートは消さない）'!$M$3:$AH$28,12,0)),"",VLOOKUP($J516,'自動計算（このシートは消さない）'!$M$3:$AH$28,12,0))</f>
        <v/>
      </c>
      <c r="L516" s="217"/>
      <c r="M516" s="180" t="str">
        <f>原稿①!R240&amp;""</f>
        <v>*</v>
      </c>
      <c r="N516" s="180" t="str">
        <f>原稿①!S240&amp;""</f>
        <v/>
      </c>
      <c r="O516" s="180" t="str">
        <f>原稿①!T240&amp;""</f>
        <v/>
      </c>
      <c r="P516" s="180" t="str">
        <f>原稿①!U240&amp;""</f>
        <v/>
      </c>
      <c r="Q516" s="180" t="str">
        <f>原稿①!R242&amp;""</f>
        <v/>
      </c>
      <c r="R516" s="180" t="str">
        <f>原稿①!S242&amp;""</f>
        <v/>
      </c>
      <c r="S516" s="180" t="str">
        <f>原稿①!T242&amp;""</f>
        <v/>
      </c>
      <c r="T516" s="180" t="str">
        <f>原稿①!U242&amp;""</f>
        <v/>
      </c>
      <c r="U516" s="534"/>
      <c r="V516" s="136" t="str">
        <f>IF($M516="","",_xlfn.TEXTJOIN({"","cm","cm","cm","cm","cm","cm","cm","cm","cm","cm"},TRUE,$M516,$L517&amp;M517,$L518&amp;M518,$L519&amp;M519,$L520&amp;M520,$L521&amp;M521,$L522&amp;M522,$L523&amp;M523,$L524&amp;M524,$L525&amp;M525,$L526&amp;M526," "))</f>
        <v xml:space="preserve">* </v>
      </c>
      <c r="W516" s="136" t="str">
        <f>IF($N516="","",_xlfn.TEXTJOIN({"","cm","cm","cm","cm","cm","cm","cm","cm","cm","cm"},TRUE,$N516,$L517&amp;N517,$L518&amp;N518,$L519&amp;N519,$L520&amp;N520,$L521&amp;N521,$L522&amp;N522,$L523&amp;N523,$L524&amp;N524,$L525&amp;N525,$L526&amp;N526," "))</f>
        <v/>
      </c>
      <c r="X516" s="136" t="str">
        <f>IF($O516="","",_xlfn.TEXTJOIN({"","cm","cm","cm","cm","cm","cm","cm","cm","cm","cm"},TRUE,$O516,$L517&amp;O517,$L518&amp;O518,$L519&amp;O519,$L520&amp;O520,$L521&amp;O521,$L522&amp;O522,$L523&amp;O523,$L524&amp;O524,$L525&amp;O525,$L526&amp;O526," "))</f>
        <v/>
      </c>
      <c r="Y516" s="136" t="str">
        <f>IF($P516="","",_xlfn.TEXTJOIN({"","cm","cm","cm","cm","cm","cm","cm","cm","cm","cm"},TRUE,$P516,$L517&amp;P517,$L518&amp;P518,$L519&amp;P519,$L520&amp;P520,$L521&amp;P521,$L522&amp;P522,$L523&amp;P523,$L524&amp;P524,$L525&amp;P525,$L526&amp;P526," "))</f>
        <v/>
      </c>
      <c r="Z516" s="136" t="str">
        <f>IF($Q516="","",_xlfn.TEXTJOIN({"","cm","cm","cm","cm","cm","cm","cm","cm","cm","cm"},TRUE,$Q516,$L517&amp;Q517,$L518&amp;Q518,$L519&amp;Q519,$L520&amp;Q520,$L521&amp;Q521,$L522&amp;Q522,$L523&amp;Q523,$L524&amp;Q524,$L525&amp;Q525,$L526&amp;Q526," "))</f>
        <v/>
      </c>
      <c r="AA516" s="136" t="str">
        <f>IF($R516="","",_xlfn.TEXTJOIN({"","cm","cm","cm","cm","cm","cm","cm","cm","cm","cm"},TRUE,$R516,$L517&amp;R517,$L518&amp;R518,$L519&amp;R519,$L520&amp;R520,$L521&amp;R521,$L522&amp;R522,$L523&amp;R523,$L524&amp;R524,$L525&amp;R525,$L526&amp;R526," "))</f>
        <v/>
      </c>
      <c r="AB516" s="136" t="str">
        <f>IF($S516="","",_xlfn.TEXTJOIN({"","cm","cm","cm","cm","cm","cm","cm","cm","cm","cm"},TRUE,$S516,$L517&amp;S517,$L518&amp;S518,$L519&amp;S519,$L520&amp;S520,$L521&amp;S521,$L522&amp;S522,$L523&amp;S523,$L524&amp;S524,$L525&amp;S525,$L526&amp;S526," "))</f>
        <v/>
      </c>
      <c r="AC516" s="136" t="str">
        <f>IF($T516="","",_xlfn.TEXTJOIN({"","cm","cm","cm","cm","cm","cm","cm","cm","cm","cm"},TRUE,$T516,$L517&amp;T517,$L518&amp;T518,$L519&amp;T519,$L520&amp;T520,$L521&amp;T521,$L522&amp;T522,$L523&amp;T523,$L524&amp;T524,$L525&amp;T525,$L526&amp;T526," "))</f>
        <v/>
      </c>
      <c r="AD516" s="136" t="str">
        <f>V516&amp;CHAR(10)&amp;W516&amp;CHAR(10)&amp;X516&amp;CHAR(10)&amp;Y516&amp;CHAR(10)&amp;Z516&amp;CHAR(10)&amp;AA516&amp;CHAR(10)&amp;AB516&amp;CHAR(10)&amp;AC516</f>
        <v xml:space="preserve">* 
</v>
      </c>
    </row>
    <row r="517" spans="1:30" ht="30" customHeight="1">
      <c r="A517" s="547"/>
      <c r="B517" s="532"/>
      <c r="C517" s="532"/>
      <c r="D517" s="532"/>
      <c r="E517" s="532"/>
      <c r="F517" s="541"/>
      <c r="G517" s="532"/>
      <c r="H517" s="544"/>
      <c r="I517" s="535"/>
      <c r="J517" s="538"/>
      <c r="K517" s="550"/>
      <c r="L517" s="217" t="str">
        <f>IF(ISERROR(VLOOKUP($J516,'自動計算（このシートは消さない）'!$M$3:$AH$52,2,0)),"",VLOOKUP($J516,'自動計算（このシートは消さない）'!$M$3:$AH$52,2,0))&amp;""</f>
        <v/>
      </c>
      <c r="M517" s="218"/>
      <c r="N517" s="218"/>
      <c r="O517" s="218"/>
      <c r="P517" s="218"/>
      <c r="Q517" s="218"/>
      <c r="R517" s="218"/>
      <c r="S517" s="218"/>
      <c r="T517" s="218"/>
      <c r="U517" s="535"/>
    </row>
    <row r="518" spans="1:30" ht="30" customHeight="1">
      <c r="A518" s="547"/>
      <c r="B518" s="532"/>
      <c r="C518" s="532"/>
      <c r="D518" s="532"/>
      <c r="E518" s="532"/>
      <c r="F518" s="541"/>
      <c r="G518" s="532"/>
      <c r="H518" s="544"/>
      <c r="I518" s="535"/>
      <c r="J518" s="538"/>
      <c r="K518" s="550"/>
      <c r="L518" s="217" t="str">
        <f>IF(ISERROR(VLOOKUP($J516,'自動計算（このシートは消さない）'!$M$3:$AH$52,4,0)),"",VLOOKUP($J516,'自動計算（このシートは消さない）'!$M$3:$AH$52,4,0))&amp;""</f>
        <v/>
      </c>
      <c r="M518" s="218"/>
      <c r="N518" s="218"/>
      <c r="O518" s="218"/>
      <c r="P518" s="218"/>
      <c r="Q518" s="218"/>
      <c r="R518" s="218"/>
      <c r="S518" s="218"/>
      <c r="T518" s="218"/>
      <c r="U518" s="535"/>
    </row>
    <row r="519" spans="1:30" ht="30" customHeight="1">
      <c r="A519" s="547"/>
      <c r="B519" s="532"/>
      <c r="C519" s="532"/>
      <c r="D519" s="532"/>
      <c r="E519" s="532"/>
      <c r="F519" s="541"/>
      <c r="G519" s="532"/>
      <c r="H519" s="544"/>
      <c r="I519" s="535"/>
      <c r="J519" s="538"/>
      <c r="K519" s="550"/>
      <c r="L519" s="217" t="str">
        <f>IF(ISERROR(VLOOKUP($J516,'自動計算（このシートは消さない）'!$M$3:$AH$52,6,0)),"",VLOOKUP($J516,'自動計算（このシートは消さない）'!$M$3:$AH$52,6,0))&amp;""</f>
        <v/>
      </c>
      <c r="M519" s="218"/>
      <c r="N519" s="218"/>
      <c r="O519" s="218"/>
      <c r="P519" s="218"/>
      <c r="Q519" s="218"/>
      <c r="R519" s="218"/>
      <c r="S519" s="218"/>
      <c r="T519" s="218"/>
      <c r="U519" s="535"/>
    </row>
    <row r="520" spans="1:30" ht="30" customHeight="1">
      <c r="A520" s="547"/>
      <c r="B520" s="532"/>
      <c r="C520" s="532"/>
      <c r="D520" s="532"/>
      <c r="E520" s="532"/>
      <c r="F520" s="541"/>
      <c r="G520" s="532"/>
      <c r="H520" s="544"/>
      <c r="I520" s="535"/>
      <c r="J520" s="538"/>
      <c r="K520" s="550"/>
      <c r="L520" s="217" t="str">
        <f>IF(ISERROR(VLOOKUP($J516,'自動計算（このシートは消さない）'!$M$3:$AH$52,8,0)),"",VLOOKUP($J516,'自動計算（このシートは消さない）'!$M$3:$AH$52,8,0))&amp;""</f>
        <v/>
      </c>
      <c r="M520" s="218"/>
      <c r="N520" s="218"/>
      <c r="O520" s="218"/>
      <c r="P520" s="218"/>
      <c r="Q520" s="218"/>
      <c r="R520" s="218"/>
      <c r="S520" s="218"/>
      <c r="T520" s="218"/>
      <c r="U520" s="535"/>
    </row>
    <row r="521" spans="1:30" ht="30" customHeight="1">
      <c r="A521" s="547"/>
      <c r="B521" s="532"/>
      <c r="C521" s="532"/>
      <c r="D521" s="532"/>
      <c r="E521" s="532"/>
      <c r="F521" s="541"/>
      <c r="G521" s="532"/>
      <c r="H521" s="544"/>
      <c r="I521" s="535"/>
      <c r="J521" s="538"/>
      <c r="K521" s="551"/>
      <c r="L521" s="217" t="str">
        <f>IF(ISERROR(VLOOKUP($J516,'自動計算（このシートは消さない）'!$M$3:$AH$52,10,0)),"",VLOOKUP($J516,'自動計算（このシートは消さない）'!$M$3:$AH$52,10,0))&amp;""</f>
        <v/>
      </c>
      <c r="M521" s="218"/>
      <c r="N521" s="218"/>
      <c r="O521" s="218"/>
      <c r="P521" s="218"/>
      <c r="Q521" s="218"/>
      <c r="R521" s="218"/>
      <c r="S521" s="218"/>
      <c r="T521" s="218"/>
      <c r="U521" s="535"/>
    </row>
    <row r="522" spans="1:30" ht="30" customHeight="1">
      <c r="A522" s="547"/>
      <c r="B522" s="532"/>
      <c r="C522" s="532"/>
      <c r="D522" s="532"/>
      <c r="E522" s="532"/>
      <c r="F522" s="541"/>
      <c r="G522" s="532"/>
      <c r="H522" s="544"/>
      <c r="I522" s="535"/>
      <c r="J522" s="538"/>
      <c r="K522" s="194"/>
      <c r="L522" s="217" t="str">
        <f>IF(ISERROR(VLOOKUP($J516,'自動計算（このシートは消さない）'!$M$3:$AH$52,12,0)),"",VLOOKUP($J516,'自動計算（このシートは消さない）'!$M$3:$AH$52,12,0))&amp;""</f>
        <v/>
      </c>
      <c r="M522" s="218"/>
      <c r="N522" s="218"/>
      <c r="O522" s="218"/>
      <c r="P522" s="218"/>
      <c r="Q522" s="218"/>
      <c r="R522" s="218"/>
      <c r="S522" s="218"/>
      <c r="T522" s="218"/>
      <c r="U522" s="535"/>
    </row>
    <row r="523" spans="1:30" ht="30" customHeight="1">
      <c r="A523" s="547"/>
      <c r="B523" s="532"/>
      <c r="C523" s="532"/>
      <c r="D523" s="532"/>
      <c r="E523" s="532"/>
      <c r="F523" s="541"/>
      <c r="G523" s="532"/>
      <c r="H523" s="544"/>
      <c r="I523" s="535"/>
      <c r="J523" s="538"/>
      <c r="K523" s="194"/>
      <c r="L523" s="217" t="str">
        <f>IF(ISERROR(VLOOKUP($J516,'自動計算（このシートは消さない）'!$M$3:$AH$52,14,0)),"",VLOOKUP($J516,'自動計算（このシートは消さない）'!$M$3:$AH$52,14,0))&amp;""</f>
        <v/>
      </c>
      <c r="M523" s="218"/>
      <c r="N523" s="218"/>
      <c r="O523" s="218"/>
      <c r="P523" s="218"/>
      <c r="Q523" s="218"/>
      <c r="R523" s="218"/>
      <c r="S523" s="218"/>
      <c r="T523" s="218"/>
      <c r="U523" s="535"/>
    </row>
    <row r="524" spans="1:30" ht="30" customHeight="1">
      <c r="A524" s="547"/>
      <c r="B524" s="532"/>
      <c r="C524" s="532"/>
      <c r="D524" s="532"/>
      <c r="E524" s="532"/>
      <c r="F524" s="541"/>
      <c r="G524" s="532"/>
      <c r="H524" s="544"/>
      <c r="I524" s="535"/>
      <c r="J524" s="538"/>
      <c r="K524" s="194"/>
      <c r="L524" s="217" t="str">
        <f>IF(ISERROR(VLOOKUP($J516,'自動計算（このシートは消さない）'!$M$3:$AH$52,16,0)),"",VLOOKUP($J516,'自動計算（このシートは消さない）'!$M$3:$AH$52,16,0))&amp;""</f>
        <v/>
      </c>
      <c r="M524" s="218"/>
      <c r="N524" s="218"/>
      <c r="O524" s="218"/>
      <c r="P524" s="218"/>
      <c r="Q524" s="218"/>
      <c r="R524" s="218"/>
      <c r="S524" s="218"/>
      <c r="T524" s="218"/>
      <c r="U524" s="535"/>
    </row>
    <row r="525" spans="1:30" ht="30" customHeight="1">
      <c r="A525" s="547"/>
      <c r="B525" s="532"/>
      <c r="C525" s="532"/>
      <c r="D525" s="532"/>
      <c r="E525" s="532"/>
      <c r="F525" s="541"/>
      <c r="G525" s="532"/>
      <c r="H525" s="544"/>
      <c r="I525" s="535"/>
      <c r="J525" s="538"/>
      <c r="K525" s="194"/>
      <c r="L525" s="217" t="str">
        <f>IF(ISERROR(VLOOKUP($J516,'自動計算（このシートは消さない）'!$M$3:$AH$52,18,0)),"",VLOOKUP($J516,'自動計算（このシートは消さない）'!$M$3:$AH$52,18,0))&amp;""</f>
        <v/>
      </c>
      <c r="M525" s="218"/>
      <c r="N525" s="218"/>
      <c r="O525" s="218"/>
      <c r="P525" s="218"/>
      <c r="Q525" s="218"/>
      <c r="R525" s="218"/>
      <c r="S525" s="218"/>
      <c r="T525" s="218"/>
      <c r="U525" s="535"/>
    </row>
    <row r="526" spans="1:30" ht="30" customHeight="1">
      <c r="A526" s="548"/>
      <c r="B526" s="533"/>
      <c r="C526" s="533"/>
      <c r="D526" s="533"/>
      <c r="E526" s="533"/>
      <c r="F526" s="542"/>
      <c r="G526" s="533"/>
      <c r="H526" s="545"/>
      <c r="I526" s="536"/>
      <c r="J526" s="539"/>
      <c r="K526" s="194"/>
      <c r="L526" s="217" t="str">
        <f>IF(ISERROR(VLOOKUP($J516,'自動計算（このシートは消さない）'!$M$3:$AH$52,20,0)),"",VLOOKUP($J516,'自動計算（このシートは消さない）'!$M$3:$AH$52,20,0))&amp;""</f>
        <v/>
      </c>
      <c r="M526" s="218"/>
      <c r="N526" s="218"/>
      <c r="O526" s="218"/>
      <c r="P526" s="218"/>
      <c r="Q526" s="218"/>
      <c r="R526" s="218"/>
      <c r="S526" s="218"/>
      <c r="T526" s="218"/>
      <c r="U526" s="536"/>
    </row>
    <row r="527" spans="1:30" ht="22.25" customHeight="1">
      <c r="A527" s="546">
        <f t="shared" ref="A527" si="34">A516+1</f>
        <v>48</v>
      </c>
      <c r="B527" s="531" t="str">
        <f>原稿①!F244&amp;""</f>
        <v/>
      </c>
      <c r="C527" s="531" t="str">
        <f>原稿①!G244&amp;""</f>
        <v/>
      </c>
      <c r="D527" s="531" t="str">
        <f>原稿①!H244&amp;""</f>
        <v/>
      </c>
      <c r="E527" s="531" t="str">
        <f>原稿①!I244&amp;""</f>
        <v/>
      </c>
      <c r="F527" s="540" t="str">
        <f>原稿①!J244&amp;""</f>
        <v/>
      </c>
      <c r="G527" s="531" t="str">
        <f>IF(サプライヤー入力FM!$I$527="","",IF(ISERROR(VLOOKUP(原稿①!$W244,'ﾊｯｼｭﾀｸﾞ＆NB名データ（このシートは消さない）'!$C$6:$G$114,5,0)),"",VLOOKUP(原稿①!$W244,'ﾊｯｼｭﾀｸﾞ＆NB名データ（このシートは消さない）'!$C$6:$G$114,5,0)))</f>
        <v/>
      </c>
      <c r="H527" s="543"/>
      <c r="I527" s="534"/>
      <c r="J527" s="537"/>
      <c r="K527" s="549" t="str">
        <f>IF(ISERROR(VLOOKUP($J527,'自動計算（このシートは消さない）'!$M$3:$AH$28,12,0)),"",VLOOKUP($J527,'自動計算（このシートは消さない）'!$M$3:$AH$28,12,0))</f>
        <v/>
      </c>
      <c r="L527" s="217"/>
      <c r="M527" s="180" t="str">
        <f>原稿①!R244&amp;""</f>
        <v>*</v>
      </c>
      <c r="N527" s="180" t="str">
        <f>原稿①!S244&amp;""</f>
        <v/>
      </c>
      <c r="O527" s="180" t="str">
        <f>原稿①!T244&amp;""</f>
        <v/>
      </c>
      <c r="P527" s="180" t="str">
        <f>原稿①!U244&amp;""</f>
        <v/>
      </c>
      <c r="Q527" s="180" t="str">
        <f>原稿①!R246&amp;""</f>
        <v/>
      </c>
      <c r="R527" s="180" t="str">
        <f>原稿①!S246&amp;""</f>
        <v/>
      </c>
      <c r="S527" s="180" t="str">
        <f>原稿①!T246&amp;""</f>
        <v/>
      </c>
      <c r="T527" s="180" t="str">
        <f>原稿①!U246&amp;""</f>
        <v/>
      </c>
      <c r="U527" s="534"/>
      <c r="V527" s="136" t="str">
        <f>IF($M527="","",_xlfn.TEXTJOIN({"","cm","cm","cm","cm","cm","cm","cm","cm","cm","cm"},TRUE,$M527,$L528&amp;M528,$L529&amp;M529,$L530&amp;M530,$L531&amp;M531,$L532&amp;M532,$L533&amp;M533,$L534&amp;M534,$L535&amp;M535,$L536&amp;M536,$L537&amp;M537," "))</f>
        <v xml:space="preserve">* </v>
      </c>
      <c r="W527" s="136" t="str">
        <f>IF($N527="","",_xlfn.TEXTJOIN({"","cm","cm","cm","cm","cm","cm","cm","cm","cm","cm"},TRUE,$N527,$L528&amp;N528,$L529&amp;N529,$L530&amp;N530,$L531&amp;N531,$L532&amp;N532,$L533&amp;N533,$L534&amp;N534,$L535&amp;N535,$L536&amp;N536,$L537&amp;N537," "))</f>
        <v/>
      </c>
      <c r="X527" s="136" t="str">
        <f>IF($O527="","",_xlfn.TEXTJOIN({"","cm","cm","cm","cm","cm","cm","cm","cm","cm","cm"},TRUE,$O527,$L528&amp;O528,$L529&amp;O529,$L530&amp;O530,$L531&amp;O531,$L532&amp;O532,$L533&amp;O533,$L534&amp;O534,$L535&amp;O535,$L536&amp;O536,$L537&amp;O537," "))</f>
        <v/>
      </c>
      <c r="Y527" s="136" t="str">
        <f>IF($P527="","",_xlfn.TEXTJOIN({"","cm","cm","cm","cm","cm","cm","cm","cm","cm","cm"},TRUE,$P527,$L528&amp;P528,$L529&amp;P529,$L530&amp;P530,$L531&amp;P531,$L532&amp;P532,$L533&amp;P533,$L534&amp;P534,$L535&amp;P535,$L536&amp;P536,$L537&amp;P537," "))</f>
        <v/>
      </c>
      <c r="Z527" s="136" t="str">
        <f>IF($Q527="","",_xlfn.TEXTJOIN({"","cm","cm","cm","cm","cm","cm","cm","cm","cm","cm"},TRUE,$Q527,$L528&amp;Q528,$L529&amp;Q529,$L530&amp;Q530,$L531&amp;Q531,$L532&amp;Q532,$L533&amp;Q533,$L534&amp;Q534,$L535&amp;Q535,$L536&amp;Q536,$L537&amp;Q537," "))</f>
        <v/>
      </c>
      <c r="AA527" s="136" t="str">
        <f>IF($R527="","",_xlfn.TEXTJOIN({"","cm","cm","cm","cm","cm","cm","cm","cm","cm","cm"},TRUE,$R527,$L528&amp;R528,$L529&amp;R529,$L530&amp;R530,$L531&amp;R531,$L532&amp;R532,$L533&amp;R533,$L534&amp;R534,$L535&amp;R535,$L536&amp;R536,$L537&amp;R537," "))</f>
        <v/>
      </c>
      <c r="AB527" s="136" t="str">
        <f>IF($S527="","",_xlfn.TEXTJOIN({"","cm","cm","cm","cm","cm","cm","cm","cm","cm","cm"},TRUE,$S527,$L528&amp;S528,$L529&amp;S529,$L530&amp;S530,$L531&amp;S531,$L532&amp;S532,$L533&amp;S533,$L534&amp;S534,$L535&amp;S535,$L536&amp;S536,$L537&amp;S537," "))</f>
        <v/>
      </c>
      <c r="AC527" s="136" t="str">
        <f>IF($T527="","",_xlfn.TEXTJOIN({"","cm","cm","cm","cm","cm","cm","cm","cm","cm","cm"},TRUE,$T527,$L528&amp;T528,$L529&amp;T529,$L530&amp;T530,$L531&amp;T531,$L532&amp;T532,$L533&amp;T533,$L534&amp;T534,$L535&amp;T535,$L536&amp;T536,$L537&amp;T537," "))</f>
        <v/>
      </c>
      <c r="AD527" s="136" t="str">
        <f>V527&amp;CHAR(10)&amp;W527&amp;CHAR(10)&amp;X527&amp;CHAR(10)&amp;Y527&amp;CHAR(10)&amp;Z527&amp;CHAR(10)&amp;AA527&amp;CHAR(10)&amp;AB527&amp;CHAR(10)&amp;AC527</f>
        <v xml:space="preserve">* 
</v>
      </c>
    </row>
    <row r="528" spans="1:30" ht="30" customHeight="1">
      <c r="A528" s="547"/>
      <c r="B528" s="532"/>
      <c r="C528" s="532"/>
      <c r="D528" s="532"/>
      <c r="E528" s="532"/>
      <c r="F528" s="541"/>
      <c r="G528" s="532"/>
      <c r="H528" s="544"/>
      <c r="I528" s="535"/>
      <c r="J528" s="538"/>
      <c r="K528" s="550"/>
      <c r="L528" s="217" t="str">
        <f>IF(ISERROR(VLOOKUP($J527,'自動計算（このシートは消さない）'!$M$3:$AH$52,2,0)),"",VLOOKUP($J527,'自動計算（このシートは消さない）'!$M$3:$AH$52,2,0))&amp;""</f>
        <v/>
      </c>
      <c r="M528" s="218"/>
      <c r="N528" s="218"/>
      <c r="O528" s="218"/>
      <c r="P528" s="218"/>
      <c r="Q528" s="218"/>
      <c r="R528" s="218"/>
      <c r="S528" s="218"/>
      <c r="T528" s="218"/>
      <c r="U528" s="535"/>
    </row>
    <row r="529" spans="1:30" ht="30" customHeight="1">
      <c r="A529" s="547"/>
      <c r="B529" s="532"/>
      <c r="C529" s="532"/>
      <c r="D529" s="532"/>
      <c r="E529" s="532"/>
      <c r="F529" s="541"/>
      <c r="G529" s="532"/>
      <c r="H529" s="544"/>
      <c r="I529" s="535"/>
      <c r="J529" s="538"/>
      <c r="K529" s="550"/>
      <c r="L529" s="217" t="str">
        <f>IF(ISERROR(VLOOKUP($J527,'自動計算（このシートは消さない）'!$M$3:$AH$52,4,0)),"",VLOOKUP($J527,'自動計算（このシートは消さない）'!$M$3:$AH$52,4,0))&amp;""</f>
        <v/>
      </c>
      <c r="M529" s="218"/>
      <c r="N529" s="218"/>
      <c r="O529" s="218"/>
      <c r="P529" s="218"/>
      <c r="Q529" s="218"/>
      <c r="R529" s="218"/>
      <c r="S529" s="218"/>
      <c r="T529" s="218"/>
      <c r="U529" s="535"/>
    </row>
    <row r="530" spans="1:30" ht="30" customHeight="1">
      <c r="A530" s="547"/>
      <c r="B530" s="532"/>
      <c r="C530" s="532"/>
      <c r="D530" s="532"/>
      <c r="E530" s="532"/>
      <c r="F530" s="541"/>
      <c r="G530" s="532"/>
      <c r="H530" s="544"/>
      <c r="I530" s="535"/>
      <c r="J530" s="538"/>
      <c r="K530" s="550"/>
      <c r="L530" s="217" t="str">
        <f>IF(ISERROR(VLOOKUP($J527,'自動計算（このシートは消さない）'!$M$3:$AH$52,6,0)),"",VLOOKUP($J527,'自動計算（このシートは消さない）'!$M$3:$AH$52,6,0))&amp;""</f>
        <v/>
      </c>
      <c r="M530" s="218"/>
      <c r="N530" s="218"/>
      <c r="O530" s="218"/>
      <c r="P530" s="218"/>
      <c r="Q530" s="218"/>
      <c r="R530" s="218"/>
      <c r="S530" s="218"/>
      <c r="T530" s="218"/>
      <c r="U530" s="535"/>
    </row>
    <row r="531" spans="1:30" ht="30" customHeight="1">
      <c r="A531" s="547"/>
      <c r="B531" s="532"/>
      <c r="C531" s="532"/>
      <c r="D531" s="532"/>
      <c r="E531" s="532"/>
      <c r="F531" s="541"/>
      <c r="G531" s="532"/>
      <c r="H531" s="544"/>
      <c r="I531" s="535"/>
      <c r="J531" s="538"/>
      <c r="K531" s="550"/>
      <c r="L531" s="217" t="str">
        <f>IF(ISERROR(VLOOKUP($J527,'自動計算（このシートは消さない）'!$M$3:$AH$52,8,0)),"",VLOOKUP($J527,'自動計算（このシートは消さない）'!$M$3:$AH$52,8,0))&amp;""</f>
        <v/>
      </c>
      <c r="M531" s="218"/>
      <c r="N531" s="218"/>
      <c r="O531" s="218"/>
      <c r="P531" s="218"/>
      <c r="Q531" s="218"/>
      <c r="R531" s="218"/>
      <c r="S531" s="218"/>
      <c r="T531" s="218"/>
      <c r="U531" s="535"/>
    </row>
    <row r="532" spans="1:30" ht="30" customHeight="1">
      <c r="A532" s="547"/>
      <c r="B532" s="532"/>
      <c r="C532" s="532"/>
      <c r="D532" s="532"/>
      <c r="E532" s="532"/>
      <c r="F532" s="541"/>
      <c r="G532" s="532"/>
      <c r="H532" s="544"/>
      <c r="I532" s="535"/>
      <c r="J532" s="538"/>
      <c r="K532" s="551"/>
      <c r="L532" s="217" t="str">
        <f>IF(ISERROR(VLOOKUP($J527,'自動計算（このシートは消さない）'!$M$3:$AH$52,10,0)),"",VLOOKUP($J527,'自動計算（このシートは消さない）'!$M$3:$AH$52,10,0))&amp;""</f>
        <v/>
      </c>
      <c r="M532" s="218"/>
      <c r="N532" s="218"/>
      <c r="O532" s="218"/>
      <c r="P532" s="218"/>
      <c r="Q532" s="218"/>
      <c r="R532" s="218"/>
      <c r="S532" s="218"/>
      <c r="T532" s="218"/>
      <c r="U532" s="535"/>
    </row>
    <row r="533" spans="1:30" ht="30" customHeight="1">
      <c r="A533" s="547"/>
      <c r="B533" s="532"/>
      <c r="C533" s="532"/>
      <c r="D533" s="532"/>
      <c r="E533" s="532"/>
      <c r="F533" s="541"/>
      <c r="G533" s="532"/>
      <c r="H533" s="544"/>
      <c r="I533" s="535"/>
      <c r="J533" s="538"/>
      <c r="K533" s="194"/>
      <c r="L533" s="217" t="str">
        <f>IF(ISERROR(VLOOKUP($J527,'自動計算（このシートは消さない）'!$M$3:$AH$52,12,0)),"",VLOOKUP($J527,'自動計算（このシートは消さない）'!$M$3:$AH$52,12,0))&amp;""</f>
        <v/>
      </c>
      <c r="M533" s="218"/>
      <c r="N533" s="218"/>
      <c r="O533" s="218"/>
      <c r="P533" s="218"/>
      <c r="Q533" s="218"/>
      <c r="R533" s="218"/>
      <c r="S533" s="218"/>
      <c r="T533" s="218"/>
      <c r="U533" s="535"/>
    </row>
    <row r="534" spans="1:30" ht="30" customHeight="1">
      <c r="A534" s="547"/>
      <c r="B534" s="532"/>
      <c r="C534" s="532"/>
      <c r="D534" s="532"/>
      <c r="E534" s="532"/>
      <c r="F534" s="541"/>
      <c r="G534" s="532"/>
      <c r="H534" s="544"/>
      <c r="I534" s="535"/>
      <c r="J534" s="538"/>
      <c r="K534" s="194"/>
      <c r="L534" s="217" t="str">
        <f>IF(ISERROR(VLOOKUP($J527,'自動計算（このシートは消さない）'!$M$3:$AH$52,14,0)),"",VLOOKUP($J527,'自動計算（このシートは消さない）'!$M$3:$AH$52,14,0))&amp;""</f>
        <v/>
      </c>
      <c r="M534" s="218"/>
      <c r="N534" s="218"/>
      <c r="O534" s="218"/>
      <c r="P534" s="218"/>
      <c r="Q534" s="218"/>
      <c r="R534" s="218"/>
      <c r="S534" s="218"/>
      <c r="T534" s="218"/>
      <c r="U534" s="535"/>
    </row>
    <row r="535" spans="1:30" ht="30" customHeight="1">
      <c r="A535" s="547"/>
      <c r="B535" s="532"/>
      <c r="C535" s="532"/>
      <c r="D535" s="532"/>
      <c r="E535" s="532"/>
      <c r="F535" s="541"/>
      <c r="G535" s="532"/>
      <c r="H535" s="544"/>
      <c r="I535" s="535"/>
      <c r="J535" s="538"/>
      <c r="K535" s="194"/>
      <c r="L535" s="217" t="str">
        <f>IF(ISERROR(VLOOKUP($J527,'自動計算（このシートは消さない）'!$M$3:$AH$52,16,0)),"",VLOOKUP($J527,'自動計算（このシートは消さない）'!$M$3:$AH$52,16,0))&amp;""</f>
        <v/>
      </c>
      <c r="M535" s="218"/>
      <c r="N535" s="218"/>
      <c r="O535" s="218"/>
      <c r="P535" s="218"/>
      <c r="Q535" s="218"/>
      <c r="R535" s="218"/>
      <c r="S535" s="218"/>
      <c r="T535" s="218"/>
      <c r="U535" s="535"/>
    </row>
    <row r="536" spans="1:30" ht="30" customHeight="1">
      <c r="A536" s="547"/>
      <c r="B536" s="532"/>
      <c r="C536" s="532"/>
      <c r="D536" s="532"/>
      <c r="E536" s="532"/>
      <c r="F536" s="541"/>
      <c r="G536" s="532"/>
      <c r="H536" s="544"/>
      <c r="I536" s="535"/>
      <c r="J536" s="538"/>
      <c r="K536" s="194"/>
      <c r="L536" s="217" t="str">
        <f>IF(ISERROR(VLOOKUP($J527,'自動計算（このシートは消さない）'!$M$3:$AH$52,18,0)),"",VLOOKUP($J527,'自動計算（このシートは消さない）'!$M$3:$AH$52,18,0))&amp;""</f>
        <v/>
      </c>
      <c r="M536" s="218"/>
      <c r="N536" s="218"/>
      <c r="O536" s="218"/>
      <c r="P536" s="218"/>
      <c r="Q536" s="218"/>
      <c r="R536" s="218"/>
      <c r="S536" s="218"/>
      <c r="T536" s="218"/>
      <c r="U536" s="535"/>
    </row>
    <row r="537" spans="1:30" ht="30" customHeight="1">
      <c r="A537" s="548"/>
      <c r="B537" s="533"/>
      <c r="C537" s="533"/>
      <c r="D537" s="533"/>
      <c r="E537" s="533"/>
      <c r="F537" s="542"/>
      <c r="G537" s="533"/>
      <c r="H537" s="545"/>
      <c r="I537" s="536"/>
      <c r="J537" s="539"/>
      <c r="K537" s="194"/>
      <c r="L537" s="217" t="str">
        <f>IF(ISERROR(VLOOKUP($J527,'自動計算（このシートは消さない）'!$M$3:$AH$52,20,0)),"",VLOOKUP($J527,'自動計算（このシートは消さない）'!$M$3:$AH$52,20,0))&amp;""</f>
        <v/>
      </c>
      <c r="M537" s="218"/>
      <c r="N537" s="218"/>
      <c r="O537" s="218"/>
      <c r="P537" s="218"/>
      <c r="Q537" s="218"/>
      <c r="R537" s="218"/>
      <c r="S537" s="218"/>
      <c r="T537" s="218"/>
      <c r="U537" s="536"/>
    </row>
    <row r="538" spans="1:30" ht="22.25" customHeight="1">
      <c r="A538" s="546">
        <f t="shared" ref="A538" si="35">A527+1</f>
        <v>49</v>
      </c>
      <c r="B538" s="531" t="str">
        <f>原稿①!F248&amp;""</f>
        <v/>
      </c>
      <c r="C538" s="531" t="str">
        <f>原稿①!G248&amp;""</f>
        <v/>
      </c>
      <c r="D538" s="531" t="str">
        <f>原稿①!H248&amp;""</f>
        <v/>
      </c>
      <c r="E538" s="531" t="str">
        <f>原稿①!I248&amp;""</f>
        <v/>
      </c>
      <c r="F538" s="540" t="str">
        <f>原稿①!J248&amp;""</f>
        <v/>
      </c>
      <c r="G538" s="531" t="str">
        <f>IF(サプライヤー入力FM!$I$538="","",IF(ISERROR(VLOOKUP(原稿①!$W248,'ﾊｯｼｭﾀｸﾞ＆NB名データ（このシートは消さない）'!$C$6:$G$114,5,0)),"",VLOOKUP(原稿①!$W248,'ﾊｯｼｭﾀｸﾞ＆NB名データ（このシートは消さない）'!$C$6:$G$114,5,0)))</f>
        <v/>
      </c>
      <c r="H538" s="543"/>
      <c r="I538" s="534"/>
      <c r="J538" s="537"/>
      <c r="K538" s="549" t="str">
        <f>IF(ISERROR(VLOOKUP($J538,'自動計算（このシートは消さない）'!$M$3:$AH$28,12,0)),"",VLOOKUP($J538,'自動計算（このシートは消さない）'!$M$3:$AH$28,12,0))</f>
        <v/>
      </c>
      <c r="L538" s="217"/>
      <c r="M538" s="180" t="str">
        <f>原稿①!R248&amp;""</f>
        <v>*</v>
      </c>
      <c r="N538" s="180" t="str">
        <f>原稿①!S248&amp;""</f>
        <v/>
      </c>
      <c r="O538" s="180" t="str">
        <f>原稿①!T248&amp;""</f>
        <v/>
      </c>
      <c r="P538" s="180" t="str">
        <f>原稿①!U248&amp;""</f>
        <v/>
      </c>
      <c r="Q538" s="180" t="str">
        <f>原稿①!R250&amp;""</f>
        <v/>
      </c>
      <c r="R538" s="180" t="str">
        <f>原稿①!S250&amp;""</f>
        <v/>
      </c>
      <c r="S538" s="180" t="str">
        <f>原稿①!T250&amp;""</f>
        <v/>
      </c>
      <c r="T538" s="180" t="str">
        <f>原稿①!U250&amp;""</f>
        <v/>
      </c>
      <c r="U538" s="534"/>
      <c r="V538" s="136" t="str">
        <f>IF($M538="","",_xlfn.TEXTJOIN({"","cm","cm","cm","cm","cm","cm","cm","cm","cm","cm"},TRUE,$M538,$L539&amp;M539,$L540&amp;M540,$L541&amp;M541,$L542&amp;M542,$L543&amp;M543,$L544&amp;M544,$L545&amp;M545,$L546&amp;M546,$L547&amp;M547,$L548&amp;M548," "))</f>
        <v xml:space="preserve">* </v>
      </c>
      <c r="W538" s="136" t="str">
        <f>IF($N538="","",_xlfn.TEXTJOIN({"","cm","cm","cm","cm","cm","cm","cm","cm","cm","cm"},TRUE,$N538,$L539&amp;N539,$L540&amp;N540,$L541&amp;N541,$L542&amp;N542,$L543&amp;N543,$L544&amp;N544,$L545&amp;N545,$L546&amp;N546,$L547&amp;N547,$L548&amp;N548," "))</f>
        <v/>
      </c>
      <c r="X538" s="136" t="str">
        <f>IF($O538="","",_xlfn.TEXTJOIN({"","cm","cm","cm","cm","cm","cm","cm","cm","cm","cm"},TRUE,$O538,$L539&amp;O539,$L540&amp;O540,$L541&amp;O541,$L542&amp;O542,$L543&amp;O543,$L544&amp;O544,$L545&amp;O545,$L546&amp;O546,$L547&amp;O547,$L548&amp;O548," "))</f>
        <v/>
      </c>
      <c r="Y538" s="136" t="str">
        <f>IF($P538="","",_xlfn.TEXTJOIN({"","cm","cm","cm","cm","cm","cm","cm","cm","cm","cm"},TRUE,$P538,$L539&amp;P539,$L540&amp;P540,$L541&amp;P541,$L542&amp;P542,$L543&amp;P543,$L544&amp;P544,$L545&amp;P545,$L546&amp;P546,$L547&amp;P547,$L548&amp;P548," "))</f>
        <v/>
      </c>
      <c r="Z538" s="136" t="str">
        <f>IF($Q538="","",_xlfn.TEXTJOIN({"","cm","cm","cm","cm","cm","cm","cm","cm","cm","cm"},TRUE,$Q538,$L539&amp;Q539,$L540&amp;Q540,$L541&amp;Q541,$L542&amp;Q542,$L543&amp;Q543,$L544&amp;Q544,$L545&amp;Q545,$L546&amp;Q546,$L547&amp;Q547,$L548&amp;Q548," "))</f>
        <v/>
      </c>
      <c r="AA538" s="136" t="str">
        <f>IF($R538="","",_xlfn.TEXTJOIN({"","cm","cm","cm","cm","cm","cm","cm","cm","cm","cm"},TRUE,$R538,$L539&amp;R539,$L540&amp;R540,$L541&amp;R541,$L542&amp;R542,$L543&amp;R543,$L544&amp;R544,$L545&amp;R545,$L546&amp;R546,$L547&amp;R547,$L548&amp;R548," "))</f>
        <v/>
      </c>
      <c r="AB538" s="136" t="str">
        <f>IF($S538="","",_xlfn.TEXTJOIN({"","cm","cm","cm","cm","cm","cm","cm","cm","cm","cm"},TRUE,$S538,$L539&amp;S539,$L540&amp;S540,$L541&amp;S541,$L542&amp;S542,$L543&amp;S543,$L544&amp;S544,$L545&amp;S545,$L546&amp;S546,$L547&amp;S547,$L548&amp;S548," "))</f>
        <v/>
      </c>
      <c r="AC538" s="136" t="str">
        <f>IF($T538="","",_xlfn.TEXTJOIN({"","cm","cm","cm","cm","cm","cm","cm","cm","cm","cm"},TRUE,$T538,$L539&amp;T539,$L540&amp;T540,$L541&amp;T541,$L542&amp;T542,$L543&amp;T543,$L544&amp;T544,$L545&amp;T545,$L546&amp;T546,$L547&amp;T547,$L548&amp;T548," "))</f>
        <v/>
      </c>
      <c r="AD538" s="136" t="str">
        <f>V538&amp;CHAR(10)&amp;W538&amp;CHAR(10)&amp;X538&amp;CHAR(10)&amp;Y538&amp;CHAR(10)&amp;Z538&amp;CHAR(10)&amp;AA538&amp;CHAR(10)&amp;AB538&amp;CHAR(10)&amp;AC538</f>
        <v xml:space="preserve">* 
</v>
      </c>
    </row>
    <row r="539" spans="1:30" ht="30" customHeight="1">
      <c r="A539" s="547"/>
      <c r="B539" s="532"/>
      <c r="C539" s="532"/>
      <c r="D539" s="532"/>
      <c r="E539" s="532"/>
      <c r="F539" s="541"/>
      <c r="G539" s="532"/>
      <c r="H539" s="544"/>
      <c r="I539" s="535"/>
      <c r="J539" s="538"/>
      <c r="K539" s="550"/>
      <c r="L539" s="217" t="str">
        <f>IF(ISERROR(VLOOKUP($J538,'自動計算（このシートは消さない）'!$M$3:$AH$52,2,0)),"",VLOOKUP($J538,'自動計算（このシートは消さない）'!$M$3:$AH$52,2,0))&amp;""</f>
        <v/>
      </c>
      <c r="M539" s="218"/>
      <c r="N539" s="218"/>
      <c r="O539" s="218"/>
      <c r="P539" s="218"/>
      <c r="Q539" s="218"/>
      <c r="R539" s="218"/>
      <c r="S539" s="218"/>
      <c r="T539" s="218"/>
      <c r="U539" s="535"/>
    </row>
    <row r="540" spans="1:30" ht="30" customHeight="1">
      <c r="A540" s="547"/>
      <c r="B540" s="532"/>
      <c r="C540" s="532"/>
      <c r="D540" s="532"/>
      <c r="E540" s="532"/>
      <c r="F540" s="541"/>
      <c r="G540" s="532"/>
      <c r="H540" s="544"/>
      <c r="I540" s="535"/>
      <c r="J540" s="538"/>
      <c r="K540" s="550"/>
      <c r="L540" s="217" t="str">
        <f>IF(ISERROR(VLOOKUP($J538,'自動計算（このシートは消さない）'!$M$3:$AH$52,4,0)),"",VLOOKUP($J538,'自動計算（このシートは消さない）'!$M$3:$AH$52,4,0))&amp;""</f>
        <v/>
      </c>
      <c r="M540" s="218"/>
      <c r="N540" s="218"/>
      <c r="O540" s="218"/>
      <c r="P540" s="218"/>
      <c r="Q540" s="218"/>
      <c r="R540" s="218"/>
      <c r="S540" s="218"/>
      <c r="T540" s="218"/>
      <c r="U540" s="535"/>
    </row>
    <row r="541" spans="1:30" ht="30" customHeight="1">
      <c r="A541" s="547"/>
      <c r="B541" s="532"/>
      <c r="C541" s="532"/>
      <c r="D541" s="532"/>
      <c r="E541" s="532"/>
      <c r="F541" s="541"/>
      <c r="G541" s="532"/>
      <c r="H541" s="544"/>
      <c r="I541" s="535"/>
      <c r="J541" s="538"/>
      <c r="K541" s="550"/>
      <c r="L541" s="217" t="str">
        <f>IF(ISERROR(VLOOKUP($J538,'自動計算（このシートは消さない）'!$M$3:$AH$52,6,0)),"",VLOOKUP($J538,'自動計算（このシートは消さない）'!$M$3:$AH$52,6,0))&amp;""</f>
        <v/>
      </c>
      <c r="M541" s="218"/>
      <c r="N541" s="218"/>
      <c r="O541" s="218"/>
      <c r="P541" s="218"/>
      <c r="Q541" s="218"/>
      <c r="R541" s="218"/>
      <c r="S541" s="218"/>
      <c r="T541" s="218"/>
      <c r="U541" s="535"/>
    </row>
    <row r="542" spans="1:30" ht="30" customHeight="1">
      <c r="A542" s="547"/>
      <c r="B542" s="532"/>
      <c r="C542" s="532"/>
      <c r="D542" s="532"/>
      <c r="E542" s="532"/>
      <c r="F542" s="541"/>
      <c r="G542" s="532"/>
      <c r="H542" s="544"/>
      <c r="I542" s="535"/>
      <c r="J542" s="538"/>
      <c r="K542" s="550"/>
      <c r="L542" s="217" t="str">
        <f>IF(ISERROR(VLOOKUP($J538,'自動計算（このシートは消さない）'!$M$3:$AH$52,8,0)),"",VLOOKUP($J538,'自動計算（このシートは消さない）'!$M$3:$AH$52,8,0))&amp;""</f>
        <v/>
      </c>
      <c r="M542" s="218"/>
      <c r="N542" s="218"/>
      <c r="O542" s="218"/>
      <c r="P542" s="218"/>
      <c r="Q542" s="218"/>
      <c r="R542" s="218"/>
      <c r="S542" s="218"/>
      <c r="T542" s="218"/>
      <c r="U542" s="535"/>
    </row>
    <row r="543" spans="1:30" ht="30" customHeight="1">
      <c r="A543" s="547"/>
      <c r="B543" s="532"/>
      <c r="C543" s="532"/>
      <c r="D543" s="532"/>
      <c r="E543" s="532"/>
      <c r="F543" s="541"/>
      <c r="G543" s="532"/>
      <c r="H543" s="544"/>
      <c r="I543" s="535"/>
      <c r="J543" s="538"/>
      <c r="K543" s="551"/>
      <c r="L543" s="217" t="str">
        <f>IF(ISERROR(VLOOKUP($J538,'自動計算（このシートは消さない）'!$M$3:$AH$52,10,0)),"",VLOOKUP($J538,'自動計算（このシートは消さない）'!$M$3:$AH$52,10,0))&amp;""</f>
        <v/>
      </c>
      <c r="M543" s="218"/>
      <c r="N543" s="218"/>
      <c r="O543" s="218"/>
      <c r="P543" s="218"/>
      <c r="Q543" s="218"/>
      <c r="R543" s="218"/>
      <c r="S543" s="218"/>
      <c r="T543" s="218"/>
      <c r="U543" s="535"/>
    </row>
    <row r="544" spans="1:30" ht="30" customHeight="1">
      <c r="A544" s="547"/>
      <c r="B544" s="532"/>
      <c r="C544" s="532"/>
      <c r="D544" s="532"/>
      <c r="E544" s="532"/>
      <c r="F544" s="541"/>
      <c r="G544" s="532"/>
      <c r="H544" s="544"/>
      <c r="I544" s="535"/>
      <c r="J544" s="538"/>
      <c r="K544" s="194"/>
      <c r="L544" s="217" t="str">
        <f>IF(ISERROR(VLOOKUP($J538,'自動計算（このシートは消さない）'!$M$3:$AH$52,12,0)),"",VLOOKUP($J538,'自動計算（このシートは消さない）'!$M$3:$AH$52,12,0))&amp;""</f>
        <v/>
      </c>
      <c r="M544" s="218"/>
      <c r="N544" s="218"/>
      <c r="O544" s="218"/>
      <c r="P544" s="218"/>
      <c r="Q544" s="218"/>
      <c r="R544" s="218"/>
      <c r="S544" s="218"/>
      <c r="T544" s="218"/>
      <c r="U544" s="535"/>
    </row>
    <row r="545" spans="1:30" ht="30" customHeight="1">
      <c r="A545" s="547"/>
      <c r="B545" s="532"/>
      <c r="C545" s="532"/>
      <c r="D545" s="532"/>
      <c r="E545" s="532"/>
      <c r="F545" s="541"/>
      <c r="G545" s="532"/>
      <c r="H545" s="544"/>
      <c r="I545" s="535"/>
      <c r="J545" s="538"/>
      <c r="K545" s="194"/>
      <c r="L545" s="217" t="str">
        <f>IF(ISERROR(VLOOKUP($J538,'自動計算（このシートは消さない）'!$M$3:$AH$52,14,0)),"",VLOOKUP($J538,'自動計算（このシートは消さない）'!$M$3:$AH$52,14,0))&amp;""</f>
        <v/>
      </c>
      <c r="M545" s="218"/>
      <c r="N545" s="218"/>
      <c r="O545" s="218"/>
      <c r="P545" s="218"/>
      <c r="Q545" s="218"/>
      <c r="R545" s="218"/>
      <c r="S545" s="218"/>
      <c r="T545" s="218"/>
      <c r="U545" s="535"/>
    </row>
    <row r="546" spans="1:30" ht="30" customHeight="1">
      <c r="A546" s="547"/>
      <c r="B546" s="532"/>
      <c r="C546" s="532"/>
      <c r="D546" s="532"/>
      <c r="E546" s="532"/>
      <c r="F546" s="541"/>
      <c r="G546" s="532"/>
      <c r="H546" s="544"/>
      <c r="I546" s="535"/>
      <c r="J546" s="538"/>
      <c r="K546" s="194"/>
      <c r="L546" s="217" t="str">
        <f>IF(ISERROR(VLOOKUP($J538,'自動計算（このシートは消さない）'!$M$3:$AH$52,16,0)),"",VLOOKUP($J538,'自動計算（このシートは消さない）'!$M$3:$AH$52,16,0))&amp;""</f>
        <v/>
      </c>
      <c r="M546" s="218"/>
      <c r="N546" s="218"/>
      <c r="O546" s="218"/>
      <c r="P546" s="218"/>
      <c r="Q546" s="218"/>
      <c r="R546" s="218"/>
      <c r="S546" s="218"/>
      <c r="T546" s="218"/>
      <c r="U546" s="535"/>
    </row>
    <row r="547" spans="1:30" ht="30" customHeight="1">
      <c r="A547" s="547"/>
      <c r="B547" s="532"/>
      <c r="C547" s="532"/>
      <c r="D547" s="532"/>
      <c r="E547" s="532"/>
      <c r="F547" s="541"/>
      <c r="G547" s="532"/>
      <c r="H547" s="544"/>
      <c r="I547" s="535"/>
      <c r="J547" s="538"/>
      <c r="K547" s="194"/>
      <c r="L547" s="217" t="str">
        <f>IF(ISERROR(VLOOKUP($J538,'自動計算（このシートは消さない）'!$M$3:$AH$52,18,0)),"",VLOOKUP($J538,'自動計算（このシートは消さない）'!$M$3:$AH$52,18,0))&amp;""</f>
        <v/>
      </c>
      <c r="M547" s="218"/>
      <c r="N547" s="218"/>
      <c r="O547" s="218"/>
      <c r="P547" s="218"/>
      <c r="Q547" s="218"/>
      <c r="R547" s="218"/>
      <c r="S547" s="218"/>
      <c r="T547" s="218"/>
      <c r="U547" s="535"/>
    </row>
    <row r="548" spans="1:30" ht="30" customHeight="1">
      <c r="A548" s="548"/>
      <c r="B548" s="533"/>
      <c r="C548" s="533"/>
      <c r="D548" s="533"/>
      <c r="E548" s="533"/>
      <c r="F548" s="542"/>
      <c r="G548" s="533"/>
      <c r="H548" s="545"/>
      <c r="I548" s="536"/>
      <c r="J548" s="539"/>
      <c r="K548" s="194"/>
      <c r="L548" s="217" t="str">
        <f>IF(ISERROR(VLOOKUP($J538,'自動計算（このシートは消さない）'!$M$3:$AH$52,20,0)),"",VLOOKUP($J538,'自動計算（このシートは消さない）'!$M$3:$AH$52,20,0))&amp;""</f>
        <v/>
      </c>
      <c r="M548" s="218"/>
      <c r="N548" s="218"/>
      <c r="O548" s="218"/>
      <c r="P548" s="218"/>
      <c r="Q548" s="218"/>
      <c r="R548" s="218"/>
      <c r="S548" s="218"/>
      <c r="T548" s="218"/>
      <c r="U548" s="536"/>
    </row>
    <row r="549" spans="1:30" ht="22.25" customHeight="1">
      <c r="A549" s="546">
        <f t="shared" ref="A549" si="36">A538+1</f>
        <v>50</v>
      </c>
      <c r="B549" s="531" t="str">
        <f>原稿①!F252&amp;""</f>
        <v/>
      </c>
      <c r="C549" s="531" t="str">
        <f>原稿①!G252&amp;""</f>
        <v/>
      </c>
      <c r="D549" s="531" t="str">
        <f>原稿①!H252&amp;""</f>
        <v/>
      </c>
      <c r="E549" s="531" t="str">
        <f>原稿①!I252&amp;""</f>
        <v/>
      </c>
      <c r="F549" s="540" t="str">
        <f>原稿①!J252&amp;""</f>
        <v/>
      </c>
      <c r="G549" s="531" t="str">
        <f>IF(サプライヤー入力FM!$I$549="","",IF(ISERROR(VLOOKUP(原稿①!$W252,'ﾊｯｼｭﾀｸﾞ＆NB名データ（このシートは消さない）'!$C$6:$G$114,5,0)),"",VLOOKUP(原稿①!$W252,'ﾊｯｼｭﾀｸﾞ＆NB名データ（このシートは消さない）'!$C$6:$G$114,5,0)))</f>
        <v/>
      </c>
      <c r="H549" s="543"/>
      <c r="I549" s="534"/>
      <c r="J549" s="537"/>
      <c r="K549" s="549" t="str">
        <f>IF(ISERROR(VLOOKUP($J549,'自動計算（このシートは消さない）'!$M$3:$AH$28,12,0)),"",VLOOKUP($J549,'自動計算（このシートは消さない）'!$M$3:$AH$28,12,0))</f>
        <v/>
      </c>
      <c r="L549" s="217"/>
      <c r="M549" s="180" t="str">
        <f>原稿①!R252&amp;""</f>
        <v>*</v>
      </c>
      <c r="N549" s="180" t="str">
        <f>原稿①!S252&amp;""</f>
        <v/>
      </c>
      <c r="O549" s="180" t="str">
        <f>原稿①!T252&amp;""</f>
        <v/>
      </c>
      <c r="P549" s="180" t="str">
        <f>原稿①!U252&amp;""</f>
        <v/>
      </c>
      <c r="Q549" s="180" t="str">
        <f>原稿①!R254&amp;""</f>
        <v/>
      </c>
      <c r="R549" s="180" t="str">
        <f>原稿①!S254&amp;""</f>
        <v/>
      </c>
      <c r="S549" s="180" t="str">
        <f>原稿①!T254&amp;""</f>
        <v/>
      </c>
      <c r="T549" s="180" t="str">
        <f>原稿①!U254&amp;""</f>
        <v/>
      </c>
      <c r="U549" s="534"/>
      <c r="V549" s="136" t="str">
        <f>IF($M549="","",_xlfn.TEXTJOIN({"","cm","cm","cm","cm","cm","cm","cm","cm","cm","cm"},TRUE,$M549,$L550&amp;M550,$L551&amp;M551,$L552&amp;M552,$L553&amp;M553,$L554&amp;M554,$L555&amp;M555,$L556&amp;M556,$L557&amp;M557,$L558&amp;M558,$L559&amp;M559," "))</f>
        <v xml:space="preserve">* </v>
      </c>
      <c r="W549" s="136" t="str">
        <f>IF($N549="","",_xlfn.TEXTJOIN({"","cm","cm","cm","cm","cm","cm","cm","cm","cm","cm"},TRUE,$N549,$L550&amp;N550,$L551&amp;N551,$L552&amp;N552,$L553&amp;N553,$L554&amp;N554,$L555&amp;N555,$L556&amp;N556,$L557&amp;N557,$L558&amp;N558,$L559&amp;N559," "))</f>
        <v/>
      </c>
      <c r="X549" s="136" t="str">
        <f>IF($O549="","",_xlfn.TEXTJOIN({"","cm","cm","cm","cm","cm","cm","cm","cm","cm","cm"},TRUE,$O549,$L550&amp;O550,$L551&amp;O551,$L552&amp;O552,$L553&amp;O553,$L554&amp;O554,$L555&amp;O555,$L556&amp;O556,$L557&amp;O557,$L558&amp;O558,$L559&amp;O559," "))</f>
        <v/>
      </c>
      <c r="Y549" s="136" t="str">
        <f>IF($P549="","",_xlfn.TEXTJOIN({"","cm","cm","cm","cm","cm","cm","cm","cm","cm","cm"},TRUE,$P549,$L550&amp;P550,$L551&amp;P551,$L552&amp;P552,$L553&amp;P553,$L554&amp;P554,$L555&amp;P555,$L556&amp;P556,$L557&amp;P557,$L558&amp;P558,$L559&amp;P559," "))</f>
        <v/>
      </c>
      <c r="Z549" s="136" t="str">
        <f>IF($Q549="","",_xlfn.TEXTJOIN({"","cm","cm","cm","cm","cm","cm","cm","cm","cm","cm"},TRUE,$Q549,$L550&amp;Q550,$L551&amp;Q551,$L552&amp;Q552,$L553&amp;Q553,$L554&amp;Q554,$L555&amp;Q555,$L556&amp;Q556,$L557&amp;Q557,$L558&amp;Q558,$L559&amp;Q559," "))</f>
        <v/>
      </c>
      <c r="AA549" s="136" t="str">
        <f>IF($R549="","",_xlfn.TEXTJOIN({"","cm","cm","cm","cm","cm","cm","cm","cm","cm","cm"},TRUE,$R549,$L550&amp;R550,$L551&amp;R551,$L552&amp;R552,$L553&amp;R553,$L554&amp;R554,$L555&amp;R555,$L556&amp;R556,$L557&amp;R557,$L558&amp;R558,$L559&amp;R559," "))</f>
        <v/>
      </c>
      <c r="AB549" s="136" t="str">
        <f>IF($S549="","",_xlfn.TEXTJOIN({"","cm","cm","cm","cm","cm","cm","cm","cm","cm","cm"},TRUE,$S549,$L550&amp;S550,$L551&amp;S551,$L552&amp;S552,$L553&amp;S553,$L554&amp;S554,$L555&amp;S555,$L556&amp;S556,$L557&amp;S557,$L558&amp;S558,$L559&amp;S559," "))</f>
        <v/>
      </c>
      <c r="AC549" s="136" t="str">
        <f>IF($T549="","",_xlfn.TEXTJOIN({"","cm","cm","cm","cm","cm","cm","cm","cm","cm","cm"},TRUE,$T549,$L550&amp;T550,$L551&amp;T551,$L552&amp;T552,$L553&amp;T553,$L554&amp;T554,$L555&amp;T555,$L556&amp;T556,$L557&amp;T557,$L558&amp;T558,$L559&amp;T559," "))</f>
        <v/>
      </c>
      <c r="AD549" s="136" t="str">
        <f>V549&amp;CHAR(10)&amp;W549&amp;CHAR(10)&amp;X549&amp;CHAR(10)&amp;Y549&amp;CHAR(10)&amp;Z549&amp;CHAR(10)&amp;AA549&amp;CHAR(10)&amp;AB549&amp;CHAR(10)&amp;AC549</f>
        <v xml:space="preserve">* 
</v>
      </c>
    </row>
    <row r="550" spans="1:30" ht="30" customHeight="1">
      <c r="A550" s="547"/>
      <c r="B550" s="532"/>
      <c r="C550" s="532"/>
      <c r="D550" s="532"/>
      <c r="E550" s="532"/>
      <c r="F550" s="541"/>
      <c r="G550" s="532"/>
      <c r="H550" s="544"/>
      <c r="I550" s="535"/>
      <c r="J550" s="538"/>
      <c r="K550" s="550"/>
      <c r="L550" s="217" t="str">
        <f>IF(ISERROR(VLOOKUP($J549,'自動計算（このシートは消さない）'!$M$3:$AH$52,2,0)),"",VLOOKUP($J549,'自動計算（このシートは消さない）'!$M$3:$AH$52,2,0))&amp;""</f>
        <v/>
      </c>
      <c r="M550" s="218"/>
      <c r="N550" s="218"/>
      <c r="O550" s="218"/>
      <c r="P550" s="218"/>
      <c r="Q550" s="218"/>
      <c r="R550" s="218"/>
      <c r="S550" s="218"/>
      <c r="T550" s="218"/>
      <c r="U550" s="535"/>
    </row>
    <row r="551" spans="1:30" ht="30" customHeight="1">
      <c r="A551" s="547"/>
      <c r="B551" s="532"/>
      <c r="C551" s="532"/>
      <c r="D551" s="532"/>
      <c r="E551" s="532"/>
      <c r="F551" s="541"/>
      <c r="G551" s="532"/>
      <c r="H551" s="544"/>
      <c r="I551" s="535"/>
      <c r="J551" s="538"/>
      <c r="K551" s="550"/>
      <c r="L551" s="217" t="str">
        <f>IF(ISERROR(VLOOKUP($J549,'自動計算（このシートは消さない）'!$M$3:$AH$52,4,0)),"",VLOOKUP($J549,'自動計算（このシートは消さない）'!$M$3:$AH$52,4,0))&amp;""</f>
        <v/>
      </c>
      <c r="M551" s="218"/>
      <c r="N551" s="218"/>
      <c r="O551" s="218"/>
      <c r="P551" s="218"/>
      <c r="Q551" s="218"/>
      <c r="R551" s="218"/>
      <c r="S551" s="218"/>
      <c r="T551" s="218"/>
      <c r="U551" s="535"/>
    </row>
    <row r="552" spans="1:30" ht="30" customHeight="1">
      <c r="A552" s="547"/>
      <c r="B552" s="532"/>
      <c r="C552" s="532"/>
      <c r="D552" s="532"/>
      <c r="E552" s="532"/>
      <c r="F552" s="541"/>
      <c r="G552" s="532"/>
      <c r="H552" s="544"/>
      <c r="I552" s="535"/>
      <c r="J552" s="538"/>
      <c r="K552" s="550"/>
      <c r="L552" s="217" t="str">
        <f>IF(ISERROR(VLOOKUP($J549,'自動計算（このシートは消さない）'!$M$3:$AH$52,6,0)),"",VLOOKUP($J549,'自動計算（このシートは消さない）'!$M$3:$AH$52,6,0))&amp;""</f>
        <v/>
      </c>
      <c r="M552" s="218"/>
      <c r="N552" s="218"/>
      <c r="O552" s="218"/>
      <c r="P552" s="218"/>
      <c r="Q552" s="218"/>
      <c r="R552" s="218"/>
      <c r="S552" s="218"/>
      <c r="T552" s="218"/>
      <c r="U552" s="535"/>
    </row>
    <row r="553" spans="1:30" ht="30" customHeight="1">
      <c r="A553" s="547"/>
      <c r="B553" s="532"/>
      <c r="C553" s="532"/>
      <c r="D553" s="532"/>
      <c r="E553" s="532"/>
      <c r="F553" s="541"/>
      <c r="G553" s="532"/>
      <c r="H553" s="544"/>
      <c r="I553" s="535"/>
      <c r="J553" s="538"/>
      <c r="K553" s="550"/>
      <c r="L553" s="217" t="str">
        <f>IF(ISERROR(VLOOKUP($J549,'自動計算（このシートは消さない）'!$M$3:$AH$52,8,0)),"",VLOOKUP($J549,'自動計算（このシートは消さない）'!$M$3:$AH$52,8,0))&amp;""</f>
        <v/>
      </c>
      <c r="M553" s="218"/>
      <c r="N553" s="218"/>
      <c r="O553" s="218"/>
      <c r="P553" s="218"/>
      <c r="Q553" s="218"/>
      <c r="R553" s="218"/>
      <c r="S553" s="218"/>
      <c r="T553" s="218"/>
      <c r="U553" s="535"/>
    </row>
    <row r="554" spans="1:30" ht="30" customHeight="1">
      <c r="A554" s="547"/>
      <c r="B554" s="532"/>
      <c r="C554" s="532"/>
      <c r="D554" s="532"/>
      <c r="E554" s="532"/>
      <c r="F554" s="541"/>
      <c r="G554" s="532"/>
      <c r="H554" s="544"/>
      <c r="I554" s="535"/>
      <c r="J554" s="538"/>
      <c r="K554" s="551"/>
      <c r="L554" s="217" t="str">
        <f>IF(ISERROR(VLOOKUP($J549,'自動計算（このシートは消さない）'!$M$3:$AH$52,10,0)),"",VLOOKUP($J549,'自動計算（このシートは消さない）'!$M$3:$AH$52,10,0))&amp;""</f>
        <v/>
      </c>
      <c r="M554" s="218"/>
      <c r="N554" s="218"/>
      <c r="O554" s="218"/>
      <c r="P554" s="218"/>
      <c r="Q554" s="218"/>
      <c r="R554" s="218"/>
      <c r="S554" s="218"/>
      <c r="T554" s="218"/>
      <c r="U554" s="535"/>
    </row>
    <row r="555" spans="1:30" ht="30" customHeight="1">
      <c r="A555" s="547"/>
      <c r="B555" s="532"/>
      <c r="C555" s="532"/>
      <c r="D555" s="532"/>
      <c r="E555" s="532"/>
      <c r="F555" s="541"/>
      <c r="G555" s="532"/>
      <c r="H555" s="544"/>
      <c r="I555" s="535"/>
      <c r="J555" s="538"/>
      <c r="K555" s="194"/>
      <c r="L555" s="217" t="str">
        <f>IF(ISERROR(VLOOKUP($J549,'自動計算（このシートは消さない）'!$M$3:$AH$52,12,0)),"",VLOOKUP($J549,'自動計算（このシートは消さない）'!$M$3:$AH$52,12,0))&amp;""</f>
        <v/>
      </c>
      <c r="M555" s="218"/>
      <c r="N555" s="218"/>
      <c r="O555" s="218"/>
      <c r="P555" s="218"/>
      <c r="Q555" s="218"/>
      <c r="R555" s="218"/>
      <c r="S555" s="218"/>
      <c r="T555" s="218"/>
      <c r="U555" s="535"/>
    </row>
    <row r="556" spans="1:30" ht="30" customHeight="1">
      <c r="A556" s="547"/>
      <c r="B556" s="532"/>
      <c r="C556" s="532"/>
      <c r="D556" s="532"/>
      <c r="E556" s="532"/>
      <c r="F556" s="541"/>
      <c r="G556" s="532"/>
      <c r="H556" s="544"/>
      <c r="I556" s="535"/>
      <c r="J556" s="538"/>
      <c r="K556" s="194"/>
      <c r="L556" s="217" t="str">
        <f>IF(ISERROR(VLOOKUP($J549,'自動計算（このシートは消さない）'!$M$3:$AH$52,14,0)),"",VLOOKUP($J549,'自動計算（このシートは消さない）'!$M$3:$AH$52,14,0))&amp;""</f>
        <v/>
      </c>
      <c r="M556" s="218"/>
      <c r="N556" s="218"/>
      <c r="O556" s="218"/>
      <c r="P556" s="218"/>
      <c r="Q556" s="218"/>
      <c r="R556" s="218"/>
      <c r="S556" s="218"/>
      <c r="T556" s="218"/>
      <c r="U556" s="535"/>
    </row>
    <row r="557" spans="1:30" ht="30" customHeight="1">
      <c r="A557" s="547"/>
      <c r="B557" s="532"/>
      <c r="C557" s="532"/>
      <c r="D557" s="532"/>
      <c r="E557" s="532"/>
      <c r="F557" s="541"/>
      <c r="G557" s="532"/>
      <c r="H557" s="544"/>
      <c r="I557" s="535"/>
      <c r="J557" s="538"/>
      <c r="K557" s="194"/>
      <c r="L557" s="217" t="str">
        <f>IF(ISERROR(VLOOKUP($J549,'自動計算（このシートは消さない）'!$M$3:$AH$52,16,0)),"",VLOOKUP($J549,'自動計算（このシートは消さない）'!$M$3:$AH$52,16,0))&amp;""</f>
        <v/>
      </c>
      <c r="M557" s="218"/>
      <c r="N557" s="218"/>
      <c r="O557" s="218"/>
      <c r="P557" s="218"/>
      <c r="Q557" s="218"/>
      <c r="R557" s="218"/>
      <c r="S557" s="218"/>
      <c r="T557" s="218"/>
      <c r="U557" s="535"/>
    </row>
    <row r="558" spans="1:30" ht="30" customHeight="1">
      <c r="A558" s="547"/>
      <c r="B558" s="532"/>
      <c r="C558" s="532"/>
      <c r="D558" s="532"/>
      <c r="E558" s="532"/>
      <c r="F558" s="541"/>
      <c r="G558" s="532"/>
      <c r="H558" s="544"/>
      <c r="I558" s="535"/>
      <c r="J558" s="538"/>
      <c r="K558" s="194"/>
      <c r="L558" s="217" t="str">
        <f>IF(ISERROR(VLOOKUP($J549,'自動計算（このシートは消さない）'!$M$3:$AH$52,18,0)),"",VLOOKUP($J549,'自動計算（このシートは消さない）'!$M$3:$AH$52,18,0))&amp;""</f>
        <v/>
      </c>
      <c r="M558" s="218"/>
      <c r="N558" s="218"/>
      <c r="O558" s="218"/>
      <c r="P558" s="218"/>
      <c r="Q558" s="218"/>
      <c r="R558" s="218"/>
      <c r="S558" s="218"/>
      <c r="T558" s="218"/>
      <c r="U558" s="535"/>
    </row>
    <row r="559" spans="1:30" ht="30" customHeight="1">
      <c r="A559" s="547"/>
      <c r="B559" s="532"/>
      <c r="C559" s="532"/>
      <c r="D559" s="532"/>
      <c r="E559" s="532"/>
      <c r="F559" s="541"/>
      <c r="G559" s="533"/>
      <c r="H559" s="545"/>
      <c r="I559" s="536"/>
      <c r="J559" s="538"/>
      <c r="K559" s="194"/>
      <c r="L559" s="217" t="str">
        <f>IF(ISERROR(VLOOKUP($J549,'自動計算（このシートは消さない）'!$M$3:$AH$52,20,0)),"",VLOOKUP($J549,'自動計算（このシートは消さない）'!$M$3:$AH$52,20,0))&amp;""</f>
        <v/>
      </c>
      <c r="M559" s="218"/>
      <c r="N559" s="218"/>
      <c r="O559" s="218"/>
      <c r="P559" s="218"/>
      <c r="Q559" s="218"/>
      <c r="R559" s="218"/>
      <c r="S559" s="218"/>
      <c r="T559" s="218"/>
      <c r="U559" s="535"/>
    </row>
  </sheetData>
  <sheetProtection selectLockedCells="1"/>
  <mergeCells count="612">
    <mergeCell ref="G505:G515"/>
    <mergeCell ref="H505:H515"/>
    <mergeCell ref="G516:G526"/>
    <mergeCell ref="H516:H526"/>
    <mergeCell ref="G527:G537"/>
    <mergeCell ref="H527:H537"/>
    <mergeCell ref="G538:G548"/>
    <mergeCell ref="H538:H548"/>
    <mergeCell ref="G549:G559"/>
    <mergeCell ref="H549:H559"/>
    <mergeCell ref="G450:G460"/>
    <mergeCell ref="H450:H460"/>
    <mergeCell ref="G461:G471"/>
    <mergeCell ref="H461:H471"/>
    <mergeCell ref="G472:G482"/>
    <mergeCell ref="H472:H482"/>
    <mergeCell ref="G483:G493"/>
    <mergeCell ref="H483:H493"/>
    <mergeCell ref="G494:G504"/>
    <mergeCell ref="H494:H504"/>
    <mergeCell ref="G362:G372"/>
    <mergeCell ref="H362:H372"/>
    <mergeCell ref="G373:G383"/>
    <mergeCell ref="H373:H383"/>
    <mergeCell ref="G384:G394"/>
    <mergeCell ref="H384:H394"/>
    <mergeCell ref="G395:G405"/>
    <mergeCell ref="H395:H405"/>
    <mergeCell ref="G406:G416"/>
    <mergeCell ref="H406:H416"/>
    <mergeCell ref="G274:G284"/>
    <mergeCell ref="H274:H284"/>
    <mergeCell ref="G285:G295"/>
    <mergeCell ref="H285:H295"/>
    <mergeCell ref="H307:H317"/>
    <mergeCell ref="G318:G328"/>
    <mergeCell ref="H318:H328"/>
    <mergeCell ref="G329:G339"/>
    <mergeCell ref="H329:H339"/>
    <mergeCell ref="G208:G218"/>
    <mergeCell ref="H208:H218"/>
    <mergeCell ref="G219:G229"/>
    <mergeCell ref="H219:H229"/>
    <mergeCell ref="G241:G251"/>
    <mergeCell ref="H241:H251"/>
    <mergeCell ref="G252:G262"/>
    <mergeCell ref="H252:H262"/>
    <mergeCell ref="G263:G273"/>
    <mergeCell ref="H263:H273"/>
    <mergeCell ref="Y2:AH2"/>
    <mergeCell ref="Y3:Z5"/>
    <mergeCell ref="AA3:AD5"/>
    <mergeCell ref="AE3:AE5"/>
    <mergeCell ref="AF3:AH5"/>
    <mergeCell ref="J8:K8"/>
    <mergeCell ref="K10:K15"/>
    <mergeCell ref="L8:U8"/>
    <mergeCell ref="L9:T9"/>
    <mergeCell ref="V7:AD7"/>
    <mergeCell ref="C21:C31"/>
    <mergeCell ref="B21:B31"/>
    <mergeCell ref="A21:A31"/>
    <mergeCell ref="K21:K26"/>
    <mergeCell ref="A10:A20"/>
    <mergeCell ref="B10:B20"/>
    <mergeCell ref="J10:J20"/>
    <mergeCell ref="U10:U20"/>
    <mergeCell ref="C10:C20"/>
    <mergeCell ref="D10:D20"/>
    <mergeCell ref="E10:E20"/>
    <mergeCell ref="F10:F20"/>
    <mergeCell ref="I10:I20"/>
    <mergeCell ref="H10:H20"/>
    <mergeCell ref="G10:G20"/>
    <mergeCell ref="G21:G31"/>
    <mergeCell ref="H21:H31"/>
    <mergeCell ref="A76:A86"/>
    <mergeCell ref="F98:F108"/>
    <mergeCell ref="E98:E108"/>
    <mergeCell ref="D98:D108"/>
    <mergeCell ref="A2:I5"/>
    <mergeCell ref="V2:X5"/>
    <mergeCell ref="A8:G8"/>
    <mergeCell ref="F54:F64"/>
    <mergeCell ref="E32:E42"/>
    <mergeCell ref="F32:F42"/>
    <mergeCell ref="C65:C75"/>
    <mergeCell ref="D65:D75"/>
    <mergeCell ref="E65:E75"/>
    <mergeCell ref="F65:F75"/>
    <mergeCell ref="K32:K37"/>
    <mergeCell ref="K43:K48"/>
    <mergeCell ref="K54:K64"/>
    <mergeCell ref="J54:J64"/>
    <mergeCell ref="J21:J31"/>
    <mergeCell ref="U21:U31"/>
    <mergeCell ref="I21:I31"/>
    <mergeCell ref="F21:F31"/>
    <mergeCell ref="E21:E31"/>
    <mergeCell ref="D21:D31"/>
    <mergeCell ref="A142:A152"/>
    <mergeCell ref="B142:B152"/>
    <mergeCell ref="C142:C152"/>
    <mergeCell ref="B54:B64"/>
    <mergeCell ref="A54:A64"/>
    <mergeCell ref="C131:C141"/>
    <mergeCell ref="B131:B141"/>
    <mergeCell ref="A131:A141"/>
    <mergeCell ref="A450:A460"/>
    <mergeCell ref="A439:A449"/>
    <mergeCell ref="A428:A438"/>
    <mergeCell ref="A241:A251"/>
    <mergeCell ref="A230:A240"/>
    <mergeCell ref="A219:A229"/>
    <mergeCell ref="A208:A218"/>
    <mergeCell ref="A197:A207"/>
    <mergeCell ref="A175:A185"/>
    <mergeCell ref="A186:A196"/>
    <mergeCell ref="C98:C108"/>
    <mergeCell ref="B98:B108"/>
    <mergeCell ref="A120:A130"/>
    <mergeCell ref="B120:B130"/>
    <mergeCell ref="C120:C130"/>
    <mergeCell ref="B340:B350"/>
    <mergeCell ref="I362:I372"/>
    <mergeCell ref="I373:I383"/>
    <mergeCell ref="I384:I394"/>
    <mergeCell ref="I351:I361"/>
    <mergeCell ref="I263:I273"/>
    <mergeCell ref="I274:I284"/>
    <mergeCell ref="I285:I295"/>
    <mergeCell ref="I54:I64"/>
    <mergeCell ref="K197:K202"/>
    <mergeCell ref="K65:K70"/>
    <mergeCell ref="K76:K81"/>
    <mergeCell ref="K87:K92"/>
    <mergeCell ref="K98:K103"/>
    <mergeCell ref="K109:K114"/>
    <mergeCell ref="K120:K125"/>
    <mergeCell ref="K131:K136"/>
    <mergeCell ref="K142:K147"/>
    <mergeCell ref="K153:K158"/>
    <mergeCell ref="K351:K356"/>
    <mergeCell ref="K362:K367"/>
    <mergeCell ref="K263:K268"/>
    <mergeCell ref="K274:K279"/>
    <mergeCell ref="K285:K290"/>
    <mergeCell ref="K296:K301"/>
    <mergeCell ref="J395:J405"/>
    <mergeCell ref="J362:J372"/>
    <mergeCell ref="J373:J383"/>
    <mergeCell ref="J384:J394"/>
    <mergeCell ref="J351:J361"/>
    <mergeCell ref="J263:J273"/>
    <mergeCell ref="J274:J284"/>
    <mergeCell ref="J285:J295"/>
    <mergeCell ref="J241:J251"/>
    <mergeCell ref="J296:J306"/>
    <mergeCell ref="J318:J328"/>
    <mergeCell ref="K307:K312"/>
    <mergeCell ref="K208:K213"/>
    <mergeCell ref="K219:K224"/>
    <mergeCell ref="K230:K235"/>
    <mergeCell ref="K241:K246"/>
    <mergeCell ref="K252:K257"/>
    <mergeCell ref="U252:U262"/>
    <mergeCell ref="U241:U251"/>
    <mergeCell ref="U230:U240"/>
    <mergeCell ref="U219:U229"/>
    <mergeCell ref="U208:U218"/>
    <mergeCell ref="K538:K543"/>
    <mergeCell ref="K549:K554"/>
    <mergeCell ref="U54:U64"/>
    <mergeCell ref="K483:K488"/>
    <mergeCell ref="K494:K499"/>
    <mergeCell ref="K505:K510"/>
    <mergeCell ref="K516:K521"/>
    <mergeCell ref="K527:K532"/>
    <mergeCell ref="K428:K433"/>
    <mergeCell ref="K439:K444"/>
    <mergeCell ref="K450:K455"/>
    <mergeCell ref="K461:K466"/>
    <mergeCell ref="K472:K477"/>
    <mergeCell ref="K373:K378"/>
    <mergeCell ref="K384:K389"/>
    <mergeCell ref="K395:K400"/>
    <mergeCell ref="K406:K411"/>
    <mergeCell ref="K417:K422"/>
    <mergeCell ref="K318:K323"/>
    <mergeCell ref="K329:K334"/>
    <mergeCell ref="K340:K345"/>
    <mergeCell ref="U351:U361"/>
    <mergeCell ref="U340:U350"/>
    <mergeCell ref="U329:U339"/>
    <mergeCell ref="U318:U328"/>
    <mergeCell ref="U307:U317"/>
    <mergeCell ref="U296:U306"/>
    <mergeCell ref="U285:U295"/>
    <mergeCell ref="U274:U284"/>
    <mergeCell ref="U263:U273"/>
    <mergeCell ref="U450:U460"/>
    <mergeCell ref="U439:U449"/>
    <mergeCell ref="U428:U438"/>
    <mergeCell ref="U417:U427"/>
    <mergeCell ref="U406:U416"/>
    <mergeCell ref="U395:U405"/>
    <mergeCell ref="U384:U394"/>
    <mergeCell ref="U373:U383"/>
    <mergeCell ref="U362:U372"/>
    <mergeCell ref="U549:U559"/>
    <mergeCell ref="U538:U548"/>
    <mergeCell ref="U527:U537"/>
    <mergeCell ref="U516:U526"/>
    <mergeCell ref="U505:U515"/>
    <mergeCell ref="U494:U504"/>
    <mergeCell ref="U483:U493"/>
    <mergeCell ref="U472:U482"/>
    <mergeCell ref="U461:U471"/>
    <mergeCell ref="B32:B42"/>
    <mergeCell ref="A32:A42"/>
    <mergeCell ref="J43:J53"/>
    <mergeCell ref="I43:I53"/>
    <mergeCell ref="F43:F53"/>
    <mergeCell ref="E43:E53"/>
    <mergeCell ref="D43:D53"/>
    <mergeCell ref="C43:C53"/>
    <mergeCell ref="B43:B53"/>
    <mergeCell ref="A43:A53"/>
    <mergeCell ref="G32:G42"/>
    <mergeCell ref="H32:H42"/>
    <mergeCell ref="G43:G53"/>
    <mergeCell ref="H43:H53"/>
    <mergeCell ref="A109:A119"/>
    <mergeCell ref="B109:B119"/>
    <mergeCell ref="I65:I75"/>
    <mergeCell ref="I98:I108"/>
    <mergeCell ref="I87:I97"/>
    <mergeCell ref="I76:I86"/>
    <mergeCell ref="J98:J108"/>
    <mergeCell ref="J87:J97"/>
    <mergeCell ref="J76:J86"/>
    <mergeCell ref="J65:J75"/>
    <mergeCell ref="F76:F86"/>
    <mergeCell ref="E76:E86"/>
    <mergeCell ref="D76:D86"/>
    <mergeCell ref="C76:C86"/>
    <mergeCell ref="B76:B86"/>
    <mergeCell ref="B65:B75"/>
    <mergeCell ref="E87:E97"/>
    <mergeCell ref="D87:D97"/>
    <mergeCell ref="C87:C97"/>
    <mergeCell ref="F87:F97"/>
    <mergeCell ref="B87:B97"/>
    <mergeCell ref="A98:A108"/>
    <mergeCell ref="A87:A97"/>
    <mergeCell ref="A65:A75"/>
    <mergeCell ref="D120:D130"/>
    <mergeCell ref="U32:U42"/>
    <mergeCell ref="U43:U53"/>
    <mergeCell ref="J109:J119"/>
    <mergeCell ref="I109:I119"/>
    <mergeCell ref="F109:F119"/>
    <mergeCell ref="E109:E119"/>
    <mergeCell ref="D109:D119"/>
    <mergeCell ref="C109:C119"/>
    <mergeCell ref="I32:I42"/>
    <mergeCell ref="J32:J42"/>
    <mergeCell ref="D32:D42"/>
    <mergeCell ref="C32:C42"/>
    <mergeCell ref="E54:E64"/>
    <mergeCell ref="D54:D64"/>
    <mergeCell ref="C54:C64"/>
    <mergeCell ref="G54:G64"/>
    <mergeCell ref="H54:H64"/>
    <mergeCell ref="G65:G75"/>
    <mergeCell ref="H65:H75"/>
    <mergeCell ref="G76:G86"/>
    <mergeCell ref="H76:H86"/>
    <mergeCell ref="G87:G97"/>
    <mergeCell ref="H87:H97"/>
    <mergeCell ref="D142:D152"/>
    <mergeCell ref="E142:E152"/>
    <mergeCell ref="F142:F152"/>
    <mergeCell ref="F131:F141"/>
    <mergeCell ref="E131:E141"/>
    <mergeCell ref="D131:D141"/>
    <mergeCell ref="G142:G152"/>
    <mergeCell ref="H142:H152"/>
    <mergeCell ref="G153:G163"/>
    <mergeCell ref="H153:H163"/>
    <mergeCell ref="G131:G141"/>
    <mergeCell ref="H131:H141"/>
    <mergeCell ref="A153:A163"/>
    <mergeCell ref="U164:U174"/>
    <mergeCell ref="B164:B174"/>
    <mergeCell ref="C164:C174"/>
    <mergeCell ref="D164:D174"/>
    <mergeCell ref="E164:E174"/>
    <mergeCell ref="F164:F174"/>
    <mergeCell ref="I164:I174"/>
    <mergeCell ref="J164:J174"/>
    <mergeCell ref="A164:A174"/>
    <mergeCell ref="K164:K169"/>
    <mergeCell ref="C153:C163"/>
    <mergeCell ref="B153:B163"/>
    <mergeCell ref="I153:I163"/>
    <mergeCell ref="F153:F163"/>
    <mergeCell ref="E153:E163"/>
    <mergeCell ref="D153:D163"/>
    <mergeCell ref="G164:G174"/>
    <mergeCell ref="H164:H174"/>
    <mergeCell ref="E120:E130"/>
    <mergeCell ref="F120:F130"/>
    <mergeCell ref="U120:U130"/>
    <mergeCell ref="U131:U141"/>
    <mergeCell ref="U142:U152"/>
    <mergeCell ref="U153:U163"/>
    <mergeCell ref="J153:J163"/>
    <mergeCell ref="U175:U185"/>
    <mergeCell ref="J175:J185"/>
    <mergeCell ref="I175:I185"/>
    <mergeCell ref="F175:F185"/>
    <mergeCell ref="E175:E185"/>
    <mergeCell ref="J120:J130"/>
    <mergeCell ref="I120:I130"/>
    <mergeCell ref="I142:I152"/>
    <mergeCell ref="J142:J152"/>
    <mergeCell ref="J131:J141"/>
    <mergeCell ref="I131:I141"/>
    <mergeCell ref="G120:G130"/>
    <mergeCell ref="H120:H130"/>
    <mergeCell ref="G175:G185"/>
    <mergeCell ref="H175:H185"/>
    <mergeCell ref="D175:D185"/>
    <mergeCell ref="C175:C185"/>
    <mergeCell ref="B175:B185"/>
    <mergeCell ref="J186:J196"/>
    <mergeCell ref="I186:I196"/>
    <mergeCell ref="F186:F196"/>
    <mergeCell ref="E186:E196"/>
    <mergeCell ref="D186:D196"/>
    <mergeCell ref="C186:C196"/>
    <mergeCell ref="B186:B196"/>
    <mergeCell ref="U186:U196"/>
    <mergeCell ref="K175:K180"/>
    <mergeCell ref="K186:K191"/>
    <mergeCell ref="G186:G196"/>
    <mergeCell ref="H186:H196"/>
    <mergeCell ref="U197:U207"/>
    <mergeCell ref="U109:U119"/>
    <mergeCell ref="U98:U108"/>
    <mergeCell ref="U87:U97"/>
    <mergeCell ref="G98:G108"/>
    <mergeCell ref="H98:H108"/>
    <mergeCell ref="G109:G119"/>
    <mergeCell ref="H109:H119"/>
    <mergeCell ref="G197:G207"/>
    <mergeCell ref="H197:H207"/>
    <mergeCell ref="U76:U86"/>
    <mergeCell ref="U65:U75"/>
    <mergeCell ref="A417:A427"/>
    <mergeCell ref="A406:A416"/>
    <mergeCell ref="A395:A405"/>
    <mergeCell ref="A384:A394"/>
    <mergeCell ref="A373:A383"/>
    <mergeCell ref="A362:A372"/>
    <mergeCell ref="A351:A361"/>
    <mergeCell ref="A340:A350"/>
    <mergeCell ref="A329:A339"/>
    <mergeCell ref="A318:A328"/>
    <mergeCell ref="A307:A317"/>
    <mergeCell ref="A296:A306"/>
    <mergeCell ref="A285:A295"/>
    <mergeCell ref="A274:A284"/>
    <mergeCell ref="A263:A273"/>
    <mergeCell ref="A252:A262"/>
    <mergeCell ref="F362:F372"/>
    <mergeCell ref="E362:E372"/>
    <mergeCell ref="D362:D372"/>
    <mergeCell ref="C362:C372"/>
    <mergeCell ref="B362:B372"/>
    <mergeCell ref="B373:B383"/>
    <mergeCell ref="A549:A559"/>
    <mergeCell ref="A538:A548"/>
    <mergeCell ref="A527:A537"/>
    <mergeCell ref="A516:A526"/>
    <mergeCell ref="A505:A515"/>
    <mergeCell ref="A494:A504"/>
    <mergeCell ref="A483:A493"/>
    <mergeCell ref="A472:A482"/>
    <mergeCell ref="A461:A471"/>
    <mergeCell ref="I549:I559"/>
    <mergeCell ref="I538:I548"/>
    <mergeCell ref="F549:F559"/>
    <mergeCell ref="F538:F548"/>
    <mergeCell ref="E549:E559"/>
    <mergeCell ref="E538:E548"/>
    <mergeCell ref="D549:D559"/>
    <mergeCell ref="D538:D548"/>
    <mergeCell ref="C549:C559"/>
    <mergeCell ref="C538:C548"/>
    <mergeCell ref="B549:B559"/>
    <mergeCell ref="B538:B548"/>
    <mergeCell ref="J549:J559"/>
    <mergeCell ref="J538:J548"/>
    <mergeCell ref="B505:B515"/>
    <mergeCell ref="C505:C515"/>
    <mergeCell ref="D505:D515"/>
    <mergeCell ref="E505:E515"/>
    <mergeCell ref="F505:F515"/>
    <mergeCell ref="I505:I515"/>
    <mergeCell ref="J505:J515"/>
    <mergeCell ref="J516:J526"/>
    <mergeCell ref="I516:I526"/>
    <mergeCell ref="F516:F526"/>
    <mergeCell ref="E516:E526"/>
    <mergeCell ref="D516:D526"/>
    <mergeCell ref="C516:C526"/>
    <mergeCell ref="B516:B526"/>
    <mergeCell ref="B527:B537"/>
    <mergeCell ref="C527:C537"/>
    <mergeCell ref="D527:D537"/>
    <mergeCell ref="E527:E537"/>
    <mergeCell ref="F527:F537"/>
    <mergeCell ref="J527:J537"/>
    <mergeCell ref="I527:I537"/>
    <mergeCell ref="J450:J460"/>
    <mergeCell ref="I450:I460"/>
    <mergeCell ref="F450:F460"/>
    <mergeCell ref="E450:E460"/>
    <mergeCell ref="D450:D460"/>
    <mergeCell ref="C450:C460"/>
    <mergeCell ref="B450:B460"/>
    <mergeCell ref="B461:B471"/>
    <mergeCell ref="C461:C471"/>
    <mergeCell ref="D461:D471"/>
    <mergeCell ref="E461:E471"/>
    <mergeCell ref="F461:F471"/>
    <mergeCell ref="I461:I471"/>
    <mergeCell ref="J461:J471"/>
    <mergeCell ref="J472:J482"/>
    <mergeCell ref="I472:I482"/>
    <mergeCell ref="F472:F482"/>
    <mergeCell ref="E472:E482"/>
    <mergeCell ref="D472:D482"/>
    <mergeCell ref="C472:C482"/>
    <mergeCell ref="B472:B482"/>
    <mergeCell ref="B483:B493"/>
    <mergeCell ref="C483:C493"/>
    <mergeCell ref="D483:D493"/>
    <mergeCell ref="E483:E493"/>
    <mergeCell ref="F483:F493"/>
    <mergeCell ref="I483:I493"/>
    <mergeCell ref="J483:J493"/>
    <mergeCell ref="J494:J504"/>
    <mergeCell ref="I494:I504"/>
    <mergeCell ref="F494:F504"/>
    <mergeCell ref="E494:E504"/>
    <mergeCell ref="D494:D504"/>
    <mergeCell ref="C494:C504"/>
    <mergeCell ref="B494:B504"/>
    <mergeCell ref="B406:B416"/>
    <mergeCell ref="C406:C416"/>
    <mergeCell ref="D406:D416"/>
    <mergeCell ref="E406:E416"/>
    <mergeCell ref="F406:F416"/>
    <mergeCell ref="I406:I416"/>
    <mergeCell ref="J406:J416"/>
    <mergeCell ref="J417:J427"/>
    <mergeCell ref="I417:I427"/>
    <mergeCell ref="F417:F427"/>
    <mergeCell ref="E417:E427"/>
    <mergeCell ref="D417:D427"/>
    <mergeCell ref="C417:C427"/>
    <mergeCell ref="B417:B427"/>
    <mergeCell ref="B428:B438"/>
    <mergeCell ref="C428:C438"/>
    <mergeCell ref="D428:D438"/>
    <mergeCell ref="E428:E438"/>
    <mergeCell ref="F428:F438"/>
    <mergeCell ref="I428:I438"/>
    <mergeCell ref="J428:J438"/>
    <mergeCell ref="J439:J449"/>
    <mergeCell ref="I439:I449"/>
    <mergeCell ref="F439:F449"/>
    <mergeCell ref="E439:E449"/>
    <mergeCell ref="D439:D449"/>
    <mergeCell ref="C439:C449"/>
    <mergeCell ref="B439:B449"/>
    <mergeCell ref="B395:B405"/>
    <mergeCell ref="C395:C405"/>
    <mergeCell ref="D395:D405"/>
    <mergeCell ref="E395:E405"/>
    <mergeCell ref="F395:F405"/>
    <mergeCell ref="I395:I405"/>
    <mergeCell ref="G417:G427"/>
    <mergeCell ref="H417:H427"/>
    <mergeCell ref="G428:G438"/>
    <mergeCell ref="H428:H438"/>
    <mergeCell ref="G439:G449"/>
    <mergeCell ref="H439:H449"/>
    <mergeCell ref="C373:C383"/>
    <mergeCell ref="D373:D383"/>
    <mergeCell ref="E373:E383"/>
    <mergeCell ref="F373:F383"/>
    <mergeCell ref="F384:F394"/>
    <mergeCell ref="E384:E394"/>
    <mergeCell ref="D384:D394"/>
    <mergeCell ref="C384:C394"/>
    <mergeCell ref="B384:B394"/>
    <mergeCell ref="B318:B328"/>
    <mergeCell ref="J329:J339"/>
    <mergeCell ref="I329:I339"/>
    <mergeCell ref="F329:F339"/>
    <mergeCell ref="E329:E339"/>
    <mergeCell ref="D329:D339"/>
    <mergeCell ref="C329:C339"/>
    <mergeCell ref="B329:B339"/>
    <mergeCell ref="I296:I306"/>
    <mergeCell ref="F296:F306"/>
    <mergeCell ref="E296:E306"/>
    <mergeCell ref="D296:D306"/>
    <mergeCell ref="C296:C306"/>
    <mergeCell ref="B296:B306"/>
    <mergeCell ref="J307:J317"/>
    <mergeCell ref="I307:I317"/>
    <mergeCell ref="F307:F317"/>
    <mergeCell ref="E307:E317"/>
    <mergeCell ref="D307:D317"/>
    <mergeCell ref="C307:C317"/>
    <mergeCell ref="B307:B317"/>
    <mergeCell ref="G296:G306"/>
    <mergeCell ref="H296:H306"/>
    <mergeCell ref="G307:G317"/>
    <mergeCell ref="C340:C350"/>
    <mergeCell ref="D340:D350"/>
    <mergeCell ref="E340:E350"/>
    <mergeCell ref="F340:F350"/>
    <mergeCell ref="I340:I350"/>
    <mergeCell ref="J340:J350"/>
    <mergeCell ref="C318:C328"/>
    <mergeCell ref="F351:F361"/>
    <mergeCell ref="E351:E361"/>
    <mergeCell ref="D351:D361"/>
    <mergeCell ref="C351:C361"/>
    <mergeCell ref="I318:I328"/>
    <mergeCell ref="F318:F328"/>
    <mergeCell ref="E318:E328"/>
    <mergeCell ref="D318:D328"/>
    <mergeCell ref="G340:G350"/>
    <mergeCell ref="H340:H350"/>
    <mergeCell ref="G351:G361"/>
    <mergeCell ref="H351:H361"/>
    <mergeCell ref="B351:B361"/>
    <mergeCell ref="F208:F218"/>
    <mergeCell ref="E208:E218"/>
    <mergeCell ref="D208:D218"/>
    <mergeCell ref="C208:C218"/>
    <mergeCell ref="B208:B218"/>
    <mergeCell ref="B263:B273"/>
    <mergeCell ref="C263:C273"/>
    <mergeCell ref="D263:D273"/>
    <mergeCell ref="E263:E273"/>
    <mergeCell ref="F263:F273"/>
    <mergeCell ref="F274:F284"/>
    <mergeCell ref="E274:E284"/>
    <mergeCell ref="D274:D284"/>
    <mergeCell ref="C274:C284"/>
    <mergeCell ref="B274:B284"/>
    <mergeCell ref="F285:F295"/>
    <mergeCell ref="E285:E295"/>
    <mergeCell ref="D285:D295"/>
    <mergeCell ref="C285:C295"/>
    <mergeCell ref="F219:F229"/>
    <mergeCell ref="E219:E229"/>
    <mergeCell ref="D219:D229"/>
    <mergeCell ref="C219:C229"/>
    <mergeCell ref="B219:B229"/>
    <mergeCell ref="J230:J240"/>
    <mergeCell ref="I230:I240"/>
    <mergeCell ref="F230:F240"/>
    <mergeCell ref="E230:E240"/>
    <mergeCell ref="D230:D240"/>
    <mergeCell ref="C230:C240"/>
    <mergeCell ref="B230:B240"/>
    <mergeCell ref="J219:J229"/>
    <mergeCell ref="G230:G240"/>
    <mergeCell ref="H230:H240"/>
    <mergeCell ref="B285:B295"/>
    <mergeCell ref="I208:I218"/>
    <mergeCell ref="J208:J218"/>
    <mergeCell ref="J197:J207"/>
    <mergeCell ref="I197:I207"/>
    <mergeCell ref="F197:F207"/>
    <mergeCell ref="E197:E207"/>
    <mergeCell ref="D197:D207"/>
    <mergeCell ref="C197:C207"/>
    <mergeCell ref="B197:B207"/>
    <mergeCell ref="I241:I251"/>
    <mergeCell ref="F241:F251"/>
    <mergeCell ref="E241:E251"/>
    <mergeCell ref="D241:D251"/>
    <mergeCell ref="C241:C251"/>
    <mergeCell ref="B241:B251"/>
    <mergeCell ref="J252:J262"/>
    <mergeCell ref="I252:I262"/>
    <mergeCell ref="F252:F262"/>
    <mergeCell ref="E252:E262"/>
    <mergeCell ref="D252:D262"/>
    <mergeCell ref="C252:C262"/>
    <mergeCell ref="B252:B262"/>
    <mergeCell ref="I219:I229"/>
  </mergeCells>
  <phoneticPr fontId="1"/>
  <pageMargins left="0" right="0" top="0" bottom="0" header="0" footer="0"/>
  <pageSetup paperSize="8" scale="23" fitToHeight="0" orientation="landscape" r:id="rId1"/>
  <rowBreaks count="9" manualBreakCount="9">
    <brk id="64" max="18" man="1"/>
    <brk id="119" max="18" man="1"/>
    <brk id="174" max="18" man="1"/>
    <brk id="229" max="18" man="1"/>
    <brk id="284" max="18" man="1"/>
    <brk id="339" max="18" man="1"/>
    <brk id="394" max="18" man="1"/>
    <brk id="449" max="18" man="1"/>
    <brk id="504" max="18" man="1"/>
  </rowBreaks>
  <colBreaks count="1" manualBreakCount="1">
    <brk id="23"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'自動計算（このシートは消さない）'!$M$3:$M$46</xm:f>
          </x14:formula1>
          <xm:sqref>J10 J208:J213 J527:J532 J516:J521 J549:J554 J494:J499 J483:J488 J472:J477 J461:J466 J538:J543 J439:J444 J428:J433 J417:J422 J505:J510 J450:J455 J384:J389 J373:J378 J406:J411 J351:J356 J340:J345 J329:J334 J318:J323 J307:J312 J395:J400 J285:J290 J274:J279 J263:J268 J252:J257 J241:J246 J230:J235 J362:J367 J296:J301 J219:J224 J186 J175:J180 J164:J169 J142:J147 J131:J136 J153:J158 J76:J81 J197:J202 J21:J26 J109:J114 J98:J103 J87:J92 J64:J70 J54:J58 J43:J48 J32:J37 J120:J125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H119"/>
  <sheetViews>
    <sheetView view="pageBreakPreview" topLeftCell="A4" zoomScale="25" zoomScaleNormal="55" zoomScaleSheetLayoutView="25" workbookViewId="0">
      <selection activeCell="G43" sqref="G43:G53"/>
    </sheetView>
  </sheetViews>
  <sheetFormatPr defaultColWidth="8.58203125" defaultRowHeight="30" customHeight="1"/>
  <cols>
    <col min="1" max="1" width="10.6640625" style="183" customWidth="1"/>
    <col min="2" max="2" width="111" style="183" customWidth="1"/>
    <col min="3" max="3" width="15.1640625" style="184" customWidth="1"/>
    <col min="4" max="4" width="19.58203125" style="183" customWidth="1"/>
    <col min="5" max="5" width="22.08203125" style="183" customWidth="1"/>
    <col min="6" max="6" width="20.5" style="181" customWidth="1"/>
    <col min="7" max="7" width="122.5" style="183" customWidth="1"/>
    <col min="8" max="8" width="122.5" style="181" customWidth="1"/>
    <col min="9" max="9" width="146.08203125" style="235" customWidth="1"/>
    <col min="10" max="10" width="26.08203125" style="185" customWidth="1"/>
    <col min="11" max="11" width="81.1640625" style="185" hidden="1" customWidth="1"/>
    <col min="12" max="12" width="20" style="185" customWidth="1"/>
    <col min="13" max="20" width="10.58203125" style="183" customWidth="1"/>
    <col min="21" max="21" width="82.1640625" style="235" customWidth="1"/>
    <col min="22" max="29" width="10.58203125" style="136" customWidth="1"/>
    <col min="30" max="32" width="70.58203125" style="136" customWidth="1"/>
    <col min="33" max="57" width="55.58203125" style="136" customWidth="1"/>
    <col min="58" max="16384" width="8.58203125" style="136"/>
  </cols>
  <sheetData>
    <row r="1" spans="1:34" ht="24" thickBot="1"/>
    <row r="2" spans="1:34" ht="29.15" customHeight="1" thickTop="1">
      <c r="A2" s="567" t="s">
        <v>244</v>
      </c>
      <c r="B2" s="567"/>
      <c r="C2" s="567"/>
      <c r="D2" s="567"/>
      <c r="E2" s="567"/>
      <c r="F2" s="567"/>
      <c r="G2" s="567"/>
      <c r="H2" s="567"/>
      <c r="I2" s="567"/>
      <c r="J2" s="186"/>
      <c r="K2" s="187"/>
      <c r="L2" s="187"/>
      <c r="M2" s="188"/>
      <c r="N2" s="188"/>
      <c r="O2" s="188"/>
      <c r="P2" s="188"/>
      <c r="Q2" s="188"/>
      <c r="R2" s="188"/>
      <c r="S2" s="188"/>
      <c r="T2" s="188"/>
      <c r="U2" s="239"/>
      <c r="V2" s="570"/>
      <c r="W2" s="570"/>
      <c r="X2" s="570"/>
      <c r="Y2" s="577"/>
      <c r="Z2" s="577"/>
      <c r="AA2" s="577"/>
      <c r="AB2" s="577"/>
      <c r="AC2" s="577"/>
      <c r="AD2" s="577"/>
      <c r="AE2" s="577"/>
      <c r="AF2" s="577"/>
      <c r="AG2" s="577"/>
      <c r="AH2" s="577"/>
    </row>
    <row r="3" spans="1:34" ht="13.25" customHeight="1">
      <c r="A3" s="568"/>
      <c r="B3" s="568"/>
      <c r="C3" s="568"/>
      <c r="D3" s="568"/>
      <c r="E3" s="568"/>
      <c r="F3" s="568"/>
      <c r="G3" s="568"/>
      <c r="H3" s="568"/>
      <c r="I3" s="568"/>
      <c r="J3" s="186"/>
      <c r="K3" s="187"/>
      <c r="L3" s="187"/>
      <c r="M3" s="188"/>
      <c r="N3" s="188"/>
      <c r="O3" s="188"/>
      <c r="P3" s="188"/>
      <c r="Q3" s="188"/>
      <c r="R3" s="188"/>
      <c r="S3" s="188"/>
      <c r="T3" s="188"/>
      <c r="U3" s="239"/>
      <c r="V3" s="570"/>
      <c r="W3" s="570"/>
      <c r="X3" s="570"/>
      <c r="Y3" s="578"/>
      <c r="Z3" s="578"/>
      <c r="AA3" s="579"/>
      <c r="AB3" s="579"/>
      <c r="AC3" s="579"/>
      <c r="AD3" s="579"/>
      <c r="AE3" s="580"/>
      <c r="AF3" s="578"/>
      <c r="AG3" s="578"/>
      <c r="AH3" s="578"/>
    </row>
    <row r="4" spans="1:34" ht="13.25" customHeight="1">
      <c r="A4" s="568"/>
      <c r="B4" s="568"/>
      <c r="C4" s="568"/>
      <c r="D4" s="568"/>
      <c r="E4" s="568"/>
      <c r="F4" s="568"/>
      <c r="G4" s="568"/>
      <c r="H4" s="568"/>
      <c r="I4" s="568"/>
      <c r="J4" s="186"/>
      <c r="K4" s="187"/>
      <c r="L4" s="187"/>
      <c r="M4" s="188"/>
      <c r="N4" s="188"/>
      <c r="O4" s="188"/>
      <c r="P4" s="188"/>
      <c r="Q4" s="188"/>
      <c r="R4" s="188"/>
      <c r="S4" s="188"/>
      <c r="T4" s="188"/>
      <c r="U4" s="239"/>
      <c r="V4" s="570"/>
      <c r="W4" s="570"/>
      <c r="X4" s="570"/>
      <c r="Y4" s="578"/>
      <c r="Z4" s="578"/>
      <c r="AA4" s="579"/>
      <c r="AB4" s="579"/>
      <c r="AC4" s="579"/>
      <c r="AD4" s="579"/>
      <c r="AE4" s="580"/>
      <c r="AF4" s="578"/>
      <c r="AG4" s="578"/>
      <c r="AH4" s="578"/>
    </row>
    <row r="5" spans="1:34" ht="13.5" hidden="1" customHeight="1" thickBot="1">
      <c r="A5" s="569"/>
      <c r="B5" s="569"/>
      <c r="C5" s="569"/>
      <c r="D5" s="569"/>
      <c r="E5" s="569"/>
      <c r="F5" s="569"/>
      <c r="G5" s="569"/>
      <c r="H5" s="569"/>
      <c r="I5" s="569"/>
      <c r="J5" s="186"/>
      <c r="K5" s="187"/>
      <c r="L5" s="187"/>
      <c r="M5" s="188"/>
      <c r="N5" s="188"/>
      <c r="O5" s="188"/>
      <c r="P5" s="188"/>
      <c r="Q5" s="188"/>
      <c r="R5" s="188"/>
      <c r="S5" s="188"/>
      <c r="T5" s="188"/>
      <c r="U5" s="239"/>
      <c r="V5" s="570"/>
      <c r="W5" s="570"/>
      <c r="X5" s="570"/>
      <c r="Y5" s="578"/>
      <c r="Z5" s="578"/>
      <c r="AA5" s="579"/>
      <c r="AB5" s="579"/>
      <c r="AC5" s="579"/>
      <c r="AD5" s="579"/>
      <c r="AE5" s="580"/>
      <c r="AF5" s="578"/>
      <c r="AG5" s="578"/>
      <c r="AH5" s="578"/>
    </row>
    <row r="6" spans="1:34" ht="8.75" customHeight="1"/>
    <row r="7" spans="1:34" ht="20.149999999999999" customHeight="1" thickBot="1">
      <c r="V7" s="589"/>
      <c r="W7" s="589"/>
      <c r="X7" s="589"/>
      <c r="Y7" s="589"/>
      <c r="Z7" s="589"/>
      <c r="AA7" s="589"/>
      <c r="AB7" s="589"/>
      <c r="AC7" s="589"/>
      <c r="AD7" s="589"/>
    </row>
    <row r="8" spans="1:34" ht="35.75" customHeight="1" thickBot="1">
      <c r="A8" s="571" t="s">
        <v>183</v>
      </c>
      <c r="B8" s="572"/>
      <c r="C8" s="572"/>
      <c r="D8" s="572"/>
      <c r="E8" s="572"/>
      <c r="F8" s="572"/>
      <c r="G8" s="573"/>
      <c r="H8" s="252" t="s">
        <v>359</v>
      </c>
      <c r="I8" s="236" t="s">
        <v>177</v>
      </c>
      <c r="J8" s="581" t="s">
        <v>182</v>
      </c>
      <c r="K8" s="582"/>
      <c r="L8" s="583" t="s">
        <v>177</v>
      </c>
      <c r="M8" s="584"/>
      <c r="N8" s="584"/>
      <c r="O8" s="584"/>
      <c r="P8" s="584"/>
      <c r="Q8" s="584"/>
      <c r="R8" s="584"/>
      <c r="S8" s="584"/>
      <c r="T8" s="584"/>
      <c r="U8" s="585"/>
    </row>
    <row r="9" spans="1:34" ht="50.75" customHeight="1">
      <c r="A9" s="182" t="s">
        <v>178</v>
      </c>
      <c r="B9" s="190" t="s">
        <v>169</v>
      </c>
      <c r="C9" s="191" t="s">
        <v>12</v>
      </c>
      <c r="D9" s="190" t="s">
        <v>5</v>
      </c>
      <c r="E9" s="190" t="s">
        <v>13</v>
      </c>
      <c r="F9" s="195" t="s">
        <v>14</v>
      </c>
      <c r="G9" s="195" t="s">
        <v>357</v>
      </c>
      <c r="H9" s="214" t="s">
        <v>360</v>
      </c>
      <c r="I9" s="237" t="s">
        <v>189</v>
      </c>
      <c r="J9" s="193" t="s">
        <v>249</v>
      </c>
      <c r="K9" s="193" t="s">
        <v>248</v>
      </c>
      <c r="L9" s="586" t="s">
        <v>247</v>
      </c>
      <c r="M9" s="587"/>
      <c r="N9" s="587"/>
      <c r="O9" s="587"/>
      <c r="P9" s="587"/>
      <c r="Q9" s="587"/>
      <c r="R9" s="587"/>
      <c r="S9" s="587"/>
      <c r="T9" s="588"/>
      <c r="U9" s="237" t="s">
        <v>163</v>
      </c>
    </row>
    <row r="10" spans="1:34" ht="22.25" customHeight="1">
      <c r="A10" s="546">
        <v>1</v>
      </c>
      <c r="B10" s="531" t="s">
        <v>493</v>
      </c>
      <c r="C10" s="531" t="s">
        <v>494</v>
      </c>
      <c r="D10" s="531" t="s">
        <v>495</v>
      </c>
      <c r="E10" s="590" t="s">
        <v>496</v>
      </c>
      <c r="F10" s="540" t="s">
        <v>443</v>
      </c>
      <c r="G10" s="531" t="s">
        <v>497</v>
      </c>
      <c r="H10" s="537"/>
      <c r="I10" s="593" t="s">
        <v>459</v>
      </c>
      <c r="J10" s="537" t="s">
        <v>548</v>
      </c>
      <c r="K10" s="549">
        <v>0</v>
      </c>
      <c r="L10" s="215"/>
      <c r="M10" s="216" t="s">
        <v>387</v>
      </c>
      <c r="N10" s="216" t="s">
        <v>375</v>
      </c>
      <c r="O10" s="216" t="s">
        <v>377</v>
      </c>
      <c r="P10" s="216" t="s">
        <v>290</v>
      </c>
      <c r="Q10" s="216" t="s">
        <v>291</v>
      </c>
      <c r="R10" s="216" t="s">
        <v>292</v>
      </c>
      <c r="S10" s="216" t="s">
        <v>498</v>
      </c>
      <c r="T10" s="216" t="s">
        <v>499</v>
      </c>
      <c r="U10" s="596" t="s">
        <v>460</v>
      </c>
    </row>
    <row r="11" spans="1:34" ht="30" customHeight="1">
      <c r="A11" s="547"/>
      <c r="B11" s="532"/>
      <c r="C11" s="532"/>
      <c r="D11" s="532"/>
      <c r="E11" s="591"/>
      <c r="F11" s="541"/>
      <c r="G11" s="532"/>
      <c r="H11" s="538"/>
      <c r="I11" s="594"/>
      <c r="J11" s="538"/>
      <c r="K11" s="550"/>
      <c r="L11" s="217" t="s">
        <v>500</v>
      </c>
      <c r="M11" s="238">
        <v>61</v>
      </c>
      <c r="N11" s="238">
        <v>63</v>
      </c>
      <c r="O11" s="238">
        <v>65</v>
      </c>
      <c r="P11" s="238">
        <v>67</v>
      </c>
      <c r="Q11" s="218"/>
      <c r="R11" s="218"/>
      <c r="S11" s="218"/>
      <c r="T11" s="218"/>
      <c r="U11" s="597"/>
    </row>
    <row r="12" spans="1:34" ht="30" customHeight="1">
      <c r="A12" s="547"/>
      <c r="B12" s="532"/>
      <c r="C12" s="532"/>
      <c r="D12" s="532"/>
      <c r="E12" s="591"/>
      <c r="F12" s="541"/>
      <c r="G12" s="532"/>
      <c r="H12" s="538"/>
      <c r="I12" s="594"/>
      <c r="J12" s="538"/>
      <c r="K12" s="550"/>
      <c r="L12" s="217" t="s">
        <v>501</v>
      </c>
      <c r="M12" s="238">
        <v>61</v>
      </c>
      <c r="N12" s="238">
        <v>63</v>
      </c>
      <c r="O12" s="238">
        <v>65</v>
      </c>
      <c r="P12" s="238">
        <v>67</v>
      </c>
      <c r="Q12" s="218"/>
      <c r="R12" s="218"/>
      <c r="S12" s="218"/>
      <c r="T12" s="218"/>
      <c r="U12" s="597"/>
    </row>
    <row r="13" spans="1:34" ht="30" customHeight="1">
      <c r="A13" s="547"/>
      <c r="B13" s="532"/>
      <c r="C13" s="532"/>
      <c r="D13" s="532"/>
      <c r="E13" s="591"/>
      <c r="F13" s="541"/>
      <c r="G13" s="532"/>
      <c r="H13" s="538"/>
      <c r="I13" s="594"/>
      <c r="J13" s="538"/>
      <c r="K13" s="550"/>
      <c r="L13" s="217" t="s">
        <v>502</v>
      </c>
      <c r="M13" s="238">
        <v>53</v>
      </c>
      <c r="N13" s="238">
        <v>56</v>
      </c>
      <c r="O13" s="238">
        <v>59</v>
      </c>
      <c r="P13" s="238">
        <v>62</v>
      </c>
      <c r="Q13" s="218"/>
      <c r="R13" s="218"/>
      <c r="S13" s="218"/>
      <c r="T13" s="218"/>
      <c r="U13" s="597"/>
    </row>
    <row r="14" spans="1:34" ht="30" customHeight="1">
      <c r="A14" s="547"/>
      <c r="B14" s="532"/>
      <c r="C14" s="532"/>
      <c r="D14" s="532"/>
      <c r="E14" s="591"/>
      <c r="F14" s="541"/>
      <c r="G14" s="532"/>
      <c r="H14" s="538"/>
      <c r="I14" s="594"/>
      <c r="J14" s="538"/>
      <c r="K14" s="550"/>
      <c r="L14" s="217" t="s">
        <v>503</v>
      </c>
      <c r="M14" s="238">
        <v>51</v>
      </c>
      <c r="N14" s="238">
        <v>51</v>
      </c>
      <c r="O14" s="238">
        <v>51</v>
      </c>
      <c r="P14" s="238">
        <v>51</v>
      </c>
      <c r="Q14" s="218"/>
      <c r="R14" s="218"/>
      <c r="S14" s="218"/>
      <c r="T14" s="218"/>
      <c r="U14" s="597"/>
    </row>
    <row r="15" spans="1:34" ht="30" customHeight="1">
      <c r="A15" s="547"/>
      <c r="B15" s="532"/>
      <c r="C15" s="532"/>
      <c r="D15" s="532"/>
      <c r="E15" s="591"/>
      <c r="F15" s="541"/>
      <c r="G15" s="532"/>
      <c r="H15" s="538"/>
      <c r="I15" s="594"/>
      <c r="J15" s="538"/>
      <c r="K15" s="551"/>
      <c r="L15" s="217" t="s">
        <v>504</v>
      </c>
      <c r="M15" s="218"/>
      <c r="N15" s="218"/>
      <c r="O15" s="218"/>
      <c r="P15" s="218"/>
      <c r="Q15" s="218"/>
      <c r="R15" s="218"/>
      <c r="S15" s="218"/>
      <c r="T15" s="218"/>
      <c r="U15" s="597"/>
    </row>
    <row r="16" spans="1:34" ht="30" customHeight="1">
      <c r="A16" s="547"/>
      <c r="B16" s="532"/>
      <c r="C16" s="532"/>
      <c r="D16" s="532"/>
      <c r="E16" s="591"/>
      <c r="F16" s="541"/>
      <c r="G16" s="532"/>
      <c r="H16" s="538"/>
      <c r="I16" s="594"/>
      <c r="J16" s="538"/>
      <c r="K16" s="253"/>
      <c r="L16" s="217" t="s">
        <v>504</v>
      </c>
      <c r="M16" s="218"/>
      <c r="N16" s="218"/>
      <c r="O16" s="218"/>
      <c r="P16" s="218"/>
      <c r="Q16" s="218"/>
      <c r="R16" s="218"/>
      <c r="S16" s="218"/>
      <c r="T16" s="218"/>
      <c r="U16" s="597"/>
    </row>
    <row r="17" spans="1:21" ht="30" customHeight="1">
      <c r="A17" s="547"/>
      <c r="B17" s="532"/>
      <c r="C17" s="532"/>
      <c r="D17" s="532"/>
      <c r="E17" s="591"/>
      <c r="F17" s="541"/>
      <c r="G17" s="532"/>
      <c r="H17" s="538"/>
      <c r="I17" s="594"/>
      <c r="J17" s="538"/>
      <c r="K17" s="253"/>
      <c r="L17" s="217" t="s">
        <v>504</v>
      </c>
      <c r="M17" s="218"/>
      <c r="N17" s="218"/>
      <c r="O17" s="218"/>
      <c r="P17" s="218"/>
      <c r="Q17" s="218"/>
      <c r="R17" s="218"/>
      <c r="S17" s="218"/>
      <c r="T17" s="218"/>
      <c r="U17" s="597"/>
    </row>
    <row r="18" spans="1:21" ht="30" customHeight="1">
      <c r="A18" s="547"/>
      <c r="B18" s="532"/>
      <c r="C18" s="532"/>
      <c r="D18" s="532"/>
      <c r="E18" s="591"/>
      <c r="F18" s="541"/>
      <c r="G18" s="532"/>
      <c r="H18" s="538"/>
      <c r="I18" s="594"/>
      <c r="J18" s="538"/>
      <c r="K18" s="253"/>
      <c r="L18" s="217" t="s">
        <v>504</v>
      </c>
      <c r="M18" s="218"/>
      <c r="N18" s="218"/>
      <c r="O18" s="218"/>
      <c r="P18" s="218"/>
      <c r="Q18" s="218"/>
      <c r="R18" s="218"/>
      <c r="S18" s="218"/>
      <c r="T18" s="218"/>
      <c r="U18" s="597"/>
    </row>
    <row r="19" spans="1:21" ht="30" customHeight="1">
      <c r="A19" s="547"/>
      <c r="B19" s="532"/>
      <c r="C19" s="532"/>
      <c r="D19" s="532"/>
      <c r="E19" s="591"/>
      <c r="F19" s="541"/>
      <c r="G19" s="532"/>
      <c r="H19" s="538"/>
      <c r="I19" s="594"/>
      <c r="J19" s="538"/>
      <c r="K19" s="253"/>
      <c r="L19" s="217" t="s">
        <v>504</v>
      </c>
      <c r="M19" s="218"/>
      <c r="N19" s="218"/>
      <c r="O19" s="218"/>
      <c r="P19" s="218"/>
      <c r="Q19" s="218"/>
      <c r="R19" s="218"/>
      <c r="S19" s="218"/>
      <c r="T19" s="218"/>
      <c r="U19" s="597"/>
    </row>
    <row r="20" spans="1:21" ht="30" customHeight="1">
      <c r="A20" s="548"/>
      <c r="B20" s="533"/>
      <c r="C20" s="533"/>
      <c r="D20" s="533"/>
      <c r="E20" s="592"/>
      <c r="F20" s="542"/>
      <c r="G20" s="533"/>
      <c r="H20" s="539"/>
      <c r="I20" s="595"/>
      <c r="J20" s="539"/>
      <c r="K20" s="253"/>
      <c r="L20" s="217" t="s">
        <v>504</v>
      </c>
      <c r="M20" s="218"/>
      <c r="N20" s="218"/>
      <c r="O20" s="218"/>
      <c r="P20" s="218"/>
      <c r="Q20" s="218"/>
      <c r="R20" s="218"/>
      <c r="S20" s="218"/>
      <c r="T20" s="218"/>
      <c r="U20" s="598"/>
    </row>
    <row r="21" spans="1:21" ht="22.25" customHeight="1">
      <c r="A21" s="546">
        <v>2</v>
      </c>
      <c r="B21" s="531" t="s">
        <v>385</v>
      </c>
      <c r="C21" s="531" t="s">
        <v>505</v>
      </c>
      <c r="D21" s="531" t="s">
        <v>506</v>
      </c>
      <c r="E21" s="590" t="s">
        <v>507</v>
      </c>
      <c r="F21" s="540" t="s">
        <v>441</v>
      </c>
      <c r="G21" s="531" t="s">
        <v>458</v>
      </c>
      <c r="H21" s="543"/>
      <c r="I21" s="596" t="s">
        <v>461</v>
      </c>
      <c r="J21" s="537" t="s">
        <v>547</v>
      </c>
      <c r="K21" s="549">
        <v>0</v>
      </c>
      <c r="L21" s="217"/>
      <c r="M21" s="180" t="s">
        <v>375</v>
      </c>
      <c r="N21" s="180" t="s">
        <v>377</v>
      </c>
      <c r="O21" s="180" t="s">
        <v>290</v>
      </c>
      <c r="P21" s="180" t="s">
        <v>504</v>
      </c>
      <c r="Q21" s="180" t="s">
        <v>504</v>
      </c>
      <c r="R21" s="180" t="s">
        <v>504</v>
      </c>
      <c r="S21" s="180" t="s">
        <v>504</v>
      </c>
      <c r="T21" s="180" t="s">
        <v>504</v>
      </c>
      <c r="U21" s="596" t="s">
        <v>489</v>
      </c>
    </row>
    <row r="22" spans="1:21" ht="30" customHeight="1">
      <c r="A22" s="547"/>
      <c r="B22" s="532"/>
      <c r="C22" s="532"/>
      <c r="D22" s="532"/>
      <c r="E22" s="591"/>
      <c r="F22" s="541"/>
      <c r="G22" s="532"/>
      <c r="H22" s="544"/>
      <c r="I22" s="597"/>
      <c r="J22" s="538"/>
      <c r="K22" s="550"/>
      <c r="L22" s="217" t="s">
        <v>508</v>
      </c>
      <c r="M22" s="238">
        <v>115</v>
      </c>
      <c r="N22" s="238">
        <v>117</v>
      </c>
      <c r="O22" s="238">
        <v>119</v>
      </c>
      <c r="P22" s="218"/>
      <c r="Q22" s="218"/>
      <c r="R22" s="218"/>
      <c r="S22" s="218"/>
      <c r="T22" s="218"/>
      <c r="U22" s="597"/>
    </row>
    <row r="23" spans="1:21" ht="30" customHeight="1">
      <c r="A23" s="547"/>
      <c r="B23" s="532"/>
      <c r="C23" s="532"/>
      <c r="D23" s="532"/>
      <c r="E23" s="591"/>
      <c r="F23" s="541"/>
      <c r="G23" s="532"/>
      <c r="H23" s="544"/>
      <c r="I23" s="597"/>
      <c r="J23" s="538"/>
      <c r="K23" s="550"/>
      <c r="L23" s="217" t="s">
        <v>501</v>
      </c>
      <c r="M23" s="238">
        <v>33</v>
      </c>
      <c r="N23" s="238">
        <v>34</v>
      </c>
      <c r="O23" s="238">
        <v>35</v>
      </c>
      <c r="P23" s="218"/>
      <c r="Q23" s="218"/>
      <c r="R23" s="218"/>
      <c r="S23" s="218"/>
      <c r="T23" s="218"/>
      <c r="U23" s="597"/>
    </row>
    <row r="24" spans="1:21" ht="30" customHeight="1">
      <c r="A24" s="547"/>
      <c r="B24" s="532"/>
      <c r="C24" s="532"/>
      <c r="D24" s="532"/>
      <c r="E24" s="591"/>
      <c r="F24" s="541"/>
      <c r="G24" s="532"/>
      <c r="H24" s="544"/>
      <c r="I24" s="597"/>
      <c r="J24" s="538"/>
      <c r="K24" s="550"/>
      <c r="L24" s="217" t="s">
        <v>502</v>
      </c>
      <c r="M24" s="238">
        <v>44</v>
      </c>
      <c r="N24" s="238">
        <v>46</v>
      </c>
      <c r="O24" s="238">
        <v>48</v>
      </c>
      <c r="P24" s="218"/>
      <c r="Q24" s="218"/>
      <c r="R24" s="218"/>
      <c r="S24" s="218"/>
      <c r="T24" s="218"/>
      <c r="U24" s="597"/>
    </row>
    <row r="25" spans="1:21" ht="30" customHeight="1">
      <c r="A25" s="547"/>
      <c r="B25" s="532"/>
      <c r="C25" s="532"/>
      <c r="D25" s="532"/>
      <c r="E25" s="591"/>
      <c r="F25" s="541"/>
      <c r="G25" s="532"/>
      <c r="H25" s="544"/>
      <c r="I25" s="597"/>
      <c r="J25" s="538"/>
      <c r="K25" s="550"/>
      <c r="L25" s="217" t="s">
        <v>503</v>
      </c>
      <c r="M25" s="238">
        <v>50</v>
      </c>
      <c r="N25" s="238">
        <v>51</v>
      </c>
      <c r="O25" s="238">
        <v>52</v>
      </c>
      <c r="P25" s="218"/>
      <c r="Q25" s="218"/>
      <c r="R25" s="218"/>
      <c r="S25" s="218"/>
      <c r="T25" s="218"/>
      <c r="U25" s="597"/>
    </row>
    <row r="26" spans="1:21" ht="30" customHeight="1">
      <c r="A26" s="547"/>
      <c r="B26" s="532"/>
      <c r="C26" s="532"/>
      <c r="D26" s="532"/>
      <c r="E26" s="591"/>
      <c r="F26" s="541"/>
      <c r="G26" s="532"/>
      <c r="H26" s="544"/>
      <c r="I26" s="597"/>
      <c r="J26" s="538"/>
      <c r="K26" s="551"/>
      <c r="L26" s="217" t="s">
        <v>504</v>
      </c>
      <c r="M26" s="218"/>
      <c r="N26" s="218"/>
      <c r="O26" s="218"/>
      <c r="P26" s="218"/>
      <c r="Q26" s="218"/>
      <c r="R26" s="218"/>
      <c r="S26" s="218"/>
      <c r="T26" s="218"/>
      <c r="U26" s="597"/>
    </row>
    <row r="27" spans="1:21" ht="30" customHeight="1">
      <c r="A27" s="547"/>
      <c r="B27" s="532"/>
      <c r="C27" s="532"/>
      <c r="D27" s="532"/>
      <c r="E27" s="591"/>
      <c r="F27" s="541"/>
      <c r="G27" s="532"/>
      <c r="H27" s="544"/>
      <c r="I27" s="597"/>
      <c r="J27" s="538"/>
      <c r="K27" s="253"/>
      <c r="L27" s="217" t="s">
        <v>504</v>
      </c>
      <c r="M27" s="218"/>
      <c r="N27" s="218"/>
      <c r="O27" s="218"/>
      <c r="P27" s="218"/>
      <c r="Q27" s="218"/>
      <c r="R27" s="218"/>
      <c r="S27" s="218"/>
      <c r="T27" s="218"/>
      <c r="U27" s="597"/>
    </row>
    <row r="28" spans="1:21" ht="30" customHeight="1">
      <c r="A28" s="547"/>
      <c r="B28" s="532"/>
      <c r="C28" s="532"/>
      <c r="D28" s="532"/>
      <c r="E28" s="591"/>
      <c r="F28" s="541"/>
      <c r="G28" s="532"/>
      <c r="H28" s="544"/>
      <c r="I28" s="597"/>
      <c r="J28" s="538"/>
      <c r="K28" s="253"/>
      <c r="L28" s="217" t="s">
        <v>504</v>
      </c>
      <c r="M28" s="218"/>
      <c r="N28" s="218"/>
      <c r="O28" s="218"/>
      <c r="P28" s="218"/>
      <c r="Q28" s="218"/>
      <c r="R28" s="218"/>
      <c r="S28" s="218"/>
      <c r="T28" s="218"/>
      <c r="U28" s="597"/>
    </row>
    <row r="29" spans="1:21" ht="30" customHeight="1">
      <c r="A29" s="547"/>
      <c r="B29" s="532"/>
      <c r="C29" s="532"/>
      <c r="D29" s="532"/>
      <c r="E29" s="591"/>
      <c r="F29" s="541"/>
      <c r="G29" s="532"/>
      <c r="H29" s="544"/>
      <c r="I29" s="597"/>
      <c r="J29" s="538"/>
      <c r="K29" s="253"/>
      <c r="L29" s="217" t="s">
        <v>504</v>
      </c>
      <c r="M29" s="218"/>
      <c r="N29" s="218"/>
      <c r="O29" s="218"/>
      <c r="P29" s="218"/>
      <c r="Q29" s="218"/>
      <c r="R29" s="218"/>
      <c r="S29" s="218"/>
      <c r="T29" s="218"/>
      <c r="U29" s="597"/>
    </row>
    <row r="30" spans="1:21" ht="30" customHeight="1">
      <c r="A30" s="547"/>
      <c r="B30" s="532"/>
      <c r="C30" s="532"/>
      <c r="D30" s="532"/>
      <c r="E30" s="591"/>
      <c r="F30" s="541"/>
      <c r="G30" s="532"/>
      <c r="H30" s="544"/>
      <c r="I30" s="597"/>
      <c r="J30" s="538"/>
      <c r="K30" s="253"/>
      <c r="L30" s="217" t="s">
        <v>504</v>
      </c>
      <c r="M30" s="218"/>
      <c r="N30" s="218"/>
      <c r="O30" s="218"/>
      <c r="P30" s="218"/>
      <c r="Q30" s="218"/>
      <c r="R30" s="218"/>
      <c r="S30" s="218"/>
      <c r="T30" s="218"/>
      <c r="U30" s="597"/>
    </row>
    <row r="31" spans="1:21" ht="30" customHeight="1">
      <c r="A31" s="548"/>
      <c r="B31" s="533"/>
      <c r="C31" s="533"/>
      <c r="D31" s="533"/>
      <c r="E31" s="592"/>
      <c r="F31" s="542"/>
      <c r="G31" s="533"/>
      <c r="H31" s="545"/>
      <c r="I31" s="598"/>
      <c r="J31" s="539"/>
      <c r="K31" s="253"/>
      <c r="L31" s="217" t="s">
        <v>504</v>
      </c>
      <c r="M31" s="218"/>
      <c r="N31" s="218"/>
      <c r="O31" s="218"/>
      <c r="P31" s="218"/>
      <c r="Q31" s="218"/>
      <c r="R31" s="218"/>
      <c r="S31" s="218"/>
      <c r="T31" s="218"/>
      <c r="U31" s="598"/>
    </row>
    <row r="32" spans="1:21" ht="22.25" customHeight="1">
      <c r="A32" s="546">
        <v>3</v>
      </c>
      <c r="B32" s="531" t="s">
        <v>366</v>
      </c>
      <c r="C32" s="531" t="s">
        <v>505</v>
      </c>
      <c r="D32" s="531" t="s">
        <v>509</v>
      </c>
      <c r="E32" s="590" t="s">
        <v>507</v>
      </c>
      <c r="F32" s="540" t="s">
        <v>439</v>
      </c>
      <c r="G32" s="531" t="s">
        <v>510</v>
      </c>
      <c r="H32" s="543"/>
      <c r="I32" s="596" t="s">
        <v>462</v>
      </c>
      <c r="J32" s="537" t="s">
        <v>294</v>
      </c>
      <c r="K32" s="549">
        <v>0</v>
      </c>
      <c r="L32" s="217"/>
      <c r="M32" s="180" t="s">
        <v>375</v>
      </c>
      <c r="N32" s="180" t="s">
        <v>377</v>
      </c>
      <c r="O32" s="180" t="s">
        <v>290</v>
      </c>
      <c r="P32" s="180" t="s">
        <v>291</v>
      </c>
      <c r="Q32" s="180" t="s">
        <v>504</v>
      </c>
      <c r="R32" s="180" t="s">
        <v>504</v>
      </c>
      <c r="S32" s="180" t="s">
        <v>504</v>
      </c>
      <c r="T32" s="180" t="s">
        <v>504</v>
      </c>
      <c r="U32" s="596" t="s">
        <v>490</v>
      </c>
    </row>
    <row r="33" spans="1:21" ht="30" customHeight="1">
      <c r="A33" s="547"/>
      <c r="B33" s="532"/>
      <c r="C33" s="532"/>
      <c r="D33" s="532"/>
      <c r="E33" s="591"/>
      <c r="F33" s="541"/>
      <c r="G33" s="532"/>
      <c r="H33" s="544"/>
      <c r="I33" s="597"/>
      <c r="J33" s="538"/>
      <c r="K33" s="550"/>
      <c r="L33" s="217" t="s">
        <v>511</v>
      </c>
      <c r="M33" s="238" t="s">
        <v>463</v>
      </c>
      <c r="N33" s="238" t="s">
        <v>464</v>
      </c>
      <c r="O33" s="238" t="s">
        <v>465</v>
      </c>
      <c r="P33" s="218"/>
      <c r="Q33" s="218"/>
      <c r="R33" s="218"/>
      <c r="S33" s="218"/>
      <c r="T33" s="218"/>
      <c r="U33" s="597"/>
    </row>
    <row r="34" spans="1:21" ht="30" customHeight="1">
      <c r="A34" s="547"/>
      <c r="B34" s="532"/>
      <c r="C34" s="532"/>
      <c r="D34" s="532"/>
      <c r="E34" s="591"/>
      <c r="F34" s="541"/>
      <c r="G34" s="532"/>
      <c r="H34" s="544"/>
      <c r="I34" s="597"/>
      <c r="J34" s="538"/>
      <c r="K34" s="550"/>
      <c r="L34" s="217" t="s">
        <v>512</v>
      </c>
      <c r="M34" s="238">
        <v>112</v>
      </c>
      <c r="N34" s="238">
        <v>120</v>
      </c>
      <c r="O34" s="238">
        <v>129</v>
      </c>
      <c r="P34" s="218"/>
      <c r="Q34" s="218"/>
      <c r="R34" s="218"/>
      <c r="S34" s="218"/>
      <c r="T34" s="218"/>
      <c r="U34" s="597"/>
    </row>
    <row r="35" spans="1:21" ht="30" customHeight="1">
      <c r="A35" s="547"/>
      <c r="B35" s="532"/>
      <c r="C35" s="532"/>
      <c r="D35" s="532"/>
      <c r="E35" s="591"/>
      <c r="F35" s="541"/>
      <c r="G35" s="532"/>
      <c r="H35" s="544"/>
      <c r="I35" s="597"/>
      <c r="J35" s="538"/>
      <c r="K35" s="550"/>
      <c r="L35" s="217" t="s">
        <v>513</v>
      </c>
      <c r="M35" s="238">
        <v>27</v>
      </c>
      <c r="N35" s="238">
        <v>28</v>
      </c>
      <c r="O35" s="238">
        <v>29</v>
      </c>
      <c r="P35" s="218"/>
      <c r="Q35" s="218"/>
      <c r="R35" s="218"/>
      <c r="S35" s="218"/>
      <c r="T35" s="218"/>
      <c r="U35" s="597"/>
    </row>
    <row r="36" spans="1:21" ht="30" customHeight="1">
      <c r="A36" s="547"/>
      <c r="B36" s="532"/>
      <c r="C36" s="532"/>
      <c r="D36" s="532"/>
      <c r="E36" s="591"/>
      <c r="F36" s="541"/>
      <c r="G36" s="532"/>
      <c r="H36" s="544"/>
      <c r="I36" s="597"/>
      <c r="J36" s="538"/>
      <c r="K36" s="550"/>
      <c r="L36" s="217" t="s">
        <v>514</v>
      </c>
      <c r="M36" s="238">
        <v>70</v>
      </c>
      <c r="N36" s="238">
        <v>71</v>
      </c>
      <c r="O36" s="238">
        <v>72</v>
      </c>
      <c r="P36" s="218"/>
      <c r="Q36" s="218"/>
      <c r="R36" s="218"/>
      <c r="S36" s="218"/>
      <c r="T36" s="218"/>
      <c r="U36" s="597"/>
    </row>
    <row r="37" spans="1:21" ht="30" customHeight="1">
      <c r="A37" s="547"/>
      <c r="B37" s="532"/>
      <c r="C37" s="532"/>
      <c r="D37" s="532"/>
      <c r="E37" s="591"/>
      <c r="F37" s="541"/>
      <c r="G37" s="532"/>
      <c r="H37" s="544"/>
      <c r="I37" s="597"/>
      <c r="J37" s="538"/>
      <c r="K37" s="551"/>
      <c r="L37" s="217" t="s">
        <v>504</v>
      </c>
      <c r="M37" s="218"/>
      <c r="N37" s="218"/>
      <c r="O37" s="218"/>
      <c r="P37" s="218"/>
      <c r="Q37" s="218"/>
      <c r="R37" s="218"/>
      <c r="S37" s="218"/>
      <c r="T37" s="218"/>
      <c r="U37" s="597"/>
    </row>
    <row r="38" spans="1:21" ht="30" customHeight="1">
      <c r="A38" s="547"/>
      <c r="B38" s="532"/>
      <c r="C38" s="532"/>
      <c r="D38" s="532"/>
      <c r="E38" s="591"/>
      <c r="F38" s="541"/>
      <c r="G38" s="532"/>
      <c r="H38" s="544"/>
      <c r="I38" s="597"/>
      <c r="J38" s="538"/>
      <c r="K38" s="253"/>
      <c r="L38" s="217" t="s">
        <v>504</v>
      </c>
      <c r="M38" s="218"/>
      <c r="N38" s="218"/>
      <c r="O38" s="218"/>
      <c r="P38" s="218"/>
      <c r="Q38" s="218"/>
      <c r="R38" s="218"/>
      <c r="S38" s="218"/>
      <c r="T38" s="218"/>
      <c r="U38" s="597"/>
    </row>
    <row r="39" spans="1:21" ht="30" customHeight="1">
      <c r="A39" s="547"/>
      <c r="B39" s="532"/>
      <c r="C39" s="532"/>
      <c r="D39" s="532"/>
      <c r="E39" s="591"/>
      <c r="F39" s="541"/>
      <c r="G39" s="532"/>
      <c r="H39" s="544"/>
      <c r="I39" s="597"/>
      <c r="J39" s="538"/>
      <c r="K39" s="253"/>
      <c r="L39" s="217" t="s">
        <v>504</v>
      </c>
      <c r="M39" s="218"/>
      <c r="N39" s="218"/>
      <c r="O39" s="218"/>
      <c r="P39" s="218"/>
      <c r="Q39" s="218"/>
      <c r="R39" s="218"/>
      <c r="S39" s="218"/>
      <c r="T39" s="218"/>
      <c r="U39" s="597"/>
    </row>
    <row r="40" spans="1:21" ht="30" customHeight="1">
      <c r="A40" s="547"/>
      <c r="B40" s="532"/>
      <c r="C40" s="532"/>
      <c r="D40" s="532"/>
      <c r="E40" s="591"/>
      <c r="F40" s="541"/>
      <c r="G40" s="532"/>
      <c r="H40" s="544"/>
      <c r="I40" s="597"/>
      <c r="J40" s="538"/>
      <c r="K40" s="253"/>
      <c r="L40" s="217" t="s">
        <v>504</v>
      </c>
      <c r="M40" s="218"/>
      <c r="N40" s="218"/>
      <c r="O40" s="218"/>
      <c r="P40" s="218"/>
      <c r="Q40" s="218"/>
      <c r="R40" s="218"/>
      <c r="S40" s="218"/>
      <c r="T40" s="218"/>
      <c r="U40" s="597"/>
    </row>
    <row r="41" spans="1:21" ht="30" customHeight="1">
      <c r="A41" s="547"/>
      <c r="B41" s="532"/>
      <c r="C41" s="532"/>
      <c r="D41" s="532"/>
      <c r="E41" s="591"/>
      <c r="F41" s="541"/>
      <c r="G41" s="532"/>
      <c r="H41" s="544"/>
      <c r="I41" s="597"/>
      <c r="J41" s="538"/>
      <c r="K41" s="253"/>
      <c r="L41" s="217" t="s">
        <v>504</v>
      </c>
      <c r="M41" s="218"/>
      <c r="N41" s="218"/>
      <c r="O41" s="218"/>
      <c r="P41" s="218"/>
      <c r="Q41" s="218"/>
      <c r="R41" s="218"/>
      <c r="S41" s="218"/>
      <c r="T41" s="218"/>
      <c r="U41" s="597"/>
    </row>
    <row r="42" spans="1:21" ht="30" customHeight="1">
      <c r="A42" s="548"/>
      <c r="B42" s="533"/>
      <c r="C42" s="533"/>
      <c r="D42" s="533"/>
      <c r="E42" s="592"/>
      <c r="F42" s="542"/>
      <c r="G42" s="533"/>
      <c r="H42" s="545"/>
      <c r="I42" s="598"/>
      <c r="J42" s="539"/>
      <c r="K42" s="253"/>
      <c r="L42" s="217" t="s">
        <v>504</v>
      </c>
      <c r="M42" s="218"/>
      <c r="N42" s="218"/>
      <c r="O42" s="218"/>
      <c r="P42" s="218"/>
      <c r="Q42" s="218"/>
      <c r="R42" s="218"/>
      <c r="S42" s="218"/>
      <c r="T42" s="218"/>
      <c r="U42" s="598"/>
    </row>
    <row r="43" spans="1:21" ht="22.25" customHeight="1">
      <c r="A43" s="546">
        <v>4</v>
      </c>
      <c r="B43" s="531" t="s">
        <v>368</v>
      </c>
      <c r="C43" s="531" t="s">
        <v>515</v>
      </c>
      <c r="D43" s="531" t="s">
        <v>516</v>
      </c>
      <c r="E43" s="590" t="s">
        <v>517</v>
      </c>
      <c r="F43" s="540" t="s">
        <v>437</v>
      </c>
      <c r="G43" s="531" t="s">
        <v>455</v>
      </c>
      <c r="H43" s="543"/>
      <c r="I43" s="596" t="s">
        <v>466</v>
      </c>
      <c r="J43" s="537" t="s">
        <v>257</v>
      </c>
      <c r="K43" s="549">
        <v>0</v>
      </c>
      <c r="L43" s="217"/>
      <c r="M43" s="180" t="s">
        <v>371</v>
      </c>
      <c r="N43" s="180" t="s">
        <v>373</v>
      </c>
      <c r="O43" s="180" t="s">
        <v>504</v>
      </c>
      <c r="P43" s="180" t="s">
        <v>504</v>
      </c>
      <c r="Q43" s="180" t="s">
        <v>504</v>
      </c>
      <c r="R43" s="180" t="s">
        <v>504</v>
      </c>
      <c r="S43" s="180" t="s">
        <v>504</v>
      </c>
      <c r="T43" s="180" t="s">
        <v>504</v>
      </c>
      <c r="U43" s="596" t="s">
        <v>491</v>
      </c>
    </row>
    <row r="44" spans="1:21" ht="30" customHeight="1">
      <c r="A44" s="547"/>
      <c r="B44" s="532"/>
      <c r="C44" s="532"/>
      <c r="D44" s="532"/>
      <c r="E44" s="591"/>
      <c r="F44" s="541"/>
      <c r="G44" s="532"/>
      <c r="H44" s="544"/>
      <c r="I44" s="597"/>
      <c r="J44" s="538"/>
      <c r="K44" s="550"/>
      <c r="L44" s="217" t="s">
        <v>500</v>
      </c>
      <c r="M44" s="238">
        <v>49</v>
      </c>
      <c r="N44" s="238">
        <v>52</v>
      </c>
      <c r="O44" s="218"/>
      <c r="P44" s="218"/>
      <c r="Q44" s="218"/>
      <c r="R44" s="218"/>
      <c r="S44" s="218"/>
      <c r="T44" s="218"/>
      <c r="U44" s="597"/>
    </row>
    <row r="45" spans="1:21" ht="30" customHeight="1">
      <c r="A45" s="547"/>
      <c r="B45" s="532"/>
      <c r="C45" s="532"/>
      <c r="D45" s="532"/>
      <c r="E45" s="591"/>
      <c r="F45" s="541"/>
      <c r="G45" s="532"/>
      <c r="H45" s="544"/>
      <c r="I45" s="597"/>
      <c r="J45" s="538"/>
      <c r="K45" s="550"/>
      <c r="L45" s="217" t="s">
        <v>501</v>
      </c>
      <c r="M45" s="238">
        <v>42</v>
      </c>
      <c r="N45" s="238">
        <v>44</v>
      </c>
      <c r="O45" s="218"/>
      <c r="P45" s="218"/>
      <c r="Q45" s="218"/>
      <c r="R45" s="218"/>
      <c r="S45" s="218"/>
      <c r="T45" s="218"/>
      <c r="U45" s="597"/>
    </row>
    <row r="46" spans="1:21" ht="30" customHeight="1">
      <c r="A46" s="547"/>
      <c r="B46" s="532"/>
      <c r="C46" s="532"/>
      <c r="D46" s="532"/>
      <c r="E46" s="591"/>
      <c r="F46" s="541"/>
      <c r="G46" s="532"/>
      <c r="H46" s="544"/>
      <c r="I46" s="597"/>
      <c r="J46" s="538"/>
      <c r="K46" s="550"/>
      <c r="L46" s="217" t="s">
        <v>502</v>
      </c>
      <c r="M46" s="238">
        <v>38</v>
      </c>
      <c r="N46" s="238">
        <v>40</v>
      </c>
      <c r="O46" s="218"/>
      <c r="P46" s="218"/>
      <c r="Q46" s="218"/>
      <c r="R46" s="218"/>
      <c r="S46" s="218"/>
      <c r="T46" s="218"/>
      <c r="U46" s="597"/>
    </row>
    <row r="47" spans="1:21" ht="30" customHeight="1">
      <c r="A47" s="547"/>
      <c r="B47" s="532"/>
      <c r="C47" s="532"/>
      <c r="D47" s="532"/>
      <c r="E47" s="591"/>
      <c r="F47" s="541"/>
      <c r="G47" s="532"/>
      <c r="H47" s="544"/>
      <c r="I47" s="597"/>
      <c r="J47" s="538"/>
      <c r="K47" s="550"/>
      <c r="L47" s="217" t="s">
        <v>503</v>
      </c>
      <c r="M47" s="238">
        <v>36</v>
      </c>
      <c r="N47" s="238">
        <v>39</v>
      </c>
      <c r="O47" s="218"/>
      <c r="P47" s="218"/>
      <c r="Q47" s="218"/>
      <c r="R47" s="218"/>
      <c r="S47" s="218"/>
      <c r="T47" s="218"/>
      <c r="U47" s="597"/>
    </row>
    <row r="48" spans="1:21" ht="30" customHeight="1">
      <c r="A48" s="547"/>
      <c r="B48" s="532"/>
      <c r="C48" s="532"/>
      <c r="D48" s="532"/>
      <c r="E48" s="591"/>
      <c r="F48" s="541"/>
      <c r="G48" s="532"/>
      <c r="H48" s="544"/>
      <c r="I48" s="597"/>
      <c r="J48" s="538"/>
      <c r="K48" s="551"/>
      <c r="L48" s="217" t="s">
        <v>504</v>
      </c>
      <c r="M48" s="218"/>
      <c r="N48" s="218"/>
      <c r="O48" s="218"/>
      <c r="P48" s="218"/>
      <c r="Q48" s="218"/>
      <c r="R48" s="218"/>
      <c r="S48" s="218"/>
      <c r="T48" s="218"/>
      <c r="U48" s="597"/>
    </row>
    <row r="49" spans="1:21" ht="30" customHeight="1">
      <c r="A49" s="547"/>
      <c r="B49" s="532"/>
      <c r="C49" s="532"/>
      <c r="D49" s="532"/>
      <c r="E49" s="591"/>
      <c r="F49" s="541"/>
      <c r="G49" s="532"/>
      <c r="H49" s="544"/>
      <c r="I49" s="597"/>
      <c r="J49" s="538"/>
      <c r="K49" s="253"/>
      <c r="L49" s="217" t="s">
        <v>504</v>
      </c>
      <c r="M49" s="218"/>
      <c r="N49" s="218"/>
      <c r="O49" s="218"/>
      <c r="P49" s="218"/>
      <c r="Q49" s="218"/>
      <c r="R49" s="218"/>
      <c r="S49" s="218"/>
      <c r="T49" s="218"/>
      <c r="U49" s="597"/>
    </row>
    <row r="50" spans="1:21" ht="30" customHeight="1">
      <c r="A50" s="547"/>
      <c r="B50" s="532"/>
      <c r="C50" s="532"/>
      <c r="D50" s="532"/>
      <c r="E50" s="591"/>
      <c r="F50" s="541"/>
      <c r="G50" s="532"/>
      <c r="H50" s="544"/>
      <c r="I50" s="597"/>
      <c r="J50" s="538"/>
      <c r="K50" s="253"/>
      <c r="L50" s="217" t="s">
        <v>504</v>
      </c>
      <c r="M50" s="218"/>
      <c r="N50" s="218"/>
      <c r="O50" s="218"/>
      <c r="P50" s="218"/>
      <c r="Q50" s="218"/>
      <c r="R50" s="218"/>
      <c r="S50" s="218"/>
      <c r="T50" s="218"/>
      <c r="U50" s="597"/>
    </row>
    <row r="51" spans="1:21" ht="30" customHeight="1">
      <c r="A51" s="547"/>
      <c r="B51" s="532"/>
      <c r="C51" s="532"/>
      <c r="D51" s="532"/>
      <c r="E51" s="591"/>
      <c r="F51" s="541"/>
      <c r="G51" s="532"/>
      <c r="H51" s="544"/>
      <c r="I51" s="597"/>
      <c r="J51" s="538"/>
      <c r="K51" s="253"/>
      <c r="L51" s="217" t="s">
        <v>504</v>
      </c>
      <c r="M51" s="218"/>
      <c r="N51" s="218"/>
      <c r="O51" s="218"/>
      <c r="P51" s="218"/>
      <c r="Q51" s="218"/>
      <c r="R51" s="218"/>
      <c r="S51" s="218"/>
      <c r="T51" s="218"/>
      <c r="U51" s="597"/>
    </row>
    <row r="52" spans="1:21" ht="30" customHeight="1">
      <c r="A52" s="547"/>
      <c r="B52" s="532"/>
      <c r="C52" s="532"/>
      <c r="D52" s="532"/>
      <c r="E52" s="591"/>
      <c r="F52" s="541"/>
      <c r="G52" s="532"/>
      <c r="H52" s="544"/>
      <c r="I52" s="597"/>
      <c r="J52" s="538"/>
      <c r="K52" s="253"/>
      <c r="L52" s="217" t="s">
        <v>504</v>
      </c>
      <c r="M52" s="218"/>
      <c r="N52" s="218"/>
      <c r="O52" s="218"/>
      <c r="P52" s="218"/>
      <c r="Q52" s="218"/>
      <c r="R52" s="218"/>
      <c r="S52" s="218"/>
      <c r="T52" s="218"/>
      <c r="U52" s="597"/>
    </row>
    <row r="53" spans="1:21" ht="30" customHeight="1">
      <c r="A53" s="548"/>
      <c r="B53" s="533"/>
      <c r="C53" s="533"/>
      <c r="D53" s="533"/>
      <c r="E53" s="592"/>
      <c r="F53" s="542"/>
      <c r="G53" s="533"/>
      <c r="H53" s="545"/>
      <c r="I53" s="598"/>
      <c r="J53" s="539"/>
      <c r="K53" s="253"/>
      <c r="L53" s="217" t="s">
        <v>504</v>
      </c>
      <c r="M53" s="218"/>
      <c r="N53" s="218"/>
      <c r="O53" s="218"/>
      <c r="P53" s="218"/>
      <c r="Q53" s="218"/>
      <c r="R53" s="218"/>
      <c r="S53" s="218"/>
      <c r="T53" s="218"/>
      <c r="U53" s="598"/>
    </row>
    <row r="54" spans="1:21" ht="22.25" customHeight="1">
      <c r="A54" s="546">
        <v>5</v>
      </c>
      <c r="B54" s="531" t="s">
        <v>389</v>
      </c>
      <c r="C54" s="531" t="s">
        <v>518</v>
      </c>
      <c r="D54" s="531" t="s">
        <v>519</v>
      </c>
      <c r="E54" s="590" t="s">
        <v>520</v>
      </c>
      <c r="F54" s="540" t="s">
        <v>435</v>
      </c>
      <c r="G54" s="531" t="s">
        <v>403</v>
      </c>
      <c r="H54" s="543"/>
      <c r="I54" s="596" t="s">
        <v>473</v>
      </c>
      <c r="J54" s="537" t="s">
        <v>282</v>
      </c>
      <c r="K54" s="549">
        <v>0</v>
      </c>
      <c r="L54" s="217"/>
      <c r="M54" s="180" t="s">
        <v>391</v>
      </c>
      <c r="N54" s="180" t="s">
        <v>393</v>
      </c>
      <c r="O54" s="180" t="s">
        <v>395</v>
      </c>
      <c r="P54" s="180" t="s">
        <v>397</v>
      </c>
      <c r="Q54" s="180" t="s">
        <v>399</v>
      </c>
      <c r="R54" s="180" t="s">
        <v>401</v>
      </c>
      <c r="S54" s="180" t="s">
        <v>504</v>
      </c>
      <c r="T54" s="180" t="s">
        <v>504</v>
      </c>
      <c r="U54" s="596" t="s">
        <v>474</v>
      </c>
    </row>
    <row r="55" spans="1:21" ht="30" customHeight="1">
      <c r="A55" s="547"/>
      <c r="B55" s="532"/>
      <c r="C55" s="532"/>
      <c r="D55" s="532"/>
      <c r="E55" s="591"/>
      <c r="F55" s="541"/>
      <c r="G55" s="532"/>
      <c r="H55" s="544"/>
      <c r="I55" s="597"/>
      <c r="J55" s="538"/>
      <c r="K55" s="550"/>
      <c r="L55" s="217" t="s">
        <v>521</v>
      </c>
      <c r="M55" s="238">
        <v>70</v>
      </c>
      <c r="N55" s="238">
        <v>75</v>
      </c>
      <c r="O55" s="238">
        <v>70</v>
      </c>
      <c r="P55" s="238">
        <v>75</v>
      </c>
      <c r="Q55" s="238">
        <v>80</v>
      </c>
      <c r="R55" s="238">
        <v>85</v>
      </c>
      <c r="S55" s="238"/>
      <c r="T55" s="238"/>
      <c r="U55" s="597"/>
    </row>
    <row r="56" spans="1:21" ht="30" customHeight="1">
      <c r="A56" s="547"/>
      <c r="B56" s="532"/>
      <c r="C56" s="532"/>
      <c r="D56" s="532"/>
      <c r="E56" s="591"/>
      <c r="F56" s="541"/>
      <c r="G56" s="532"/>
      <c r="H56" s="544"/>
      <c r="I56" s="597"/>
      <c r="J56" s="538"/>
      <c r="K56" s="550"/>
      <c r="L56" s="217" t="s">
        <v>522</v>
      </c>
      <c r="M56" s="238">
        <v>83</v>
      </c>
      <c r="N56" s="238">
        <v>88</v>
      </c>
      <c r="O56" s="238">
        <v>85</v>
      </c>
      <c r="P56" s="238">
        <v>90</v>
      </c>
      <c r="Q56" s="238">
        <v>98</v>
      </c>
      <c r="R56" s="238">
        <v>103</v>
      </c>
      <c r="S56" s="238"/>
      <c r="T56" s="238"/>
      <c r="U56" s="597"/>
    </row>
    <row r="57" spans="1:21" ht="30" customHeight="1">
      <c r="A57" s="547"/>
      <c r="B57" s="532"/>
      <c r="C57" s="532"/>
      <c r="D57" s="532"/>
      <c r="E57" s="591"/>
      <c r="F57" s="541"/>
      <c r="G57" s="532"/>
      <c r="H57" s="544"/>
      <c r="I57" s="597"/>
      <c r="J57" s="538"/>
      <c r="K57" s="550"/>
      <c r="L57" s="217" t="s">
        <v>523</v>
      </c>
      <c r="M57" s="238" t="s">
        <v>467</v>
      </c>
      <c r="N57" s="238" t="s">
        <v>470</v>
      </c>
      <c r="O57" s="238" t="s">
        <v>467</v>
      </c>
      <c r="P57" s="238" t="s">
        <v>469</v>
      </c>
      <c r="Q57" s="238" t="s">
        <v>469</v>
      </c>
      <c r="R57" s="238" t="s">
        <v>468</v>
      </c>
      <c r="S57" s="238"/>
      <c r="T57" s="238"/>
      <c r="U57" s="597"/>
    </row>
    <row r="58" spans="1:21" ht="30" customHeight="1">
      <c r="A58" s="547"/>
      <c r="B58" s="532"/>
      <c r="C58" s="532"/>
      <c r="D58" s="532"/>
      <c r="E58" s="591"/>
      <c r="F58" s="541"/>
      <c r="G58" s="532"/>
      <c r="H58" s="544"/>
      <c r="I58" s="597"/>
      <c r="J58" s="538"/>
      <c r="K58" s="550"/>
      <c r="L58" s="217" t="s">
        <v>504</v>
      </c>
      <c r="M58" s="218"/>
      <c r="N58" s="218"/>
      <c r="O58" s="218"/>
      <c r="P58" s="218"/>
      <c r="Q58" s="218"/>
      <c r="R58" s="218"/>
      <c r="S58" s="218"/>
      <c r="T58" s="218"/>
      <c r="U58" s="597"/>
    </row>
    <row r="59" spans="1:21" ht="30" customHeight="1">
      <c r="A59" s="547"/>
      <c r="B59" s="532"/>
      <c r="C59" s="532"/>
      <c r="D59" s="532"/>
      <c r="E59" s="591"/>
      <c r="F59" s="541"/>
      <c r="G59" s="532"/>
      <c r="H59" s="544"/>
      <c r="I59" s="597"/>
      <c r="J59" s="538"/>
      <c r="K59" s="550"/>
      <c r="L59" s="217" t="s">
        <v>504</v>
      </c>
      <c r="M59" s="218"/>
      <c r="N59" s="218"/>
      <c r="O59" s="218"/>
      <c r="P59" s="218"/>
      <c r="Q59" s="218"/>
      <c r="R59" s="218"/>
      <c r="S59" s="218"/>
      <c r="T59" s="218"/>
      <c r="U59" s="597"/>
    </row>
    <row r="60" spans="1:21" ht="30" customHeight="1">
      <c r="A60" s="547"/>
      <c r="B60" s="532"/>
      <c r="C60" s="532"/>
      <c r="D60" s="532"/>
      <c r="E60" s="591"/>
      <c r="F60" s="541"/>
      <c r="G60" s="532"/>
      <c r="H60" s="544"/>
      <c r="I60" s="597"/>
      <c r="J60" s="538"/>
      <c r="K60" s="550"/>
      <c r="L60" s="217" t="s">
        <v>504</v>
      </c>
      <c r="M60" s="218"/>
      <c r="N60" s="218"/>
      <c r="O60" s="218"/>
      <c r="P60" s="218"/>
      <c r="Q60" s="218"/>
      <c r="R60" s="218"/>
      <c r="S60" s="218"/>
      <c r="T60" s="218"/>
      <c r="U60" s="597"/>
    </row>
    <row r="61" spans="1:21" ht="30" customHeight="1">
      <c r="A61" s="547"/>
      <c r="B61" s="532"/>
      <c r="C61" s="532"/>
      <c r="D61" s="532"/>
      <c r="E61" s="591"/>
      <c r="F61" s="541"/>
      <c r="G61" s="532"/>
      <c r="H61" s="544"/>
      <c r="I61" s="597"/>
      <c r="J61" s="538"/>
      <c r="K61" s="550"/>
      <c r="L61" s="217" t="s">
        <v>504</v>
      </c>
      <c r="M61" s="218"/>
      <c r="N61" s="218"/>
      <c r="O61" s="218"/>
      <c r="P61" s="218"/>
      <c r="Q61" s="218"/>
      <c r="R61" s="218"/>
      <c r="S61" s="218"/>
      <c r="T61" s="218"/>
      <c r="U61" s="597"/>
    </row>
    <row r="62" spans="1:21" ht="30" customHeight="1">
      <c r="A62" s="547"/>
      <c r="B62" s="532"/>
      <c r="C62" s="532"/>
      <c r="D62" s="532"/>
      <c r="E62" s="591"/>
      <c r="F62" s="541"/>
      <c r="G62" s="532"/>
      <c r="H62" s="544"/>
      <c r="I62" s="597"/>
      <c r="J62" s="538"/>
      <c r="K62" s="550"/>
      <c r="L62" s="217" t="s">
        <v>504</v>
      </c>
      <c r="M62" s="218"/>
      <c r="N62" s="218"/>
      <c r="O62" s="218"/>
      <c r="P62" s="218"/>
      <c r="Q62" s="218"/>
      <c r="R62" s="218"/>
      <c r="S62" s="218"/>
      <c r="T62" s="218"/>
      <c r="U62" s="597"/>
    </row>
    <row r="63" spans="1:21" ht="30" customHeight="1">
      <c r="A63" s="547"/>
      <c r="B63" s="532"/>
      <c r="C63" s="532"/>
      <c r="D63" s="532"/>
      <c r="E63" s="591"/>
      <c r="F63" s="541"/>
      <c r="G63" s="532"/>
      <c r="H63" s="544"/>
      <c r="I63" s="597"/>
      <c r="J63" s="538"/>
      <c r="K63" s="550"/>
      <c r="L63" s="217" t="s">
        <v>504</v>
      </c>
      <c r="M63" s="218"/>
      <c r="N63" s="218"/>
      <c r="O63" s="218"/>
      <c r="P63" s="218"/>
      <c r="Q63" s="218"/>
      <c r="R63" s="218"/>
      <c r="S63" s="218"/>
      <c r="T63" s="218"/>
      <c r="U63" s="597"/>
    </row>
    <row r="64" spans="1:21" ht="30" customHeight="1">
      <c r="A64" s="548"/>
      <c r="B64" s="533"/>
      <c r="C64" s="533"/>
      <c r="D64" s="533"/>
      <c r="E64" s="592"/>
      <c r="F64" s="542"/>
      <c r="G64" s="533"/>
      <c r="H64" s="545"/>
      <c r="I64" s="598"/>
      <c r="J64" s="539"/>
      <c r="K64" s="551"/>
      <c r="L64" s="217" t="s">
        <v>504</v>
      </c>
      <c r="M64" s="218"/>
      <c r="N64" s="218"/>
      <c r="O64" s="218"/>
      <c r="P64" s="218"/>
      <c r="Q64" s="218"/>
      <c r="R64" s="218"/>
      <c r="S64" s="218"/>
      <c r="T64" s="218"/>
      <c r="U64" s="598"/>
    </row>
    <row r="65" spans="1:21" ht="22.25" customHeight="1">
      <c r="A65" s="546">
        <v>6</v>
      </c>
      <c r="B65" s="531" t="s">
        <v>405</v>
      </c>
      <c r="C65" s="531" t="s">
        <v>524</v>
      </c>
      <c r="D65" s="531" t="s">
        <v>525</v>
      </c>
      <c r="E65" s="590" t="s">
        <v>520</v>
      </c>
      <c r="F65" s="540" t="s">
        <v>433</v>
      </c>
      <c r="G65" s="531" t="s">
        <v>403</v>
      </c>
      <c r="H65" s="543"/>
      <c r="I65" s="596" t="s">
        <v>472</v>
      </c>
      <c r="J65" s="537" t="s">
        <v>153</v>
      </c>
      <c r="K65" s="549">
        <v>0</v>
      </c>
      <c r="L65" s="217"/>
      <c r="M65" s="180" t="s">
        <v>407</v>
      </c>
      <c r="N65" s="180" t="s">
        <v>409</v>
      </c>
      <c r="O65" s="180" t="s">
        <v>504</v>
      </c>
      <c r="P65" s="180" t="s">
        <v>504</v>
      </c>
      <c r="Q65" s="180" t="s">
        <v>504</v>
      </c>
      <c r="R65" s="180" t="s">
        <v>504</v>
      </c>
      <c r="S65" s="180" t="s">
        <v>504</v>
      </c>
      <c r="T65" s="180" t="s">
        <v>504</v>
      </c>
      <c r="U65" s="596" t="s">
        <v>492</v>
      </c>
    </row>
    <row r="66" spans="1:21" ht="30" customHeight="1">
      <c r="A66" s="547"/>
      <c r="B66" s="532"/>
      <c r="C66" s="532"/>
      <c r="D66" s="532"/>
      <c r="E66" s="591"/>
      <c r="F66" s="541"/>
      <c r="G66" s="532"/>
      <c r="H66" s="544"/>
      <c r="I66" s="597"/>
      <c r="J66" s="538"/>
      <c r="K66" s="550"/>
      <c r="L66" s="217" t="s">
        <v>508</v>
      </c>
      <c r="M66" s="238">
        <v>25</v>
      </c>
      <c r="N66" s="218"/>
      <c r="O66" s="218"/>
      <c r="P66" s="218"/>
      <c r="Q66" s="218"/>
      <c r="R66" s="218"/>
      <c r="S66" s="218"/>
      <c r="T66" s="218"/>
      <c r="U66" s="597"/>
    </row>
    <row r="67" spans="1:21" ht="30" customHeight="1">
      <c r="A67" s="547"/>
      <c r="B67" s="532"/>
      <c r="C67" s="532"/>
      <c r="D67" s="532"/>
      <c r="E67" s="591"/>
      <c r="F67" s="541"/>
      <c r="G67" s="532"/>
      <c r="H67" s="544"/>
      <c r="I67" s="597"/>
      <c r="J67" s="538"/>
      <c r="K67" s="550"/>
      <c r="L67" s="217" t="s">
        <v>526</v>
      </c>
      <c r="M67" s="238">
        <v>8</v>
      </c>
      <c r="N67" s="218"/>
      <c r="O67" s="218"/>
      <c r="P67" s="218"/>
      <c r="Q67" s="218"/>
      <c r="R67" s="218"/>
      <c r="S67" s="218"/>
      <c r="T67" s="218"/>
      <c r="U67" s="597"/>
    </row>
    <row r="68" spans="1:21" ht="30" customHeight="1">
      <c r="A68" s="547"/>
      <c r="B68" s="532"/>
      <c r="C68" s="532"/>
      <c r="D68" s="532"/>
      <c r="E68" s="591"/>
      <c r="F68" s="541"/>
      <c r="G68" s="532"/>
      <c r="H68" s="544"/>
      <c r="I68" s="597"/>
      <c r="J68" s="538"/>
      <c r="K68" s="550"/>
      <c r="L68" s="217" t="s">
        <v>504</v>
      </c>
      <c r="M68" s="218"/>
      <c r="N68" s="218"/>
      <c r="O68" s="218"/>
      <c r="P68" s="218"/>
      <c r="Q68" s="218"/>
      <c r="R68" s="218"/>
      <c r="S68" s="218"/>
      <c r="T68" s="218"/>
      <c r="U68" s="597"/>
    </row>
    <row r="69" spans="1:21" ht="30" customHeight="1">
      <c r="A69" s="547"/>
      <c r="B69" s="532"/>
      <c r="C69" s="532"/>
      <c r="D69" s="532"/>
      <c r="E69" s="591"/>
      <c r="F69" s="541"/>
      <c r="G69" s="532"/>
      <c r="H69" s="544"/>
      <c r="I69" s="597"/>
      <c r="J69" s="538"/>
      <c r="K69" s="550"/>
      <c r="L69" s="217" t="s">
        <v>504</v>
      </c>
      <c r="M69" s="218"/>
      <c r="N69" s="218"/>
      <c r="O69" s="218"/>
      <c r="P69" s="218"/>
      <c r="Q69" s="218"/>
      <c r="R69" s="218"/>
      <c r="S69" s="218"/>
      <c r="T69" s="218"/>
      <c r="U69" s="597"/>
    </row>
    <row r="70" spans="1:21" ht="30" customHeight="1">
      <c r="A70" s="547"/>
      <c r="B70" s="532"/>
      <c r="C70" s="532"/>
      <c r="D70" s="532"/>
      <c r="E70" s="591"/>
      <c r="F70" s="541"/>
      <c r="G70" s="532"/>
      <c r="H70" s="544"/>
      <c r="I70" s="597"/>
      <c r="J70" s="538"/>
      <c r="K70" s="551"/>
      <c r="L70" s="217" t="s">
        <v>504</v>
      </c>
      <c r="M70" s="218"/>
      <c r="N70" s="218"/>
      <c r="O70" s="218"/>
      <c r="P70" s="218"/>
      <c r="Q70" s="218"/>
      <c r="R70" s="218"/>
      <c r="S70" s="218"/>
      <c r="T70" s="218"/>
      <c r="U70" s="597"/>
    </row>
    <row r="71" spans="1:21" ht="30" customHeight="1">
      <c r="A71" s="547"/>
      <c r="B71" s="532"/>
      <c r="C71" s="532"/>
      <c r="D71" s="532"/>
      <c r="E71" s="591"/>
      <c r="F71" s="541"/>
      <c r="G71" s="532"/>
      <c r="H71" s="544"/>
      <c r="I71" s="597"/>
      <c r="J71" s="538"/>
      <c r="K71" s="253"/>
      <c r="L71" s="217" t="s">
        <v>504</v>
      </c>
      <c r="M71" s="218"/>
      <c r="N71" s="218"/>
      <c r="O71" s="218"/>
      <c r="P71" s="218"/>
      <c r="Q71" s="218"/>
      <c r="R71" s="218"/>
      <c r="S71" s="218"/>
      <c r="T71" s="218"/>
      <c r="U71" s="597"/>
    </row>
    <row r="72" spans="1:21" ht="30" customHeight="1">
      <c r="A72" s="547"/>
      <c r="B72" s="532"/>
      <c r="C72" s="532"/>
      <c r="D72" s="532"/>
      <c r="E72" s="591"/>
      <c r="F72" s="541"/>
      <c r="G72" s="532"/>
      <c r="H72" s="544"/>
      <c r="I72" s="597"/>
      <c r="J72" s="538"/>
      <c r="K72" s="253"/>
      <c r="L72" s="217" t="s">
        <v>504</v>
      </c>
      <c r="M72" s="218"/>
      <c r="N72" s="218"/>
      <c r="O72" s="218"/>
      <c r="P72" s="218"/>
      <c r="Q72" s="218"/>
      <c r="R72" s="218"/>
      <c r="S72" s="218"/>
      <c r="T72" s="218"/>
      <c r="U72" s="597"/>
    </row>
    <row r="73" spans="1:21" ht="30" customHeight="1">
      <c r="A73" s="547"/>
      <c r="B73" s="532"/>
      <c r="C73" s="532"/>
      <c r="D73" s="532"/>
      <c r="E73" s="591"/>
      <c r="F73" s="541"/>
      <c r="G73" s="532"/>
      <c r="H73" s="544"/>
      <c r="I73" s="597"/>
      <c r="J73" s="538"/>
      <c r="K73" s="253"/>
      <c r="L73" s="217" t="s">
        <v>504</v>
      </c>
      <c r="M73" s="218"/>
      <c r="N73" s="218"/>
      <c r="O73" s="218"/>
      <c r="P73" s="218"/>
      <c r="Q73" s="218"/>
      <c r="R73" s="218"/>
      <c r="S73" s="218"/>
      <c r="T73" s="218"/>
      <c r="U73" s="597"/>
    </row>
    <row r="74" spans="1:21" ht="30" customHeight="1">
      <c r="A74" s="547"/>
      <c r="B74" s="532"/>
      <c r="C74" s="532"/>
      <c r="D74" s="532"/>
      <c r="E74" s="591"/>
      <c r="F74" s="541"/>
      <c r="G74" s="532"/>
      <c r="H74" s="544"/>
      <c r="I74" s="597"/>
      <c r="J74" s="538"/>
      <c r="K74" s="253"/>
      <c r="L74" s="217" t="s">
        <v>504</v>
      </c>
      <c r="M74" s="218"/>
      <c r="N74" s="218"/>
      <c r="O74" s="218"/>
      <c r="P74" s="218"/>
      <c r="Q74" s="218"/>
      <c r="R74" s="218"/>
      <c r="S74" s="218"/>
      <c r="T74" s="218"/>
      <c r="U74" s="597"/>
    </row>
    <row r="75" spans="1:21" ht="30" customHeight="1">
      <c r="A75" s="548"/>
      <c r="B75" s="533"/>
      <c r="C75" s="533"/>
      <c r="D75" s="533"/>
      <c r="E75" s="592"/>
      <c r="F75" s="542"/>
      <c r="G75" s="533"/>
      <c r="H75" s="545"/>
      <c r="I75" s="598"/>
      <c r="J75" s="539"/>
      <c r="K75" s="253"/>
      <c r="L75" s="217" t="s">
        <v>504</v>
      </c>
      <c r="M75" s="218"/>
      <c r="N75" s="218"/>
      <c r="O75" s="218"/>
      <c r="P75" s="218"/>
      <c r="Q75" s="218"/>
      <c r="R75" s="218"/>
      <c r="S75" s="218"/>
      <c r="T75" s="218"/>
      <c r="U75" s="598"/>
    </row>
    <row r="76" spans="1:21" ht="22.25" customHeight="1">
      <c r="A76" s="546">
        <v>7</v>
      </c>
      <c r="B76" s="531" t="s">
        <v>411</v>
      </c>
      <c r="C76" s="531" t="s">
        <v>505</v>
      </c>
      <c r="D76" s="531" t="s">
        <v>527</v>
      </c>
      <c r="E76" s="590" t="s">
        <v>425</v>
      </c>
      <c r="F76" s="540" t="s">
        <v>445</v>
      </c>
      <c r="G76" s="531" t="s">
        <v>528</v>
      </c>
      <c r="H76" s="543"/>
      <c r="I76" s="596" t="s">
        <v>471</v>
      </c>
      <c r="J76" s="537" t="s">
        <v>476</v>
      </c>
      <c r="K76" s="549">
        <v>0</v>
      </c>
      <c r="L76" s="217"/>
      <c r="M76" s="180" t="s">
        <v>387</v>
      </c>
      <c r="N76" s="180" t="s">
        <v>375</v>
      </c>
      <c r="O76" s="180" t="s">
        <v>377</v>
      </c>
      <c r="P76" s="180" t="s">
        <v>290</v>
      </c>
      <c r="Q76" s="180" t="s">
        <v>291</v>
      </c>
      <c r="R76" s="180" t="s">
        <v>292</v>
      </c>
      <c r="S76" s="180" t="s">
        <v>504</v>
      </c>
      <c r="T76" s="180" t="s">
        <v>504</v>
      </c>
      <c r="U76" s="596" t="s">
        <v>475</v>
      </c>
    </row>
    <row r="77" spans="1:21" ht="30" customHeight="1">
      <c r="A77" s="547"/>
      <c r="B77" s="532"/>
      <c r="C77" s="532"/>
      <c r="D77" s="532"/>
      <c r="E77" s="591"/>
      <c r="F77" s="541"/>
      <c r="G77" s="532"/>
      <c r="H77" s="544"/>
      <c r="I77" s="597"/>
      <c r="J77" s="538"/>
      <c r="K77" s="550"/>
      <c r="L77" s="217" t="s">
        <v>529</v>
      </c>
      <c r="M77" s="238" t="s">
        <v>477</v>
      </c>
      <c r="N77" s="238" t="s">
        <v>478</v>
      </c>
      <c r="O77" s="238" t="s">
        <v>479</v>
      </c>
      <c r="P77" s="238" t="s">
        <v>480</v>
      </c>
      <c r="Q77" s="238" t="s">
        <v>481</v>
      </c>
      <c r="R77" s="238" t="s">
        <v>482</v>
      </c>
      <c r="S77" s="238"/>
      <c r="T77" s="218"/>
      <c r="U77" s="597"/>
    </row>
    <row r="78" spans="1:21" ht="30" customHeight="1">
      <c r="A78" s="547"/>
      <c r="B78" s="532"/>
      <c r="C78" s="532"/>
      <c r="D78" s="532"/>
      <c r="E78" s="591"/>
      <c r="F78" s="541"/>
      <c r="G78" s="532"/>
      <c r="H78" s="544"/>
      <c r="I78" s="597"/>
      <c r="J78" s="538"/>
      <c r="K78" s="550"/>
      <c r="L78" s="217" t="s">
        <v>530</v>
      </c>
      <c r="M78" s="238">
        <v>3</v>
      </c>
      <c r="N78" s="238">
        <v>3</v>
      </c>
      <c r="O78" s="238">
        <v>3</v>
      </c>
      <c r="P78" s="238">
        <v>3</v>
      </c>
      <c r="Q78" s="238">
        <v>3</v>
      </c>
      <c r="R78" s="238">
        <v>3</v>
      </c>
      <c r="S78" s="238"/>
      <c r="T78" s="218"/>
      <c r="U78" s="597"/>
    </row>
    <row r="79" spans="1:21" ht="30" customHeight="1">
      <c r="A79" s="547"/>
      <c r="B79" s="532"/>
      <c r="C79" s="532"/>
      <c r="D79" s="532"/>
      <c r="E79" s="591"/>
      <c r="F79" s="541"/>
      <c r="G79" s="532"/>
      <c r="H79" s="544"/>
      <c r="I79" s="597"/>
      <c r="J79" s="538"/>
      <c r="K79" s="550"/>
      <c r="L79" s="217" t="s">
        <v>504</v>
      </c>
      <c r="M79" s="218"/>
      <c r="N79" s="218"/>
      <c r="O79" s="218"/>
      <c r="P79" s="218"/>
      <c r="Q79" s="218"/>
      <c r="R79" s="218"/>
      <c r="S79" s="218"/>
      <c r="T79" s="218"/>
      <c r="U79" s="597"/>
    </row>
    <row r="80" spans="1:21" ht="30" customHeight="1">
      <c r="A80" s="547"/>
      <c r="B80" s="532"/>
      <c r="C80" s="532"/>
      <c r="D80" s="532"/>
      <c r="E80" s="591"/>
      <c r="F80" s="541"/>
      <c r="G80" s="532"/>
      <c r="H80" s="544"/>
      <c r="I80" s="597"/>
      <c r="J80" s="538"/>
      <c r="K80" s="550"/>
      <c r="L80" s="217" t="s">
        <v>504</v>
      </c>
      <c r="M80" s="218"/>
      <c r="N80" s="218"/>
      <c r="O80" s="218"/>
      <c r="P80" s="218"/>
      <c r="Q80" s="218"/>
      <c r="R80" s="218"/>
      <c r="S80" s="218"/>
      <c r="T80" s="218"/>
      <c r="U80" s="597"/>
    </row>
    <row r="81" spans="1:21" ht="30" customHeight="1">
      <c r="A81" s="547"/>
      <c r="B81" s="532"/>
      <c r="C81" s="532"/>
      <c r="D81" s="532"/>
      <c r="E81" s="591"/>
      <c r="F81" s="541"/>
      <c r="G81" s="532"/>
      <c r="H81" s="544"/>
      <c r="I81" s="597"/>
      <c r="J81" s="538"/>
      <c r="K81" s="551"/>
      <c r="L81" s="217" t="s">
        <v>504</v>
      </c>
      <c r="M81" s="218"/>
      <c r="N81" s="218"/>
      <c r="O81" s="218"/>
      <c r="P81" s="218"/>
      <c r="Q81" s="218"/>
      <c r="R81" s="218"/>
      <c r="S81" s="218"/>
      <c r="T81" s="218"/>
      <c r="U81" s="597"/>
    </row>
    <row r="82" spans="1:21" ht="30" customHeight="1">
      <c r="A82" s="547"/>
      <c r="B82" s="532"/>
      <c r="C82" s="532"/>
      <c r="D82" s="532"/>
      <c r="E82" s="591"/>
      <c r="F82" s="541"/>
      <c r="G82" s="532"/>
      <c r="H82" s="544"/>
      <c r="I82" s="597"/>
      <c r="J82" s="538"/>
      <c r="K82" s="253"/>
      <c r="L82" s="217" t="s">
        <v>504</v>
      </c>
      <c r="M82" s="218"/>
      <c r="N82" s="218"/>
      <c r="O82" s="218"/>
      <c r="P82" s="218"/>
      <c r="Q82" s="218"/>
      <c r="R82" s="218"/>
      <c r="S82" s="218"/>
      <c r="T82" s="218"/>
      <c r="U82" s="597"/>
    </row>
    <row r="83" spans="1:21" ht="30" customHeight="1">
      <c r="A83" s="547"/>
      <c r="B83" s="532"/>
      <c r="C83" s="532"/>
      <c r="D83" s="532"/>
      <c r="E83" s="591"/>
      <c r="F83" s="541"/>
      <c r="G83" s="532"/>
      <c r="H83" s="544"/>
      <c r="I83" s="597"/>
      <c r="J83" s="538"/>
      <c r="K83" s="253"/>
      <c r="L83" s="217" t="s">
        <v>504</v>
      </c>
      <c r="M83" s="218"/>
      <c r="N83" s="218"/>
      <c r="O83" s="218"/>
      <c r="P83" s="218"/>
      <c r="Q83" s="218"/>
      <c r="R83" s="218"/>
      <c r="S83" s="218"/>
      <c r="T83" s="218"/>
      <c r="U83" s="597"/>
    </row>
    <row r="84" spans="1:21" ht="30" customHeight="1">
      <c r="A84" s="547"/>
      <c r="B84" s="532"/>
      <c r="C84" s="532"/>
      <c r="D84" s="532"/>
      <c r="E84" s="591"/>
      <c r="F84" s="541"/>
      <c r="G84" s="532"/>
      <c r="H84" s="544"/>
      <c r="I84" s="597"/>
      <c r="J84" s="538"/>
      <c r="K84" s="253"/>
      <c r="L84" s="217" t="s">
        <v>504</v>
      </c>
      <c r="M84" s="218"/>
      <c r="N84" s="218"/>
      <c r="O84" s="218"/>
      <c r="P84" s="218"/>
      <c r="Q84" s="218"/>
      <c r="R84" s="218"/>
      <c r="S84" s="218"/>
      <c r="T84" s="218"/>
      <c r="U84" s="597"/>
    </row>
    <row r="85" spans="1:21" ht="30" customHeight="1">
      <c r="A85" s="547"/>
      <c r="B85" s="532"/>
      <c r="C85" s="532"/>
      <c r="D85" s="532"/>
      <c r="E85" s="591"/>
      <c r="F85" s="541"/>
      <c r="G85" s="532"/>
      <c r="H85" s="544"/>
      <c r="I85" s="597"/>
      <c r="J85" s="538"/>
      <c r="K85" s="253"/>
      <c r="L85" s="217" t="s">
        <v>504</v>
      </c>
      <c r="M85" s="218"/>
      <c r="N85" s="218"/>
      <c r="O85" s="218"/>
      <c r="P85" s="218"/>
      <c r="Q85" s="218"/>
      <c r="R85" s="218"/>
      <c r="S85" s="218"/>
      <c r="T85" s="218"/>
      <c r="U85" s="597"/>
    </row>
    <row r="86" spans="1:21" ht="30" customHeight="1">
      <c r="A86" s="548"/>
      <c r="B86" s="533"/>
      <c r="C86" s="533"/>
      <c r="D86" s="533"/>
      <c r="E86" s="592"/>
      <c r="F86" s="542"/>
      <c r="G86" s="533"/>
      <c r="H86" s="545"/>
      <c r="I86" s="598"/>
      <c r="J86" s="539"/>
      <c r="K86" s="253"/>
      <c r="L86" s="217" t="s">
        <v>504</v>
      </c>
      <c r="M86" s="218"/>
      <c r="N86" s="218"/>
      <c r="O86" s="218"/>
      <c r="P86" s="218"/>
      <c r="Q86" s="218"/>
      <c r="R86" s="218"/>
      <c r="S86" s="218"/>
      <c r="T86" s="218"/>
      <c r="U86" s="598"/>
    </row>
    <row r="87" spans="1:21" ht="22.25" customHeight="1">
      <c r="A87" s="546">
        <v>8</v>
      </c>
      <c r="B87" s="531" t="s">
        <v>414</v>
      </c>
      <c r="C87" s="531" t="s">
        <v>531</v>
      </c>
      <c r="D87" s="531" t="s">
        <v>532</v>
      </c>
      <c r="E87" s="590" t="s">
        <v>427</v>
      </c>
      <c r="F87" s="540" t="s">
        <v>447</v>
      </c>
      <c r="G87" s="531" t="s">
        <v>457</v>
      </c>
      <c r="H87" s="543"/>
      <c r="I87" s="596" t="s">
        <v>485</v>
      </c>
      <c r="J87" s="537" t="s">
        <v>284</v>
      </c>
      <c r="K87" s="549" t="s">
        <v>504</v>
      </c>
      <c r="L87" s="217"/>
      <c r="M87" s="180" t="s">
        <v>383</v>
      </c>
      <c r="N87" s="180" t="s">
        <v>504</v>
      </c>
      <c r="O87" s="180" t="s">
        <v>504</v>
      </c>
      <c r="P87" s="180" t="s">
        <v>504</v>
      </c>
      <c r="Q87" s="180" t="s">
        <v>504</v>
      </c>
      <c r="R87" s="180" t="s">
        <v>504</v>
      </c>
      <c r="S87" s="180" t="s">
        <v>504</v>
      </c>
      <c r="T87" s="180" t="s">
        <v>504</v>
      </c>
      <c r="U87" s="596" t="s">
        <v>483</v>
      </c>
    </row>
    <row r="88" spans="1:21" ht="30" customHeight="1">
      <c r="A88" s="547"/>
      <c r="B88" s="532"/>
      <c r="C88" s="532"/>
      <c r="D88" s="532"/>
      <c r="E88" s="591"/>
      <c r="F88" s="541"/>
      <c r="G88" s="532"/>
      <c r="H88" s="544"/>
      <c r="I88" s="597"/>
      <c r="J88" s="538"/>
      <c r="K88" s="550"/>
      <c r="L88" s="217" t="s">
        <v>533</v>
      </c>
      <c r="M88" s="238">
        <v>31</v>
      </c>
      <c r="N88" s="218"/>
      <c r="O88" s="218"/>
      <c r="P88" s="218"/>
      <c r="Q88" s="218"/>
      <c r="R88" s="218"/>
      <c r="S88" s="218"/>
      <c r="T88" s="218"/>
      <c r="U88" s="597"/>
    </row>
    <row r="89" spans="1:21" ht="30" customHeight="1">
      <c r="A89" s="547"/>
      <c r="B89" s="532"/>
      <c r="C89" s="532"/>
      <c r="D89" s="532"/>
      <c r="E89" s="591"/>
      <c r="F89" s="541"/>
      <c r="G89" s="532"/>
      <c r="H89" s="544"/>
      <c r="I89" s="597"/>
      <c r="J89" s="538"/>
      <c r="K89" s="550"/>
      <c r="L89" s="217" t="s">
        <v>534</v>
      </c>
      <c r="M89" s="238">
        <v>38</v>
      </c>
      <c r="N89" s="218"/>
      <c r="O89" s="218"/>
      <c r="P89" s="218"/>
      <c r="Q89" s="218"/>
      <c r="R89" s="218"/>
      <c r="S89" s="218"/>
      <c r="T89" s="218"/>
      <c r="U89" s="597"/>
    </row>
    <row r="90" spans="1:21" ht="30" customHeight="1">
      <c r="A90" s="547"/>
      <c r="B90" s="532"/>
      <c r="C90" s="532"/>
      <c r="D90" s="532"/>
      <c r="E90" s="591"/>
      <c r="F90" s="541"/>
      <c r="G90" s="532"/>
      <c r="H90" s="544"/>
      <c r="I90" s="597"/>
      <c r="J90" s="538"/>
      <c r="K90" s="550"/>
      <c r="L90" s="217" t="s">
        <v>535</v>
      </c>
      <c r="M90" s="238">
        <v>14</v>
      </c>
      <c r="N90" s="218"/>
      <c r="O90" s="218"/>
      <c r="P90" s="218"/>
      <c r="Q90" s="218"/>
      <c r="R90" s="218"/>
      <c r="S90" s="218"/>
      <c r="T90" s="218"/>
      <c r="U90" s="597"/>
    </row>
    <row r="91" spans="1:21" ht="30" customHeight="1">
      <c r="A91" s="547"/>
      <c r="B91" s="532"/>
      <c r="C91" s="532"/>
      <c r="D91" s="532"/>
      <c r="E91" s="591"/>
      <c r="F91" s="541"/>
      <c r="G91" s="532"/>
      <c r="H91" s="544"/>
      <c r="I91" s="597"/>
      <c r="J91" s="538"/>
      <c r="K91" s="550"/>
      <c r="L91" s="217" t="s">
        <v>504</v>
      </c>
      <c r="M91" s="218"/>
      <c r="N91" s="218"/>
      <c r="O91" s="218"/>
      <c r="P91" s="218"/>
      <c r="Q91" s="218"/>
      <c r="R91" s="218"/>
      <c r="S91" s="218"/>
      <c r="T91" s="218"/>
      <c r="U91" s="597"/>
    </row>
    <row r="92" spans="1:21" ht="30" customHeight="1">
      <c r="A92" s="547"/>
      <c r="B92" s="532"/>
      <c r="C92" s="532"/>
      <c r="D92" s="532"/>
      <c r="E92" s="591"/>
      <c r="F92" s="541"/>
      <c r="G92" s="532"/>
      <c r="H92" s="544"/>
      <c r="I92" s="597"/>
      <c r="J92" s="538"/>
      <c r="K92" s="551"/>
      <c r="L92" s="217" t="s">
        <v>504</v>
      </c>
      <c r="M92" s="218"/>
      <c r="N92" s="218"/>
      <c r="O92" s="218"/>
      <c r="P92" s="218"/>
      <c r="Q92" s="218"/>
      <c r="R92" s="218"/>
      <c r="S92" s="218"/>
      <c r="T92" s="218"/>
      <c r="U92" s="597"/>
    </row>
    <row r="93" spans="1:21" ht="30" customHeight="1">
      <c r="A93" s="547"/>
      <c r="B93" s="532"/>
      <c r="C93" s="532"/>
      <c r="D93" s="532"/>
      <c r="E93" s="591"/>
      <c r="F93" s="541"/>
      <c r="G93" s="532"/>
      <c r="H93" s="544"/>
      <c r="I93" s="597"/>
      <c r="J93" s="538"/>
      <c r="K93" s="253"/>
      <c r="L93" s="217" t="s">
        <v>504</v>
      </c>
      <c r="M93" s="218"/>
      <c r="N93" s="218"/>
      <c r="O93" s="218"/>
      <c r="P93" s="218"/>
      <c r="Q93" s="218"/>
      <c r="R93" s="218"/>
      <c r="S93" s="218"/>
      <c r="T93" s="218"/>
      <c r="U93" s="597"/>
    </row>
    <row r="94" spans="1:21" ht="30" customHeight="1">
      <c r="A94" s="547"/>
      <c r="B94" s="532"/>
      <c r="C94" s="532"/>
      <c r="D94" s="532"/>
      <c r="E94" s="591"/>
      <c r="F94" s="541"/>
      <c r="G94" s="532"/>
      <c r="H94" s="544"/>
      <c r="I94" s="597"/>
      <c r="J94" s="538"/>
      <c r="K94" s="253"/>
      <c r="L94" s="217" t="s">
        <v>504</v>
      </c>
      <c r="M94" s="218"/>
      <c r="N94" s="218"/>
      <c r="O94" s="218"/>
      <c r="P94" s="218"/>
      <c r="Q94" s="218"/>
      <c r="R94" s="218"/>
      <c r="S94" s="218"/>
      <c r="T94" s="218"/>
      <c r="U94" s="597"/>
    </row>
    <row r="95" spans="1:21" ht="30" customHeight="1">
      <c r="A95" s="547"/>
      <c r="B95" s="532"/>
      <c r="C95" s="532"/>
      <c r="D95" s="532"/>
      <c r="E95" s="591"/>
      <c r="F95" s="541"/>
      <c r="G95" s="532"/>
      <c r="H95" s="544"/>
      <c r="I95" s="597"/>
      <c r="J95" s="538"/>
      <c r="K95" s="253"/>
      <c r="L95" s="217" t="s">
        <v>504</v>
      </c>
      <c r="M95" s="218"/>
      <c r="N95" s="218"/>
      <c r="O95" s="218"/>
      <c r="P95" s="218"/>
      <c r="Q95" s="218"/>
      <c r="R95" s="218"/>
      <c r="S95" s="218"/>
      <c r="T95" s="218"/>
      <c r="U95" s="597"/>
    </row>
    <row r="96" spans="1:21" ht="30" customHeight="1">
      <c r="A96" s="547"/>
      <c r="B96" s="532"/>
      <c r="C96" s="532"/>
      <c r="D96" s="532"/>
      <c r="E96" s="591"/>
      <c r="F96" s="541"/>
      <c r="G96" s="532"/>
      <c r="H96" s="544"/>
      <c r="I96" s="597"/>
      <c r="J96" s="538"/>
      <c r="K96" s="253"/>
      <c r="L96" s="217" t="s">
        <v>504</v>
      </c>
      <c r="M96" s="218"/>
      <c r="N96" s="218"/>
      <c r="O96" s="218"/>
      <c r="P96" s="218"/>
      <c r="Q96" s="218"/>
      <c r="R96" s="218"/>
      <c r="S96" s="218"/>
      <c r="T96" s="218"/>
      <c r="U96" s="597"/>
    </row>
    <row r="97" spans="1:21" ht="30" customHeight="1">
      <c r="A97" s="548"/>
      <c r="B97" s="533"/>
      <c r="C97" s="533"/>
      <c r="D97" s="533"/>
      <c r="E97" s="592"/>
      <c r="F97" s="542"/>
      <c r="G97" s="533"/>
      <c r="H97" s="545"/>
      <c r="I97" s="598"/>
      <c r="J97" s="539"/>
      <c r="K97" s="253"/>
      <c r="L97" s="217" t="s">
        <v>504</v>
      </c>
      <c r="M97" s="218"/>
      <c r="N97" s="218"/>
      <c r="O97" s="218"/>
      <c r="P97" s="218"/>
      <c r="Q97" s="218"/>
      <c r="R97" s="218"/>
      <c r="S97" s="218"/>
      <c r="T97" s="218"/>
      <c r="U97" s="598"/>
    </row>
    <row r="98" spans="1:21" ht="22.25" customHeight="1">
      <c r="A98" s="546">
        <v>9</v>
      </c>
      <c r="B98" s="531" t="s">
        <v>381</v>
      </c>
      <c r="C98" s="531" t="s">
        <v>518</v>
      </c>
      <c r="D98" s="531" t="s">
        <v>536</v>
      </c>
      <c r="E98" s="590" t="s">
        <v>429</v>
      </c>
      <c r="F98" s="540" t="s">
        <v>449</v>
      </c>
      <c r="G98" s="531" t="s">
        <v>528</v>
      </c>
      <c r="H98" s="543"/>
      <c r="I98" s="596" t="s">
        <v>484</v>
      </c>
      <c r="J98" s="537" t="s">
        <v>266</v>
      </c>
      <c r="K98" s="549" t="s">
        <v>504</v>
      </c>
      <c r="L98" s="217"/>
      <c r="M98" s="180" t="s">
        <v>383</v>
      </c>
      <c r="N98" s="180" t="s">
        <v>504</v>
      </c>
      <c r="O98" s="180" t="s">
        <v>504</v>
      </c>
      <c r="P98" s="180" t="s">
        <v>504</v>
      </c>
      <c r="Q98" s="180" t="s">
        <v>504</v>
      </c>
      <c r="R98" s="180" t="s">
        <v>504</v>
      </c>
      <c r="S98" s="180" t="s">
        <v>504</v>
      </c>
      <c r="T98" s="180" t="s">
        <v>504</v>
      </c>
      <c r="U98" s="596" t="s">
        <v>486</v>
      </c>
    </row>
    <row r="99" spans="1:21" ht="30" customHeight="1">
      <c r="A99" s="547"/>
      <c r="B99" s="532"/>
      <c r="C99" s="532"/>
      <c r="D99" s="532"/>
      <c r="E99" s="591"/>
      <c r="F99" s="541"/>
      <c r="G99" s="532"/>
      <c r="H99" s="544"/>
      <c r="I99" s="597"/>
      <c r="J99" s="538"/>
      <c r="K99" s="550"/>
      <c r="L99" s="217" t="s">
        <v>533</v>
      </c>
      <c r="M99" s="238">
        <v>43</v>
      </c>
      <c r="N99" s="218"/>
      <c r="O99" s="218"/>
      <c r="P99" s="218"/>
      <c r="Q99" s="218"/>
      <c r="R99" s="218"/>
      <c r="S99" s="218"/>
      <c r="T99" s="218"/>
      <c r="U99" s="597"/>
    </row>
    <row r="100" spans="1:21" ht="30" customHeight="1">
      <c r="A100" s="547"/>
      <c r="B100" s="532"/>
      <c r="C100" s="532"/>
      <c r="D100" s="532"/>
      <c r="E100" s="591"/>
      <c r="F100" s="541"/>
      <c r="G100" s="532"/>
      <c r="H100" s="544"/>
      <c r="I100" s="597"/>
      <c r="J100" s="538"/>
      <c r="K100" s="550"/>
      <c r="L100" s="217" t="s">
        <v>534</v>
      </c>
      <c r="M100" s="238">
        <v>63</v>
      </c>
      <c r="N100" s="218"/>
      <c r="O100" s="218"/>
      <c r="P100" s="218"/>
      <c r="Q100" s="218"/>
      <c r="R100" s="218"/>
      <c r="S100" s="218"/>
      <c r="T100" s="218"/>
      <c r="U100" s="597"/>
    </row>
    <row r="101" spans="1:21" ht="30" customHeight="1">
      <c r="A101" s="547"/>
      <c r="B101" s="532"/>
      <c r="C101" s="532"/>
      <c r="D101" s="532"/>
      <c r="E101" s="591"/>
      <c r="F101" s="541"/>
      <c r="G101" s="532"/>
      <c r="H101" s="544"/>
      <c r="I101" s="597"/>
      <c r="J101" s="538"/>
      <c r="K101" s="550"/>
      <c r="L101" s="217" t="s">
        <v>504</v>
      </c>
      <c r="M101" s="218"/>
      <c r="N101" s="218"/>
      <c r="O101" s="218"/>
      <c r="P101" s="218"/>
      <c r="Q101" s="218"/>
      <c r="R101" s="218"/>
      <c r="S101" s="218"/>
      <c r="T101" s="218"/>
      <c r="U101" s="597"/>
    </row>
    <row r="102" spans="1:21" ht="30" customHeight="1">
      <c r="A102" s="547"/>
      <c r="B102" s="532"/>
      <c r="C102" s="532"/>
      <c r="D102" s="532"/>
      <c r="E102" s="591"/>
      <c r="F102" s="541"/>
      <c r="G102" s="532"/>
      <c r="H102" s="544"/>
      <c r="I102" s="597"/>
      <c r="J102" s="538"/>
      <c r="K102" s="550"/>
      <c r="L102" s="217" t="s">
        <v>504</v>
      </c>
      <c r="M102" s="218"/>
      <c r="N102" s="218"/>
      <c r="O102" s="218"/>
      <c r="P102" s="218"/>
      <c r="Q102" s="218"/>
      <c r="R102" s="218"/>
      <c r="S102" s="218"/>
      <c r="T102" s="218"/>
      <c r="U102" s="597"/>
    </row>
    <row r="103" spans="1:21" ht="30" customHeight="1">
      <c r="A103" s="547"/>
      <c r="B103" s="532"/>
      <c r="C103" s="532"/>
      <c r="D103" s="532"/>
      <c r="E103" s="591"/>
      <c r="F103" s="541"/>
      <c r="G103" s="532"/>
      <c r="H103" s="544"/>
      <c r="I103" s="597"/>
      <c r="J103" s="538"/>
      <c r="K103" s="551"/>
      <c r="L103" s="217" t="s">
        <v>504</v>
      </c>
      <c r="M103" s="218"/>
      <c r="N103" s="218"/>
      <c r="O103" s="218"/>
      <c r="P103" s="218"/>
      <c r="Q103" s="218"/>
      <c r="R103" s="218"/>
      <c r="S103" s="218"/>
      <c r="T103" s="218"/>
      <c r="U103" s="597"/>
    </row>
    <row r="104" spans="1:21" ht="30" customHeight="1">
      <c r="A104" s="547"/>
      <c r="B104" s="532"/>
      <c r="C104" s="532"/>
      <c r="D104" s="532"/>
      <c r="E104" s="591"/>
      <c r="F104" s="541"/>
      <c r="G104" s="532"/>
      <c r="H104" s="544"/>
      <c r="I104" s="597"/>
      <c r="J104" s="538"/>
      <c r="K104" s="253"/>
      <c r="L104" s="217" t="s">
        <v>504</v>
      </c>
      <c r="M104" s="218"/>
      <c r="N104" s="218"/>
      <c r="O104" s="218"/>
      <c r="P104" s="218"/>
      <c r="Q104" s="218"/>
      <c r="R104" s="218"/>
      <c r="S104" s="218"/>
      <c r="T104" s="218"/>
      <c r="U104" s="597"/>
    </row>
    <row r="105" spans="1:21" ht="30" customHeight="1">
      <c r="A105" s="547"/>
      <c r="B105" s="532"/>
      <c r="C105" s="532"/>
      <c r="D105" s="532"/>
      <c r="E105" s="591"/>
      <c r="F105" s="541"/>
      <c r="G105" s="532"/>
      <c r="H105" s="544"/>
      <c r="I105" s="597"/>
      <c r="J105" s="538"/>
      <c r="K105" s="253"/>
      <c r="L105" s="217" t="s">
        <v>504</v>
      </c>
      <c r="M105" s="218"/>
      <c r="N105" s="218"/>
      <c r="O105" s="218"/>
      <c r="P105" s="218"/>
      <c r="Q105" s="218"/>
      <c r="R105" s="218"/>
      <c r="S105" s="218"/>
      <c r="T105" s="218"/>
      <c r="U105" s="597"/>
    </row>
    <row r="106" spans="1:21" ht="30" customHeight="1">
      <c r="A106" s="547"/>
      <c r="B106" s="532"/>
      <c r="C106" s="532"/>
      <c r="D106" s="532"/>
      <c r="E106" s="591"/>
      <c r="F106" s="541"/>
      <c r="G106" s="532"/>
      <c r="H106" s="544"/>
      <c r="I106" s="597"/>
      <c r="J106" s="538"/>
      <c r="K106" s="253"/>
      <c r="L106" s="217" t="s">
        <v>504</v>
      </c>
      <c r="M106" s="218"/>
      <c r="N106" s="218"/>
      <c r="O106" s="218"/>
      <c r="P106" s="218"/>
      <c r="Q106" s="218"/>
      <c r="R106" s="218"/>
      <c r="S106" s="218"/>
      <c r="T106" s="218"/>
      <c r="U106" s="597"/>
    </row>
    <row r="107" spans="1:21" ht="30" customHeight="1">
      <c r="A107" s="547"/>
      <c r="B107" s="532"/>
      <c r="C107" s="532"/>
      <c r="D107" s="532"/>
      <c r="E107" s="591"/>
      <c r="F107" s="541"/>
      <c r="G107" s="532"/>
      <c r="H107" s="544"/>
      <c r="I107" s="597"/>
      <c r="J107" s="538"/>
      <c r="K107" s="253"/>
      <c r="L107" s="217" t="s">
        <v>504</v>
      </c>
      <c r="M107" s="218"/>
      <c r="N107" s="218"/>
      <c r="O107" s="218"/>
      <c r="P107" s="218"/>
      <c r="Q107" s="218"/>
      <c r="R107" s="218"/>
      <c r="S107" s="218"/>
      <c r="T107" s="218"/>
      <c r="U107" s="597"/>
    </row>
    <row r="108" spans="1:21" ht="30" customHeight="1">
      <c r="A108" s="548"/>
      <c r="B108" s="533"/>
      <c r="C108" s="533"/>
      <c r="D108" s="533"/>
      <c r="E108" s="592"/>
      <c r="F108" s="542"/>
      <c r="G108" s="533"/>
      <c r="H108" s="545"/>
      <c r="I108" s="598"/>
      <c r="J108" s="539"/>
      <c r="K108" s="253"/>
      <c r="L108" s="217" t="s">
        <v>504</v>
      </c>
      <c r="M108" s="218"/>
      <c r="N108" s="218"/>
      <c r="O108" s="218"/>
      <c r="P108" s="218"/>
      <c r="Q108" s="218"/>
      <c r="R108" s="218"/>
      <c r="S108" s="218"/>
      <c r="T108" s="218"/>
      <c r="U108" s="598"/>
    </row>
    <row r="109" spans="1:21" ht="22.25" customHeight="1">
      <c r="A109" s="546">
        <v>10</v>
      </c>
      <c r="B109" s="531" t="s">
        <v>419</v>
      </c>
      <c r="C109" s="531" t="s">
        <v>505</v>
      </c>
      <c r="D109" s="531" t="s">
        <v>537</v>
      </c>
      <c r="E109" s="590" t="s">
        <v>431</v>
      </c>
      <c r="F109" s="540" t="s">
        <v>451</v>
      </c>
      <c r="G109" s="531" t="s">
        <v>538</v>
      </c>
      <c r="H109" s="543"/>
      <c r="I109" s="596" t="s">
        <v>487</v>
      </c>
      <c r="J109" s="537" t="s">
        <v>241</v>
      </c>
      <c r="K109" s="549" t="s">
        <v>513</v>
      </c>
      <c r="L109" s="217"/>
      <c r="M109" s="180" t="s">
        <v>375</v>
      </c>
      <c r="N109" s="180" t="s">
        <v>377</v>
      </c>
      <c r="O109" s="180" t="s">
        <v>504</v>
      </c>
      <c r="P109" s="180" t="s">
        <v>504</v>
      </c>
      <c r="Q109" s="180" t="s">
        <v>504</v>
      </c>
      <c r="R109" s="180" t="s">
        <v>504</v>
      </c>
      <c r="S109" s="180" t="s">
        <v>504</v>
      </c>
      <c r="T109" s="180" t="s">
        <v>504</v>
      </c>
      <c r="U109" s="596" t="s">
        <v>488</v>
      </c>
    </row>
    <row r="110" spans="1:21" ht="30" customHeight="1">
      <c r="A110" s="547"/>
      <c r="B110" s="532"/>
      <c r="C110" s="532"/>
      <c r="D110" s="532"/>
      <c r="E110" s="591"/>
      <c r="F110" s="541"/>
      <c r="G110" s="532"/>
      <c r="H110" s="544"/>
      <c r="I110" s="597"/>
      <c r="J110" s="538"/>
      <c r="K110" s="550"/>
      <c r="L110" s="217" t="s">
        <v>539</v>
      </c>
      <c r="M110" s="238">
        <v>54</v>
      </c>
      <c r="N110" s="238">
        <v>58</v>
      </c>
      <c r="O110" s="218"/>
      <c r="P110" s="218"/>
      <c r="Q110" s="218"/>
      <c r="R110" s="218"/>
      <c r="S110" s="218"/>
      <c r="T110" s="218"/>
      <c r="U110" s="597"/>
    </row>
    <row r="111" spans="1:21" ht="30" customHeight="1">
      <c r="A111" s="547"/>
      <c r="B111" s="532"/>
      <c r="C111" s="532"/>
      <c r="D111" s="532"/>
      <c r="E111" s="591"/>
      <c r="F111" s="541"/>
      <c r="G111" s="532"/>
      <c r="H111" s="544"/>
      <c r="I111" s="597"/>
      <c r="J111" s="538"/>
      <c r="K111" s="550"/>
      <c r="L111" s="217" t="s">
        <v>501</v>
      </c>
      <c r="M111" s="238">
        <v>52</v>
      </c>
      <c r="N111" s="238">
        <v>54</v>
      </c>
      <c r="O111" s="218"/>
      <c r="P111" s="218"/>
      <c r="Q111" s="218"/>
      <c r="R111" s="218"/>
      <c r="S111" s="218"/>
      <c r="T111" s="218"/>
      <c r="U111" s="597"/>
    </row>
    <row r="112" spans="1:21" ht="30" customHeight="1">
      <c r="A112" s="547"/>
      <c r="B112" s="532"/>
      <c r="C112" s="532"/>
      <c r="D112" s="532"/>
      <c r="E112" s="591"/>
      <c r="F112" s="541"/>
      <c r="G112" s="532"/>
      <c r="H112" s="544"/>
      <c r="I112" s="597"/>
      <c r="J112" s="538"/>
      <c r="K112" s="550"/>
      <c r="L112" s="217" t="s">
        <v>502</v>
      </c>
      <c r="M112" s="238">
        <v>43</v>
      </c>
      <c r="N112" s="238">
        <v>45</v>
      </c>
      <c r="O112" s="218"/>
      <c r="P112" s="218"/>
      <c r="Q112" s="218"/>
      <c r="R112" s="218"/>
      <c r="S112" s="218"/>
      <c r="T112" s="218"/>
      <c r="U112" s="597"/>
    </row>
    <row r="113" spans="1:21" ht="30" customHeight="1">
      <c r="A113" s="547"/>
      <c r="B113" s="532"/>
      <c r="C113" s="532"/>
      <c r="D113" s="532"/>
      <c r="E113" s="591"/>
      <c r="F113" s="541"/>
      <c r="G113" s="532"/>
      <c r="H113" s="544"/>
      <c r="I113" s="597"/>
      <c r="J113" s="538"/>
      <c r="K113" s="550"/>
      <c r="L113" s="217" t="s">
        <v>503</v>
      </c>
      <c r="M113" s="238">
        <v>36</v>
      </c>
      <c r="N113" s="238">
        <v>40</v>
      </c>
      <c r="O113" s="218"/>
      <c r="P113" s="218"/>
      <c r="Q113" s="218"/>
      <c r="R113" s="218"/>
      <c r="S113" s="218"/>
      <c r="T113" s="218"/>
      <c r="U113" s="597"/>
    </row>
    <row r="114" spans="1:21" ht="30" customHeight="1">
      <c r="A114" s="547"/>
      <c r="B114" s="532"/>
      <c r="C114" s="532"/>
      <c r="D114" s="532"/>
      <c r="E114" s="591"/>
      <c r="F114" s="541"/>
      <c r="G114" s="532"/>
      <c r="H114" s="544"/>
      <c r="I114" s="597"/>
      <c r="J114" s="538"/>
      <c r="K114" s="551"/>
      <c r="L114" s="217" t="s">
        <v>540</v>
      </c>
      <c r="M114" s="238">
        <v>50</v>
      </c>
      <c r="N114" s="238">
        <v>53</v>
      </c>
      <c r="O114" s="218"/>
      <c r="P114" s="218"/>
      <c r="Q114" s="218"/>
      <c r="R114" s="218"/>
      <c r="S114" s="218"/>
      <c r="T114" s="218"/>
      <c r="U114" s="597"/>
    </row>
    <row r="115" spans="1:21" ht="30" customHeight="1">
      <c r="A115" s="547"/>
      <c r="B115" s="532"/>
      <c r="C115" s="532"/>
      <c r="D115" s="532"/>
      <c r="E115" s="591"/>
      <c r="F115" s="541"/>
      <c r="G115" s="532"/>
      <c r="H115" s="544"/>
      <c r="I115" s="597"/>
      <c r="J115" s="538"/>
      <c r="K115" s="253"/>
      <c r="L115" s="217" t="s">
        <v>513</v>
      </c>
      <c r="M115" s="238">
        <v>28</v>
      </c>
      <c r="N115" s="238">
        <v>29</v>
      </c>
      <c r="O115" s="218"/>
      <c r="P115" s="218"/>
      <c r="Q115" s="218"/>
      <c r="R115" s="218"/>
      <c r="S115" s="218"/>
      <c r="T115" s="218"/>
      <c r="U115" s="597"/>
    </row>
    <row r="116" spans="1:21" ht="30" customHeight="1">
      <c r="A116" s="547"/>
      <c r="B116" s="532"/>
      <c r="C116" s="532"/>
      <c r="D116" s="532"/>
      <c r="E116" s="591"/>
      <c r="F116" s="541"/>
      <c r="G116" s="532"/>
      <c r="H116" s="544"/>
      <c r="I116" s="597"/>
      <c r="J116" s="538"/>
      <c r="K116" s="253"/>
      <c r="L116" s="217" t="s">
        <v>514</v>
      </c>
      <c r="M116" s="238">
        <v>50</v>
      </c>
      <c r="N116" s="238">
        <v>55</v>
      </c>
      <c r="O116" s="218"/>
      <c r="P116" s="218"/>
      <c r="Q116" s="218"/>
      <c r="R116" s="218"/>
      <c r="S116" s="218"/>
      <c r="T116" s="218"/>
      <c r="U116" s="597"/>
    </row>
    <row r="117" spans="1:21" ht="30" customHeight="1">
      <c r="A117" s="547"/>
      <c r="B117" s="532"/>
      <c r="C117" s="532"/>
      <c r="D117" s="532"/>
      <c r="E117" s="591"/>
      <c r="F117" s="541"/>
      <c r="G117" s="532"/>
      <c r="H117" s="544"/>
      <c r="I117" s="597"/>
      <c r="J117" s="538"/>
      <c r="K117" s="253"/>
      <c r="L117" s="217" t="s">
        <v>504</v>
      </c>
      <c r="M117" s="238"/>
      <c r="N117" s="238"/>
      <c r="O117" s="218"/>
      <c r="P117" s="218"/>
      <c r="Q117" s="218"/>
      <c r="R117" s="218"/>
      <c r="S117" s="218"/>
      <c r="T117" s="218"/>
      <c r="U117" s="597"/>
    </row>
    <row r="118" spans="1:21" ht="30" customHeight="1">
      <c r="A118" s="547"/>
      <c r="B118" s="532"/>
      <c r="C118" s="532"/>
      <c r="D118" s="532"/>
      <c r="E118" s="591"/>
      <c r="F118" s="541"/>
      <c r="G118" s="532"/>
      <c r="H118" s="544"/>
      <c r="I118" s="597"/>
      <c r="J118" s="538"/>
      <c r="K118" s="253"/>
      <c r="L118" s="217" t="s">
        <v>504</v>
      </c>
      <c r="M118" s="218"/>
      <c r="N118" s="218"/>
      <c r="O118" s="218"/>
      <c r="P118" s="218"/>
      <c r="Q118" s="218"/>
      <c r="R118" s="218"/>
      <c r="S118" s="218"/>
      <c r="T118" s="218"/>
      <c r="U118" s="597"/>
    </row>
    <row r="119" spans="1:21" ht="30" customHeight="1">
      <c r="A119" s="548"/>
      <c r="B119" s="533"/>
      <c r="C119" s="533"/>
      <c r="D119" s="533"/>
      <c r="E119" s="592"/>
      <c r="F119" s="542"/>
      <c r="G119" s="533"/>
      <c r="H119" s="545"/>
      <c r="I119" s="598"/>
      <c r="J119" s="539"/>
      <c r="K119" s="253"/>
      <c r="L119" s="217" t="s">
        <v>504</v>
      </c>
      <c r="M119" s="218"/>
      <c r="N119" s="218"/>
      <c r="O119" s="218"/>
      <c r="P119" s="218"/>
      <c r="Q119" s="218"/>
      <c r="R119" s="218"/>
      <c r="S119" s="218"/>
      <c r="T119" s="218"/>
      <c r="U119" s="598"/>
    </row>
  </sheetData>
  <sheetProtection selectLockedCells="1"/>
  <mergeCells count="132">
    <mergeCell ref="I109:I119"/>
    <mergeCell ref="J109:J119"/>
    <mergeCell ref="K109:K114"/>
    <mergeCell ref="H98:H108"/>
    <mergeCell ref="U87:U97"/>
    <mergeCell ref="A98:A108"/>
    <mergeCell ref="B98:B108"/>
    <mergeCell ref="C98:C108"/>
    <mergeCell ref="D98:D108"/>
    <mergeCell ref="E98:E108"/>
    <mergeCell ref="F98:F108"/>
    <mergeCell ref="G98:G108"/>
    <mergeCell ref="U98:U108"/>
    <mergeCell ref="A109:A119"/>
    <mergeCell ref="B109:B119"/>
    <mergeCell ref="C109:C119"/>
    <mergeCell ref="D109:D119"/>
    <mergeCell ref="E109:E119"/>
    <mergeCell ref="U109:U119"/>
    <mergeCell ref="F109:F119"/>
    <mergeCell ref="G109:G119"/>
    <mergeCell ref="H109:H119"/>
    <mergeCell ref="I98:I108"/>
    <mergeCell ref="A87:A97"/>
    <mergeCell ref="G65:G75"/>
    <mergeCell ref="B87:B97"/>
    <mergeCell ref="C87:C97"/>
    <mergeCell ref="D87:D97"/>
    <mergeCell ref="E87:E97"/>
    <mergeCell ref="F87:F97"/>
    <mergeCell ref="G87:G97"/>
    <mergeCell ref="H87:H97"/>
    <mergeCell ref="I87:I97"/>
    <mergeCell ref="I76:I86"/>
    <mergeCell ref="H65:H75"/>
    <mergeCell ref="I65:I75"/>
    <mergeCell ref="J98:J108"/>
    <mergeCell ref="K98:K103"/>
    <mergeCell ref="J65:J75"/>
    <mergeCell ref="K65:K70"/>
    <mergeCell ref="J87:J97"/>
    <mergeCell ref="K87:K92"/>
    <mergeCell ref="U65:U75"/>
    <mergeCell ref="A76:A86"/>
    <mergeCell ref="B76:B86"/>
    <mergeCell ref="C76:C86"/>
    <mergeCell ref="D76:D86"/>
    <mergeCell ref="E76:E86"/>
    <mergeCell ref="U76:U86"/>
    <mergeCell ref="F76:F86"/>
    <mergeCell ref="G76:G86"/>
    <mergeCell ref="H76:H86"/>
    <mergeCell ref="J76:J86"/>
    <mergeCell ref="K76:K81"/>
    <mergeCell ref="A65:A75"/>
    <mergeCell ref="B65:B75"/>
    <mergeCell ref="C65:C75"/>
    <mergeCell ref="D65:D75"/>
    <mergeCell ref="E65:E75"/>
    <mergeCell ref="F65:F75"/>
    <mergeCell ref="A43:A53"/>
    <mergeCell ref="B43:B53"/>
    <mergeCell ref="C43:C53"/>
    <mergeCell ref="D43:D53"/>
    <mergeCell ref="E43:E53"/>
    <mergeCell ref="U43:U53"/>
    <mergeCell ref="A54:A64"/>
    <mergeCell ref="H54:H64"/>
    <mergeCell ref="I54:I64"/>
    <mergeCell ref="F43:F53"/>
    <mergeCell ref="G43:G53"/>
    <mergeCell ref="H43:H53"/>
    <mergeCell ref="I43:I53"/>
    <mergeCell ref="B54:B64"/>
    <mergeCell ref="C54:C64"/>
    <mergeCell ref="D54:D64"/>
    <mergeCell ref="E54:E64"/>
    <mergeCell ref="F54:F64"/>
    <mergeCell ref="G54:G64"/>
    <mergeCell ref="J43:J53"/>
    <mergeCell ref="K43:K48"/>
    <mergeCell ref="J54:J64"/>
    <mergeCell ref="K54:K64"/>
    <mergeCell ref="U54:U64"/>
    <mergeCell ref="A32:A42"/>
    <mergeCell ref="B32:B42"/>
    <mergeCell ref="C32:C42"/>
    <mergeCell ref="D32:D42"/>
    <mergeCell ref="E32:E42"/>
    <mergeCell ref="U32:U42"/>
    <mergeCell ref="F32:F42"/>
    <mergeCell ref="G32:G42"/>
    <mergeCell ref="H32:H42"/>
    <mergeCell ref="I32:I42"/>
    <mergeCell ref="J32:J42"/>
    <mergeCell ref="K32:K37"/>
    <mergeCell ref="U10:U20"/>
    <mergeCell ref="A21:A31"/>
    <mergeCell ref="B21:B31"/>
    <mergeCell ref="C21:C31"/>
    <mergeCell ref="D21:D31"/>
    <mergeCell ref="E21:E31"/>
    <mergeCell ref="F21:F31"/>
    <mergeCell ref="G21:G31"/>
    <mergeCell ref="H21:H31"/>
    <mergeCell ref="I21:I31"/>
    <mergeCell ref="J21:J31"/>
    <mergeCell ref="K21:K26"/>
    <mergeCell ref="U21:U31"/>
    <mergeCell ref="L9:T9"/>
    <mergeCell ref="A10:A20"/>
    <mergeCell ref="B10:B20"/>
    <mergeCell ref="C10:C20"/>
    <mergeCell ref="D10:D20"/>
    <mergeCell ref="E10:E20"/>
    <mergeCell ref="F10:F20"/>
    <mergeCell ref="G10:G20"/>
    <mergeCell ref="H10:H20"/>
    <mergeCell ref="I10:I20"/>
    <mergeCell ref="J10:J20"/>
    <mergeCell ref="K10:K15"/>
    <mergeCell ref="A2:I5"/>
    <mergeCell ref="V2:X5"/>
    <mergeCell ref="Y2:AH2"/>
    <mergeCell ref="Y3:Z5"/>
    <mergeCell ref="AA3:AD5"/>
    <mergeCell ref="AE3:AE5"/>
    <mergeCell ref="AF3:AH5"/>
    <mergeCell ref="V7:AD7"/>
    <mergeCell ref="A8:G8"/>
    <mergeCell ref="J8:K8"/>
    <mergeCell ref="L8:U8"/>
  </mergeCells>
  <phoneticPr fontId="1"/>
  <pageMargins left="0" right="0" top="0" bottom="0" header="0" footer="0"/>
  <pageSetup paperSize="8" scale="23" fitToHeight="0" orientation="landscape" r:id="rId1"/>
  <rowBreaks count="1" manualBreakCount="1">
    <brk id="64" max="18" man="1"/>
  </rowBreaks>
  <colBreaks count="1" manualBreakCount="1">
    <brk id="23" max="1048575"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'C:\Users\sho5396.SMD\Desktop\[★サプライヤー様説明用★sm5C.0000【チラシ流用】EC売出原稿 - コピー.xlsx]自動計算（このシートは消さない）'!#REF!</xm:f>
          </x14:formula1>
          <xm:sqref>J10 J76:J81 J109:J114 J98:J103 J87:J92 J64:J70 J54:J58 J43:J48 J32:J37 J21:J26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AA59"/>
  <sheetViews>
    <sheetView zoomScale="55" zoomScaleNormal="55" workbookViewId="0">
      <selection activeCell="I25" sqref="I25"/>
    </sheetView>
  </sheetViews>
  <sheetFormatPr defaultColWidth="8.58203125" defaultRowHeight="13"/>
  <cols>
    <col min="1" max="1" width="4.1640625" style="135" customWidth="1"/>
    <col min="2" max="2" width="37.6640625" style="135" customWidth="1"/>
    <col min="3" max="3" width="9.1640625" style="137" customWidth="1"/>
    <col min="4" max="4" width="9.08203125" style="135" customWidth="1"/>
    <col min="5" max="5" width="22.08203125" style="135" customWidth="1"/>
    <col min="6" max="6" width="20.5" style="135" customWidth="1"/>
    <col min="7" max="7" width="44.08203125" style="136" customWidth="1"/>
    <col min="8" max="8" width="78.08203125" style="136" customWidth="1"/>
    <col min="9" max="9" width="39.6640625" style="136" customWidth="1"/>
    <col min="10" max="10" width="55.08203125" style="136" customWidth="1"/>
    <col min="11" max="11" width="19" style="136" customWidth="1"/>
    <col min="12" max="26" width="5.58203125" style="136" customWidth="1"/>
    <col min="27" max="16384" width="8.58203125" style="136"/>
  </cols>
  <sheetData>
    <row r="1" spans="1:27" ht="13.5" thickBot="1"/>
    <row r="2" spans="1:27" ht="29.15" customHeight="1" thickTop="1" thickBot="1">
      <c r="A2" s="608" t="s">
        <v>245</v>
      </c>
      <c r="B2" s="608"/>
      <c r="C2" s="608"/>
      <c r="D2" s="608"/>
      <c r="E2" s="608"/>
      <c r="F2" s="608"/>
      <c r="G2" s="608"/>
      <c r="H2" s="148"/>
      <c r="I2" s="602" t="s">
        <v>1</v>
      </c>
      <c r="J2" s="612">
        <f>原稿①!J5</f>
        <v>45199</v>
      </c>
      <c r="K2" s="613"/>
      <c r="L2" s="613"/>
      <c r="M2" s="613"/>
      <c r="N2" s="614"/>
      <c r="O2" s="514" t="s">
        <v>142</v>
      </c>
      <c r="P2" s="515"/>
      <c r="Q2" s="515"/>
      <c r="R2" s="515"/>
      <c r="S2" s="515"/>
      <c r="T2" s="515"/>
      <c r="U2" s="515"/>
      <c r="V2" s="515"/>
      <c r="W2" s="515"/>
      <c r="X2" s="516"/>
    </row>
    <row r="3" spans="1:27" ht="13.25" customHeight="1">
      <c r="A3" s="609"/>
      <c r="B3" s="609"/>
      <c r="C3" s="609"/>
      <c r="D3" s="609"/>
      <c r="E3" s="609"/>
      <c r="F3" s="609"/>
      <c r="G3" s="609"/>
      <c r="H3" s="148"/>
      <c r="I3" s="603"/>
      <c r="J3" s="615"/>
      <c r="K3" s="570"/>
      <c r="L3" s="570"/>
      <c r="M3" s="570"/>
      <c r="N3" s="616"/>
      <c r="O3" s="620" t="s">
        <v>2</v>
      </c>
      <c r="P3" s="621"/>
      <c r="Q3" s="579">
        <f>原稿①!O6</f>
        <v>0</v>
      </c>
      <c r="R3" s="579"/>
      <c r="S3" s="579"/>
      <c r="T3" s="579"/>
      <c r="U3" s="625" t="s">
        <v>3</v>
      </c>
      <c r="V3" s="627">
        <f>原稿①!T6</f>
        <v>0</v>
      </c>
      <c r="W3" s="628"/>
      <c r="X3" s="629"/>
    </row>
    <row r="4" spans="1:27" ht="13.25" customHeight="1">
      <c r="A4" s="609"/>
      <c r="B4" s="609"/>
      <c r="C4" s="609"/>
      <c r="D4" s="609"/>
      <c r="E4" s="609"/>
      <c r="F4" s="609"/>
      <c r="G4" s="609"/>
      <c r="H4" s="148"/>
      <c r="I4" s="603"/>
      <c r="J4" s="615"/>
      <c r="K4" s="570"/>
      <c r="L4" s="570"/>
      <c r="M4" s="570"/>
      <c r="N4" s="616"/>
      <c r="O4" s="620"/>
      <c r="P4" s="621"/>
      <c r="Q4" s="579"/>
      <c r="R4" s="579"/>
      <c r="S4" s="579"/>
      <c r="T4" s="579"/>
      <c r="U4" s="625"/>
      <c r="V4" s="630"/>
      <c r="W4" s="578"/>
      <c r="X4" s="631"/>
    </row>
    <row r="5" spans="1:27" ht="13.5" customHeight="1" thickBot="1">
      <c r="A5" s="610"/>
      <c r="B5" s="610"/>
      <c r="C5" s="610"/>
      <c r="D5" s="610"/>
      <c r="E5" s="610"/>
      <c r="F5" s="610"/>
      <c r="G5" s="610"/>
      <c r="H5" s="148"/>
      <c r="I5" s="604"/>
      <c r="J5" s="617"/>
      <c r="K5" s="618"/>
      <c r="L5" s="618"/>
      <c r="M5" s="618"/>
      <c r="N5" s="619"/>
      <c r="O5" s="622"/>
      <c r="P5" s="623"/>
      <c r="Q5" s="624"/>
      <c r="R5" s="624"/>
      <c r="S5" s="624"/>
      <c r="T5" s="624"/>
      <c r="U5" s="626"/>
      <c r="V5" s="632"/>
      <c r="W5" s="633"/>
      <c r="X5" s="634"/>
    </row>
    <row r="6" spans="1:27" ht="24.65" customHeight="1" thickTop="1">
      <c r="J6" s="209" t="s">
        <v>296</v>
      </c>
      <c r="K6" s="210">
        <f>原稿①!AH4</f>
        <v>0</v>
      </c>
    </row>
    <row r="7" spans="1:27" ht="24.65" customHeight="1" thickBot="1">
      <c r="J7" s="209" t="s">
        <v>297</v>
      </c>
      <c r="K7" s="211">
        <f>原稿①!AH5</f>
        <v>0</v>
      </c>
      <c r="L7" s="637" t="s">
        <v>243</v>
      </c>
      <c r="M7" s="637"/>
      <c r="N7" s="637"/>
      <c r="O7" s="637"/>
      <c r="P7" s="637"/>
      <c r="Q7" s="637"/>
      <c r="R7" s="637"/>
      <c r="S7" s="637"/>
      <c r="T7" s="637"/>
      <c r="U7" s="637"/>
      <c r="V7" s="637"/>
      <c r="W7" s="637"/>
      <c r="X7" s="637"/>
      <c r="Y7" s="637"/>
      <c r="Z7" s="638"/>
    </row>
    <row r="8" spans="1:27" ht="28.25" customHeight="1" thickBot="1">
      <c r="A8" s="599" t="s">
        <v>183</v>
      </c>
      <c r="B8" s="600"/>
      <c r="C8" s="600"/>
      <c r="D8" s="600"/>
      <c r="E8" s="600"/>
      <c r="F8" s="600"/>
      <c r="G8" s="600"/>
      <c r="H8" s="600"/>
      <c r="I8" s="600"/>
      <c r="J8" s="600"/>
      <c r="K8" s="601"/>
      <c r="L8" s="635" t="s">
        <v>276</v>
      </c>
      <c r="M8" s="636"/>
      <c r="N8" s="611" t="s">
        <v>184</v>
      </c>
      <c r="O8" s="606"/>
      <c r="P8" s="606"/>
      <c r="Q8" s="606"/>
      <c r="R8" s="607"/>
      <c r="S8" s="611" t="s">
        <v>170</v>
      </c>
      <c r="T8" s="606"/>
      <c r="U8" s="606"/>
      <c r="V8" s="607"/>
      <c r="W8" s="605" t="s">
        <v>175</v>
      </c>
      <c r="X8" s="606"/>
      <c r="Y8" s="606"/>
      <c r="Z8" s="607"/>
    </row>
    <row r="9" spans="1:27" ht="30.65" customHeight="1">
      <c r="A9" s="154" t="s">
        <v>178</v>
      </c>
      <c r="B9" s="155" t="s">
        <v>169</v>
      </c>
      <c r="C9" s="156" t="s">
        <v>12</v>
      </c>
      <c r="D9" s="155" t="s">
        <v>5</v>
      </c>
      <c r="E9" s="155" t="s">
        <v>13</v>
      </c>
      <c r="F9" s="155" t="s">
        <v>14</v>
      </c>
      <c r="G9" s="155" t="s">
        <v>149</v>
      </c>
      <c r="H9" s="155" t="s">
        <v>181</v>
      </c>
      <c r="I9" s="155" t="s">
        <v>163</v>
      </c>
      <c r="J9" s="155" t="s">
        <v>171</v>
      </c>
      <c r="K9" s="155" t="s">
        <v>176</v>
      </c>
      <c r="L9" s="206" t="s">
        <v>277</v>
      </c>
      <c r="M9" s="206" t="s">
        <v>278</v>
      </c>
      <c r="N9" s="157" t="s">
        <v>106</v>
      </c>
      <c r="O9" s="157" t="s">
        <v>164</v>
      </c>
      <c r="P9" s="157" t="s">
        <v>165</v>
      </c>
      <c r="Q9" s="157" t="s">
        <v>166</v>
      </c>
      <c r="R9" s="158" t="s">
        <v>167</v>
      </c>
      <c r="S9" s="159" t="s">
        <v>179</v>
      </c>
      <c r="T9" s="159" t="s">
        <v>172</v>
      </c>
      <c r="U9" s="159" t="s">
        <v>173</v>
      </c>
      <c r="V9" s="159" t="s">
        <v>174</v>
      </c>
      <c r="W9" s="159" t="s">
        <v>286</v>
      </c>
      <c r="X9" s="159" t="s">
        <v>287</v>
      </c>
      <c r="Y9" s="159" t="s">
        <v>288</v>
      </c>
      <c r="Z9" s="160" t="s">
        <v>289</v>
      </c>
    </row>
    <row r="10" spans="1:27" ht="120" customHeight="1">
      <c r="A10" s="149">
        <f>原稿①!B12</f>
        <v>1</v>
      </c>
      <c r="B10" s="262" t="str">
        <f>IF(サプライヤー入力FM!$I$10="","",原稿①!F12&amp;"")</f>
        <v/>
      </c>
      <c r="C10" s="151" t="str">
        <f>IF(サプライヤー入力FM!$I$10="","",原稿①!G12&amp;"")</f>
        <v/>
      </c>
      <c r="D10" s="151" t="str">
        <f>IF(サプライヤー入力FM!$I$10="","",原稿①!H12&amp;"")</f>
        <v/>
      </c>
      <c r="E10" s="151" t="str">
        <f>IF(サプライヤー入力FM!$I$10="","",原稿①!I12&amp;"")</f>
        <v/>
      </c>
      <c r="F10" s="151" t="str">
        <f>IF(サプライヤー入力FM!$I$10="","",原稿①!J12&amp;"")</f>
        <v/>
      </c>
      <c r="G10" s="161" t="str">
        <f>サプライヤー入力FM!I10&amp;""</f>
        <v/>
      </c>
      <c r="H10" s="163" t="str">
        <f>IF(サプライヤー入力FM!$I$10="","",サプライヤー入力FM!AD10)</f>
        <v/>
      </c>
      <c r="I10" s="162" t="str">
        <f>サプライヤー入力FM!U10&amp;""</f>
        <v/>
      </c>
      <c r="J10" s="162" t="str">
        <f>原稿①!AH15&amp;サプライヤー入力FM!G10&amp;サプライヤー入力FM!H10</f>
        <v/>
      </c>
      <c r="K10" s="152" t="str">
        <f>IF(サプライヤー入力FM!$I$10="","",原稿①!W12&amp;"")</f>
        <v/>
      </c>
      <c r="L10" s="152" t="str">
        <f>IF(サプライヤー入力FM!$I$10="","",IF(原稿①!AB12="ゆうﾊﾟｹｯﾄ","1",""))</f>
        <v/>
      </c>
      <c r="M10" s="152" t="str">
        <f>IF(サプライヤー入力FM!$I$10="","",IF(原稿①!AB12="大物","1",""))</f>
        <v/>
      </c>
      <c r="N10" s="150" t="str">
        <f>IF(サプライヤー入力FM!$I$10="","",IF(原稿①!Y12="","",1))</f>
        <v/>
      </c>
      <c r="O10" s="150" t="str">
        <f>IF(サプライヤー入力FM!$I$10="","",IF(原稿①!Z12="","",1))</f>
        <v/>
      </c>
      <c r="P10" s="169"/>
      <c r="Q10" s="150" t="str">
        <f>IF(AND(OR(原稿①!$F$5="5F"),(B10&lt;&gt;"")),1,"")</f>
        <v/>
      </c>
      <c r="R10" s="169"/>
      <c r="S10" s="150" t="str">
        <f>IF($B10="","",YEAR($J$2))</f>
        <v/>
      </c>
      <c r="T10" s="150" t="str">
        <f t="shared" ref="T10:T59" si="0">IF($B10="","",MONTH($J$2))</f>
        <v/>
      </c>
      <c r="U10" s="150" t="str">
        <f t="shared" ref="U10:U59" si="1">IF($B10="","",DAY($J$2))</f>
        <v/>
      </c>
      <c r="V10" s="150" t="str">
        <f>IF(B10="","",9)</f>
        <v/>
      </c>
      <c r="W10" s="169"/>
      <c r="X10" s="169"/>
      <c r="Y10" s="169"/>
      <c r="Z10" s="172"/>
      <c r="AA10" s="164"/>
    </row>
    <row r="11" spans="1:27" ht="120" customHeight="1">
      <c r="A11" s="149">
        <f>A10+1</f>
        <v>2</v>
      </c>
      <c r="B11" s="262" t="str">
        <f>IF(サプライヤー入力FM!$I$21="","",原稿①!F16&amp;"")</f>
        <v/>
      </c>
      <c r="C11" s="151" t="str">
        <f>IF(サプライヤー入力FM!$I$21="","",原稿①!G16&amp;"")</f>
        <v/>
      </c>
      <c r="D11" s="151" t="str">
        <f>IF(サプライヤー入力FM!$I$21="","",原稿①!H16&amp;"")</f>
        <v/>
      </c>
      <c r="E11" s="151" t="str">
        <f>IF(サプライヤー入力FM!$I$21="","",原稿①!I16&amp;"")</f>
        <v/>
      </c>
      <c r="F11" s="151" t="str">
        <f>IF(サプライヤー入力FM!$I$21="","",原稿①!J16&amp;"")</f>
        <v/>
      </c>
      <c r="G11" s="162" t="str">
        <f>サプライヤー入力FM!I21&amp;""</f>
        <v/>
      </c>
      <c r="H11" s="163" t="str">
        <f>IF(サプライヤー入力FM!$I$21="","",サプライヤー入力FM!AD21)</f>
        <v/>
      </c>
      <c r="I11" s="162" t="str">
        <f>サプライヤー入力FM!U21&amp;""</f>
        <v/>
      </c>
      <c r="J11" s="162" t="str">
        <f>原稿①!AH19&amp;サプライヤー入力FM!G21&amp;サプライヤー入力FM!H21</f>
        <v/>
      </c>
      <c r="K11" s="152" t="str">
        <f>IF(サプライヤー入力FM!$I$21="","",原稿①!W16&amp;"")</f>
        <v/>
      </c>
      <c r="L11" s="152" t="str">
        <f>IF(サプライヤー入力FM!$I$21="","",IF(原稿①!AB16="ゆうﾊﾟｹｯﾄ","1",""))</f>
        <v/>
      </c>
      <c r="M11" s="152" t="str">
        <f>IF(サプライヤー入力FM!$I$21="","",IF(原稿①!AB16="大物","1",""))</f>
        <v/>
      </c>
      <c r="N11" s="150" t="str">
        <f>IF(サプライヤー入力FM!$I$21="","",IF(原稿①!Y16="","",1))</f>
        <v/>
      </c>
      <c r="O11" s="150" t="str">
        <f>IF(サプライヤー入力FM!$I$21="","",IF(原稿①!Z16="","",1))</f>
        <v/>
      </c>
      <c r="P11" s="170"/>
      <c r="Q11" s="150" t="str">
        <f>IF(AND(OR(原稿①!$F$5="5F"),(B11&lt;&gt;"")),1,"")</f>
        <v/>
      </c>
      <c r="R11" s="170"/>
      <c r="S11" s="150" t="str">
        <f t="shared" ref="S11:S59" si="2">IF($B11="","",YEAR($J$2))</f>
        <v/>
      </c>
      <c r="T11" s="150" t="str">
        <f t="shared" si="0"/>
        <v/>
      </c>
      <c r="U11" s="150" t="str">
        <f t="shared" si="1"/>
        <v/>
      </c>
      <c r="V11" s="150" t="str">
        <f t="shared" ref="V11:V59" si="3">IF(B11="","",9)</f>
        <v/>
      </c>
      <c r="W11" s="169"/>
      <c r="X11" s="169"/>
      <c r="Y11" s="169"/>
      <c r="Z11" s="172"/>
      <c r="AA11" s="164"/>
    </row>
    <row r="12" spans="1:27" ht="120" customHeight="1">
      <c r="A12" s="149">
        <f t="shared" ref="A12:A59" si="4">A11+1</f>
        <v>3</v>
      </c>
      <c r="B12" s="262" t="str">
        <f>IF(サプライヤー入力FM!$I$32="","",原稿①!F20&amp;"")</f>
        <v/>
      </c>
      <c r="C12" s="151" t="str">
        <f>IF(サプライヤー入力FM!$I$32="","",原稿①!G20&amp;"")</f>
        <v/>
      </c>
      <c r="D12" s="151" t="str">
        <f>IF(サプライヤー入力FM!$I$32="","",原稿①!H20&amp;"")</f>
        <v/>
      </c>
      <c r="E12" s="151" t="str">
        <f>IF(サプライヤー入力FM!$I$32="","",原稿①!I20&amp;"")</f>
        <v/>
      </c>
      <c r="F12" s="151" t="str">
        <f>IF(サプライヤー入力FM!$I$32="","",原稿①!J20&amp;"")</f>
        <v/>
      </c>
      <c r="G12" s="162" t="str">
        <f>サプライヤー入力FM!I32&amp;""</f>
        <v/>
      </c>
      <c r="H12" s="163" t="str">
        <f>IF(サプライヤー入力FM!$I$32="","",サプライヤー入力FM!AD32)</f>
        <v/>
      </c>
      <c r="I12" s="162" t="str">
        <f>サプライヤー入力FM!U32&amp;""</f>
        <v/>
      </c>
      <c r="J12" s="162" t="str">
        <f>原稿①!AH23&amp;サプライヤー入力FM!G32&amp;サプライヤー入力FM!H32</f>
        <v/>
      </c>
      <c r="K12" s="152" t="str">
        <f>IF(サプライヤー入力FM!$I$32="","",原稿①!W20&amp;"")</f>
        <v/>
      </c>
      <c r="L12" s="152" t="str">
        <f>IF(サプライヤー入力FM!$I$32="","",IF(原稿①!AB20="ゆうﾊﾟｹｯﾄ","1",""))</f>
        <v/>
      </c>
      <c r="M12" s="152" t="str">
        <f>IF(サプライヤー入力FM!$I$32="","",IF(原稿①!AB20="大物","1",""))</f>
        <v/>
      </c>
      <c r="N12" s="150" t="str">
        <f>IF(サプライヤー入力FM!$I$32="","",IF(原稿①!Y20="","",1))</f>
        <v/>
      </c>
      <c r="O12" s="150" t="str">
        <f>IF(サプライヤー入力FM!$I$32="","",IF(原稿①!Z20="","",1))</f>
        <v/>
      </c>
      <c r="P12" s="170"/>
      <c r="Q12" s="150" t="str">
        <f>IF(AND(OR(原稿①!$F$5="5F"),(B12&lt;&gt;"")),1,"")</f>
        <v/>
      </c>
      <c r="R12" s="170"/>
      <c r="S12" s="150" t="str">
        <f t="shared" si="2"/>
        <v/>
      </c>
      <c r="T12" s="150" t="str">
        <f t="shared" si="0"/>
        <v/>
      </c>
      <c r="U12" s="150" t="str">
        <f t="shared" si="1"/>
        <v/>
      </c>
      <c r="V12" s="150" t="str">
        <f t="shared" si="3"/>
        <v/>
      </c>
      <c r="W12" s="169"/>
      <c r="X12" s="169"/>
      <c r="Y12" s="169"/>
      <c r="Z12" s="172"/>
      <c r="AA12" s="164"/>
    </row>
    <row r="13" spans="1:27" ht="120" customHeight="1">
      <c r="A13" s="149">
        <f t="shared" si="4"/>
        <v>4</v>
      </c>
      <c r="B13" s="262" t="str">
        <f>IF(サプライヤー入力FM!$I$43="","",原稿①!F24&amp;"")</f>
        <v/>
      </c>
      <c r="C13" s="151" t="str">
        <f>IF(サプライヤー入力FM!$I$43="","",原稿①!G24&amp;"")</f>
        <v/>
      </c>
      <c r="D13" s="151" t="str">
        <f>IF(サプライヤー入力FM!$I$43="","",原稿①!H24&amp;"")</f>
        <v/>
      </c>
      <c r="E13" s="151" t="str">
        <f>IF(サプライヤー入力FM!$I$43="","",原稿①!I24&amp;"")</f>
        <v/>
      </c>
      <c r="F13" s="151" t="str">
        <f>IF(サプライヤー入力FM!$I$43="","",原稿①!J24&amp;"")</f>
        <v/>
      </c>
      <c r="G13" s="162" t="str">
        <f>サプライヤー入力FM!I43&amp;""</f>
        <v/>
      </c>
      <c r="H13" s="163" t="str">
        <f>IF(サプライヤー入力FM!$I$43="","",サプライヤー入力FM!AD43)</f>
        <v/>
      </c>
      <c r="I13" s="162" t="str">
        <f>サプライヤー入力FM!U43&amp;""</f>
        <v/>
      </c>
      <c r="J13" s="162" t="str">
        <f>原稿①!AH27&amp;サプライヤー入力FM!G43&amp;サプライヤー入力FM!H43</f>
        <v/>
      </c>
      <c r="K13" s="152" t="str">
        <f>IF(サプライヤー入力FM!$I$43="","",原稿①!W24&amp;"")</f>
        <v/>
      </c>
      <c r="L13" s="152" t="str">
        <f>IF(サプライヤー入力FM!$I$43="","",IF(原稿①!AB24="ゆうﾊﾟｹｯﾄ","1",""))</f>
        <v/>
      </c>
      <c r="M13" s="152" t="str">
        <f>IF(サプライヤー入力FM!$I$43="","",IF(原稿①!AB24="大物","1",""))</f>
        <v/>
      </c>
      <c r="N13" s="150" t="str">
        <f>IF(サプライヤー入力FM!$I$43="","",IF(原稿①!Y24="","",1))</f>
        <v/>
      </c>
      <c r="O13" s="150" t="str">
        <f>IF(サプライヤー入力FM!$I$43="","",IF(原稿①!Z24="","",1))</f>
        <v/>
      </c>
      <c r="P13" s="170"/>
      <c r="Q13" s="150" t="str">
        <f>IF(AND(OR(原稿①!$F$5="5F"),(B13&lt;&gt;"")),1,"")</f>
        <v/>
      </c>
      <c r="R13" s="170"/>
      <c r="S13" s="150" t="str">
        <f t="shared" si="2"/>
        <v/>
      </c>
      <c r="T13" s="150" t="str">
        <f t="shared" si="0"/>
        <v/>
      </c>
      <c r="U13" s="150" t="str">
        <f t="shared" si="1"/>
        <v/>
      </c>
      <c r="V13" s="150" t="str">
        <f t="shared" si="3"/>
        <v/>
      </c>
      <c r="W13" s="169"/>
      <c r="X13" s="169"/>
      <c r="Y13" s="169"/>
      <c r="Z13" s="172"/>
      <c r="AA13" s="164"/>
    </row>
    <row r="14" spans="1:27" ht="120" customHeight="1">
      <c r="A14" s="149">
        <f t="shared" si="4"/>
        <v>5</v>
      </c>
      <c r="B14" s="262" t="str">
        <f>IF(サプライヤー入力FM!$I$54="","",原稿①!F28&amp;"")</f>
        <v/>
      </c>
      <c r="C14" s="151" t="str">
        <f>IF(サプライヤー入力FM!$I$54="","",原稿①!G28&amp;"")</f>
        <v/>
      </c>
      <c r="D14" s="151" t="str">
        <f>IF(サプライヤー入力FM!$I$54="","",原稿①!H28&amp;"")</f>
        <v/>
      </c>
      <c r="E14" s="151" t="str">
        <f>IF(サプライヤー入力FM!$I$54="","",原稿①!I28&amp;"")</f>
        <v/>
      </c>
      <c r="F14" s="151" t="str">
        <f>IF(サプライヤー入力FM!$I$54="","",原稿①!J28&amp;"")</f>
        <v/>
      </c>
      <c r="G14" s="162" t="str">
        <f>サプライヤー入力FM!I54&amp;""</f>
        <v/>
      </c>
      <c r="H14" s="163" t="str">
        <f>IF(サプライヤー入力FM!$I$54="","",サプライヤー入力FM!AD54)</f>
        <v/>
      </c>
      <c r="I14" s="162" t="str">
        <f>サプライヤー入力FM!U54&amp;""</f>
        <v/>
      </c>
      <c r="J14" s="162" t="str">
        <f>原稿①!AH31&amp;サプライヤー入力FM!G54&amp;サプライヤー入力FM!H54</f>
        <v/>
      </c>
      <c r="K14" s="152" t="str">
        <f>IF(サプライヤー入力FM!$I$54="","",原稿①!W28&amp;"")</f>
        <v/>
      </c>
      <c r="L14" s="152" t="str">
        <f>IF(サプライヤー入力FM!$I$54="","",IF(原稿①!AB28="ゆうﾊﾟｹｯﾄ","1",""))</f>
        <v/>
      </c>
      <c r="M14" s="152" t="str">
        <f>IF(サプライヤー入力FM!$I$54="","",IF(原稿①!AB28="大物","1",""))</f>
        <v/>
      </c>
      <c r="N14" s="150" t="str">
        <f>IF(サプライヤー入力FM!$I$54="","",IF(原稿①!Y28="","",1))</f>
        <v/>
      </c>
      <c r="O14" s="150" t="str">
        <f>IF(サプライヤー入力FM!$I$54="","",IF(原稿①!Z28="","",1))</f>
        <v/>
      </c>
      <c r="P14" s="170"/>
      <c r="Q14" s="150" t="str">
        <f>IF(AND(OR(原稿①!$F$5="5F"),(B14&lt;&gt;"")),1,"")</f>
        <v/>
      </c>
      <c r="R14" s="170"/>
      <c r="S14" s="150" t="str">
        <f t="shared" si="2"/>
        <v/>
      </c>
      <c r="T14" s="150" t="str">
        <f t="shared" si="0"/>
        <v/>
      </c>
      <c r="U14" s="150" t="str">
        <f t="shared" si="1"/>
        <v/>
      </c>
      <c r="V14" s="150" t="str">
        <f t="shared" si="3"/>
        <v/>
      </c>
      <c r="W14" s="169"/>
      <c r="X14" s="169"/>
      <c r="Y14" s="169"/>
      <c r="Z14" s="172"/>
      <c r="AA14" s="164"/>
    </row>
    <row r="15" spans="1:27" ht="120" customHeight="1">
      <c r="A15" s="149">
        <f t="shared" si="4"/>
        <v>6</v>
      </c>
      <c r="B15" s="262" t="str">
        <f>IF(サプライヤー入力FM!$I$65="","",原稿①!F32&amp;"")</f>
        <v/>
      </c>
      <c r="C15" s="151" t="str">
        <f>IF(サプライヤー入力FM!$I$65="","",原稿①!G32&amp;"")</f>
        <v/>
      </c>
      <c r="D15" s="151" t="str">
        <f>IF(サプライヤー入力FM!$I$65="","",原稿①!H32&amp;"")</f>
        <v/>
      </c>
      <c r="E15" s="151" t="str">
        <f>IF(サプライヤー入力FM!$I$65="","",原稿①!I32&amp;"")</f>
        <v/>
      </c>
      <c r="F15" s="151" t="str">
        <f>IF(サプライヤー入力FM!$I$65="","",原稿①!J32&amp;"")</f>
        <v/>
      </c>
      <c r="G15" s="162" t="str">
        <f>サプライヤー入力FM!I65&amp;""</f>
        <v/>
      </c>
      <c r="H15" s="163" t="str">
        <f>IF(サプライヤー入力FM!$I$65="","",サプライヤー入力FM!AD65)</f>
        <v/>
      </c>
      <c r="I15" s="162" t="str">
        <f>サプライヤー入力FM!U65&amp;""</f>
        <v/>
      </c>
      <c r="J15" s="162" t="str">
        <f>原稿①!AH35&amp;サプライヤー入力FM!G65&amp;サプライヤー入力FM!H65</f>
        <v/>
      </c>
      <c r="K15" s="152" t="str">
        <f>IF(サプライヤー入力FM!$I$65="","",原稿①!W32&amp;"")</f>
        <v/>
      </c>
      <c r="L15" s="152" t="str">
        <f>IF(サプライヤー入力FM!$I$65="","",IF(原稿①!AB32="ゆうﾊﾟｹｯﾄ","1",""))</f>
        <v/>
      </c>
      <c r="M15" s="152" t="str">
        <f>IF(サプライヤー入力FM!$I$65="","",IF(原稿①!AB32="大物","1",""))</f>
        <v/>
      </c>
      <c r="N15" s="150" t="str">
        <f>IF(サプライヤー入力FM!$I$65="","",IF(原稿①!Y32="","",1))</f>
        <v/>
      </c>
      <c r="O15" s="150" t="str">
        <f>IF(サプライヤー入力FM!$I$65="","",IF(原稿①!Z32="","",1))</f>
        <v/>
      </c>
      <c r="P15" s="170"/>
      <c r="Q15" s="150" t="str">
        <f>IF(AND(OR(原稿①!$F$5="5F"),(B15&lt;&gt;"")),1,"")</f>
        <v/>
      </c>
      <c r="R15" s="170"/>
      <c r="S15" s="150" t="str">
        <f t="shared" si="2"/>
        <v/>
      </c>
      <c r="T15" s="150" t="str">
        <f t="shared" si="0"/>
        <v/>
      </c>
      <c r="U15" s="150" t="str">
        <f t="shared" si="1"/>
        <v/>
      </c>
      <c r="V15" s="150" t="str">
        <f t="shared" si="3"/>
        <v/>
      </c>
      <c r="W15" s="169"/>
      <c r="X15" s="169"/>
      <c r="Y15" s="169"/>
      <c r="Z15" s="172"/>
      <c r="AA15" s="164"/>
    </row>
    <row r="16" spans="1:27" ht="120" customHeight="1">
      <c r="A16" s="149">
        <f t="shared" si="4"/>
        <v>7</v>
      </c>
      <c r="B16" s="262" t="str">
        <f>IF(サプライヤー入力FM!$I$76="","",原稿①!F36&amp;"")</f>
        <v/>
      </c>
      <c r="C16" s="151" t="str">
        <f>IF(サプライヤー入力FM!$I$76="","",原稿①!G36&amp;"")</f>
        <v/>
      </c>
      <c r="D16" s="151" t="str">
        <f>IF(サプライヤー入力FM!$I$76="","",原稿①!H36&amp;"")</f>
        <v/>
      </c>
      <c r="E16" s="151" t="str">
        <f>IF(サプライヤー入力FM!$I$76="","",原稿①!I36&amp;"")</f>
        <v/>
      </c>
      <c r="F16" s="151" t="str">
        <f>IF(サプライヤー入力FM!$I$76="","",原稿①!J36&amp;"")</f>
        <v/>
      </c>
      <c r="G16" s="162" t="str">
        <f>サプライヤー入力FM!I76&amp;""</f>
        <v/>
      </c>
      <c r="H16" s="163" t="str">
        <f>IF(サプライヤー入力FM!$I$76="","",サプライヤー入力FM!AD76)</f>
        <v/>
      </c>
      <c r="I16" s="162" t="str">
        <f>サプライヤー入力FM!U76&amp;""</f>
        <v/>
      </c>
      <c r="J16" s="162" t="str">
        <f>原稿①!AH39&amp;サプライヤー入力FM!G76&amp;サプライヤー入力FM!H76</f>
        <v/>
      </c>
      <c r="K16" s="152" t="str">
        <f>IF(サプライヤー入力FM!$I$76="","",原稿①!W36&amp;"")</f>
        <v/>
      </c>
      <c r="L16" s="152" t="str">
        <f>IF(サプライヤー入力FM!$I$76="","",IF(原稿①!AB36="ゆうﾊﾟｹｯﾄ","1",""))</f>
        <v/>
      </c>
      <c r="M16" s="152" t="str">
        <f>IF(サプライヤー入力FM!$I$76="","",IF(原稿①!AB36="大物","1",""))</f>
        <v/>
      </c>
      <c r="N16" s="150" t="str">
        <f>IF(サプライヤー入力FM!$I$76="","",IF(原稿①!Y36="","",1))</f>
        <v/>
      </c>
      <c r="O16" s="150" t="str">
        <f>IF(サプライヤー入力FM!$I$76="","",IF(原稿①!Z36="","",1))</f>
        <v/>
      </c>
      <c r="P16" s="170"/>
      <c r="Q16" s="150" t="str">
        <f>IF(AND(OR(原稿①!$F$5="5F"),(B16&lt;&gt;"")),1,"")</f>
        <v/>
      </c>
      <c r="R16" s="170"/>
      <c r="S16" s="150" t="str">
        <f t="shared" si="2"/>
        <v/>
      </c>
      <c r="T16" s="150" t="str">
        <f t="shared" si="0"/>
        <v/>
      </c>
      <c r="U16" s="150" t="str">
        <f t="shared" si="1"/>
        <v/>
      </c>
      <c r="V16" s="150" t="str">
        <f t="shared" si="3"/>
        <v/>
      </c>
      <c r="W16" s="169"/>
      <c r="X16" s="169"/>
      <c r="Y16" s="169"/>
      <c r="Z16" s="172"/>
      <c r="AA16" s="164"/>
    </row>
    <row r="17" spans="1:27" ht="120" customHeight="1">
      <c r="A17" s="149">
        <f t="shared" si="4"/>
        <v>8</v>
      </c>
      <c r="B17" s="262" t="str">
        <f>IF(サプライヤー入力FM!$I$87="","",原稿①!F40&amp;"")</f>
        <v/>
      </c>
      <c r="C17" s="151" t="str">
        <f>IF(サプライヤー入力FM!$I$87="","",原稿①!G40&amp;"")</f>
        <v/>
      </c>
      <c r="D17" s="151" t="str">
        <f>IF(サプライヤー入力FM!$I$87="","",原稿①!H40&amp;"")</f>
        <v/>
      </c>
      <c r="E17" s="151" t="str">
        <f>IF(サプライヤー入力FM!$I$87="","",原稿①!I40&amp;"")</f>
        <v/>
      </c>
      <c r="F17" s="151" t="str">
        <f>IF(サプライヤー入力FM!$I$87="","",原稿①!J40&amp;"")</f>
        <v/>
      </c>
      <c r="G17" s="162" t="str">
        <f>サプライヤー入力FM!I87&amp;""</f>
        <v/>
      </c>
      <c r="H17" s="163" t="str">
        <f>IF(サプライヤー入力FM!$I$87="","",サプライヤー入力FM!AD87)</f>
        <v/>
      </c>
      <c r="I17" s="162" t="str">
        <f>サプライヤー入力FM!U87&amp;""</f>
        <v/>
      </c>
      <c r="J17" s="162" t="str">
        <f>原稿①!AH43&amp;サプライヤー入力FM!G87&amp;サプライヤー入力FM!H87</f>
        <v/>
      </c>
      <c r="K17" s="152" t="str">
        <f>IF(サプライヤー入力FM!$I$87="","",原稿①!W40&amp;"")</f>
        <v/>
      </c>
      <c r="L17" s="152" t="str">
        <f>IF(サプライヤー入力FM!$I$87="","",IF(原稿①!AB40="ゆうﾊﾟｹｯﾄ","1",""))</f>
        <v/>
      </c>
      <c r="M17" s="152" t="str">
        <f>IF(サプライヤー入力FM!$I$87="","",IF(原稿①!AB40="大物","1",""))</f>
        <v/>
      </c>
      <c r="N17" s="150" t="str">
        <f>IF(サプライヤー入力FM!$I$87="","",IF(原稿①!Y40="","",1))</f>
        <v/>
      </c>
      <c r="O17" s="150" t="str">
        <f>IF(サプライヤー入力FM!$I$87="","",IF(原稿①!Z40="","",1))</f>
        <v/>
      </c>
      <c r="P17" s="170"/>
      <c r="Q17" s="150" t="str">
        <f>IF(AND(OR(原稿①!$F$5="5F"),(B17&lt;&gt;"")),1,"")</f>
        <v/>
      </c>
      <c r="R17" s="170"/>
      <c r="S17" s="150" t="str">
        <f t="shared" si="2"/>
        <v/>
      </c>
      <c r="T17" s="150" t="str">
        <f t="shared" si="0"/>
        <v/>
      </c>
      <c r="U17" s="150" t="str">
        <f t="shared" si="1"/>
        <v/>
      </c>
      <c r="V17" s="150" t="str">
        <f t="shared" si="3"/>
        <v/>
      </c>
      <c r="W17" s="169"/>
      <c r="X17" s="169"/>
      <c r="Y17" s="169"/>
      <c r="Z17" s="172"/>
      <c r="AA17" s="164"/>
    </row>
    <row r="18" spans="1:27" ht="120" customHeight="1">
      <c r="A18" s="149">
        <f t="shared" si="4"/>
        <v>9</v>
      </c>
      <c r="B18" s="262" t="str">
        <f>IF(サプライヤー入力FM!$I$98="","",原稿①!F44&amp;"")</f>
        <v/>
      </c>
      <c r="C18" s="151" t="str">
        <f>IF(サプライヤー入力FM!$I$98="","",原稿①!G44&amp;"")</f>
        <v/>
      </c>
      <c r="D18" s="151" t="str">
        <f>IF(サプライヤー入力FM!$I$98="","",原稿①!H44&amp;"")</f>
        <v/>
      </c>
      <c r="E18" s="151" t="str">
        <f>IF(サプライヤー入力FM!$I$98="","",原稿①!I44&amp;"")</f>
        <v/>
      </c>
      <c r="F18" s="151" t="str">
        <f>IF(サプライヤー入力FM!$I$98="","",原稿①!J44&amp;"")</f>
        <v/>
      </c>
      <c r="G18" s="162" t="str">
        <f>サプライヤー入力FM!I98&amp;""</f>
        <v/>
      </c>
      <c r="H18" s="163" t="str">
        <f>IF(サプライヤー入力FM!$I$98="","",サプライヤー入力FM!AD98)</f>
        <v/>
      </c>
      <c r="I18" s="162" t="str">
        <f>サプライヤー入力FM!U98&amp;""</f>
        <v/>
      </c>
      <c r="J18" s="162" t="str">
        <f>原稿①!AH47&amp;サプライヤー入力FM!G98&amp;サプライヤー入力FM!H98</f>
        <v/>
      </c>
      <c r="K18" s="152" t="str">
        <f>IF(サプライヤー入力FM!$I$98="","",原稿①!W44&amp;"")</f>
        <v/>
      </c>
      <c r="L18" s="152" t="str">
        <f>IF(サプライヤー入力FM!$I$98="","",IF(原稿①!AB44="ゆうﾊﾟｹｯﾄ","1",""))</f>
        <v/>
      </c>
      <c r="M18" s="152" t="str">
        <f>IF(サプライヤー入力FM!$I$98="","",IF(原稿①!AB44="大物","1",""))</f>
        <v/>
      </c>
      <c r="N18" s="150" t="str">
        <f>IF(サプライヤー入力FM!$I$98="","",IF(原稿①!Y44="","",1))</f>
        <v/>
      </c>
      <c r="O18" s="150" t="str">
        <f>IF(サプライヤー入力FM!$I$98="","",IF(原稿①!Z44="","",1))</f>
        <v/>
      </c>
      <c r="P18" s="170"/>
      <c r="Q18" s="150" t="str">
        <f>IF(AND(OR(原稿①!$F$5="5F"),(B18&lt;&gt;"")),1,"")</f>
        <v/>
      </c>
      <c r="R18" s="170"/>
      <c r="S18" s="150" t="str">
        <f t="shared" si="2"/>
        <v/>
      </c>
      <c r="T18" s="150" t="str">
        <f t="shared" si="0"/>
        <v/>
      </c>
      <c r="U18" s="150" t="str">
        <f t="shared" si="1"/>
        <v/>
      </c>
      <c r="V18" s="150" t="str">
        <f t="shared" si="3"/>
        <v/>
      </c>
      <c r="W18" s="169"/>
      <c r="X18" s="169"/>
      <c r="Y18" s="169"/>
      <c r="Z18" s="172"/>
      <c r="AA18" s="164"/>
    </row>
    <row r="19" spans="1:27" ht="120" customHeight="1">
      <c r="A19" s="149">
        <f t="shared" si="4"/>
        <v>10</v>
      </c>
      <c r="B19" s="262" t="str">
        <f>IF(サプライヤー入力FM!$I$109="","",原稿①!F48&amp;"")</f>
        <v/>
      </c>
      <c r="C19" s="151" t="str">
        <f>IF(サプライヤー入力FM!$I$109="","",原稿①!G48&amp;"")</f>
        <v/>
      </c>
      <c r="D19" s="151" t="str">
        <f>IF(サプライヤー入力FM!$I$109="","",原稿①!H48&amp;"")</f>
        <v/>
      </c>
      <c r="E19" s="151" t="str">
        <f>IF(サプライヤー入力FM!$I$109="","",原稿①!I48&amp;"")</f>
        <v/>
      </c>
      <c r="F19" s="151" t="str">
        <f>IF(サプライヤー入力FM!$I$109="","",原稿①!J48&amp;"")</f>
        <v/>
      </c>
      <c r="G19" s="162" t="str">
        <f>サプライヤー入力FM!I109&amp;""</f>
        <v/>
      </c>
      <c r="H19" s="163" t="str">
        <f>IF(サプライヤー入力FM!$I$109="","",サプライヤー入力FM!AD109)</f>
        <v/>
      </c>
      <c r="I19" s="162" t="str">
        <f>サプライヤー入力FM!U109&amp;""</f>
        <v/>
      </c>
      <c r="J19" s="162" t="str">
        <f>原稿①!AH51&amp;サプライヤー入力FM!G109&amp;サプライヤー入力FM!H109</f>
        <v/>
      </c>
      <c r="K19" s="152" t="str">
        <f>IF(サプライヤー入力FM!$I$109="","",原稿①!W48&amp;"")</f>
        <v/>
      </c>
      <c r="L19" s="152" t="str">
        <f>IF(サプライヤー入力FM!$I$109="","",IF(原稿①!AB48="ゆうﾊﾟｹｯﾄ","1",""))</f>
        <v/>
      </c>
      <c r="M19" s="152" t="str">
        <f>IF(サプライヤー入力FM!$I$109="","",IF(原稿①!AB48="大物","1",""))</f>
        <v/>
      </c>
      <c r="N19" s="150" t="str">
        <f>IF(サプライヤー入力FM!$I$109="","",IF(原稿①!Y48="","",1))</f>
        <v/>
      </c>
      <c r="O19" s="150" t="str">
        <f>IF(サプライヤー入力FM!$I$109="","",IF(原稿①!Z48="","",1))</f>
        <v/>
      </c>
      <c r="P19" s="170"/>
      <c r="Q19" s="150" t="str">
        <f>IF(AND(OR(原稿①!$F$5="5F"),(B19&lt;&gt;"")),1,"")</f>
        <v/>
      </c>
      <c r="R19" s="170"/>
      <c r="S19" s="150" t="str">
        <f t="shared" si="2"/>
        <v/>
      </c>
      <c r="T19" s="150" t="str">
        <f t="shared" si="0"/>
        <v/>
      </c>
      <c r="U19" s="150" t="str">
        <f t="shared" si="1"/>
        <v/>
      </c>
      <c r="V19" s="150" t="str">
        <f t="shared" si="3"/>
        <v/>
      </c>
      <c r="W19" s="169"/>
      <c r="X19" s="169"/>
      <c r="Y19" s="169"/>
      <c r="Z19" s="172"/>
      <c r="AA19" s="164"/>
    </row>
    <row r="20" spans="1:27" ht="120" customHeight="1">
      <c r="A20" s="149">
        <f t="shared" si="4"/>
        <v>11</v>
      </c>
      <c r="B20" s="262" t="str">
        <f>IF(サプライヤー入力FM!$I$120="","",原稿①!F63&amp;"")</f>
        <v/>
      </c>
      <c r="C20" s="151" t="str">
        <f>IF(サプライヤー入力FM!$I$120="","",原稿①!G63&amp;"")</f>
        <v/>
      </c>
      <c r="D20" s="151" t="str">
        <f>IF(サプライヤー入力FM!$I$120="","",原稿①!H63&amp;"")</f>
        <v/>
      </c>
      <c r="E20" s="151" t="str">
        <f>IF(サプライヤー入力FM!$I$120="","",原稿①!I63&amp;"")</f>
        <v/>
      </c>
      <c r="F20" s="151" t="str">
        <f>IF(サプライヤー入力FM!$I$120="","",原稿①!J63&amp;"")</f>
        <v/>
      </c>
      <c r="G20" s="162" t="str">
        <f>サプライヤー入力FM!I120&amp;""</f>
        <v/>
      </c>
      <c r="H20" s="163" t="str">
        <f>IF(サプライヤー入力FM!$I$120="","",サプライヤー入力FM!AD120)</f>
        <v/>
      </c>
      <c r="I20" s="162" t="str">
        <f>サプライヤー入力FM!U120&amp;""</f>
        <v/>
      </c>
      <c r="J20" s="162" t="str">
        <f>原稿①!AH66&amp;サプライヤー入力FM!G120&amp;サプライヤー入力FM!H120</f>
        <v/>
      </c>
      <c r="K20" s="152" t="str">
        <f>IF(サプライヤー入力FM!$I$120="","",原稿①!W63&amp;"")</f>
        <v/>
      </c>
      <c r="L20" s="152" t="str">
        <f>IF(サプライヤー入力FM!$I$120="","",IF(原稿①!AB63="ゆうﾊﾟｹｯﾄ","1",""))</f>
        <v/>
      </c>
      <c r="M20" s="152" t="str">
        <f>IF(サプライヤー入力FM!$I$120="","",IF(原稿①!AB63="大物","1",""))</f>
        <v/>
      </c>
      <c r="N20" s="150" t="str">
        <f>IF(サプライヤー入力FM!$I$120="","",IF(原稿①!Y63="","",1))</f>
        <v/>
      </c>
      <c r="O20" s="150" t="str">
        <f>IF(サプライヤー入力FM!$I$120="","",IF(原稿①!Z63="","",1))</f>
        <v/>
      </c>
      <c r="P20" s="170"/>
      <c r="Q20" s="150" t="str">
        <f>IF(AND(OR(原稿①!$F$5="5F"),(B20&lt;&gt;"")),1,"")</f>
        <v/>
      </c>
      <c r="R20" s="170"/>
      <c r="S20" s="150" t="str">
        <f t="shared" si="2"/>
        <v/>
      </c>
      <c r="T20" s="150" t="str">
        <f t="shared" si="0"/>
        <v/>
      </c>
      <c r="U20" s="150" t="str">
        <f t="shared" si="1"/>
        <v/>
      </c>
      <c r="V20" s="150" t="str">
        <f t="shared" si="3"/>
        <v/>
      </c>
      <c r="W20" s="169"/>
      <c r="X20" s="169"/>
      <c r="Y20" s="169"/>
      <c r="Z20" s="172"/>
      <c r="AA20" s="164"/>
    </row>
    <row r="21" spans="1:27" ht="120" customHeight="1">
      <c r="A21" s="149">
        <f t="shared" si="4"/>
        <v>12</v>
      </c>
      <c r="B21" s="263" t="str">
        <f>IF(サプライヤー入力FM!$I$131="","",原稿①!F67&amp;"")</f>
        <v/>
      </c>
      <c r="C21" s="151" t="str">
        <f>IF(サプライヤー入力FM!$I$131="","",原稿①!G67&amp;"")</f>
        <v/>
      </c>
      <c r="D21" s="151" t="str">
        <f>IF(サプライヤー入力FM!$I$131="","",原稿①!H67&amp;"")</f>
        <v/>
      </c>
      <c r="E21" s="151" t="str">
        <f>IF(サプライヤー入力FM!$I$131="","",原稿①!I67&amp;"")</f>
        <v/>
      </c>
      <c r="F21" s="151" t="str">
        <f>IF(サプライヤー入力FM!$I$131="","",原稿①!J67&amp;"")</f>
        <v/>
      </c>
      <c r="G21" s="162" t="str">
        <f>サプライヤー入力FM!I131&amp;""</f>
        <v/>
      </c>
      <c r="H21" s="163" t="str">
        <f>IF(サプライヤー入力FM!$I$131="","",サプライヤー入力FM!AD131)</f>
        <v/>
      </c>
      <c r="I21" s="162" t="str">
        <f>サプライヤー入力FM!U131&amp;""</f>
        <v/>
      </c>
      <c r="J21" s="162" t="str">
        <f>原稿①!AH70&amp;サプライヤー入力FM!G131&amp;サプライヤー入力FM!H131</f>
        <v/>
      </c>
      <c r="K21" s="152" t="str">
        <f>IF(サプライヤー入力FM!$I$131="","",原稿①!W67&amp;"")</f>
        <v/>
      </c>
      <c r="L21" s="152" t="str">
        <f>IF(サプライヤー入力FM!$I$131="","",IF(原稿①!AB67="ゆうﾊﾟｹｯﾄ","1",""))</f>
        <v/>
      </c>
      <c r="M21" s="152" t="str">
        <f>IF(サプライヤー入力FM!$I$131="","",IF(原稿①!AB67="大物","1",""))</f>
        <v/>
      </c>
      <c r="N21" s="150" t="str">
        <f>IF(サプライヤー入力FM!$I$131="","",IF(サプライヤー入力FM!$I$131="","",IF(原稿①!Y67="","",1)))</f>
        <v/>
      </c>
      <c r="O21" s="150" t="str">
        <f>IF(サプライヤー入力FM!$I$131="","",IF(サプライヤー入力FM!$I$131="","",IF(原稿①!Z67="","",1)))</f>
        <v/>
      </c>
      <c r="P21" s="170"/>
      <c r="Q21" s="150" t="str">
        <f>IF(AND(OR(原稿①!$F$5="5F"),(B21&lt;&gt;"")),1,"")</f>
        <v/>
      </c>
      <c r="R21" s="170"/>
      <c r="S21" s="150" t="str">
        <f t="shared" si="2"/>
        <v/>
      </c>
      <c r="T21" s="150" t="str">
        <f t="shared" si="0"/>
        <v/>
      </c>
      <c r="U21" s="150" t="str">
        <f t="shared" si="1"/>
        <v/>
      </c>
      <c r="V21" s="150" t="str">
        <f t="shared" si="3"/>
        <v/>
      </c>
      <c r="W21" s="169"/>
      <c r="X21" s="169"/>
      <c r="Y21" s="169"/>
      <c r="Z21" s="172"/>
      <c r="AA21" s="164"/>
    </row>
    <row r="22" spans="1:27" ht="120" customHeight="1">
      <c r="A22" s="149">
        <f t="shared" si="4"/>
        <v>13</v>
      </c>
      <c r="B22" s="262" t="str">
        <f>IF(サプライヤー入力FM!$I$142="","",原稿①!F71&amp;"")</f>
        <v/>
      </c>
      <c r="C22" s="151" t="str">
        <f>IF(サプライヤー入力FM!$I$142="","",原稿①!G71&amp;"")</f>
        <v/>
      </c>
      <c r="D22" s="151" t="str">
        <f>IF(サプライヤー入力FM!$I$142="","",原稿①!H71&amp;"")</f>
        <v/>
      </c>
      <c r="E22" s="151" t="str">
        <f>IF(サプライヤー入力FM!$I$142="","",原稿①!I71&amp;"")</f>
        <v/>
      </c>
      <c r="F22" s="151" t="str">
        <f>IF(サプライヤー入力FM!$I$142="","",原稿①!J71&amp;"")</f>
        <v/>
      </c>
      <c r="G22" s="162" t="str">
        <f>サプライヤー入力FM!I142&amp;""</f>
        <v/>
      </c>
      <c r="H22" s="163" t="str">
        <f>IF(サプライヤー入力FM!$I$142="","",サプライヤー入力FM!AD142)</f>
        <v/>
      </c>
      <c r="I22" s="162" t="str">
        <f>サプライヤー入力FM!U142&amp;""</f>
        <v/>
      </c>
      <c r="J22" s="162" t="str">
        <f>原稿①!AH74&amp;サプライヤー入力FM!G142&amp;サプライヤー入力FM!H142</f>
        <v/>
      </c>
      <c r="K22" s="152" t="str">
        <f>IF(サプライヤー入力FM!$I$142="","",原稿①!W71&amp;"")</f>
        <v/>
      </c>
      <c r="L22" s="152" t="str">
        <f>IF(サプライヤー入力FM!$I$142="","",IF(原稿①!AB71="ゆうﾊﾟｹｯﾄ","1",""))</f>
        <v/>
      </c>
      <c r="M22" s="152" t="str">
        <f>IF(サプライヤー入力FM!$I$142="","",IF(原稿①!AB71="大物","1",""))</f>
        <v/>
      </c>
      <c r="N22" s="150" t="str">
        <f>IF(サプライヤー入力FM!$I$142="","",IF(原稿①!Y71="","",1))</f>
        <v/>
      </c>
      <c r="O22" s="150" t="str">
        <f>IF(サプライヤー入力FM!$I$142="","",IF(原稿①!Z71="","",1))</f>
        <v/>
      </c>
      <c r="P22" s="170"/>
      <c r="Q22" s="150" t="str">
        <f>IF(AND(OR(原稿①!$F$5="5F"),(B22&lt;&gt;"")),1,"")</f>
        <v/>
      </c>
      <c r="R22" s="170"/>
      <c r="S22" s="150" t="str">
        <f t="shared" si="2"/>
        <v/>
      </c>
      <c r="T22" s="150" t="str">
        <f t="shared" si="0"/>
        <v/>
      </c>
      <c r="U22" s="150" t="str">
        <f t="shared" si="1"/>
        <v/>
      </c>
      <c r="V22" s="150" t="str">
        <f t="shared" si="3"/>
        <v/>
      </c>
      <c r="W22" s="169"/>
      <c r="X22" s="169"/>
      <c r="Y22" s="169"/>
      <c r="Z22" s="172"/>
      <c r="AA22" s="164"/>
    </row>
    <row r="23" spans="1:27" ht="120" customHeight="1">
      <c r="A23" s="149">
        <f t="shared" si="4"/>
        <v>14</v>
      </c>
      <c r="B23" s="262" t="str">
        <f>IF(サプライヤー入力FM!$I$153="","",原稿①!F75&amp;"")</f>
        <v/>
      </c>
      <c r="C23" s="151" t="str">
        <f>IF(サプライヤー入力FM!$I$153="","",原稿①!G75&amp;"")</f>
        <v/>
      </c>
      <c r="D23" s="151" t="str">
        <f>IF(サプライヤー入力FM!$I$153="","",原稿①!H75&amp;"")</f>
        <v/>
      </c>
      <c r="E23" s="151" t="str">
        <f>IF(サプライヤー入力FM!$I$153="","",原稿①!I75&amp;"")</f>
        <v/>
      </c>
      <c r="F23" s="151" t="str">
        <f>IF(サプライヤー入力FM!$I$153="","",原稿①!J75&amp;"")</f>
        <v/>
      </c>
      <c r="G23" s="162" t="str">
        <f>サプライヤー入力FM!I153&amp;""</f>
        <v/>
      </c>
      <c r="H23" s="163" t="str">
        <f>IF(サプライヤー入力FM!$I$153="","",サプライヤー入力FM!AD153)</f>
        <v/>
      </c>
      <c r="I23" s="162" t="str">
        <f>サプライヤー入力FM!U153&amp;""</f>
        <v/>
      </c>
      <c r="J23" s="162" t="str">
        <f>原稿①!AH78&amp;サプライヤー入力FM!G153&amp;サプライヤー入力FM!H153</f>
        <v/>
      </c>
      <c r="K23" s="152" t="str">
        <f>IF(サプライヤー入力FM!$I$153="","",原稿①!W75&amp;"")</f>
        <v/>
      </c>
      <c r="L23" s="152" t="str">
        <f>IF(サプライヤー入力FM!$I$153="","",IF(原稿①!AB75="ゆうﾊﾟｹｯﾄ","1",""))</f>
        <v/>
      </c>
      <c r="M23" s="152" t="str">
        <f>IF(サプライヤー入力FM!$I$153="","",IF(原稿①!AB75="大物","1",""))</f>
        <v/>
      </c>
      <c r="N23" s="150" t="str">
        <f>IF(サプライヤー入力FM!$I$153="","",IF(原稿①!Y75="","",1))</f>
        <v/>
      </c>
      <c r="O23" s="150" t="str">
        <f>IF(サプライヤー入力FM!$I$153="","",IF(原稿①!Z75="","",1))</f>
        <v/>
      </c>
      <c r="P23" s="170"/>
      <c r="Q23" s="150" t="str">
        <f>IF(AND(OR(原稿①!$F$5="5F"),(B23&lt;&gt;"")),1,"")</f>
        <v/>
      </c>
      <c r="R23" s="170"/>
      <c r="S23" s="150" t="str">
        <f t="shared" si="2"/>
        <v/>
      </c>
      <c r="T23" s="150" t="str">
        <f t="shared" si="0"/>
        <v/>
      </c>
      <c r="U23" s="150" t="str">
        <f t="shared" si="1"/>
        <v/>
      </c>
      <c r="V23" s="150" t="str">
        <f t="shared" si="3"/>
        <v/>
      </c>
      <c r="W23" s="169"/>
      <c r="X23" s="169"/>
      <c r="Y23" s="169"/>
      <c r="Z23" s="172"/>
      <c r="AA23" s="164"/>
    </row>
    <row r="24" spans="1:27" ht="120" customHeight="1">
      <c r="A24" s="149">
        <f t="shared" si="4"/>
        <v>15</v>
      </c>
      <c r="B24" s="262" t="str">
        <f>IF(サプライヤー入力FM!$I$164="","",原稿①!F79&amp;"")</f>
        <v/>
      </c>
      <c r="C24" s="151" t="str">
        <f>IF(サプライヤー入力FM!$I$164="","",原稿①!G79&amp;"")</f>
        <v/>
      </c>
      <c r="D24" s="151" t="str">
        <f>IF(サプライヤー入力FM!$I$164="","",原稿①!H79&amp;"")</f>
        <v/>
      </c>
      <c r="E24" s="151" t="str">
        <f>IF(サプライヤー入力FM!$I$164="","",原稿①!I79&amp;"")</f>
        <v/>
      </c>
      <c r="F24" s="151" t="str">
        <f>IF(サプライヤー入力FM!$I$164="","",原稿①!J79&amp;"")</f>
        <v/>
      </c>
      <c r="G24" s="162" t="str">
        <f>サプライヤー入力FM!I164&amp;""</f>
        <v/>
      </c>
      <c r="H24" s="163" t="str">
        <f>IF(サプライヤー入力FM!$I$164="","",サプライヤー入力FM!AD164)</f>
        <v/>
      </c>
      <c r="I24" s="162" t="str">
        <f>サプライヤー入力FM!U164&amp;""</f>
        <v/>
      </c>
      <c r="J24" s="162" t="str">
        <f>原稿①!AH82&amp;サプライヤー入力FM!G164&amp;サプライヤー入力FM!H164</f>
        <v/>
      </c>
      <c r="K24" s="152" t="str">
        <f>IF(サプライヤー入力FM!$I$164="","",原稿①!W79&amp;"")</f>
        <v/>
      </c>
      <c r="L24" s="152" t="str">
        <f>IF(サプライヤー入力FM!$I$164="","",IF(原稿①!AB79="ゆうﾊﾟｹｯﾄ","1",""))</f>
        <v/>
      </c>
      <c r="M24" s="152" t="str">
        <f>IF(サプライヤー入力FM!$I$164="","",IF(原稿①!AB79="大物","1",""))</f>
        <v/>
      </c>
      <c r="N24" s="150" t="str">
        <f>IF(サプライヤー入力FM!$I$164="","",IF(原稿①!Y79="","",1))</f>
        <v/>
      </c>
      <c r="O24" s="150" t="str">
        <f>IF(サプライヤー入力FM!$I$164="","",IF(原稿①!Z79="","",1))</f>
        <v/>
      </c>
      <c r="P24" s="170"/>
      <c r="Q24" s="150" t="str">
        <f>IF(AND(OR(原稿①!$F$5="5F"),(B24&lt;&gt;"")),1,"")</f>
        <v/>
      </c>
      <c r="R24" s="170"/>
      <c r="S24" s="150" t="str">
        <f t="shared" si="2"/>
        <v/>
      </c>
      <c r="T24" s="150" t="str">
        <f t="shared" si="0"/>
        <v/>
      </c>
      <c r="U24" s="150" t="str">
        <f t="shared" si="1"/>
        <v/>
      </c>
      <c r="V24" s="150" t="str">
        <f t="shared" si="3"/>
        <v/>
      </c>
      <c r="W24" s="169"/>
      <c r="X24" s="169"/>
      <c r="Y24" s="169"/>
      <c r="Z24" s="172"/>
      <c r="AA24" s="164"/>
    </row>
    <row r="25" spans="1:27" ht="120" customHeight="1">
      <c r="A25" s="149">
        <f t="shared" si="4"/>
        <v>16</v>
      </c>
      <c r="B25" s="262" t="str">
        <f>IF(サプライヤー入力FM!$I$175="","",原稿①!F83&amp;"")</f>
        <v/>
      </c>
      <c r="C25" s="151" t="str">
        <f>IF(サプライヤー入力FM!$I$175="","",原稿①!G83&amp;"")</f>
        <v/>
      </c>
      <c r="D25" s="151" t="str">
        <f>IF(サプライヤー入力FM!$I$175="","",原稿①!H83&amp;"")</f>
        <v/>
      </c>
      <c r="E25" s="151" t="str">
        <f>IF(サプライヤー入力FM!$I$175="","",原稿①!I83&amp;"")</f>
        <v/>
      </c>
      <c r="F25" s="151" t="str">
        <f>IF(サプライヤー入力FM!$I$175="","",原稿①!J83&amp;"")</f>
        <v/>
      </c>
      <c r="G25" s="162" t="str">
        <f>サプライヤー入力FM!I175&amp;""</f>
        <v/>
      </c>
      <c r="H25" s="163" t="str">
        <f>IF(サプライヤー入力FM!$I$175="","",サプライヤー入力FM!AD175)</f>
        <v/>
      </c>
      <c r="I25" s="162" t="str">
        <f>サプライヤー入力FM!U175&amp;""</f>
        <v/>
      </c>
      <c r="J25" s="162" t="str">
        <f>原稿①!AH86&amp;サプライヤー入力FM!G175&amp;サプライヤー入力FM!H175</f>
        <v/>
      </c>
      <c r="K25" s="152" t="str">
        <f>IF(サプライヤー入力FM!$I$175="","",原稿①!W83&amp;"")</f>
        <v/>
      </c>
      <c r="L25" s="152" t="str">
        <f>IF(サプライヤー入力FM!$I$175="","",IF(原稿①!AB83="ゆうﾊﾟｹｯﾄ","1",""))</f>
        <v/>
      </c>
      <c r="M25" s="152" t="str">
        <f>IF(サプライヤー入力FM!$I$175="","",IF(原稿①!AB83="大物","1",""))</f>
        <v/>
      </c>
      <c r="N25" s="150" t="str">
        <f>IF(サプライヤー入力FM!$I$175="","",IF(原稿①!Y83="","",1))</f>
        <v/>
      </c>
      <c r="O25" s="150" t="str">
        <f>IF(サプライヤー入力FM!$I$175="","",IF(原稿①!Z83="","",1))</f>
        <v/>
      </c>
      <c r="P25" s="170"/>
      <c r="Q25" s="150" t="str">
        <f>IF(AND(OR(原稿①!$F$5="5F"),(B25&lt;&gt;"")),1,"")</f>
        <v/>
      </c>
      <c r="R25" s="170"/>
      <c r="S25" s="150" t="str">
        <f t="shared" si="2"/>
        <v/>
      </c>
      <c r="T25" s="150" t="str">
        <f t="shared" si="0"/>
        <v/>
      </c>
      <c r="U25" s="150" t="str">
        <f t="shared" si="1"/>
        <v/>
      </c>
      <c r="V25" s="150" t="str">
        <f t="shared" si="3"/>
        <v/>
      </c>
      <c r="W25" s="169"/>
      <c r="X25" s="169"/>
      <c r="Y25" s="169"/>
      <c r="Z25" s="172"/>
      <c r="AA25" s="164"/>
    </row>
    <row r="26" spans="1:27" ht="120" customHeight="1">
      <c r="A26" s="149">
        <f t="shared" si="4"/>
        <v>17</v>
      </c>
      <c r="B26" s="262" t="str">
        <f>IF(サプライヤー入力FM!$I$186="","",原稿①!F87&amp;"")</f>
        <v/>
      </c>
      <c r="C26" s="151" t="str">
        <f>IF(サプライヤー入力FM!$I$186="","",原稿①!G87&amp;"")</f>
        <v/>
      </c>
      <c r="D26" s="151" t="str">
        <f>IF(サプライヤー入力FM!$I$186="","",原稿①!H87&amp;"")</f>
        <v/>
      </c>
      <c r="E26" s="151" t="str">
        <f>IF(サプライヤー入力FM!$I$186="","",原稿①!I87&amp;"")</f>
        <v/>
      </c>
      <c r="F26" s="151" t="str">
        <f>IF(サプライヤー入力FM!$I$186="","",原稿①!J87&amp;"")</f>
        <v/>
      </c>
      <c r="G26" s="162" t="str">
        <f>サプライヤー入力FM!I186&amp;""</f>
        <v/>
      </c>
      <c r="H26" s="163" t="str">
        <f>IF(サプライヤー入力FM!$I$186="","",サプライヤー入力FM!AD186)</f>
        <v/>
      </c>
      <c r="I26" s="162" t="str">
        <f>サプライヤー入力FM!U186&amp;""</f>
        <v/>
      </c>
      <c r="J26" s="162" t="str">
        <f>原稿①!AH90&amp;サプライヤー入力FM!G186&amp;サプライヤー入力FM!H186</f>
        <v/>
      </c>
      <c r="K26" s="152" t="str">
        <f>IF(サプライヤー入力FM!$I$186="","",原稿①!W87&amp;"")</f>
        <v/>
      </c>
      <c r="L26" s="152" t="str">
        <f>IF(サプライヤー入力FM!$I$186="","",IF(原稿①!AB87="ゆうﾊﾟｹｯﾄ","1",""))</f>
        <v/>
      </c>
      <c r="M26" s="152" t="str">
        <f>IF(サプライヤー入力FM!$I$186="","",IF(原稿①!AB87="大物","1",""))</f>
        <v/>
      </c>
      <c r="N26" s="150" t="str">
        <f>IF(サプライヤー入力FM!$I$186="","",IF(原稿①!Y87="","",1))</f>
        <v/>
      </c>
      <c r="O26" s="150" t="str">
        <f>IF(サプライヤー入力FM!$I$186="","",IF(原稿①!Z87="","",1))</f>
        <v/>
      </c>
      <c r="P26" s="170"/>
      <c r="Q26" s="150" t="str">
        <f>IF(AND(OR(原稿①!$F$5="5F"),(B26&lt;&gt;"")),1,"")</f>
        <v/>
      </c>
      <c r="R26" s="170"/>
      <c r="S26" s="150" t="str">
        <f t="shared" si="2"/>
        <v/>
      </c>
      <c r="T26" s="150" t="str">
        <f t="shared" si="0"/>
        <v/>
      </c>
      <c r="U26" s="150" t="str">
        <f t="shared" si="1"/>
        <v/>
      </c>
      <c r="V26" s="150" t="str">
        <f t="shared" si="3"/>
        <v/>
      </c>
      <c r="W26" s="169"/>
      <c r="X26" s="169"/>
      <c r="Y26" s="169"/>
      <c r="Z26" s="172"/>
      <c r="AA26" s="164"/>
    </row>
    <row r="27" spans="1:27" ht="120" customHeight="1">
      <c r="A27" s="149">
        <f t="shared" si="4"/>
        <v>18</v>
      </c>
      <c r="B27" s="262" t="str">
        <f>IF(サプライヤー入力FM!$I$197="","",原稿①!F91&amp;"")</f>
        <v/>
      </c>
      <c r="C27" s="151" t="str">
        <f>IF(サプライヤー入力FM!$I$197="","",原稿①!G91&amp;"")</f>
        <v/>
      </c>
      <c r="D27" s="151" t="str">
        <f>IF(サプライヤー入力FM!$I$197="","",原稿①!H91&amp;"")</f>
        <v/>
      </c>
      <c r="E27" s="151" t="str">
        <f>IF(サプライヤー入力FM!$I$197="","",原稿①!I91&amp;"")</f>
        <v/>
      </c>
      <c r="F27" s="151" t="str">
        <f>IF(サプライヤー入力FM!$I$197="","",原稿①!J91&amp;"")</f>
        <v/>
      </c>
      <c r="G27" s="162" t="str">
        <f>サプライヤー入力FM!I197&amp;""</f>
        <v/>
      </c>
      <c r="H27" s="163" t="str">
        <f>IF(サプライヤー入力FM!$I$197="","",サプライヤー入力FM!AD197)</f>
        <v/>
      </c>
      <c r="I27" s="162" t="str">
        <f>サプライヤー入力FM!U197&amp;""</f>
        <v/>
      </c>
      <c r="J27" s="162" t="str">
        <f>原稿①!AH94&amp;サプライヤー入力FM!G197&amp;サプライヤー入力FM!H197</f>
        <v/>
      </c>
      <c r="K27" s="152" t="str">
        <f>IF(サプライヤー入力FM!$I$197="","",原稿①!W91&amp;"")</f>
        <v/>
      </c>
      <c r="L27" s="152" t="str">
        <f>IF(サプライヤー入力FM!$I$197="","",IF(原稿①!AB91="ゆうﾊﾟｹｯﾄ","1",""))</f>
        <v/>
      </c>
      <c r="M27" s="152" t="str">
        <f>IF(サプライヤー入力FM!$I$197="","",IF(原稿①!AB91="大物","1",""))</f>
        <v/>
      </c>
      <c r="N27" s="150" t="str">
        <f>IF(サプライヤー入力FM!$I$197="","",IF(原稿①!Y91="","",1))</f>
        <v/>
      </c>
      <c r="O27" s="150" t="str">
        <f>IF(サプライヤー入力FM!$I$197="","",IF(原稿①!Z91="","",1))</f>
        <v/>
      </c>
      <c r="P27" s="170"/>
      <c r="Q27" s="150" t="str">
        <f>IF(AND(OR(原稿①!$F$5="5F"),(B27&lt;&gt;"")),1,"")</f>
        <v/>
      </c>
      <c r="R27" s="170"/>
      <c r="S27" s="150" t="str">
        <f t="shared" si="2"/>
        <v/>
      </c>
      <c r="T27" s="150" t="str">
        <f t="shared" si="0"/>
        <v/>
      </c>
      <c r="U27" s="150" t="str">
        <f t="shared" si="1"/>
        <v/>
      </c>
      <c r="V27" s="150" t="str">
        <f t="shared" si="3"/>
        <v/>
      </c>
      <c r="W27" s="169"/>
      <c r="X27" s="169"/>
      <c r="Y27" s="169"/>
      <c r="Z27" s="172"/>
      <c r="AA27" s="164"/>
    </row>
    <row r="28" spans="1:27" ht="120" customHeight="1">
      <c r="A28" s="149">
        <f t="shared" si="4"/>
        <v>19</v>
      </c>
      <c r="B28" s="262" t="str">
        <f>IF(サプライヤー入力FM!$I$208="","",原稿①!F95&amp;"")</f>
        <v/>
      </c>
      <c r="C28" s="151" t="str">
        <f>IF(サプライヤー入力FM!$I$208="","",原稿①!G95&amp;"")</f>
        <v/>
      </c>
      <c r="D28" s="151" t="str">
        <f>IF(サプライヤー入力FM!$I$208="","",原稿①!H95&amp;"")</f>
        <v/>
      </c>
      <c r="E28" s="151" t="str">
        <f>IF(サプライヤー入力FM!$I$208="","",原稿①!I95&amp;"")</f>
        <v/>
      </c>
      <c r="F28" s="151" t="str">
        <f>IF(サプライヤー入力FM!$I$208="","",原稿①!J95&amp;"")</f>
        <v/>
      </c>
      <c r="G28" s="162" t="str">
        <f>サプライヤー入力FM!I208&amp;""</f>
        <v/>
      </c>
      <c r="H28" s="163" t="str">
        <f>IF(サプライヤー入力FM!$I$208="","",サプライヤー入力FM!AD208)</f>
        <v/>
      </c>
      <c r="I28" s="162" t="str">
        <f>サプライヤー入力FM!U208&amp;""</f>
        <v/>
      </c>
      <c r="J28" s="162" t="str">
        <f>原稿①!AH98&amp;サプライヤー入力FM!G208&amp;サプライヤー入力FM!H208</f>
        <v/>
      </c>
      <c r="K28" s="152" t="str">
        <f>IF(サプライヤー入力FM!$I$208="","",原稿①!W95&amp;"")</f>
        <v/>
      </c>
      <c r="L28" s="152" t="str">
        <f>IF(サプライヤー入力FM!$I$208="","",IF(原稿①!AB95="ゆうﾊﾟｹｯﾄ","1",""))</f>
        <v/>
      </c>
      <c r="M28" s="152" t="str">
        <f>IF(サプライヤー入力FM!$I$208="","",IF(原稿①!AB95="大物","1",""))</f>
        <v/>
      </c>
      <c r="N28" s="150" t="str">
        <f>IF(サプライヤー入力FM!$I$208="","",IF(原稿①!Y95="","",1))</f>
        <v/>
      </c>
      <c r="O28" s="150" t="str">
        <f>IF(サプライヤー入力FM!$I$208="","",IF(原稿①!Z95="","",1))</f>
        <v/>
      </c>
      <c r="P28" s="170"/>
      <c r="Q28" s="150" t="str">
        <f>IF(AND(OR(原稿①!$F$5="5F"),(B28&lt;&gt;"")),1,"")</f>
        <v/>
      </c>
      <c r="R28" s="170"/>
      <c r="S28" s="150" t="str">
        <f t="shared" si="2"/>
        <v/>
      </c>
      <c r="T28" s="150" t="str">
        <f t="shared" si="0"/>
        <v/>
      </c>
      <c r="U28" s="150" t="str">
        <f t="shared" si="1"/>
        <v/>
      </c>
      <c r="V28" s="150" t="str">
        <f t="shared" si="3"/>
        <v/>
      </c>
      <c r="W28" s="169"/>
      <c r="X28" s="169"/>
      <c r="Y28" s="169"/>
      <c r="Z28" s="172"/>
      <c r="AA28" s="164"/>
    </row>
    <row r="29" spans="1:27" ht="120" customHeight="1">
      <c r="A29" s="149">
        <f t="shared" si="4"/>
        <v>20</v>
      </c>
      <c r="B29" s="262" t="str">
        <f>IF(サプライヤー入力FM!$I$219="","",原稿①!F99&amp;"")</f>
        <v/>
      </c>
      <c r="C29" s="151" t="str">
        <f>IF(サプライヤー入力FM!$I$219="","",原稿①!G99&amp;"")</f>
        <v/>
      </c>
      <c r="D29" s="151" t="str">
        <f>IF(サプライヤー入力FM!$I$219="","",原稿①!H99&amp;"")</f>
        <v/>
      </c>
      <c r="E29" s="151" t="str">
        <f>IF(サプライヤー入力FM!$I$219="","",原稿①!I99&amp;"")</f>
        <v/>
      </c>
      <c r="F29" s="151" t="str">
        <f>IF(サプライヤー入力FM!$I$219="","",原稿①!J99&amp;"")</f>
        <v/>
      </c>
      <c r="G29" s="162" t="str">
        <f>サプライヤー入力FM!I219&amp;""</f>
        <v/>
      </c>
      <c r="H29" s="163" t="str">
        <f>IF(サプライヤー入力FM!$I$219="","",サプライヤー入力FM!AD219)</f>
        <v/>
      </c>
      <c r="I29" s="162" t="str">
        <f>サプライヤー入力FM!U219&amp;""</f>
        <v/>
      </c>
      <c r="J29" s="162" t="str">
        <f>原稿①!AH102&amp;サプライヤー入力FM!G219&amp;サプライヤー入力FM!H219</f>
        <v/>
      </c>
      <c r="K29" s="152" t="str">
        <f>IF(サプライヤー入力FM!$I$219="","",原稿①!W99&amp;"")</f>
        <v/>
      </c>
      <c r="L29" s="152" t="str">
        <f>IF(サプライヤー入力FM!$I$219="","",IF(原稿①!AB99="ゆうﾊﾟｹｯﾄ","1",""))</f>
        <v/>
      </c>
      <c r="M29" s="152" t="str">
        <f>IF(サプライヤー入力FM!$I$219="","",IF(原稿①!AB99="大物","1",""))</f>
        <v/>
      </c>
      <c r="N29" s="150" t="str">
        <f>IF(サプライヤー入力FM!$I$219="","",IF(原稿①!Y99="","",1))</f>
        <v/>
      </c>
      <c r="O29" s="150" t="str">
        <f>IF(サプライヤー入力FM!$I$219="","",IF(原稿①!Z99="","",1))</f>
        <v/>
      </c>
      <c r="P29" s="170"/>
      <c r="Q29" s="150" t="str">
        <f>IF(AND(OR(原稿①!$F$5="5F"),(B29&lt;&gt;"")),1,"")</f>
        <v/>
      </c>
      <c r="R29" s="170"/>
      <c r="S29" s="150" t="str">
        <f t="shared" si="2"/>
        <v/>
      </c>
      <c r="T29" s="150" t="str">
        <f t="shared" si="0"/>
        <v/>
      </c>
      <c r="U29" s="150" t="str">
        <f t="shared" si="1"/>
        <v/>
      </c>
      <c r="V29" s="150" t="str">
        <f t="shared" si="3"/>
        <v/>
      </c>
      <c r="W29" s="169"/>
      <c r="X29" s="169"/>
      <c r="Y29" s="169"/>
      <c r="Z29" s="172"/>
      <c r="AA29" s="164"/>
    </row>
    <row r="30" spans="1:27" ht="120" customHeight="1">
      <c r="A30" s="149">
        <f t="shared" si="4"/>
        <v>21</v>
      </c>
      <c r="B30" s="262" t="str">
        <f>IF(サプライヤー入力FM!$I$230="","",原稿①!F114&amp;"")</f>
        <v/>
      </c>
      <c r="C30" s="151" t="str">
        <f>IF(サプライヤー入力FM!$I$230="","",原稿①!G114&amp;"")</f>
        <v/>
      </c>
      <c r="D30" s="151" t="str">
        <f>IF(サプライヤー入力FM!$I$230="","",原稿①!H114&amp;"")</f>
        <v/>
      </c>
      <c r="E30" s="151" t="str">
        <f>IF(サプライヤー入力FM!$I$230="","",原稿①!I114&amp;"")</f>
        <v/>
      </c>
      <c r="F30" s="151" t="str">
        <f>IF(サプライヤー入力FM!$I$230="","",原稿①!J114&amp;"")</f>
        <v/>
      </c>
      <c r="G30" s="162" t="str">
        <f>サプライヤー入力FM!I230&amp;""</f>
        <v/>
      </c>
      <c r="H30" s="163" t="str">
        <f>IF(サプライヤー入力FM!$I$230="","",サプライヤー入力FM!AD230)</f>
        <v/>
      </c>
      <c r="I30" s="162" t="str">
        <f>サプライヤー入力FM!U230&amp;""</f>
        <v/>
      </c>
      <c r="J30" s="162" t="str">
        <f>原稿①!AH117&amp;サプライヤー入力FM!G230&amp;サプライヤー入力FM!H230</f>
        <v/>
      </c>
      <c r="K30" s="152" t="str">
        <f>IF(サプライヤー入力FM!$I$230="","",原稿①!W114&amp;"")</f>
        <v/>
      </c>
      <c r="L30" s="152" t="str">
        <f>IF(サプライヤー入力FM!$I$230="","",IF(原稿①!AB114="ゆうﾊﾟｹｯﾄ","1",""))</f>
        <v/>
      </c>
      <c r="M30" s="152" t="str">
        <f>IF(サプライヤー入力FM!$I$230="","",IF(原稿①!AB114="大物","1",""))</f>
        <v/>
      </c>
      <c r="N30" s="150" t="str">
        <f>IF(サプライヤー入力FM!$I$230="","",IF(原稿①!Y114="","",1))</f>
        <v/>
      </c>
      <c r="O30" s="150" t="str">
        <f>IF(サプライヤー入力FM!$I$230="","",IF(原稿①!Z114="","",1))</f>
        <v/>
      </c>
      <c r="P30" s="170"/>
      <c r="Q30" s="150" t="str">
        <f>IF(AND(OR(原稿①!$F$5="5F"),(B30&lt;&gt;"")),1,"")</f>
        <v/>
      </c>
      <c r="R30" s="170"/>
      <c r="S30" s="150" t="str">
        <f t="shared" si="2"/>
        <v/>
      </c>
      <c r="T30" s="150" t="str">
        <f t="shared" si="0"/>
        <v/>
      </c>
      <c r="U30" s="150" t="str">
        <f t="shared" si="1"/>
        <v/>
      </c>
      <c r="V30" s="150" t="str">
        <f t="shared" si="3"/>
        <v/>
      </c>
      <c r="W30" s="169"/>
      <c r="X30" s="169"/>
      <c r="Y30" s="169"/>
      <c r="Z30" s="172"/>
      <c r="AA30" s="164"/>
    </row>
    <row r="31" spans="1:27" ht="120" customHeight="1">
      <c r="A31" s="149">
        <f t="shared" si="4"/>
        <v>22</v>
      </c>
      <c r="B31" s="262" t="str">
        <f>IF(サプライヤー入力FM!$I$241="","",原稿①!F118&amp;"")</f>
        <v/>
      </c>
      <c r="C31" s="151" t="str">
        <f>IF(サプライヤー入力FM!$I$241="","",原稿①!G118&amp;"")</f>
        <v/>
      </c>
      <c r="D31" s="151" t="str">
        <f>IF(サプライヤー入力FM!$I$241="","",原稿①!H118&amp;"")</f>
        <v/>
      </c>
      <c r="E31" s="151" t="str">
        <f>IF(サプライヤー入力FM!$I$241="","",原稿①!I118&amp;"")</f>
        <v/>
      </c>
      <c r="F31" s="151" t="str">
        <f>IF(サプライヤー入力FM!$I$241="","",原稿①!J118&amp;"")</f>
        <v/>
      </c>
      <c r="G31" s="162" t="str">
        <f>サプライヤー入力FM!I241&amp;""</f>
        <v/>
      </c>
      <c r="H31" s="163" t="str">
        <f>IF(サプライヤー入力FM!$I$241="","",サプライヤー入力FM!AD241)</f>
        <v/>
      </c>
      <c r="I31" s="162" t="str">
        <f>サプライヤー入力FM!U241&amp;""</f>
        <v/>
      </c>
      <c r="J31" s="162" t="str">
        <f>原稿①!AH121&amp;サプライヤー入力FM!G241&amp;サプライヤー入力FM!H241</f>
        <v/>
      </c>
      <c r="K31" s="152" t="str">
        <f>IF(サプライヤー入力FM!$I$241="","",原稿①!W118&amp;"")</f>
        <v/>
      </c>
      <c r="L31" s="150" t="str">
        <f>IF(サプライヤー入力FM!$I$241="","",IF(原稿①!AB118="ゆうﾊﾟｹｯﾄ","1",""))</f>
        <v/>
      </c>
      <c r="M31" s="150" t="str">
        <f>IF(サプライヤー入力FM!$I$241="","",IF(原稿①!AB118="大物","1",""))</f>
        <v/>
      </c>
      <c r="N31" s="150" t="str">
        <f>IF(サプライヤー入力FM!$I$241="","",IF(原稿①!Y118="","",1))</f>
        <v/>
      </c>
      <c r="O31" s="150" t="str">
        <f>IF(サプライヤー入力FM!$I$241="","",IF(原稿①!Z118="","",1))</f>
        <v/>
      </c>
      <c r="P31" s="170"/>
      <c r="Q31" s="150" t="str">
        <f>IF(AND(OR(原稿①!$F$5="5F"),(B31&lt;&gt;"")),1,"")</f>
        <v/>
      </c>
      <c r="R31" s="170"/>
      <c r="S31" s="150" t="str">
        <f t="shared" si="2"/>
        <v/>
      </c>
      <c r="T31" s="150" t="str">
        <f t="shared" si="0"/>
        <v/>
      </c>
      <c r="U31" s="150" t="str">
        <f t="shared" si="1"/>
        <v/>
      </c>
      <c r="V31" s="150" t="str">
        <f t="shared" si="3"/>
        <v/>
      </c>
      <c r="W31" s="169"/>
      <c r="X31" s="169"/>
      <c r="Y31" s="169"/>
      <c r="Z31" s="172"/>
      <c r="AA31" s="164"/>
    </row>
    <row r="32" spans="1:27" ht="120" customHeight="1">
      <c r="A32" s="149">
        <f t="shared" si="4"/>
        <v>23</v>
      </c>
      <c r="B32" s="262" t="str">
        <f>IF(サプライヤー入力FM!$I$252="","",原稿①!F122&amp;"")</f>
        <v/>
      </c>
      <c r="C32" s="151" t="str">
        <f>IF(サプライヤー入力FM!$I$252="","",原稿①!G122&amp;"")</f>
        <v/>
      </c>
      <c r="D32" s="151" t="str">
        <f>IF(サプライヤー入力FM!$I$252="","",原稿①!H122&amp;"")</f>
        <v/>
      </c>
      <c r="E32" s="151" t="str">
        <f>IF(サプライヤー入力FM!$I$252="","",原稿①!I122&amp;"")</f>
        <v/>
      </c>
      <c r="F32" s="151" t="str">
        <f>IF(サプライヤー入力FM!$I$252="","",原稿①!J122&amp;"")</f>
        <v/>
      </c>
      <c r="G32" s="162" t="str">
        <f>サプライヤー入力FM!I252&amp;""</f>
        <v/>
      </c>
      <c r="H32" s="163" t="str">
        <f>IF(サプライヤー入力FM!$I$252="","",サプライヤー入力FM!AD252)</f>
        <v/>
      </c>
      <c r="I32" s="162" t="str">
        <f>サプライヤー入力FM!U252&amp;""</f>
        <v/>
      </c>
      <c r="J32" s="162" t="str">
        <f>原稿①!AH125&amp;サプライヤー入力FM!G252&amp;サプライヤー入力FM!H252</f>
        <v/>
      </c>
      <c r="K32" s="152" t="str">
        <f>IF(サプライヤー入力FM!$I$252="","",原稿①!W122&amp;"")</f>
        <v/>
      </c>
      <c r="L32" s="150" t="str">
        <f>IF(サプライヤー入力FM!$I$252="","",IF(原稿①!AB122="ゆうﾊﾟｹｯﾄ","1",""))</f>
        <v/>
      </c>
      <c r="M32" s="150" t="str">
        <f>IF(サプライヤー入力FM!$I$252="","",IF(原稿①!AB122="大物","1",""))</f>
        <v/>
      </c>
      <c r="N32" s="150" t="str">
        <f>IF(サプライヤー入力FM!$I$252="","",IF(原稿①!Y122="","",1))</f>
        <v/>
      </c>
      <c r="O32" s="150" t="str">
        <f>IF(サプライヤー入力FM!$I$252="","",IF(原稿①!Z122="","",1))</f>
        <v/>
      </c>
      <c r="P32" s="170"/>
      <c r="Q32" s="150" t="str">
        <f>IF(AND(OR(原稿①!$F$5="5F"),(B32&lt;&gt;"")),1,"")</f>
        <v/>
      </c>
      <c r="R32" s="170"/>
      <c r="S32" s="150" t="str">
        <f t="shared" si="2"/>
        <v/>
      </c>
      <c r="T32" s="150" t="str">
        <f t="shared" si="0"/>
        <v/>
      </c>
      <c r="U32" s="150" t="str">
        <f t="shared" si="1"/>
        <v/>
      </c>
      <c r="V32" s="150" t="str">
        <f t="shared" si="3"/>
        <v/>
      </c>
      <c r="W32" s="169"/>
      <c r="X32" s="169"/>
      <c r="Y32" s="169"/>
      <c r="Z32" s="172"/>
      <c r="AA32" s="164"/>
    </row>
    <row r="33" spans="1:27" ht="120" customHeight="1">
      <c r="A33" s="149">
        <f t="shared" si="4"/>
        <v>24</v>
      </c>
      <c r="B33" s="262" t="str">
        <f>IF(サプライヤー入力FM!$I$263="","",原稿①!F126&amp;"")</f>
        <v/>
      </c>
      <c r="C33" s="151" t="str">
        <f>IF(サプライヤー入力FM!$I$263="","",原稿①!G126&amp;"")</f>
        <v/>
      </c>
      <c r="D33" s="151" t="str">
        <f>IF(サプライヤー入力FM!$I$263="","",原稿①!H126&amp;"")</f>
        <v/>
      </c>
      <c r="E33" s="151" t="str">
        <f>IF(サプライヤー入力FM!$I$263="","",原稿①!I126&amp;"")</f>
        <v/>
      </c>
      <c r="F33" s="151" t="str">
        <f>IF(サプライヤー入力FM!$I$263="","",原稿①!J126&amp;"")</f>
        <v/>
      </c>
      <c r="G33" s="162" t="str">
        <f>サプライヤー入力FM!I263&amp;""</f>
        <v/>
      </c>
      <c r="H33" s="163" t="str">
        <f>IF(サプライヤー入力FM!$I$263="","",サプライヤー入力FM!AD263)</f>
        <v/>
      </c>
      <c r="I33" s="162" t="str">
        <f>サプライヤー入力FM!U263&amp;""</f>
        <v/>
      </c>
      <c r="J33" s="162" t="str">
        <f>原稿①!AH129&amp;サプライヤー入力FM!G263&amp;サプライヤー入力FM!H263</f>
        <v/>
      </c>
      <c r="K33" s="152" t="str">
        <f>IF(サプライヤー入力FM!$I$263="","",原稿①!W126&amp;"")</f>
        <v/>
      </c>
      <c r="L33" s="150" t="str">
        <f>IF(サプライヤー入力FM!$I$263="","",IF(原稿①!AB126="ゆうﾊﾟｹｯﾄ","1",""))</f>
        <v/>
      </c>
      <c r="M33" s="150" t="str">
        <f>IF(サプライヤー入力FM!$I$263="","",IF(原稿①!AB126="大物","1",""))</f>
        <v/>
      </c>
      <c r="N33" s="150" t="str">
        <f>IF(サプライヤー入力FM!$I$263="","",IF(原稿①!Y126="","",1))</f>
        <v/>
      </c>
      <c r="O33" s="150" t="str">
        <f>IF(サプライヤー入力FM!$I$263="","",IF(原稿①!Z126="","",1))</f>
        <v/>
      </c>
      <c r="P33" s="170"/>
      <c r="Q33" s="150" t="str">
        <f>IF(AND(OR(原稿①!$F$5="5F"),(B33&lt;&gt;"")),1,"")</f>
        <v/>
      </c>
      <c r="R33" s="170"/>
      <c r="S33" s="150" t="str">
        <f t="shared" si="2"/>
        <v/>
      </c>
      <c r="T33" s="150" t="str">
        <f t="shared" si="0"/>
        <v/>
      </c>
      <c r="U33" s="150" t="str">
        <f t="shared" si="1"/>
        <v/>
      </c>
      <c r="V33" s="150" t="str">
        <f t="shared" si="3"/>
        <v/>
      </c>
      <c r="W33" s="169"/>
      <c r="X33" s="169"/>
      <c r="Y33" s="169"/>
      <c r="Z33" s="172"/>
      <c r="AA33" s="164"/>
    </row>
    <row r="34" spans="1:27" ht="120" customHeight="1">
      <c r="A34" s="149">
        <f t="shared" si="4"/>
        <v>25</v>
      </c>
      <c r="B34" s="262" t="str">
        <f>IF(サプライヤー入力FM!$I$274="","",原稿①!F130&amp;"")</f>
        <v/>
      </c>
      <c r="C34" s="151" t="str">
        <f>IF(サプライヤー入力FM!$I$274="","",原稿①!G130&amp;"")</f>
        <v/>
      </c>
      <c r="D34" s="151" t="str">
        <f>IF(サプライヤー入力FM!$I$274="","",原稿①!H130&amp;"")</f>
        <v/>
      </c>
      <c r="E34" s="151" t="str">
        <f>IF(サプライヤー入力FM!$I$274="","",原稿①!I130&amp;"")</f>
        <v/>
      </c>
      <c r="F34" s="151" t="str">
        <f>IF(サプライヤー入力FM!$I$274="","",原稿①!J130&amp;"")</f>
        <v/>
      </c>
      <c r="G34" s="162" t="str">
        <f>サプライヤー入力FM!I274&amp;""</f>
        <v/>
      </c>
      <c r="H34" s="163" t="str">
        <f>IF(サプライヤー入力FM!$I$274="","",サプライヤー入力FM!AD274)</f>
        <v/>
      </c>
      <c r="I34" s="162" t="str">
        <f>サプライヤー入力FM!U274&amp;""</f>
        <v/>
      </c>
      <c r="J34" s="162" t="str">
        <f>原稿①!AH133&amp;サプライヤー入力FM!G274&amp;サプライヤー入力FM!H274</f>
        <v/>
      </c>
      <c r="K34" s="152" t="str">
        <f>IF(サプライヤー入力FM!$I$274="","",原稿①!W130&amp;"")</f>
        <v/>
      </c>
      <c r="L34" s="150" t="str">
        <f>IF(サプライヤー入力FM!$I$274="","",IF(原稿①!AB130="ゆうﾊﾟｹｯﾄ","1",""))</f>
        <v/>
      </c>
      <c r="M34" s="150" t="str">
        <f>IF(サプライヤー入力FM!$I$274="","",IF(原稿①!AB130="大物","1",""))</f>
        <v/>
      </c>
      <c r="N34" s="150" t="str">
        <f>IF(サプライヤー入力FM!$I$274="","",IF(原稿①!Y130="","",1))</f>
        <v/>
      </c>
      <c r="O34" s="150" t="str">
        <f>IF(サプライヤー入力FM!$I$274="","",IF(原稿①!Z130="","",1))</f>
        <v/>
      </c>
      <c r="P34" s="170"/>
      <c r="Q34" s="150" t="str">
        <f>IF(AND(OR(原稿①!$F$5="5F"),(B34&lt;&gt;"")),1,"")</f>
        <v/>
      </c>
      <c r="R34" s="170"/>
      <c r="S34" s="150" t="str">
        <f t="shared" si="2"/>
        <v/>
      </c>
      <c r="T34" s="150" t="str">
        <f t="shared" si="0"/>
        <v/>
      </c>
      <c r="U34" s="150" t="str">
        <f t="shared" si="1"/>
        <v/>
      </c>
      <c r="V34" s="150" t="str">
        <f t="shared" si="3"/>
        <v/>
      </c>
      <c r="W34" s="169"/>
      <c r="X34" s="169"/>
      <c r="Y34" s="169"/>
      <c r="Z34" s="172"/>
      <c r="AA34" s="164"/>
    </row>
    <row r="35" spans="1:27" ht="120" customHeight="1">
      <c r="A35" s="149">
        <f t="shared" si="4"/>
        <v>26</v>
      </c>
      <c r="B35" s="262" t="str">
        <f>IF(サプライヤー入力FM!$I$285="","",原稿①!F134&amp;"")</f>
        <v/>
      </c>
      <c r="C35" s="151" t="str">
        <f>IF(サプライヤー入力FM!$I$285="","",原稿①!G134&amp;"")</f>
        <v/>
      </c>
      <c r="D35" s="151" t="str">
        <f>IF(サプライヤー入力FM!$I$285="","",原稿①!H134&amp;"")</f>
        <v/>
      </c>
      <c r="E35" s="151" t="str">
        <f>IF(サプライヤー入力FM!$I$285="","",原稿①!I134&amp;"")</f>
        <v/>
      </c>
      <c r="F35" s="151" t="str">
        <f>IF(サプライヤー入力FM!$I$285="","",原稿①!J134&amp;"")</f>
        <v/>
      </c>
      <c r="G35" s="162" t="str">
        <f>サプライヤー入力FM!I285&amp;""</f>
        <v/>
      </c>
      <c r="H35" s="163" t="str">
        <f>IF(サプライヤー入力FM!$I$285="","",サプライヤー入力FM!AD285)</f>
        <v/>
      </c>
      <c r="I35" s="162" t="str">
        <f>サプライヤー入力FM!U285&amp;""</f>
        <v/>
      </c>
      <c r="J35" s="162" t="str">
        <f>原稿①!AH137&amp;サプライヤー入力FM!G285&amp;サプライヤー入力FM!H285</f>
        <v/>
      </c>
      <c r="K35" s="152" t="str">
        <f>IF(サプライヤー入力FM!$I$285="","",原稿①!W134&amp;"")</f>
        <v/>
      </c>
      <c r="L35" s="150" t="str">
        <f>IF(サプライヤー入力FM!$I$285="","",IF(原稿①!AB134="ゆうﾊﾟｹｯﾄ","1",""))</f>
        <v/>
      </c>
      <c r="M35" s="150" t="str">
        <f>IF(サプライヤー入力FM!$I$285="","",IF(原稿①!AB134="大物","1",""))</f>
        <v/>
      </c>
      <c r="N35" s="150" t="str">
        <f>IF(サプライヤー入力FM!$I$285="","",IF(原稿①!Y134="","",1))</f>
        <v/>
      </c>
      <c r="O35" s="150" t="str">
        <f>IF(サプライヤー入力FM!$I$285="","",IF(原稿①!Z134="","",1))</f>
        <v/>
      </c>
      <c r="P35" s="170"/>
      <c r="Q35" s="150" t="str">
        <f>IF(AND(OR(原稿①!$F$5="5F"),(B35&lt;&gt;"")),1,"")</f>
        <v/>
      </c>
      <c r="R35" s="170"/>
      <c r="S35" s="150" t="str">
        <f t="shared" si="2"/>
        <v/>
      </c>
      <c r="T35" s="150" t="str">
        <f t="shared" si="0"/>
        <v/>
      </c>
      <c r="U35" s="150" t="str">
        <f t="shared" si="1"/>
        <v/>
      </c>
      <c r="V35" s="150" t="str">
        <f t="shared" si="3"/>
        <v/>
      </c>
      <c r="W35" s="169"/>
      <c r="X35" s="169"/>
      <c r="Y35" s="169"/>
      <c r="Z35" s="172"/>
      <c r="AA35" s="164"/>
    </row>
    <row r="36" spans="1:27" ht="120" customHeight="1">
      <c r="A36" s="149">
        <f t="shared" si="4"/>
        <v>27</v>
      </c>
      <c r="B36" s="262" t="str">
        <f>IF(サプライヤー入力FM!$I$296="","",原稿①!F138&amp;"")</f>
        <v/>
      </c>
      <c r="C36" s="151" t="str">
        <f>IF(サプライヤー入力FM!$I$296="","",原稿①!G138&amp;"")</f>
        <v/>
      </c>
      <c r="D36" s="151" t="str">
        <f>IF(サプライヤー入力FM!$I$296="","",原稿①!H138&amp;"")</f>
        <v/>
      </c>
      <c r="E36" s="151" t="str">
        <f>IF(サプライヤー入力FM!$I$296="","",原稿①!I138&amp;"")</f>
        <v/>
      </c>
      <c r="F36" s="151" t="str">
        <f>IF(サプライヤー入力FM!$I$296="","",原稿①!J138&amp;"")</f>
        <v/>
      </c>
      <c r="G36" s="162" t="str">
        <f>サプライヤー入力FM!I296&amp;""</f>
        <v/>
      </c>
      <c r="H36" s="163" t="str">
        <f>IF(サプライヤー入力FM!$I$296="","",サプライヤー入力FM!AD296)</f>
        <v/>
      </c>
      <c r="I36" s="162" t="str">
        <f>サプライヤー入力FM!U296&amp;""</f>
        <v/>
      </c>
      <c r="J36" s="162" t="str">
        <f>原稿①!AH141&amp;サプライヤー入力FM!G296&amp;サプライヤー入力FM!H296</f>
        <v/>
      </c>
      <c r="K36" s="152" t="str">
        <f>IF(サプライヤー入力FM!$I$296="","",原稿①!W138&amp;"")</f>
        <v/>
      </c>
      <c r="L36" s="150" t="str">
        <f>IF(サプライヤー入力FM!$I$296="","",IF(原稿①!AB138="ゆうﾊﾟｹｯﾄ","1",""))</f>
        <v/>
      </c>
      <c r="M36" s="150" t="str">
        <f>IF(サプライヤー入力FM!$I$296="","",IF(原稿①!AB138="大物","1",""))</f>
        <v/>
      </c>
      <c r="N36" s="150" t="str">
        <f>IF(サプライヤー入力FM!$I$296="","",IF(原稿①!Y138="","",1))</f>
        <v/>
      </c>
      <c r="O36" s="150" t="str">
        <f>IF(サプライヤー入力FM!$I$296="","",IF(原稿①!Z138="","",1))</f>
        <v/>
      </c>
      <c r="P36" s="170"/>
      <c r="Q36" s="150" t="str">
        <f>IF(AND(OR(原稿①!$F$5="5F"),(B36&lt;&gt;"")),1,"")</f>
        <v/>
      </c>
      <c r="R36" s="170"/>
      <c r="S36" s="150" t="str">
        <f t="shared" si="2"/>
        <v/>
      </c>
      <c r="T36" s="150" t="str">
        <f t="shared" si="0"/>
        <v/>
      </c>
      <c r="U36" s="150" t="str">
        <f t="shared" si="1"/>
        <v/>
      </c>
      <c r="V36" s="150" t="str">
        <f t="shared" si="3"/>
        <v/>
      </c>
      <c r="W36" s="169"/>
      <c r="X36" s="169"/>
      <c r="Y36" s="169"/>
      <c r="Z36" s="172"/>
      <c r="AA36" s="164"/>
    </row>
    <row r="37" spans="1:27" ht="120" customHeight="1">
      <c r="A37" s="149">
        <f t="shared" si="4"/>
        <v>28</v>
      </c>
      <c r="B37" s="262" t="str">
        <f>IF(サプライヤー入力FM!$I$307="","",原稿①!F142&amp;"")</f>
        <v/>
      </c>
      <c r="C37" s="151" t="str">
        <f>IF(サプライヤー入力FM!$I$307="","",原稿①!G142&amp;"")</f>
        <v/>
      </c>
      <c r="D37" s="151" t="str">
        <f>IF(サプライヤー入力FM!$I$307="","",原稿①!H142&amp;"")</f>
        <v/>
      </c>
      <c r="E37" s="151" t="str">
        <f>IF(サプライヤー入力FM!$I$307="","",原稿①!I142&amp;"")</f>
        <v/>
      </c>
      <c r="F37" s="151" t="str">
        <f>IF(サプライヤー入力FM!$I$307="","",原稿①!J142&amp;"")</f>
        <v/>
      </c>
      <c r="G37" s="162" t="str">
        <f>サプライヤー入力FM!I307&amp;""</f>
        <v/>
      </c>
      <c r="H37" s="163" t="str">
        <f>IF(サプライヤー入力FM!$I$307="","",サプライヤー入力FM!AD307)</f>
        <v/>
      </c>
      <c r="I37" s="162" t="str">
        <f>サプライヤー入力FM!U307&amp;""</f>
        <v/>
      </c>
      <c r="J37" s="162" t="str">
        <f>原稿①!AH145&amp;サプライヤー入力FM!G307&amp;サプライヤー入力FM!H307</f>
        <v/>
      </c>
      <c r="K37" s="152" t="str">
        <f>IF(サプライヤー入力FM!$I$307="","",原稿①!W142&amp;"")</f>
        <v/>
      </c>
      <c r="L37" s="150" t="str">
        <f>IF(サプライヤー入力FM!$I$307="","",IF(原稿①!AB142="ゆうﾊﾟｹｯﾄ","1",""))</f>
        <v/>
      </c>
      <c r="M37" s="150" t="str">
        <f>IF(サプライヤー入力FM!$I$307="","",IF(原稿①!AB142="大物","1",""))</f>
        <v/>
      </c>
      <c r="N37" s="150" t="str">
        <f>IF(サプライヤー入力FM!$I$307="","",IF(原稿①!Y142="","",1))</f>
        <v/>
      </c>
      <c r="O37" s="150" t="str">
        <f>IF(サプライヤー入力FM!$I$307="","",IF(原稿①!Z142="","",1))</f>
        <v/>
      </c>
      <c r="P37" s="170"/>
      <c r="Q37" s="150" t="str">
        <f>IF(AND(OR(原稿①!$F$5="5F"),(B37&lt;&gt;"")),1,"")</f>
        <v/>
      </c>
      <c r="R37" s="170"/>
      <c r="S37" s="150" t="str">
        <f t="shared" si="2"/>
        <v/>
      </c>
      <c r="T37" s="150" t="str">
        <f t="shared" si="0"/>
        <v/>
      </c>
      <c r="U37" s="150" t="str">
        <f t="shared" si="1"/>
        <v/>
      </c>
      <c r="V37" s="150" t="str">
        <f t="shared" si="3"/>
        <v/>
      </c>
      <c r="W37" s="169"/>
      <c r="X37" s="169"/>
      <c r="Y37" s="169"/>
      <c r="Z37" s="172"/>
      <c r="AA37" s="164"/>
    </row>
    <row r="38" spans="1:27" ht="120" customHeight="1">
      <c r="A38" s="149">
        <f t="shared" si="4"/>
        <v>29</v>
      </c>
      <c r="B38" s="262" t="str">
        <f>IF(サプライヤー入力FM!$I$318="","",原稿①!F146&amp;"")</f>
        <v/>
      </c>
      <c r="C38" s="151" t="str">
        <f>IF(サプライヤー入力FM!$I$318="","",原稿①!G146&amp;"")</f>
        <v/>
      </c>
      <c r="D38" s="151" t="str">
        <f>IF(サプライヤー入力FM!$I$318="","",原稿①!H146&amp;"")</f>
        <v/>
      </c>
      <c r="E38" s="151" t="str">
        <f>IF(サプライヤー入力FM!$I$318="","",原稿①!I146&amp;"")</f>
        <v/>
      </c>
      <c r="F38" s="151" t="str">
        <f>IF(サプライヤー入力FM!$I$318="","",原稿①!J146&amp;"")</f>
        <v/>
      </c>
      <c r="G38" s="162" t="str">
        <f>サプライヤー入力FM!I318&amp;""</f>
        <v/>
      </c>
      <c r="H38" s="163" t="str">
        <f>IF(サプライヤー入力FM!$I$318="","",サプライヤー入力FM!AD318)</f>
        <v/>
      </c>
      <c r="I38" s="162" t="str">
        <f>サプライヤー入力FM!U318&amp;""</f>
        <v/>
      </c>
      <c r="J38" s="162" t="str">
        <f>原稿①!AH149&amp;サプライヤー入力FM!G318&amp;サプライヤー入力FM!H318</f>
        <v/>
      </c>
      <c r="K38" s="152" t="str">
        <f>IF(サプライヤー入力FM!$I$318="","",原稿①!W146&amp;"")</f>
        <v/>
      </c>
      <c r="L38" s="150" t="str">
        <f>IF(サプライヤー入力FM!$I$318="","",IF(原稿①!AB146="ゆうﾊﾟｹｯﾄ","1",""))</f>
        <v/>
      </c>
      <c r="M38" s="150" t="str">
        <f>IF(サプライヤー入力FM!$I$318="","",IF(原稿①!AB146="大物","1",""))</f>
        <v/>
      </c>
      <c r="N38" s="150" t="str">
        <f>IF(サプライヤー入力FM!$I$318="","",IF(原稿①!Y146="","",1))</f>
        <v/>
      </c>
      <c r="O38" s="150" t="str">
        <f>IF(サプライヤー入力FM!$I$318="","",IF(原稿①!Z146="","",1))</f>
        <v/>
      </c>
      <c r="P38" s="170"/>
      <c r="Q38" s="150" t="str">
        <f>IF(AND(OR(原稿①!$F$5="5F"),(B38&lt;&gt;"")),1,"")</f>
        <v/>
      </c>
      <c r="R38" s="170"/>
      <c r="S38" s="150" t="str">
        <f t="shared" si="2"/>
        <v/>
      </c>
      <c r="T38" s="150" t="str">
        <f t="shared" si="0"/>
        <v/>
      </c>
      <c r="U38" s="150" t="str">
        <f t="shared" si="1"/>
        <v/>
      </c>
      <c r="V38" s="150" t="str">
        <f t="shared" si="3"/>
        <v/>
      </c>
      <c r="W38" s="169"/>
      <c r="X38" s="169"/>
      <c r="Y38" s="169"/>
      <c r="Z38" s="172"/>
      <c r="AA38" s="164"/>
    </row>
    <row r="39" spans="1:27" ht="120" customHeight="1">
      <c r="A39" s="149">
        <f t="shared" si="4"/>
        <v>30</v>
      </c>
      <c r="B39" s="262" t="str">
        <f>IF(サプライヤー入力FM!$I$329="","",原稿①!F150&amp;"")</f>
        <v/>
      </c>
      <c r="C39" s="151" t="str">
        <f>IF(サプライヤー入力FM!$I$329="","",原稿①!G150&amp;"")</f>
        <v/>
      </c>
      <c r="D39" s="151" t="str">
        <f>IF(サプライヤー入力FM!$I$329="","",原稿①!H150&amp;"")</f>
        <v/>
      </c>
      <c r="E39" s="151" t="str">
        <f>IF(サプライヤー入力FM!$I$329="","",原稿①!I150&amp;"")</f>
        <v/>
      </c>
      <c r="F39" s="151" t="str">
        <f>IF(サプライヤー入力FM!$I$329="","",原稿①!J150&amp;"")</f>
        <v/>
      </c>
      <c r="G39" s="162" t="str">
        <f>サプライヤー入力FM!I329&amp;""</f>
        <v/>
      </c>
      <c r="H39" s="163" t="str">
        <f>IF(サプライヤー入力FM!$I$329="","",サプライヤー入力FM!AD329)</f>
        <v/>
      </c>
      <c r="I39" s="162" t="str">
        <f>サプライヤー入力FM!U329&amp;""</f>
        <v/>
      </c>
      <c r="J39" s="162" t="str">
        <f>原稿①!AH153&amp;サプライヤー入力FM!G329&amp;サプライヤー入力FM!H329</f>
        <v/>
      </c>
      <c r="K39" s="152" t="str">
        <f>IF(サプライヤー入力FM!$I$329="","",原稿①!W150&amp;"")</f>
        <v/>
      </c>
      <c r="L39" s="150" t="str">
        <f>IF(サプライヤー入力FM!$I$329="","",IF(原稿①!AB150="ゆうﾊﾟｹｯﾄ","1",""))</f>
        <v/>
      </c>
      <c r="M39" s="150" t="str">
        <f>IF(サプライヤー入力FM!$I$329="","",IF(原稿①!AB150="大物","1",""))</f>
        <v/>
      </c>
      <c r="N39" s="150" t="str">
        <f>IF(サプライヤー入力FM!$I$329="","",IF(原稿①!Y150="","",1))</f>
        <v/>
      </c>
      <c r="O39" s="150" t="str">
        <f>IF(サプライヤー入力FM!$I$329="","",IF(原稿①!Z150="","",1))</f>
        <v/>
      </c>
      <c r="P39" s="170"/>
      <c r="Q39" s="150" t="str">
        <f>IF(AND(OR(原稿①!$F$5="5F"),(B39&lt;&gt;"")),1,"")</f>
        <v/>
      </c>
      <c r="R39" s="170"/>
      <c r="S39" s="150" t="str">
        <f t="shared" si="2"/>
        <v/>
      </c>
      <c r="T39" s="150" t="str">
        <f t="shared" si="0"/>
        <v/>
      </c>
      <c r="U39" s="150" t="str">
        <f t="shared" si="1"/>
        <v/>
      </c>
      <c r="V39" s="150" t="str">
        <f t="shared" si="3"/>
        <v/>
      </c>
      <c r="W39" s="169"/>
      <c r="X39" s="169"/>
      <c r="Y39" s="169"/>
      <c r="Z39" s="172"/>
      <c r="AA39" s="164"/>
    </row>
    <row r="40" spans="1:27" ht="120" customHeight="1">
      <c r="A40" s="149">
        <f t="shared" si="4"/>
        <v>31</v>
      </c>
      <c r="B40" s="262" t="str">
        <f>IF(サプライヤー入力FM!$I$340="","",原稿①!F165&amp;"")</f>
        <v/>
      </c>
      <c r="C40" s="151" t="str">
        <f>IF(サプライヤー入力FM!$I$340="","",原稿①!G165&amp;"")</f>
        <v/>
      </c>
      <c r="D40" s="151" t="str">
        <f>IF(サプライヤー入力FM!$I$340="","",原稿①!H165&amp;"")</f>
        <v/>
      </c>
      <c r="E40" s="151" t="str">
        <f>IF(サプライヤー入力FM!$I$340="","",原稿①!I165&amp;"")</f>
        <v/>
      </c>
      <c r="F40" s="151" t="str">
        <f>IF(サプライヤー入力FM!$I$340="","",原稿①!J165&amp;"")</f>
        <v/>
      </c>
      <c r="G40" s="162" t="str">
        <f>サプライヤー入力FM!I340&amp;""</f>
        <v/>
      </c>
      <c r="H40" s="163" t="str">
        <f>IF(サプライヤー入力FM!$I$340="","",サプライヤー入力FM!AD340)</f>
        <v/>
      </c>
      <c r="I40" s="162" t="str">
        <f>サプライヤー入力FM!U340&amp;""</f>
        <v/>
      </c>
      <c r="J40" s="162" t="str">
        <f>原稿①!AH168&amp;サプライヤー入力FM!G340&amp;サプライヤー入力FM!H340</f>
        <v/>
      </c>
      <c r="K40" s="152" t="str">
        <f>IF(サプライヤー入力FM!$I$340="","",原稿①!W165&amp;"")</f>
        <v/>
      </c>
      <c r="L40" s="150" t="str">
        <f>IF(サプライヤー入力FM!$I$340="","",IF(原稿①!AB165="ゆうﾊﾟｹｯﾄ","1",""))</f>
        <v/>
      </c>
      <c r="M40" s="150" t="str">
        <f>IF(サプライヤー入力FM!$I$340="","",IF(原稿①!AB165="大物","1",""))</f>
        <v/>
      </c>
      <c r="N40" s="150" t="str">
        <f>IF(サプライヤー入力FM!$I$340="","",IF(原稿①!Y165="","",1))</f>
        <v/>
      </c>
      <c r="O40" s="150" t="str">
        <f>IF(サプライヤー入力FM!$I$340="","",IF(原稿①!Z165="","",1))</f>
        <v/>
      </c>
      <c r="P40" s="170"/>
      <c r="Q40" s="150" t="str">
        <f>IF(AND(OR(原稿①!$F$5="5F"),(B40&lt;&gt;"")),1,"")</f>
        <v/>
      </c>
      <c r="R40" s="170"/>
      <c r="S40" s="150" t="str">
        <f t="shared" si="2"/>
        <v/>
      </c>
      <c r="T40" s="150" t="str">
        <f t="shared" si="0"/>
        <v/>
      </c>
      <c r="U40" s="150" t="str">
        <f t="shared" si="1"/>
        <v/>
      </c>
      <c r="V40" s="150" t="str">
        <f t="shared" si="3"/>
        <v/>
      </c>
      <c r="W40" s="169"/>
      <c r="X40" s="169"/>
      <c r="Y40" s="169"/>
      <c r="Z40" s="172"/>
      <c r="AA40" s="164"/>
    </row>
    <row r="41" spans="1:27" ht="120" customHeight="1">
      <c r="A41" s="149">
        <f t="shared" si="4"/>
        <v>32</v>
      </c>
      <c r="B41" s="262" t="str">
        <f>IF(サプライヤー入力FM!$I$351="","",原稿①!F169&amp;"")</f>
        <v/>
      </c>
      <c r="C41" s="151" t="str">
        <f>IF(サプライヤー入力FM!$I$351="","",原稿①!G169&amp;"")</f>
        <v/>
      </c>
      <c r="D41" s="151" t="str">
        <f>IF(サプライヤー入力FM!$I$351="","",原稿①!H169&amp;"")</f>
        <v/>
      </c>
      <c r="E41" s="151" t="str">
        <f>IF(サプライヤー入力FM!$I$351="","",原稿①!I169&amp;"")</f>
        <v/>
      </c>
      <c r="F41" s="151" t="str">
        <f>IF(サプライヤー入力FM!$I$351="","",原稿①!J169&amp;"")</f>
        <v/>
      </c>
      <c r="G41" s="162" t="str">
        <f>サプライヤー入力FM!I351&amp;""</f>
        <v/>
      </c>
      <c r="H41" s="163" t="str">
        <f>IF(サプライヤー入力FM!$I$351="","",サプライヤー入力FM!AD351)</f>
        <v/>
      </c>
      <c r="I41" s="162" t="str">
        <f>サプライヤー入力FM!U351&amp;""</f>
        <v/>
      </c>
      <c r="J41" s="162" t="str">
        <f>原稿①!AH172&amp;サプライヤー入力FM!G351&amp;サプライヤー入力FM!H351</f>
        <v/>
      </c>
      <c r="K41" s="152" t="str">
        <f>IF(サプライヤー入力FM!$I$351="","",原稿①!W169&amp;"")</f>
        <v/>
      </c>
      <c r="L41" s="150" t="str">
        <f>IF(サプライヤー入力FM!$I$351="","",IF(原稿①!AB169="ゆうﾊﾟｹｯﾄ","1",""))</f>
        <v/>
      </c>
      <c r="M41" s="150" t="str">
        <f>IF(サプライヤー入力FM!$I$351="","",IF(原稿①!AB169="大物","1",""))</f>
        <v/>
      </c>
      <c r="N41" s="150" t="str">
        <f>IF(サプライヤー入力FM!$I$351="","",IF(原稿①!Y169="","",1))</f>
        <v/>
      </c>
      <c r="O41" s="150" t="str">
        <f>IF(サプライヤー入力FM!$I$351="","",IF(原稿①!Z169="","",1))</f>
        <v/>
      </c>
      <c r="P41" s="170"/>
      <c r="Q41" s="150" t="str">
        <f>IF(AND(OR(原稿①!$F$5="5F"),(B41&lt;&gt;"")),1,"")</f>
        <v/>
      </c>
      <c r="R41" s="170"/>
      <c r="S41" s="150" t="str">
        <f t="shared" si="2"/>
        <v/>
      </c>
      <c r="T41" s="150" t="str">
        <f t="shared" si="0"/>
        <v/>
      </c>
      <c r="U41" s="150" t="str">
        <f t="shared" si="1"/>
        <v/>
      </c>
      <c r="V41" s="150" t="str">
        <f t="shared" si="3"/>
        <v/>
      </c>
      <c r="W41" s="169"/>
      <c r="X41" s="169"/>
      <c r="Y41" s="169"/>
      <c r="Z41" s="172"/>
      <c r="AA41" s="164"/>
    </row>
    <row r="42" spans="1:27" ht="120" customHeight="1">
      <c r="A42" s="149">
        <f t="shared" si="4"/>
        <v>33</v>
      </c>
      <c r="B42" s="262" t="str">
        <f>IF(サプライヤー入力FM!$I$362="","",原稿①!F173&amp;"")</f>
        <v/>
      </c>
      <c r="C42" s="151" t="str">
        <f>IF(サプライヤー入力FM!$I$362="","",原稿①!G173&amp;"")</f>
        <v/>
      </c>
      <c r="D42" s="151" t="str">
        <f>IF(サプライヤー入力FM!$I$362="","",原稿①!H173&amp;"")</f>
        <v/>
      </c>
      <c r="E42" s="151" t="str">
        <f>IF(サプライヤー入力FM!$I$362="","",原稿①!I173&amp;"")</f>
        <v/>
      </c>
      <c r="F42" s="151" t="str">
        <f>IF(サプライヤー入力FM!$I$362="","",原稿①!J173&amp;"")</f>
        <v/>
      </c>
      <c r="G42" s="162" t="str">
        <f>サプライヤー入力FM!I362&amp;""</f>
        <v/>
      </c>
      <c r="H42" s="163" t="str">
        <f>IF(サプライヤー入力FM!$I$362="","",サプライヤー入力FM!AD362)</f>
        <v/>
      </c>
      <c r="I42" s="162" t="str">
        <f>サプライヤー入力FM!U362&amp;""</f>
        <v/>
      </c>
      <c r="J42" s="162" t="str">
        <f>原稿①!AH176&amp;サプライヤー入力FM!G362&amp;サプライヤー入力FM!H362</f>
        <v/>
      </c>
      <c r="K42" s="152" t="str">
        <f>IF(サプライヤー入力FM!$I$362="","",原稿①!W173&amp;"")</f>
        <v/>
      </c>
      <c r="L42" s="150" t="str">
        <f>IF(サプライヤー入力FM!$I$362="","",IF(原稿①!AB173="ゆうﾊﾟｹｯﾄ","1",""))</f>
        <v/>
      </c>
      <c r="M42" s="150" t="str">
        <f>IF(サプライヤー入力FM!$I$362="","",IF(原稿①!AB173="大物","1",""))</f>
        <v/>
      </c>
      <c r="N42" s="150" t="str">
        <f>IF(サプライヤー入力FM!$I$362="","",IF(原稿①!Y173="","",1))</f>
        <v/>
      </c>
      <c r="O42" s="150" t="str">
        <f>IF(サプライヤー入力FM!$I$362="","",IF(原稿①!Z173="","",1))</f>
        <v/>
      </c>
      <c r="P42" s="170"/>
      <c r="Q42" s="150" t="str">
        <f>IF(AND(OR(原稿①!$F$5="5F"),(B42&lt;&gt;"")),1,"")</f>
        <v/>
      </c>
      <c r="R42" s="170"/>
      <c r="S42" s="150" t="str">
        <f t="shared" si="2"/>
        <v/>
      </c>
      <c r="T42" s="150" t="str">
        <f t="shared" si="0"/>
        <v/>
      </c>
      <c r="U42" s="150" t="str">
        <f t="shared" si="1"/>
        <v/>
      </c>
      <c r="V42" s="150" t="str">
        <f t="shared" si="3"/>
        <v/>
      </c>
      <c r="W42" s="169"/>
      <c r="X42" s="169"/>
      <c r="Y42" s="169"/>
      <c r="Z42" s="172"/>
      <c r="AA42" s="164"/>
    </row>
    <row r="43" spans="1:27" ht="120" customHeight="1">
      <c r="A43" s="149">
        <f t="shared" si="4"/>
        <v>34</v>
      </c>
      <c r="B43" s="262" t="str">
        <f>IF(サプライヤー入力FM!$I$373="","",原稿①!F177&amp;"")</f>
        <v/>
      </c>
      <c r="C43" s="151" t="str">
        <f>IF(サプライヤー入力FM!$I$373="","",原稿①!G177&amp;"")</f>
        <v/>
      </c>
      <c r="D43" s="151" t="str">
        <f>IF(サプライヤー入力FM!$I$373="","",原稿①!H177&amp;"")</f>
        <v/>
      </c>
      <c r="E43" s="151" t="str">
        <f>IF(サプライヤー入力FM!$I$373="","",原稿①!I177&amp;"")</f>
        <v/>
      </c>
      <c r="F43" s="151" t="str">
        <f>IF(サプライヤー入力FM!$I$373="","",原稿①!J177&amp;"")</f>
        <v/>
      </c>
      <c r="G43" s="162" t="str">
        <f>サプライヤー入力FM!I373&amp;""</f>
        <v/>
      </c>
      <c r="H43" s="163" t="str">
        <f>IF(サプライヤー入力FM!$I$373="","",サプライヤー入力FM!AD373)</f>
        <v/>
      </c>
      <c r="I43" s="162" t="str">
        <f>サプライヤー入力FM!U373&amp;""</f>
        <v/>
      </c>
      <c r="J43" s="162" t="str">
        <f>原稿①!AH180&amp;サプライヤー入力FM!G373&amp;サプライヤー入力FM!H373</f>
        <v/>
      </c>
      <c r="K43" s="152" t="str">
        <f>IF(サプライヤー入力FM!$I$373="","",原稿①!W177&amp;"")</f>
        <v/>
      </c>
      <c r="L43" s="150" t="str">
        <f>IF(サプライヤー入力FM!$I$373="","",IF(原稿①!AB177="ゆうﾊﾟｹｯﾄ","1",""))</f>
        <v/>
      </c>
      <c r="M43" s="150" t="str">
        <f>IF(サプライヤー入力FM!$I$373="","",IF(原稿①!AB177="大物","1",""))</f>
        <v/>
      </c>
      <c r="N43" s="150" t="str">
        <f>IF(サプライヤー入力FM!$I$373="","",IF(原稿①!Y177="","",1))</f>
        <v/>
      </c>
      <c r="O43" s="150" t="str">
        <f>IF(サプライヤー入力FM!$I$373="","",IF(原稿①!Z177="","",1))</f>
        <v/>
      </c>
      <c r="P43" s="170"/>
      <c r="Q43" s="150" t="str">
        <f>IF(AND(OR(原稿①!$F$5="5F"),(B43&lt;&gt;"")),1,"")</f>
        <v/>
      </c>
      <c r="R43" s="170"/>
      <c r="S43" s="150" t="str">
        <f t="shared" si="2"/>
        <v/>
      </c>
      <c r="T43" s="150" t="str">
        <f t="shared" si="0"/>
        <v/>
      </c>
      <c r="U43" s="150" t="str">
        <f t="shared" si="1"/>
        <v/>
      </c>
      <c r="V43" s="150" t="str">
        <f t="shared" si="3"/>
        <v/>
      </c>
      <c r="W43" s="169"/>
      <c r="X43" s="169"/>
      <c r="Y43" s="169"/>
      <c r="Z43" s="172"/>
      <c r="AA43" s="164"/>
    </row>
    <row r="44" spans="1:27" ht="120" customHeight="1">
      <c r="A44" s="149">
        <f t="shared" si="4"/>
        <v>35</v>
      </c>
      <c r="B44" s="262" t="str">
        <f>IF(サプライヤー入力FM!$I$384="","",原稿①!F181&amp;"")</f>
        <v/>
      </c>
      <c r="C44" s="151" t="str">
        <f>IF(サプライヤー入力FM!$I$384="","",原稿①!G181&amp;"")</f>
        <v/>
      </c>
      <c r="D44" s="151" t="str">
        <f>IF(サプライヤー入力FM!$I$384="","",原稿①!H181&amp;"")</f>
        <v/>
      </c>
      <c r="E44" s="151" t="str">
        <f>IF(サプライヤー入力FM!$I$384="","",原稿①!I181&amp;"")</f>
        <v/>
      </c>
      <c r="F44" s="151" t="str">
        <f>IF(サプライヤー入力FM!$I$384="","",原稿①!J181&amp;"")</f>
        <v/>
      </c>
      <c r="G44" s="162" t="str">
        <f>サプライヤー入力FM!I384&amp;""</f>
        <v/>
      </c>
      <c r="H44" s="163" t="str">
        <f>IF(サプライヤー入力FM!$I$384="","",サプライヤー入力FM!AD384)</f>
        <v/>
      </c>
      <c r="I44" s="162" t="str">
        <f>サプライヤー入力FM!U384&amp;""</f>
        <v/>
      </c>
      <c r="J44" s="162" t="str">
        <f>原稿①!AH184&amp;サプライヤー入力FM!G384&amp;サプライヤー入力FM!H384</f>
        <v/>
      </c>
      <c r="K44" s="152" t="str">
        <f>IF(サプライヤー入力FM!$I$384="","",原稿①!W181&amp;"")</f>
        <v/>
      </c>
      <c r="L44" s="150" t="str">
        <f>IF(サプライヤー入力FM!$I$384="","",IF(原稿①!AB181="ゆうﾊﾟｹｯﾄ","1",""))</f>
        <v/>
      </c>
      <c r="M44" s="150" t="str">
        <f>IF(サプライヤー入力FM!$I$384="","",IF(原稿①!AB181="大物","1",""))</f>
        <v/>
      </c>
      <c r="N44" s="150" t="str">
        <f>IF(サプライヤー入力FM!$I$384="","",IF(原稿①!Y181="","",1))</f>
        <v/>
      </c>
      <c r="O44" s="150" t="str">
        <f>IF(サプライヤー入力FM!$I$384="","",IF(原稿①!Z181="","",1))</f>
        <v/>
      </c>
      <c r="P44" s="170"/>
      <c r="Q44" s="150" t="str">
        <f>IF(AND(OR(原稿①!$F$5="5F"),(B44&lt;&gt;"")),1,"")</f>
        <v/>
      </c>
      <c r="R44" s="170"/>
      <c r="S44" s="150" t="str">
        <f t="shared" si="2"/>
        <v/>
      </c>
      <c r="T44" s="150" t="str">
        <f t="shared" si="0"/>
        <v/>
      </c>
      <c r="U44" s="150" t="str">
        <f t="shared" si="1"/>
        <v/>
      </c>
      <c r="V44" s="150" t="str">
        <f t="shared" si="3"/>
        <v/>
      </c>
      <c r="W44" s="169"/>
      <c r="X44" s="169"/>
      <c r="Y44" s="169"/>
      <c r="Z44" s="172"/>
      <c r="AA44" s="164"/>
    </row>
    <row r="45" spans="1:27" ht="120" customHeight="1">
      <c r="A45" s="149">
        <f t="shared" si="4"/>
        <v>36</v>
      </c>
      <c r="B45" s="262" t="str">
        <f>IF(サプライヤー入力FM!$I$395="","",原稿①!F185&amp;"")</f>
        <v/>
      </c>
      <c r="C45" s="151" t="str">
        <f>IF(サプライヤー入力FM!$I$395="","",原稿①!G185&amp;"")</f>
        <v/>
      </c>
      <c r="D45" s="151" t="str">
        <f>IF(サプライヤー入力FM!$I$395="","",原稿①!H185&amp;"")</f>
        <v/>
      </c>
      <c r="E45" s="151" t="str">
        <f>IF(サプライヤー入力FM!$I$395="","",原稿①!I185&amp;"")</f>
        <v/>
      </c>
      <c r="F45" s="151" t="str">
        <f>IF(サプライヤー入力FM!$I$395="","",原稿①!J185&amp;"")</f>
        <v/>
      </c>
      <c r="G45" s="162" t="str">
        <f>サプライヤー入力FM!I395&amp;""</f>
        <v/>
      </c>
      <c r="H45" s="163" t="str">
        <f>IF(サプライヤー入力FM!$I$395="","",サプライヤー入力FM!AD395)</f>
        <v/>
      </c>
      <c r="I45" s="162" t="str">
        <f>サプライヤー入力FM!U395&amp;""</f>
        <v/>
      </c>
      <c r="J45" s="162" t="str">
        <f>原稿①!AH188&amp;サプライヤー入力FM!G395&amp;サプライヤー入力FM!H395</f>
        <v/>
      </c>
      <c r="K45" s="152" t="str">
        <f>IF(サプライヤー入力FM!$I$395="","",原稿①!W185&amp;"")</f>
        <v/>
      </c>
      <c r="L45" s="150" t="str">
        <f>IF(サプライヤー入力FM!$I$395="","",IF(原稿①!AB185="ゆうﾊﾟｹｯﾄ","1",""))</f>
        <v/>
      </c>
      <c r="M45" s="150" t="str">
        <f>IF(サプライヤー入力FM!$I$395="","",IF(原稿①!AB185="大物","1",""))</f>
        <v/>
      </c>
      <c r="N45" s="150" t="str">
        <f>IF(サプライヤー入力FM!$I$395="","",IF(原稿①!Y185="","",1))</f>
        <v/>
      </c>
      <c r="O45" s="150" t="str">
        <f>IF(サプライヤー入力FM!$I$395="","",IF(原稿①!Z185="","",1))</f>
        <v/>
      </c>
      <c r="P45" s="170"/>
      <c r="Q45" s="150" t="str">
        <f>IF(AND(OR(原稿①!$F$5="5F"),(B45&lt;&gt;"")),1,"")</f>
        <v/>
      </c>
      <c r="R45" s="170"/>
      <c r="S45" s="150" t="str">
        <f t="shared" si="2"/>
        <v/>
      </c>
      <c r="T45" s="150" t="str">
        <f t="shared" si="0"/>
        <v/>
      </c>
      <c r="U45" s="150" t="str">
        <f t="shared" si="1"/>
        <v/>
      </c>
      <c r="V45" s="150" t="str">
        <f t="shared" si="3"/>
        <v/>
      </c>
      <c r="W45" s="169"/>
      <c r="X45" s="169"/>
      <c r="Y45" s="169"/>
      <c r="Z45" s="172"/>
      <c r="AA45" s="164"/>
    </row>
    <row r="46" spans="1:27" ht="120" customHeight="1">
      <c r="A46" s="149">
        <f t="shared" si="4"/>
        <v>37</v>
      </c>
      <c r="B46" s="262" t="str">
        <f>IF(サプライヤー入力FM!$I$406="","",原稿①!F189&amp;"")</f>
        <v/>
      </c>
      <c r="C46" s="151" t="str">
        <f>IF(サプライヤー入力FM!$I$406="","",原稿①!G189&amp;"")</f>
        <v/>
      </c>
      <c r="D46" s="151" t="str">
        <f>IF(サプライヤー入力FM!$I$406="","",原稿①!H189&amp;"")</f>
        <v/>
      </c>
      <c r="E46" s="151" t="str">
        <f>IF(サプライヤー入力FM!$I$406="","",原稿①!I189&amp;"")</f>
        <v/>
      </c>
      <c r="F46" s="151" t="str">
        <f>IF(サプライヤー入力FM!$I$406="","",原稿①!J189&amp;"")</f>
        <v/>
      </c>
      <c r="G46" s="162" t="str">
        <f>サプライヤー入力FM!I406&amp;""</f>
        <v/>
      </c>
      <c r="H46" s="163" t="str">
        <f>IF(サプライヤー入力FM!$I$406="","",サプライヤー入力FM!AD406)</f>
        <v/>
      </c>
      <c r="I46" s="162" t="str">
        <f>サプライヤー入力FM!U406&amp;""</f>
        <v/>
      </c>
      <c r="J46" s="162" t="str">
        <f>原稿①!AH192&amp;サプライヤー入力FM!G406&amp;サプライヤー入力FM!H406</f>
        <v/>
      </c>
      <c r="K46" s="152" t="str">
        <f>IF(サプライヤー入力FM!$I$406="","",原稿①!W189&amp;"")</f>
        <v/>
      </c>
      <c r="L46" s="150" t="str">
        <f>IF(サプライヤー入力FM!$I$406="","",IF(原稿①!AB189="ゆうﾊﾟｹｯﾄ","1",""))</f>
        <v/>
      </c>
      <c r="M46" s="150" t="str">
        <f>IF(サプライヤー入力FM!$I$406="","",IF(原稿①!AB189="大物","1",""))</f>
        <v/>
      </c>
      <c r="N46" s="150" t="str">
        <f>IF(サプライヤー入力FM!$I$406="","",IF(原稿①!Y189="","",1))</f>
        <v/>
      </c>
      <c r="O46" s="150" t="str">
        <f>IF(サプライヤー入力FM!$I$406="","",IF(原稿①!Z189="","",1))</f>
        <v/>
      </c>
      <c r="P46" s="170"/>
      <c r="Q46" s="150" t="str">
        <f>IF(AND(OR(原稿①!$F$5="5F"),(B46&lt;&gt;"")),1,"")</f>
        <v/>
      </c>
      <c r="R46" s="170"/>
      <c r="S46" s="150" t="str">
        <f t="shared" si="2"/>
        <v/>
      </c>
      <c r="T46" s="150" t="str">
        <f t="shared" si="0"/>
        <v/>
      </c>
      <c r="U46" s="150" t="str">
        <f t="shared" si="1"/>
        <v/>
      </c>
      <c r="V46" s="150" t="str">
        <f t="shared" si="3"/>
        <v/>
      </c>
      <c r="W46" s="169"/>
      <c r="X46" s="169"/>
      <c r="Y46" s="169"/>
      <c r="Z46" s="172"/>
      <c r="AA46" s="164"/>
    </row>
    <row r="47" spans="1:27" ht="120" customHeight="1">
      <c r="A47" s="149">
        <f t="shared" si="4"/>
        <v>38</v>
      </c>
      <c r="B47" s="262" t="str">
        <f>IF(サプライヤー入力FM!$I$417="","",原稿①!F193&amp;"")</f>
        <v/>
      </c>
      <c r="C47" s="151" t="str">
        <f>IF(サプライヤー入力FM!$I$417="","",原稿①!G193&amp;"")</f>
        <v/>
      </c>
      <c r="D47" s="151" t="str">
        <f>IF(サプライヤー入力FM!$I$417="","",原稿①!H193&amp;"")</f>
        <v/>
      </c>
      <c r="E47" s="151" t="str">
        <f>IF(サプライヤー入力FM!$I$417="","",原稿①!I193&amp;"")</f>
        <v/>
      </c>
      <c r="F47" s="151" t="str">
        <f>IF(サプライヤー入力FM!$I$417="","",原稿①!J193&amp;"")</f>
        <v/>
      </c>
      <c r="G47" s="162" t="str">
        <f>サプライヤー入力FM!I417&amp;""</f>
        <v/>
      </c>
      <c r="H47" s="163" t="str">
        <f>IF(サプライヤー入力FM!$I$417="","",サプライヤー入力FM!AD417)</f>
        <v/>
      </c>
      <c r="I47" s="162" t="str">
        <f>サプライヤー入力FM!U417&amp;""</f>
        <v/>
      </c>
      <c r="J47" s="162" t="str">
        <f>原稿①!AH196&amp;サプライヤー入力FM!G417&amp;サプライヤー入力FM!H417</f>
        <v/>
      </c>
      <c r="K47" s="152" t="str">
        <f>IF(サプライヤー入力FM!$I$417="","",原稿①!W193&amp;"")</f>
        <v/>
      </c>
      <c r="L47" s="150" t="str">
        <f>IF(サプライヤー入力FM!$I$417="","",IF(原稿①!AB193="ゆうﾊﾟｹｯﾄ","1",""))</f>
        <v/>
      </c>
      <c r="M47" s="150" t="str">
        <f>IF(サプライヤー入力FM!$I$417="","",IF(原稿①!AB193="大物","1",""))</f>
        <v/>
      </c>
      <c r="N47" s="150" t="str">
        <f>IF(サプライヤー入力FM!$I$417="","",IF(原稿①!Y193="","",1))</f>
        <v/>
      </c>
      <c r="O47" s="150" t="str">
        <f>IF(サプライヤー入力FM!$I$417="","",IF(原稿①!Z193="","",1))</f>
        <v/>
      </c>
      <c r="P47" s="170"/>
      <c r="Q47" s="150" t="str">
        <f>IF(AND(OR(原稿①!$F$5="5F"),(B47&lt;&gt;"")),1,"")</f>
        <v/>
      </c>
      <c r="R47" s="170"/>
      <c r="S47" s="150" t="str">
        <f t="shared" si="2"/>
        <v/>
      </c>
      <c r="T47" s="150" t="str">
        <f t="shared" si="0"/>
        <v/>
      </c>
      <c r="U47" s="150" t="str">
        <f t="shared" si="1"/>
        <v/>
      </c>
      <c r="V47" s="150" t="str">
        <f t="shared" si="3"/>
        <v/>
      </c>
      <c r="W47" s="169"/>
      <c r="X47" s="169"/>
      <c r="Y47" s="169"/>
      <c r="Z47" s="172"/>
      <c r="AA47" s="164"/>
    </row>
    <row r="48" spans="1:27" ht="120" customHeight="1">
      <c r="A48" s="149">
        <f t="shared" si="4"/>
        <v>39</v>
      </c>
      <c r="B48" s="262" t="str">
        <f>IF(サプライヤー入力FM!$I$428="","",原稿①!F197&amp;"")</f>
        <v/>
      </c>
      <c r="C48" s="151" t="str">
        <f>IF(サプライヤー入力FM!$I$428="","",原稿①!G197&amp;"")</f>
        <v/>
      </c>
      <c r="D48" s="151" t="str">
        <f>IF(サプライヤー入力FM!$I$428="","",原稿①!H197&amp;"")</f>
        <v/>
      </c>
      <c r="E48" s="151" t="str">
        <f>IF(サプライヤー入力FM!$I$428="","",原稿①!I197&amp;"")</f>
        <v/>
      </c>
      <c r="F48" s="151" t="str">
        <f>IF(サプライヤー入力FM!$I$428="","",原稿①!J197&amp;"")</f>
        <v/>
      </c>
      <c r="G48" s="162" t="str">
        <f>サプライヤー入力FM!I428&amp;""</f>
        <v/>
      </c>
      <c r="H48" s="163" t="str">
        <f>IF(サプライヤー入力FM!$I$428="","",サプライヤー入力FM!AD428)</f>
        <v/>
      </c>
      <c r="I48" s="162" t="str">
        <f>サプライヤー入力FM!U428&amp;""</f>
        <v/>
      </c>
      <c r="J48" s="162" t="str">
        <f>原稿①!AH200&amp;サプライヤー入力FM!G428&amp;サプライヤー入力FM!H428</f>
        <v/>
      </c>
      <c r="K48" s="152" t="str">
        <f>IF(サプライヤー入力FM!$I$428="","",原稿①!W197&amp;"")</f>
        <v/>
      </c>
      <c r="L48" s="150" t="str">
        <f>IF(サプライヤー入力FM!$I$428="","",IF(原稿①!AB197="ゆうﾊﾟｹｯﾄ","1",""))</f>
        <v/>
      </c>
      <c r="M48" s="150" t="str">
        <f>IF(サプライヤー入力FM!$I$428="","",IF(原稿①!AB197="大物","1",""))</f>
        <v/>
      </c>
      <c r="N48" s="150" t="str">
        <f>IF(サプライヤー入力FM!$I$428="","",IF(原稿①!Y197="","",1))</f>
        <v/>
      </c>
      <c r="O48" s="150" t="str">
        <f>IF(サプライヤー入力FM!$I$428="","",IF(原稿①!Z197="","",1))</f>
        <v/>
      </c>
      <c r="P48" s="170"/>
      <c r="Q48" s="150" t="str">
        <f>IF(AND(OR(原稿①!$F$5="5F"),(B48&lt;&gt;"")),1,"")</f>
        <v/>
      </c>
      <c r="R48" s="170"/>
      <c r="S48" s="150" t="str">
        <f t="shared" si="2"/>
        <v/>
      </c>
      <c r="T48" s="150" t="str">
        <f t="shared" si="0"/>
        <v/>
      </c>
      <c r="U48" s="150" t="str">
        <f t="shared" si="1"/>
        <v/>
      </c>
      <c r="V48" s="150" t="str">
        <f t="shared" si="3"/>
        <v/>
      </c>
      <c r="W48" s="169"/>
      <c r="X48" s="169"/>
      <c r="Y48" s="169"/>
      <c r="Z48" s="172"/>
      <c r="AA48" s="164"/>
    </row>
    <row r="49" spans="1:27" ht="120" customHeight="1">
      <c r="A49" s="149">
        <f t="shared" si="4"/>
        <v>40</v>
      </c>
      <c r="B49" s="262" t="str">
        <f>IF(サプライヤー入力FM!$I$439="","",原稿①!F201&amp;"")</f>
        <v/>
      </c>
      <c r="C49" s="151" t="str">
        <f>IF(サプライヤー入力FM!$I$439="","",原稿①!G201&amp;"")</f>
        <v/>
      </c>
      <c r="D49" s="151" t="str">
        <f>IF(サプライヤー入力FM!$I$439="","",原稿①!H201&amp;"")</f>
        <v/>
      </c>
      <c r="E49" s="151" t="str">
        <f>IF(サプライヤー入力FM!$I$439="","",原稿①!I201&amp;"")</f>
        <v/>
      </c>
      <c r="F49" s="151" t="str">
        <f>IF(サプライヤー入力FM!$I$439="","",原稿①!J201&amp;"")</f>
        <v/>
      </c>
      <c r="G49" s="162" t="str">
        <f>サプライヤー入力FM!I439&amp;""</f>
        <v/>
      </c>
      <c r="H49" s="163" t="str">
        <f>IF(サプライヤー入力FM!$I$439="","",サプライヤー入力FM!AD439)</f>
        <v/>
      </c>
      <c r="I49" s="162" t="str">
        <f>サプライヤー入力FM!U439&amp;""</f>
        <v/>
      </c>
      <c r="J49" s="162" t="str">
        <f>原稿①!AH204&amp;サプライヤー入力FM!G439&amp;サプライヤー入力FM!H439</f>
        <v/>
      </c>
      <c r="K49" s="152" t="str">
        <f>IF(サプライヤー入力FM!$I$439="","",原稿①!W201&amp;"")</f>
        <v/>
      </c>
      <c r="L49" s="150" t="str">
        <f>IF(サプライヤー入力FM!$I$439="","",IF(原稿①!AB201="ゆうﾊﾟｹｯﾄ","1",""))</f>
        <v/>
      </c>
      <c r="M49" s="150" t="str">
        <f>IF(サプライヤー入力FM!$I$439="","",IF(原稿①!AB201="大物","1",""))</f>
        <v/>
      </c>
      <c r="N49" s="150" t="str">
        <f>IF(サプライヤー入力FM!$I$439="","",IF(原稿①!Y201="","",1))</f>
        <v/>
      </c>
      <c r="O49" s="150" t="str">
        <f>IF(サプライヤー入力FM!$I$439="","",IF(原稿①!Z201="","",1))</f>
        <v/>
      </c>
      <c r="P49" s="170"/>
      <c r="Q49" s="150" t="str">
        <f>IF(AND(OR(原稿①!$F$5="5F"),(B49&lt;&gt;"")),1,"")</f>
        <v/>
      </c>
      <c r="R49" s="170"/>
      <c r="S49" s="150" t="str">
        <f t="shared" si="2"/>
        <v/>
      </c>
      <c r="T49" s="150" t="str">
        <f t="shared" si="0"/>
        <v/>
      </c>
      <c r="U49" s="150" t="str">
        <f t="shared" si="1"/>
        <v/>
      </c>
      <c r="V49" s="150" t="str">
        <f t="shared" si="3"/>
        <v/>
      </c>
      <c r="W49" s="169"/>
      <c r="X49" s="169"/>
      <c r="Y49" s="169"/>
      <c r="Z49" s="172"/>
      <c r="AA49" s="164"/>
    </row>
    <row r="50" spans="1:27" ht="120" customHeight="1">
      <c r="A50" s="149">
        <f t="shared" si="4"/>
        <v>41</v>
      </c>
      <c r="B50" s="262" t="str">
        <f>IF(サプライヤー入力FM!$I$450="","",原稿①!F216&amp;"")</f>
        <v/>
      </c>
      <c r="C50" s="151" t="str">
        <f>IF(サプライヤー入力FM!$I$450="","",原稿①!G216&amp;"")</f>
        <v/>
      </c>
      <c r="D50" s="151" t="str">
        <f>IF(サプライヤー入力FM!$I$450="","",原稿①!H216&amp;"")</f>
        <v/>
      </c>
      <c r="E50" s="151" t="str">
        <f>IF(サプライヤー入力FM!$I$450="","",原稿①!I216&amp;"")</f>
        <v/>
      </c>
      <c r="F50" s="151" t="str">
        <f>IF(サプライヤー入力FM!$I$450="","",原稿①!J216&amp;"")</f>
        <v/>
      </c>
      <c r="G50" s="162" t="str">
        <f>サプライヤー入力FM!I450&amp;""</f>
        <v/>
      </c>
      <c r="H50" s="163" t="str">
        <f>IF(サプライヤー入力FM!$I$450="","",サプライヤー入力FM!AD450)</f>
        <v/>
      </c>
      <c r="I50" s="162" t="str">
        <f>サプライヤー入力FM!U450&amp;""</f>
        <v/>
      </c>
      <c r="J50" s="162" t="str">
        <f>原稿①!AH219&amp;サプライヤー入力FM!G450&amp;サプライヤー入力FM!H450</f>
        <v/>
      </c>
      <c r="K50" s="152" t="str">
        <f>IF(サプライヤー入力FM!$I$450="","",原稿①!W216&amp;"")</f>
        <v/>
      </c>
      <c r="L50" s="150" t="str">
        <f>IF(サプライヤー入力FM!$I$450="","",IF(原稿①!AB216="ゆうﾊﾟｹｯﾄ","1",""))</f>
        <v/>
      </c>
      <c r="M50" s="150" t="str">
        <f>IF(サプライヤー入力FM!$I$450="","",IF(原稿①!AB216="大物","1",""))</f>
        <v/>
      </c>
      <c r="N50" s="150" t="str">
        <f>IF(サプライヤー入力FM!$I$450="","",IF(原稿①!Y216="","",1))</f>
        <v/>
      </c>
      <c r="O50" s="150" t="str">
        <f>IF(サプライヤー入力FM!$I$450="","",IF(原稿①!Z216="","",1))</f>
        <v/>
      </c>
      <c r="P50" s="170"/>
      <c r="Q50" s="150" t="str">
        <f>IF(AND(OR(原稿①!$F$5="5F"),(B50&lt;&gt;"")),1,"")</f>
        <v/>
      </c>
      <c r="R50" s="170"/>
      <c r="S50" s="150" t="str">
        <f t="shared" si="2"/>
        <v/>
      </c>
      <c r="T50" s="150" t="str">
        <f t="shared" si="0"/>
        <v/>
      </c>
      <c r="U50" s="150" t="str">
        <f t="shared" si="1"/>
        <v/>
      </c>
      <c r="V50" s="150" t="str">
        <f t="shared" si="3"/>
        <v/>
      </c>
      <c r="W50" s="169"/>
      <c r="X50" s="169"/>
      <c r="Y50" s="169"/>
      <c r="Z50" s="172"/>
      <c r="AA50" s="164"/>
    </row>
    <row r="51" spans="1:27" ht="120" customHeight="1">
      <c r="A51" s="149">
        <f t="shared" si="4"/>
        <v>42</v>
      </c>
      <c r="B51" s="262" t="str">
        <f>IF(サプライヤー入力FM!$I$461="","",原稿①!F220&amp;"")</f>
        <v/>
      </c>
      <c r="C51" s="151" t="str">
        <f>IF(サプライヤー入力FM!$I$461="","",原稿①!G220&amp;"")</f>
        <v/>
      </c>
      <c r="D51" s="151" t="str">
        <f>IF(サプライヤー入力FM!$I$461="","",原稿①!H220&amp;"")</f>
        <v/>
      </c>
      <c r="E51" s="151" t="str">
        <f>IF(サプライヤー入力FM!$I$461="","",原稿①!I220&amp;"")</f>
        <v/>
      </c>
      <c r="F51" s="151" t="str">
        <f>IF(サプライヤー入力FM!$I$461="","",原稿①!J220&amp;"")</f>
        <v/>
      </c>
      <c r="G51" s="162" t="str">
        <f>サプライヤー入力FM!I461&amp;""</f>
        <v/>
      </c>
      <c r="H51" s="163" t="str">
        <f>IF(サプライヤー入力FM!$I$461="","",サプライヤー入力FM!AD461)</f>
        <v/>
      </c>
      <c r="I51" s="162" t="str">
        <f>サプライヤー入力FM!U461&amp;""</f>
        <v/>
      </c>
      <c r="J51" s="162" t="str">
        <f>原稿①!AH223&amp;サプライヤー入力FM!G461&amp;サプライヤー入力FM!H461</f>
        <v/>
      </c>
      <c r="K51" s="152" t="str">
        <f>IF(サプライヤー入力FM!$I$461="","",原稿①!W220&amp;"")</f>
        <v/>
      </c>
      <c r="L51" s="150" t="str">
        <f>IF(サプライヤー入力FM!$I$461="","",IF(原稿①!AB220="ゆうﾊﾟｹｯﾄ","1",""))</f>
        <v/>
      </c>
      <c r="M51" s="150" t="str">
        <f>IF(サプライヤー入力FM!$I$461="","",IF(原稿①!AB220="大物","1",""))</f>
        <v/>
      </c>
      <c r="N51" s="150" t="str">
        <f>IF(サプライヤー入力FM!$I$461="","",IF(原稿①!Y220="","",1))</f>
        <v/>
      </c>
      <c r="O51" s="150" t="str">
        <f>IF(サプライヤー入力FM!$I$461="","",IF(原稿①!Z220="","",1))</f>
        <v/>
      </c>
      <c r="P51" s="170"/>
      <c r="Q51" s="150" t="str">
        <f>IF(AND(OR(原稿①!$F$5="5F"),(B51&lt;&gt;"")),1,"")</f>
        <v/>
      </c>
      <c r="R51" s="170"/>
      <c r="S51" s="150" t="str">
        <f t="shared" si="2"/>
        <v/>
      </c>
      <c r="T51" s="150" t="str">
        <f t="shared" si="0"/>
        <v/>
      </c>
      <c r="U51" s="150" t="str">
        <f t="shared" si="1"/>
        <v/>
      </c>
      <c r="V51" s="150" t="str">
        <f t="shared" si="3"/>
        <v/>
      </c>
      <c r="W51" s="169"/>
      <c r="X51" s="169"/>
      <c r="Y51" s="169"/>
      <c r="Z51" s="172"/>
      <c r="AA51" s="164"/>
    </row>
    <row r="52" spans="1:27" ht="120" customHeight="1">
      <c r="A52" s="149">
        <f t="shared" si="4"/>
        <v>43</v>
      </c>
      <c r="B52" s="262" t="str">
        <f>IF(サプライヤー入力FM!$I$472="","",原稿①!F224&amp;"")</f>
        <v/>
      </c>
      <c r="C52" s="151" t="str">
        <f>IF(サプライヤー入力FM!$I$472="","",原稿①!G224&amp;"")</f>
        <v/>
      </c>
      <c r="D52" s="151" t="str">
        <f>IF(サプライヤー入力FM!$I$472="","",原稿①!H224&amp;"")</f>
        <v/>
      </c>
      <c r="E52" s="151" t="str">
        <f>IF(サプライヤー入力FM!$I$472="","",原稿①!I224&amp;"")</f>
        <v/>
      </c>
      <c r="F52" s="151" t="str">
        <f>IF(サプライヤー入力FM!$I$472="","",原稿①!J224&amp;"")</f>
        <v/>
      </c>
      <c r="G52" s="162" t="str">
        <f>サプライヤー入力FM!I472&amp;""</f>
        <v/>
      </c>
      <c r="H52" s="163" t="str">
        <f>IF(サプライヤー入力FM!$I$472="","",サプライヤー入力FM!AD472)</f>
        <v/>
      </c>
      <c r="I52" s="162" t="str">
        <f>サプライヤー入力FM!U472&amp;""</f>
        <v/>
      </c>
      <c r="J52" s="162" t="str">
        <f>原稿①!AH227&amp;サプライヤー入力FM!G472&amp;サプライヤー入力FM!H472</f>
        <v/>
      </c>
      <c r="K52" s="152" t="str">
        <f>IF(サプライヤー入力FM!$I$472="","",原稿①!W224&amp;"")</f>
        <v/>
      </c>
      <c r="L52" s="150" t="str">
        <f>IF(サプライヤー入力FM!$I$472="","",IF(原稿①!AB224="ゆうﾊﾟｹｯﾄ","1",""))</f>
        <v/>
      </c>
      <c r="M52" s="150" t="str">
        <f>IF(サプライヤー入力FM!$I$472="","",IF(原稿①!AB224="大物","1",""))</f>
        <v/>
      </c>
      <c r="N52" s="150" t="str">
        <f>IF(サプライヤー入力FM!$I$472="","",IF(原稿①!Y224="","",1))</f>
        <v/>
      </c>
      <c r="O52" s="150" t="str">
        <f>IF(サプライヤー入力FM!$I$472="","",IF(原稿①!Z224="","",1))</f>
        <v/>
      </c>
      <c r="P52" s="170"/>
      <c r="Q52" s="150" t="str">
        <f>IF(AND(OR(原稿①!$F$5="5F"),(B52&lt;&gt;"")),1,"")</f>
        <v/>
      </c>
      <c r="R52" s="170"/>
      <c r="S52" s="150" t="str">
        <f t="shared" si="2"/>
        <v/>
      </c>
      <c r="T52" s="150" t="str">
        <f t="shared" si="0"/>
        <v/>
      </c>
      <c r="U52" s="150" t="str">
        <f t="shared" si="1"/>
        <v/>
      </c>
      <c r="V52" s="150" t="str">
        <f t="shared" si="3"/>
        <v/>
      </c>
      <c r="W52" s="169"/>
      <c r="X52" s="169"/>
      <c r="Y52" s="169"/>
      <c r="Z52" s="172"/>
      <c r="AA52" s="164"/>
    </row>
    <row r="53" spans="1:27" ht="120" customHeight="1">
      <c r="A53" s="149">
        <f t="shared" si="4"/>
        <v>44</v>
      </c>
      <c r="B53" s="262" t="str">
        <f>IF(サプライヤー入力FM!$I$483="","",原稿①!F228&amp;"")</f>
        <v/>
      </c>
      <c r="C53" s="151" t="str">
        <f>IF(サプライヤー入力FM!$I$483="","",原稿①!G228&amp;"")</f>
        <v/>
      </c>
      <c r="D53" s="151" t="str">
        <f>IF(サプライヤー入力FM!$I$483="","",原稿①!H228&amp;"")</f>
        <v/>
      </c>
      <c r="E53" s="151" t="str">
        <f>IF(サプライヤー入力FM!$I$483="","",原稿①!I228&amp;"")</f>
        <v/>
      </c>
      <c r="F53" s="151" t="str">
        <f>IF(サプライヤー入力FM!$I$483="","",原稿①!J228&amp;"")</f>
        <v/>
      </c>
      <c r="G53" s="162" t="str">
        <f>サプライヤー入力FM!I483&amp;""</f>
        <v/>
      </c>
      <c r="H53" s="163" t="str">
        <f>IF(サプライヤー入力FM!$I$483="","",サプライヤー入力FM!AD483)</f>
        <v/>
      </c>
      <c r="I53" s="162" t="str">
        <f>サプライヤー入力FM!U483&amp;""</f>
        <v/>
      </c>
      <c r="J53" s="162" t="str">
        <f>原稿①!AH231&amp;サプライヤー入力FM!G483&amp;サプライヤー入力FM!H483</f>
        <v/>
      </c>
      <c r="K53" s="152" t="str">
        <f>IF(サプライヤー入力FM!$I$483="","",原稿①!W228&amp;"")</f>
        <v/>
      </c>
      <c r="L53" s="150" t="str">
        <f>IF(サプライヤー入力FM!$I$483="","",IF(原稿①!AB228="ゆうﾊﾟｹｯﾄ","1",""))</f>
        <v/>
      </c>
      <c r="M53" s="150" t="str">
        <f>IF(サプライヤー入力FM!$I$483="","",IF(原稿①!AB228="大物","1",""))</f>
        <v/>
      </c>
      <c r="N53" s="150" t="str">
        <f>IF(サプライヤー入力FM!$I$483="","",IF(原稿①!Y228="","",1))</f>
        <v/>
      </c>
      <c r="O53" s="150" t="str">
        <f>IF(サプライヤー入力FM!$I$483="","",IF(原稿①!Z228="","",1))</f>
        <v/>
      </c>
      <c r="P53" s="170"/>
      <c r="Q53" s="150" t="str">
        <f>IF(AND(OR(原稿①!$F$5="5F"),(B53&lt;&gt;"")),1,"")</f>
        <v/>
      </c>
      <c r="R53" s="170"/>
      <c r="S53" s="150" t="str">
        <f t="shared" si="2"/>
        <v/>
      </c>
      <c r="T53" s="150" t="str">
        <f t="shared" si="0"/>
        <v/>
      </c>
      <c r="U53" s="150" t="str">
        <f t="shared" si="1"/>
        <v/>
      </c>
      <c r="V53" s="150" t="str">
        <f t="shared" si="3"/>
        <v/>
      </c>
      <c r="W53" s="169"/>
      <c r="X53" s="169"/>
      <c r="Y53" s="169"/>
      <c r="Z53" s="172"/>
      <c r="AA53" s="164"/>
    </row>
    <row r="54" spans="1:27" ht="120" customHeight="1">
      <c r="A54" s="149">
        <f t="shared" si="4"/>
        <v>45</v>
      </c>
      <c r="B54" s="262" t="str">
        <f>IF(サプライヤー入力FM!$I$494="","",原稿①!F232&amp;"")</f>
        <v/>
      </c>
      <c r="C54" s="151" t="str">
        <f>IF(サプライヤー入力FM!$I$494="","",原稿①!G232&amp;"")</f>
        <v/>
      </c>
      <c r="D54" s="151" t="str">
        <f>IF(サプライヤー入力FM!$I$494="","",原稿①!H232&amp;"")</f>
        <v/>
      </c>
      <c r="E54" s="151" t="str">
        <f>IF(サプライヤー入力FM!$I$494="","",原稿①!I232&amp;"")</f>
        <v/>
      </c>
      <c r="F54" s="151" t="str">
        <f>IF(サプライヤー入力FM!$I$494="","",原稿①!J232&amp;"")</f>
        <v/>
      </c>
      <c r="G54" s="162" t="str">
        <f>サプライヤー入力FM!I494&amp;""</f>
        <v/>
      </c>
      <c r="H54" s="163" t="str">
        <f>IF(サプライヤー入力FM!$I$494="","",サプライヤー入力FM!AD494)</f>
        <v/>
      </c>
      <c r="I54" s="162" t="str">
        <f>サプライヤー入力FM!U494&amp;""</f>
        <v/>
      </c>
      <c r="J54" s="162" t="str">
        <f>原稿①!AH235&amp;サプライヤー入力FM!G494&amp;サプライヤー入力FM!H494</f>
        <v/>
      </c>
      <c r="K54" s="152" t="str">
        <f>IF(サプライヤー入力FM!$I$494="","",原稿①!W232&amp;"")</f>
        <v/>
      </c>
      <c r="L54" s="150" t="str">
        <f>IF(サプライヤー入力FM!$I$494="","",IF(原稿①!AB232="ゆうﾊﾟｹｯﾄ","1",""))</f>
        <v/>
      </c>
      <c r="M54" s="150" t="str">
        <f>IF(サプライヤー入力FM!$I$494="","",IF(原稿①!AB232="大物","1",""))</f>
        <v/>
      </c>
      <c r="N54" s="150" t="str">
        <f>IF(サプライヤー入力FM!$I$494="","",IF(原稿①!Y232="","",1))</f>
        <v/>
      </c>
      <c r="O54" s="150" t="str">
        <f>IF(サプライヤー入力FM!$I$494="","",IF(原稿①!Z232="","",1))</f>
        <v/>
      </c>
      <c r="P54" s="170"/>
      <c r="Q54" s="150" t="str">
        <f>IF(AND(OR(原稿①!$F$5="5F"),(B54&lt;&gt;"")),1,"")</f>
        <v/>
      </c>
      <c r="R54" s="170"/>
      <c r="S54" s="150" t="str">
        <f t="shared" si="2"/>
        <v/>
      </c>
      <c r="T54" s="150" t="str">
        <f t="shared" si="0"/>
        <v/>
      </c>
      <c r="U54" s="150" t="str">
        <f t="shared" si="1"/>
        <v/>
      </c>
      <c r="V54" s="150" t="str">
        <f t="shared" si="3"/>
        <v/>
      </c>
      <c r="W54" s="169"/>
      <c r="X54" s="169"/>
      <c r="Y54" s="169"/>
      <c r="Z54" s="172"/>
      <c r="AA54" s="164"/>
    </row>
    <row r="55" spans="1:27" ht="120" customHeight="1">
      <c r="A55" s="149">
        <f t="shared" si="4"/>
        <v>46</v>
      </c>
      <c r="B55" s="262" t="str">
        <f>IF(サプライヤー入力FM!$I$505="","",原稿①!F236&amp;"")</f>
        <v/>
      </c>
      <c r="C55" s="151" t="str">
        <f>IF(サプライヤー入力FM!$I$505="","",原稿①!G236&amp;"")</f>
        <v/>
      </c>
      <c r="D55" s="151" t="str">
        <f>IF(サプライヤー入力FM!$I$505="","",原稿①!H236&amp;"")</f>
        <v/>
      </c>
      <c r="E55" s="151" t="str">
        <f>IF(サプライヤー入力FM!$I$505="","",原稿①!I236&amp;"")</f>
        <v/>
      </c>
      <c r="F55" s="151" t="str">
        <f>IF(サプライヤー入力FM!$I$505="","",原稿①!J236&amp;"")</f>
        <v/>
      </c>
      <c r="G55" s="162" t="str">
        <f>サプライヤー入力FM!I505&amp;""</f>
        <v/>
      </c>
      <c r="H55" s="163" t="str">
        <f>IF(サプライヤー入力FM!$I$505="","",サプライヤー入力FM!AD505)</f>
        <v/>
      </c>
      <c r="I55" s="162" t="str">
        <f>サプライヤー入力FM!U505&amp;""</f>
        <v/>
      </c>
      <c r="J55" s="162" t="str">
        <f>原稿①!AH239&amp;サプライヤー入力FM!G505&amp;サプライヤー入力FM!H505</f>
        <v/>
      </c>
      <c r="K55" s="152" t="str">
        <f>IF(サプライヤー入力FM!$I$505="","",原稿①!W236&amp;"")</f>
        <v/>
      </c>
      <c r="L55" s="150" t="str">
        <f>IF(サプライヤー入力FM!$I$505="","",IF(原稿①!AB236="ゆうﾊﾟｹｯﾄ","1",""))</f>
        <v/>
      </c>
      <c r="M55" s="150" t="str">
        <f>IF(サプライヤー入力FM!$I$505="","",IF(原稿①!AB236="大物","1",""))</f>
        <v/>
      </c>
      <c r="N55" s="150" t="str">
        <f>IF(サプライヤー入力FM!$I$505="","",IF(原稿①!Y236="","",1))</f>
        <v/>
      </c>
      <c r="O55" s="150" t="str">
        <f>IF(サプライヤー入力FM!$I$505="","",IF(原稿①!Z236="","",1))</f>
        <v/>
      </c>
      <c r="P55" s="170"/>
      <c r="Q55" s="150" t="str">
        <f>IF(AND(OR(原稿①!$F$5="5F"),(B55&lt;&gt;"")),1,"")</f>
        <v/>
      </c>
      <c r="R55" s="170"/>
      <c r="S55" s="150" t="str">
        <f t="shared" si="2"/>
        <v/>
      </c>
      <c r="T55" s="150" t="str">
        <f t="shared" si="0"/>
        <v/>
      </c>
      <c r="U55" s="150" t="str">
        <f t="shared" si="1"/>
        <v/>
      </c>
      <c r="V55" s="150" t="str">
        <f t="shared" si="3"/>
        <v/>
      </c>
      <c r="W55" s="169"/>
      <c r="X55" s="169"/>
      <c r="Y55" s="169"/>
      <c r="Z55" s="172"/>
      <c r="AA55" s="164"/>
    </row>
    <row r="56" spans="1:27" ht="120" customHeight="1">
      <c r="A56" s="149">
        <f t="shared" si="4"/>
        <v>47</v>
      </c>
      <c r="B56" s="262" t="str">
        <f>IF(サプライヤー入力FM!$I$516="","",原稿①!F240&amp;"")</f>
        <v/>
      </c>
      <c r="C56" s="151" t="str">
        <f>IF(サプライヤー入力FM!$I$516="","",原稿①!G240&amp;"")</f>
        <v/>
      </c>
      <c r="D56" s="151" t="str">
        <f>IF(サプライヤー入力FM!$I$516="","",原稿①!H240&amp;"")</f>
        <v/>
      </c>
      <c r="E56" s="151" t="str">
        <f>IF(サプライヤー入力FM!$I$516="","",原稿①!I240&amp;"")</f>
        <v/>
      </c>
      <c r="F56" s="151" t="str">
        <f>IF(サプライヤー入力FM!$I$516="","",原稿①!J240&amp;"")</f>
        <v/>
      </c>
      <c r="G56" s="162" t="str">
        <f>サプライヤー入力FM!I516&amp;""</f>
        <v/>
      </c>
      <c r="H56" s="163" t="str">
        <f>IF(サプライヤー入力FM!$I$516="","",サプライヤー入力FM!AD516)</f>
        <v/>
      </c>
      <c r="I56" s="162" t="str">
        <f>サプライヤー入力FM!U516&amp;""</f>
        <v/>
      </c>
      <c r="J56" s="162" t="str">
        <f>原稿①!AH243&amp;サプライヤー入力FM!G516&amp;サプライヤー入力FM!H516</f>
        <v/>
      </c>
      <c r="K56" s="152" t="str">
        <f>IF(サプライヤー入力FM!$I$516="","",原稿①!W240&amp;"")</f>
        <v/>
      </c>
      <c r="L56" s="150" t="str">
        <f>IF(サプライヤー入力FM!$I$516="","",IF(原稿①!AB240="ゆうﾊﾟｹｯﾄ","1",""))</f>
        <v/>
      </c>
      <c r="M56" s="150" t="str">
        <f>IF(サプライヤー入力FM!$I$516="","",IF(原稿①!AB240="大物","1",""))</f>
        <v/>
      </c>
      <c r="N56" s="150" t="str">
        <f>IF(サプライヤー入力FM!$I$516="","",IF(原稿①!Y240="","",1))</f>
        <v/>
      </c>
      <c r="O56" s="150" t="str">
        <f>IF(サプライヤー入力FM!$I$516="","",IF(原稿①!Z240="","",1))</f>
        <v/>
      </c>
      <c r="P56" s="170"/>
      <c r="Q56" s="150" t="str">
        <f>IF(AND(OR(原稿①!$F$5="5F"),(B56&lt;&gt;"")),1,"")</f>
        <v/>
      </c>
      <c r="R56" s="170"/>
      <c r="S56" s="150" t="str">
        <f t="shared" si="2"/>
        <v/>
      </c>
      <c r="T56" s="150" t="str">
        <f t="shared" si="0"/>
        <v/>
      </c>
      <c r="U56" s="150" t="str">
        <f t="shared" si="1"/>
        <v/>
      </c>
      <c r="V56" s="150" t="str">
        <f t="shared" si="3"/>
        <v/>
      </c>
      <c r="W56" s="169"/>
      <c r="X56" s="169"/>
      <c r="Y56" s="169"/>
      <c r="Z56" s="172"/>
      <c r="AA56" s="164"/>
    </row>
    <row r="57" spans="1:27" ht="120" customHeight="1">
      <c r="A57" s="149">
        <f t="shared" si="4"/>
        <v>48</v>
      </c>
      <c r="B57" s="262" t="str">
        <f>IF(サプライヤー入力FM!$I$527="","",原稿①!F244&amp;"")</f>
        <v/>
      </c>
      <c r="C57" s="151" t="str">
        <f>IF(サプライヤー入力FM!$I$527="","",原稿①!G244&amp;"")</f>
        <v/>
      </c>
      <c r="D57" s="151" t="str">
        <f>IF(サプライヤー入力FM!$I$527="","",原稿①!H244&amp;"")</f>
        <v/>
      </c>
      <c r="E57" s="151" t="str">
        <f>IF(サプライヤー入力FM!$I$527="","",原稿①!I244&amp;"")</f>
        <v/>
      </c>
      <c r="F57" s="151" t="str">
        <f>IF(サプライヤー入力FM!$I$527="","",原稿①!J244&amp;"")</f>
        <v/>
      </c>
      <c r="G57" s="162" t="str">
        <f>サプライヤー入力FM!I527&amp;""</f>
        <v/>
      </c>
      <c r="H57" s="163" t="str">
        <f>IF(サプライヤー入力FM!$I$527="","",サプライヤー入力FM!AD527)</f>
        <v/>
      </c>
      <c r="I57" s="162" t="str">
        <f>サプライヤー入力FM!U527&amp;""</f>
        <v/>
      </c>
      <c r="J57" s="162" t="str">
        <f>原稿①!AH247&amp;サプライヤー入力FM!G527&amp;サプライヤー入力FM!H527</f>
        <v/>
      </c>
      <c r="K57" s="152" t="str">
        <f>IF(サプライヤー入力FM!$I$527="","",原稿①!W244&amp;"")</f>
        <v/>
      </c>
      <c r="L57" s="150" t="str">
        <f>IF(サプライヤー入力FM!$I$527="","",IF(原稿①!AB244="ゆうﾊﾟｹｯﾄ","1",""))</f>
        <v/>
      </c>
      <c r="M57" s="150" t="str">
        <f>IF(サプライヤー入力FM!$I$527="","",IF(原稿①!AB244="大物","1",""))</f>
        <v/>
      </c>
      <c r="N57" s="150" t="str">
        <f>IF(サプライヤー入力FM!$I$527="","",IF(原稿①!Y244="","",1))</f>
        <v/>
      </c>
      <c r="O57" s="150" t="str">
        <f>IF(サプライヤー入力FM!$I$527="","",IF(原稿①!Z244="","",1))</f>
        <v/>
      </c>
      <c r="P57" s="170"/>
      <c r="Q57" s="150" t="str">
        <f>IF(AND(OR(原稿①!$F$5="5F"),(B57&lt;&gt;"")),1,"")</f>
        <v/>
      </c>
      <c r="R57" s="170"/>
      <c r="S57" s="150" t="str">
        <f t="shared" si="2"/>
        <v/>
      </c>
      <c r="T57" s="150" t="str">
        <f t="shared" si="0"/>
        <v/>
      </c>
      <c r="U57" s="150" t="str">
        <f t="shared" si="1"/>
        <v/>
      </c>
      <c r="V57" s="150" t="str">
        <f t="shared" si="3"/>
        <v/>
      </c>
      <c r="W57" s="169"/>
      <c r="X57" s="169"/>
      <c r="Y57" s="169"/>
      <c r="Z57" s="172"/>
      <c r="AA57" s="164"/>
    </row>
    <row r="58" spans="1:27" ht="120" customHeight="1">
      <c r="A58" s="149">
        <f t="shared" si="4"/>
        <v>49</v>
      </c>
      <c r="B58" s="262" t="str">
        <f>IF(サプライヤー入力FM!$I$538="","",原稿①!F248&amp;"")</f>
        <v/>
      </c>
      <c r="C58" s="151" t="str">
        <f>IF(サプライヤー入力FM!$I$538="","",原稿①!G248&amp;"")</f>
        <v/>
      </c>
      <c r="D58" s="151" t="str">
        <f>IF(サプライヤー入力FM!$I$538="","",原稿①!H248&amp;"")</f>
        <v/>
      </c>
      <c r="E58" s="151" t="str">
        <f>IF(サプライヤー入力FM!$I$538="","",原稿①!I248&amp;"")</f>
        <v/>
      </c>
      <c r="F58" s="151" t="str">
        <f>IF(サプライヤー入力FM!$I$538="","",原稿①!J248&amp;"")</f>
        <v/>
      </c>
      <c r="G58" s="162" t="str">
        <f>サプライヤー入力FM!I538&amp;""</f>
        <v/>
      </c>
      <c r="H58" s="163" t="str">
        <f>IF(サプライヤー入力FM!$I$538="","",サプライヤー入力FM!AD538)</f>
        <v/>
      </c>
      <c r="I58" s="162" t="str">
        <f>サプライヤー入力FM!U538&amp;""</f>
        <v/>
      </c>
      <c r="J58" s="162" t="str">
        <f>原稿①!AH251&amp;サプライヤー入力FM!G538&amp;サプライヤー入力FM!H538</f>
        <v/>
      </c>
      <c r="K58" s="152" t="str">
        <f>IF(サプライヤー入力FM!$I$538="","",原稿①!W248&amp;"")</f>
        <v/>
      </c>
      <c r="L58" s="150" t="str">
        <f>IF(サプライヤー入力FM!$I$538="","",IF(原稿①!AB248="ゆうﾊﾟｹｯﾄ","1",""))</f>
        <v/>
      </c>
      <c r="M58" s="150" t="str">
        <f>IF(サプライヤー入力FM!$I$538="","",IF(原稿①!AB248="大物","1",""))</f>
        <v/>
      </c>
      <c r="N58" s="150" t="str">
        <f>IF(サプライヤー入力FM!$I$538="","",IF(原稿①!Y248="","",1))</f>
        <v/>
      </c>
      <c r="O58" s="150" t="str">
        <f>IF(サプライヤー入力FM!$I$538="","",IF(原稿①!Z248="","",1))</f>
        <v/>
      </c>
      <c r="P58" s="170"/>
      <c r="Q58" s="150" t="str">
        <f>IF(AND(OR(原稿①!$F$5="5F"),(B58&lt;&gt;"")),1,"")</f>
        <v/>
      </c>
      <c r="R58" s="170"/>
      <c r="S58" s="150" t="str">
        <f t="shared" si="2"/>
        <v/>
      </c>
      <c r="T58" s="150" t="str">
        <f t="shared" si="0"/>
        <v/>
      </c>
      <c r="U58" s="150" t="str">
        <f t="shared" si="1"/>
        <v/>
      </c>
      <c r="V58" s="150" t="str">
        <f t="shared" si="3"/>
        <v/>
      </c>
      <c r="W58" s="169"/>
      <c r="X58" s="169"/>
      <c r="Y58" s="169"/>
      <c r="Z58" s="172"/>
      <c r="AA58" s="164"/>
    </row>
    <row r="59" spans="1:27" ht="120" customHeight="1" thickBot="1">
      <c r="A59" s="149">
        <f t="shared" si="4"/>
        <v>50</v>
      </c>
      <c r="B59" s="264" t="str">
        <f>IF(サプライヤー入力FM!$I$549="","",原稿①!F252&amp;"")</f>
        <v/>
      </c>
      <c r="C59" s="165" t="str">
        <f>IF(サプライヤー入力FM!$I$549="","",原稿①!G252&amp;"")</f>
        <v/>
      </c>
      <c r="D59" s="165" t="str">
        <f>IF(サプライヤー入力FM!$I$549="","",原稿①!H252&amp;"")</f>
        <v/>
      </c>
      <c r="E59" s="165" t="str">
        <f>IF(サプライヤー入力FM!$I$549="","",原稿①!I252&amp;"")</f>
        <v/>
      </c>
      <c r="F59" s="165" t="str">
        <f>IF(サプライヤー入力FM!$I$549="","",原稿①!J252&amp;"")</f>
        <v/>
      </c>
      <c r="G59" s="166" t="str">
        <f>サプライヤー入力FM!I549&amp;""</f>
        <v/>
      </c>
      <c r="H59" s="167" t="str">
        <f>IF(サプライヤー入力FM!$I$549="","",サプライヤー入力FM!AD549)</f>
        <v/>
      </c>
      <c r="I59" s="166" t="str">
        <f>サプライヤー入力FM!U549&amp;""</f>
        <v/>
      </c>
      <c r="J59" s="166" t="str">
        <f>原稿①!AH255&amp;サプライヤー入力FM!G549&amp;サプライヤー入力FM!H549</f>
        <v/>
      </c>
      <c r="K59" s="168" t="str">
        <f>IF(サプライヤー入力FM!$I$549="","",原稿①!W252&amp;"")</f>
        <v/>
      </c>
      <c r="L59" s="153" t="str">
        <f>IF(サプライヤー入力FM!$I$549="","",IF(原稿①!AB252="ゆうﾊﾟｹｯﾄ","1",""))</f>
        <v/>
      </c>
      <c r="M59" s="153" t="str">
        <f>IF(サプライヤー入力FM!$I$549="","",IF(原稿①!AB252="大物","1",""))</f>
        <v/>
      </c>
      <c r="N59" s="153" t="str">
        <f>IF(サプライヤー入力FM!$I$549="","",IF(原稿①!Y252="","",1))</f>
        <v/>
      </c>
      <c r="O59" s="153" t="str">
        <f>IF(サプライヤー入力FM!$I$549="","",IF(原稿①!Z252="","",1))</f>
        <v/>
      </c>
      <c r="P59" s="171"/>
      <c r="Q59" s="153" t="str">
        <f>IF(AND(OR(原稿①!$F$5="5F"),(B59&lt;&gt;"")),1,"")</f>
        <v/>
      </c>
      <c r="R59" s="171"/>
      <c r="S59" s="153" t="str">
        <f t="shared" si="2"/>
        <v/>
      </c>
      <c r="T59" s="153" t="str">
        <f t="shared" si="0"/>
        <v/>
      </c>
      <c r="U59" s="153" t="str">
        <f t="shared" si="1"/>
        <v/>
      </c>
      <c r="V59" s="153" t="str">
        <f t="shared" si="3"/>
        <v/>
      </c>
      <c r="W59" s="173"/>
      <c r="X59" s="173"/>
      <c r="Y59" s="173"/>
      <c r="Z59" s="174"/>
      <c r="AA59" s="164"/>
    </row>
  </sheetData>
  <sheetProtection selectLockedCells="1"/>
  <mergeCells count="14">
    <mergeCell ref="A8:K8"/>
    <mergeCell ref="I2:I5"/>
    <mergeCell ref="W8:Z8"/>
    <mergeCell ref="A2:G5"/>
    <mergeCell ref="N8:R8"/>
    <mergeCell ref="S8:V8"/>
    <mergeCell ref="J2:N5"/>
    <mergeCell ref="O2:X2"/>
    <mergeCell ref="O3:P5"/>
    <mergeCell ref="Q3:T5"/>
    <mergeCell ref="U3:U5"/>
    <mergeCell ref="V3:X5"/>
    <mergeCell ref="L8:M8"/>
    <mergeCell ref="L7:Z7"/>
  </mergeCells>
  <phoneticPr fontId="1"/>
  <pageMargins left="0" right="0" top="0" bottom="0" header="0" footer="0"/>
  <pageSetup paperSize="8" scale="44" fitToHeight="0" orientation="landscape" r:id="rId1"/>
  <rowBreaks count="1" manualBreakCount="1">
    <brk id="34" max="25" man="1"/>
  </rowBreaks>
  <colBreaks count="1" manualBreakCount="1">
    <brk id="1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pageSetUpPr fitToPage="1"/>
  </sheetPr>
  <dimension ref="B1:V351"/>
  <sheetViews>
    <sheetView showGridLines="0" zoomScale="55" zoomScaleNormal="55" workbookViewId="0">
      <selection activeCell="B1" sqref="B1"/>
    </sheetView>
  </sheetViews>
  <sheetFormatPr defaultColWidth="9" defaultRowHeight="13"/>
  <cols>
    <col min="1" max="1" width="9" style="107"/>
    <col min="2" max="2" width="13.58203125" style="107" customWidth="1"/>
    <col min="3" max="3" width="11.58203125" style="251" customWidth="1"/>
    <col min="4" max="4" width="18.58203125" style="126" customWidth="1"/>
    <col min="5" max="5" width="13.58203125" style="107" customWidth="1"/>
    <col min="6" max="6" width="11.58203125" style="107" customWidth="1"/>
    <col min="7" max="7" width="18.58203125" style="107" customWidth="1"/>
    <col min="8" max="8" width="13.58203125" style="107" customWidth="1"/>
    <col min="9" max="9" width="11.58203125" style="107" customWidth="1"/>
    <col min="10" max="10" width="18.58203125" style="107" customWidth="1"/>
    <col min="11" max="11" width="13.58203125" style="107" customWidth="1"/>
    <col min="12" max="12" width="11.58203125" style="107" customWidth="1"/>
    <col min="13" max="13" width="18.58203125" style="107" customWidth="1"/>
    <col min="14" max="14" width="13.58203125" style="107" customWidth="1"/>
    <col min="15" max="15" width="11.58203125" style="107" customWidth="1"/>
    <col min="16" max="16" width="18.58203125" style="107" customWidth="1"/>
    <col min="17" max="17" width="13.58203125" style="107" customWidth="1"/>
    <col min="18" max="18" width="11.58203125" style="107" customWidth="1"/>
    <col min="19" max="19" width="18.58203125" style="107" customWidth="1"/>
    <col min="20" max="20" width="13.58203125" style="107" customWidth="1"/>
    <col min="21" max="21" width="11.58203125" style="107" customWidth="1"/>
    <col min="22" max="22" width="18.58203125" style="107" customWidth="1"/>
    <col min="23" max="23" width="19.5" style="107" bestFit="1" customWidth="1"/>
    <col min="24" max="16384" width="9" style="107"/>
  </cols>
  <sheetData>
    <row r="1" spans="2:22" s="116" customFormat="1" ht="32.75" customHeight="1" thickTop="1">
      <c r="B1" s="68" t="str">
        <f>原稿①!F5</f>
        <v>1B</v>
      </c>
      <c r="C1" s="122">
        <f>原稿①!J5</f>
        <v>45199</v>
      </c>
      <c r="D1" s="124" t="str">
        <f>IF(ISBLANK(原稿①!K14),"EC","EC")</f>
        <v>EC</v>
      </c>
      <c r="E1" s="111" t="str">
        <f>B1</f>
        <v>1B</v>
      </c>
      <c r="F1" s="43">
        <f>C1</f>
        <v>45199</v>
      </c>
      <c r="G1" s="112" t="str">
        <f>IF(ISBLANK(原稿①!L14),"EC","EC")</f>
        <v>EC</v>
      </c>
      <c r="H1" s="111" t="str">
        <f>E1</f>
        <v>1B</v>
      </c>
      <c r="I1" s="43">
        <f>F1</f>
        <v>45199</v>
      </c>
      <c r="J1" s="112" t="str">
        <f>IF(ISBLANK(原稿①!M14),"EC","EC")</f>
        <v>EC</v>
      </c>
      <c r="K1" s="111" t="str">
        <f>H1</f>
        <v>1B</v>
      </c>
      <c r="L1" s="43">
        <f>I1</f>
        <v>45199</v>
      </c>
      <c r="M1" s="112" t="str">
        <f>IF(ISBLANK(原稿①!M14),"EC","EC")</f>
        <v>EC</v>
      </c>
      <c r="N1" s="111" t="str">
        <f>K1</f>
        <v>1B</v>
      </c>
      <c r="O1" s="43">
        <f>L1</f>
        <v>45199</v>
      </c>
      <c r="P1" s="112" t="str">
        <f>IF(ISBLANK(原稿①!O14),"EC","EC")</f>
        <v>EC</v>
      </c>
      <c r="Q1" s="111" t="str">
        <f>N1</f>
        <v>1B</v>
      </c>
      <c r="R1" s="43">
        <f>O1</f>
        <v>45199</v>
      </c>
      <c r="S1" s="112" t="str">
        <f>IF(ISBLANK(原稿①!P14),"EC","EC")</f>
        <v>EC</v>
      </c>
      <c r="T1" s="111" t="str">
        <f>Q1</f>
        <v>1B</v>
      </c>
      <c r="U1" s="43">
        <f>R1</f>
        <v>45199</v>
      </c>
      <c r="V1" s="112" t="str">
        <f>IF(ISBLANK(原稿①!Q14),"EC","EC")</f>
        <v>EC</v>
      </c>
    </row>
    <row r="2" spans="2:22" s="198" customFormat="1" ht="36" customHeight="1">
      <c r="B2" s="647">
        <f>原稿①!B12</f>
        <v>1</v>
      </c>
      <c r="C2" s="670" t="s">
        <v>11</v>
      </c>
      <c r="D2" s="196">
        <f>原稿①!K12</f>
        <v>213</v>
      </c>
      <c r="E2" s="647">
        <f>B2</f>
        <v>1</v>
      </c>
      <c r="F2" s="649" t="s">
        <v>11</v>
      </c>
      <c r="G2" s="197">
        <f>原稿①!L12</f>
        <v>211</v>
      </c>
      <c r="H2" s="647">
        <f>E2</f>
        <v>1</v>
      </c>
      <c r="I2" s="649" t="s">
        <v>11</v>
      </c>
      <c r="J2" s="197">
        <f>原稿①!M12</f>
        <v>0</v>
      </c>
      <c r="K2" s="647">
        <f>H2</f>
        <v>1</v>
      </c>
      <c r="L2" s="649" t="s">
        <v>11</v>
      </c>
      <c r="M2" s="197">
        <f>原稿①!N12</f>
        <v>0</v>
      </c>
      <c r="N2" s="647">
        <f>K2</f>
        <v>1</v>
      </c>
      <c r="O2" s="649" t="s">
        <v>11</v>
      </c>
      <c r="P2" s="197">
        <f>原稿①!O12</f>
        <v>0</v>
      </c>
      <c r="Q2" s="647">
        <f>N2</f>
        <v>1</v>
      </c>
      <c r="R2" s="649" t="s">
        <v>11</v>
      </c>
      <c r="S2" s="197">
        <f>原稿①!P12</f>
        <v>0</v>
      </c>
      <c r="T2" s="647">
        <f>Q2</f>
        <v>1</v>
      </c>
      <c r="U2" s="649" t="s">
        <v>11</v>
      </c>
      <c r="V2" s="197">
        <f>原稿①!Q12</f>
        <v>0</v>
      </c>
    </row>
    <row r="3" spans="2:22" s="274" customFormat="1" ht="40" customHeight="1">
      <c r="B3" s="656"/>
      <c r="C3" s="671"/>
      <c r="D3" s="272" t="str">
        <f>IFERROR(VLOOKUP(D2,'自動計算（このシートは消さない）'!$I$3:$J$62,2,FALSE),"")</f>
        <v>中黒</v>
      </c>
      <c r="E3" s="656"/>
      <c r="F3" s="650"/>
      <c r="G3" s="273" t="str">
        <f>IFERROR(VLOOKUP(G2,'自動計算（このシートは消さない）'!$I$3:$J$62,2,FALSE),"")</f>
        <v>中白</v>
      </c>
      <c r="H3" s="656"/>
      <c r="I3" s="650"/>
      <c r="J3" s="273" t="str">
        <f>IFERROR(VLOOKUP(J2,'自動計算（このシートは消さない）'!$I$3:$J$60,2,FALSE),"")</f>
        <v/>
      </c>
      <c r="K3" s="656"/>
      <c r="L3" s="650"/>
      <c r="M3" s="273" t="str">
        <f>IFERROR(VLOOKUP(M2,'自動計算（このシートは消さない）'!$I$3:$J$60,2,FALSE),"")</f>
        <v/>
      </c>
      <c r="N3" s="656"/>
      <c r="O3" s="650"/>
      <c r="P3" s="273" t="str">
        <f>IFERROR(VLOOKUP(P2,'自動計算（このシートは消さない）'!$I$3:$J$60,2,FALSE),"")</f>
        <v/>
      </c>
      <c r="Q3" s="656"/>
      <c r="R3" s="650"/>
      <c r="S3" s="273" t="str">
        <f>IFERROR(VLOOKUP(S2,'自動計算（このシートは消さない）'!$I$3:$J$60,2,FALSE),"")</f>
        <v/>
      </c>
      <c r="T3" s="656"/>
      <c r="U3" s="650"/>
      <c r="V3" s="273" t="str">
        <f>IFERROR(VLOOKUP(V2,'自動計算（このシートは消さない）'!$I$3:$J$60,2,FALSE),"")</f>
        <v/>
      </c>
    </row>
    <row r="4" spans="2:22" s="270" customFormat="1" ht="43" customHeight="1">
      <c r="B4" s="665" t="str">
        <f>原稿①!F12</f>
        <v>レディース　レインパンプス（YUMI）</v>
      </c>
      <c r="C4" s="659"/>
      <c r="D4" s="669"/>
      <c r="E4" s="642" t="str">
        <f>$B4</f>
        <v>レディース　レインパンプス（YUMI）</v>
      </c>
      <c r="F4" s="643"/>
      <c r="G4" s="644"/>
      <c r="H4" s="642" t="str">
        <f>$B4</f>
        <v>レディース　レインパンプス（YUMI）</v>
      </c>
      <c r="I4" s="643"/>
      <c r="J4" s="644"/>
      <c r="K4" s="642" t="str">
        <f>$B4</f>
        <v>レディース　レインパンプス（YUMI）</v>
      </c>
      <c r="L4" s="643"/>
      <c r="M4" s="644"/>
      <c r="N4" s="642" t="str">
        <f>$B4</f>
        <v>レディース　レインパンプス（YUMI）</v>
      </c>
      <c r="O4" s="643"/>
      <c r="P4" s="644"/>
      <c r="Q4" s="642" t="str">
        <f>$B4</f>
        <v>レディース　レインパンプス（YUMI）</v>
      </c>
      <c r="R4" s="643"/>
      <c r="S4" s="644"/>
      <c r="T4" s="642" t="str">
        <f>$B4</f>
        <v>レディース　レインパンプス（YUMI）</v>
      </c>
      <c r="U4" s="643"/>
      <c r="V4" s="644"/>
    </row>
    <row r="5" spans="2:22" s="270" customFormat="1" ht="43" customHeight="1">
      <c r="B5" s="642" t="str">
        <f>原稿①!I12</f>
        <v>1X3691R</v>
      </c>
      <c r="C5" s="643"/>
      <c r="D5" s="644"/>
      <c r="E5" s="642" t="str">
        <f>B5</f>
        <v>1X3691R</v>
      </c>
      <c r="F5" s="643"/>
      <c r="G5" s="644"/>
      <c r="H5" s="642" t="str">
        <f t="shared" ref="H5:H6" si="0">E5</f>
        <v>1X3691R</v>
      </c>
      <c r="I5" s="643"/>
      <c r="J5" s="644"/>
      <c r="K5" s="642" t="str">
        <f t="shared" ref="K5:K6" si="1">H5</f>
        <v>1X3691R</v>
      </c>
      <c r="L5" s="643"/>
      <c r="M5" s="644"/>
      <c r="N5" s="642" t="str">
        <f t="shared" ref="N5:N6" si="2">K5</f>
        <v>1X3691R</v>
      </c>
      <c r="O5" s="643"/>
      <c r="P5" s="644"/>
      <c r="Q5" s="642" t="str">
        <f t="shared" ref="Q5:Q6" si="3">N5</f>
        <v>1X3691R</v>
      </c>
      <c r="R5" s="643"/>
      <c r="S5" s="644"/>
      <c r="T5" s="642" t="str">
        <f t="shared" ref="T5:T6" si="4">Q5</f>
        <v>1X3691R</v>
      </c>
      <c r="U5" s="643"/>
      <c r="V5" s="644"/>
    </row>
    <row r="6" spans="2:22" s="270" customFormat="1" ht="43" customHeight="1">
      <c r="B6" s="651" t="str">
        <f>原稿①!J12</f>
        <v>0114200000796</v>
      </c>
      <c r="C6" s="652"/>
      <c r="D6" s="653"/>
      <c r="E6" s="642" t="str">
        <f>B6</f>
        <v>0114200000796</v>
      </c>
      <c r="F6" s="643"/>
      <c r="G6" s="644"/>
      <c r="H6" s="642" t="str">
        <f t="shared" si="0"/>
        <v>0114200000796</v>
      </c>
      <c r="I6" s="643"/>
      <c r="J6" s="644"/>
      <c r="K6" s="642" t="str">
        <f t="shared" si="1"/>
        <v>0114200000796</v>
      </c>
      <c r="L6" s="643"/>
      <c r="M6" s="644"/>
      <c r="N6" s="642" t="str">
        <f t="shared" si="2"/>
        <v>0114200000796</v>
      </c>
      <c r="O6" s="643"/>
      <c r="P6" s="644"/>
      <c r="Q6" s="642" t="str">
        <f t="shared" si="3"/>
        <v>0114200000796</v>
      </c>
      <c r="R6" s="643"/>
      <c r="S6" s="644"/>
      <c r="T6" s="642" t="str">
        <f t="shared" si="4"/>
        <v>0114200000796</v>
      </c>
      <c r="U6" s="643"/>
      <c r="V6" s="644"/>
    </row>
    <row r="7" spans="2:22" s="108" customFormat="1" ht="29.15" customHeight="1" thickBot="1">
      <c r="B7" s="258" t="s">
        <v>598</v>
      </c>
      <c r="C7" s="680" t="str">
        <f>原稿①!H12&amp;原稿①!K15</f>
        <v>142</v>
      </c>
      <c r="D7" s="681"/>
      <c r="E7" s="258" t="s">
        <v>599</v>
      </c>
      <c r="F7" s="645" t="str">
        <f>原稿①!H12&amp;原稿①!L15</f>
        <v>142</v>
      </c>
      <c r="G7" s="646"/>
      <c r="H7" s="258" t="s">
        <v>599</v>
      </c>
      <c r="I7" s="645" t="str">
        <f>原稿①!H12&amp;原稿①!M15</f>
        <v>142</v>
      </c>
      <c r="J7" s="646"/>
      <c r="K7" s="258" t="s">
        <v>599</v>
      </c>
      <c r="L7" s="645" t="str">
        <f>原稿①!H12&amp;原稿①!N15</f>
        <v>142</v>
      </c>
      <c r="M7" s="646"/>
      <c r="N7" s="258" t="s">
        <v>599</v>
      </c>
      <c r="O7" s="645" t="str">
        <f>原稿①!H12&amp;原稿①!O15</f>
        <v>142</v>
      </c>
      <c r="P7" s="646"/>
      <c r="Q7" s="258" t="s">
        <v>599</v>
      </c>
      <c r="R7" s="645" t="str">
        <f>原稿①!H12&amp;原稿①!P15</f>
        <v>142</v>
      </c>
      <c r="S7" s="646"/>
      <c r="T7" s="258" t="s">
        <v>599</v>
      </c>
      <c r="U7" s="645" t="str">
        <f>原稿①!H12&amp;原稿①!Q15</f>
        <v>142</v>
      </c>
      <c r="V7" s="646"/>
    </row>
    <row r="8" spans="2:22" s="116" customFormat="1" ht="32.75" customHeight="1" thickTop="1">
      <c r="B8" s="68" t="str">
        <f>B1</f>
        <v>1B</v>
      </c>
      <c r="C8" s="122">
        <f>C1</f>
        <v>45199</v>
      </c>
      <c r="D8" s="124" t="str">
        <f>IF(ISBLANK(原稿①!K18),"EC","EC")</f>
        <v>EC</v>
      </c>
      <c r="E8" s="111" t="str">
        <f>B8</f>
        <v>1B</v>
      </c>
      <c r="F8" s="43">
        <f>C8</f>
        <v>45199</v>
      </c>
      <c r="G8" s="112" t="str">
        <f>IF(ISBLANK(原稿①!L18),"EC","EC")</f>
        <v>EC</v>
      </c>
      <c r="H8" s="111" t="str">
        <f>E8</f>
        <v>1B</v>
      </c>
      <c r="I8" s="43">
        <f>F8</f>
        <v>45199</v>
      </c>
      <c r="J8" s="112" t="str">
        <f>IF(ISBLANK(原稿①!M18),"EC","EC")</f>
        <v>EC</v>
      </c>
      <c r="K8" s="111" t="str">
        <f>H8</f>
        <v>1B</v>
      </c>
      <c r="L8" s="43">
        <f>I8</f>
        <v>45199</v>
      </c>
      <c r="M8" s="112" t="str">
        <f>IF(ISBLANK(原稿①!N18),"EC","EC")</f>
        <v>EC</v>
      </c>
      <c r="N8" s="111" t="str">
        <f>K8</f>
        <v>1B</v>
      </c>
      <c r="O8" s="43">
        <f>L8</f>
        <v>45199</v>
      </c>
      <c r="P8" s="112" t="str">
        <f>IF(ISBLANK(原稿①!O18),"EC","EC")</f>
        <v>EC</v>
      </c>
      <c r="Q8" s="111" t="str">
        <f>N8</f>
        <v>1B</v>
      </c>
      <c r="R8" s="43">
        <f>O8</f>
        <v>45199</v>
      </c>
      <c r="S8" s="112" t="str">
        <f>IF(ISBLANK(原稿①!P18),"EC","EC")</f>
        <v>EC</v>
      </c>
      <c r="T8" s="111" t="str">
        <f>Q8</f>
        <v>1B</v>
      </c>
      <c r="U8" s="43">
        <f>R8</f>
        <v>45199</v>
      </c>
      <c r="V8" s="112" t="str">
        <f>IF(ISBLANK(原稿①!Q18),"EC","EC")</f>
        <v>EC</v>
      </c>
    </row>
    <row r="9" spans="2:22" s="198" customFormat="1" ht="36" customHeight="1">
      <c r="B9" s="647">
        <f>B2+1</f>
        <v>2</v>
      </c>
      <c r="C9" s="670" t="s">
        <v>11</v>
      </c>
      <c r="D9" s="196">
        <f>原稿①!K16</f>
        <v>0</v>
      </c>
      <c r="E9" s="647">
        <f>B9</f>
        <v>2</v>
      </c>
      <c r="F9" s="649" t="s">
        <v>11</v>
      </c>
      <c r="G9" s="197">
        <f>原稿①!L16</f>
        <v>0</v>
      </c>
      <c r="H9" s="647">
        <f>E9</f>
        <v>2</v>
      </c>
      <c r="I9" s="649" t="s">
        <v>11</v>
      </c>
      <c r="J9" s="197">
        <f>原稿①!M16</f>
        <v>0</v>
      </c>
      <c r="K9" s="647">
        <f>H9</f>
        <v>2</v>
      </c>
      <c r="L9" s="649" t="s">
        <v>11</v>
      </c>
      <c r="M9" s="197">
        <f>原稿①!N16</f>
        <v>0</v>
      </c>
      <c r="N9" s="647">
        <f>K9</f>
        <v>2</v>
      </c>
      <c r="O9" s="649" t="s">
        <v>11</v>
      </c>
      <c r="P9" s="197">
        <f>原稿①!O16</f>
        <v>0</v>
      </c>
      <c r="Q9" s="647">
        <f>N9</f>
        <v>2</v>
      </c>
      <c r="R9" s="649" t="s">
        <v>11</v>
      </c>
      <c r="S9" s="197">
        <f>原稿①!P16</f>
        <v>0</v>
      </c>
      <c r="T9" s="647">
        <f>Q9</f>
        <v>2</v>
      </c>
      <c r="U9" s="649" t="s">
        <v>11</v>
      </c>
      <c r="V9" s="197" t="s">
        <v>602</v>
      </c>
    </row>
    <row r="10" spans="2:22" s="274" customFormat="1" ht="43" customHeight="1">
      <c r="B10" s="656"/>
      <c r="C10" s="671"/>
      <c r="D10" s="272" t="str">
        <f>IFERROR(VLOOKUP(D9,'自動計算（このシートは消さない）'!$I$3:$J$62,2,FALSE),"")</f>
        <v/>
      </c>
      <c r="E10" s="656"/>
      <c r="F10" s="650"/>
      <c r="G10" s="273" t="str">
        <f>IFERROR(VLOOKUP(G9,'自動計算（このシートは消さない）'!$I$3:$J$62,2,FALSE),"")</f>
        <v/>
      </c>
      <c r="H10" s="656"/>
      <c r="I10" s="650"/>
      <c r="J10" s="273" t="str">
        <f>IFERROR(VLOOKUP(J9,'自動計算（このシートは消さない）'!$I$3:$J$62,2,FALSE),"")</f>
        <v/>
      </c>
      <c r="K10" s="656"/>
      <c r="L10" s="650"/>
      <c r="M10" s="273" t="str">
        <f>IFERROR(VLOOKUP(M9,'自動計算（このシートは消さない）'!$I$3:$J$62,2,FALSE),"")</f>
        <v/>
      </c>
      <c r="N10" s="656"/>
      <c r="O10" s="650"/>
      <c r="P10" s="273" t="str">
        <f>IFERROR(VLOOKUP(P9,'自動計算（このシートは消さない）'!$I$3:$J$62,2,FALSE),"")</f>
        <v/>
      </c>
      <c r="Q10" s="656"/>
      <c r="R10" s="650"/>
      <c r="S10" s="273" t="str">
        <f>IFERROR(VLOOKUP(S9,'自動計算（このシートは消さない）'!$I$3:$J$62,2,FALSE),"")</f>
        <v/>
      </c>
      <c r="T10" s="656"/>
      <c r="U10" s="650"/>
      <c r="V10" s="273" t="str">
        <f>IFERROR(VLOOKUP(V9,'自動計算（このシートは消さない）'!$I$3:$J$62,2,FALSE),"")</f>
        <v/>
      </c>
    </row>
    <row r="11" spans="2:22" s="270" customFormat="1" ht="43" customHeight="1">
      <c r="B11" s="665">
        <f>原稿①!F16</f>
        <v>0</v>
      </c>
      <c r="C11" s="659"/>
      <c r="D11" s="669"/>
      <c r="E11" s="642">
        <f>$B11</f>
        <v>0</v>
      </c>
      <c r="F11" s="643"/>
      <c r="G11" s="644"/>
      <c r="H11" s="642">
        <f>$B11</f>
        <v>0</v>
      </c>
      <c r="I11" s="643"/>
      <c r="J11" s="644"/>
      <c r="K11" s="642">
        <f>$B11</f>
        <v>0</v>
      </c>
      <c r="L11" s="643"/>
      <c r="M11" s="644"/>
      <c r="N11" s="642">
        <f>$B11</f>
        <v>0</v>
      </c>
      <c r="O11" s="643"/>
      <c r="P11" s="644"/>
      <c r="Q11" s="642">
        <f>$B11</f>
        <v>0</v>
      </c>
      <c r="R11" s="643"/>
      <c r="S11" s="644"/>
      <c r="T11" s="642">
        <f>$B11</f>
        <v>0</v>
      </c>
      <c r="U11" s="643"/>
      <c r="V11" s="644"/>
    </row>
    <row r="12" spans="2:22" s="270" customFormat="1" ht="43" customHeight="1">
      <c r="B12" s="642">
        <f>原稿①!I16</f>
        <v>0</v>
      </c>
      <c r="C12" s="643"/>
      <c r="D12" s="644"/>
      <c r="E12" s="642">
        <f>B12</f>
        <v>0</v>
      </c>
      <c r="F12" s="643"/>
      <c r="G12" s="644"/>
      <c r="H12" s="642">
        <f>E12</f>
        <v>0</v>
      </c>
      <c r="I12" s="643"/>
      <c r="J12" s="644"/>
      <c r="K12" s="642">
        <f t="shared" ref="K12:K13" si="5">H12</f>
        <v>0</v>
      </c>
      <c r="L12" s="643"/>
      <c r="M12" s="644"/>
      <c r="N12" s="642">
        <f t="shared" ref="N12:N13" si="6">K12</f>
        <v>0</v>
      </c>
      <c r="O12" s="643"/>
      <c r="P12" s="644"/>
      <c r="Q12" s="642">
        <f t="shared" ref="Q12:Q13" si="7">N12</f>
        <v>0</v>
      </c>
      <c r="R12" s="643"/>
      <c r="S12" s="644"/>
      <c r="T12" s="642">
        <f t="shared" ref="T12:T13" si="8">Q12</f>
        <v>0</v>
      </c>
      <c r="U12" s="643"/>
      <c r="V12" s="644"/>
    </row>
    <row r="13" spans="2:22" s="109" customFormat="1" ht="39" customHeight="1">
      <c r="B13" s="677">
        <f>原稿①!J16</f>
        <v>0</v>
      </c>
      <c r="C13" s="678"/>
      <c r="D13" s="679"/>
      <c r="E13" s="666">
        <f>B13</f>
        <v>0</v>
      </c>
      <c r="F13" s="667"/>
      <c r="G13" s="668"/>
      <c r="H13" s="666">
        <f t="shared" ref="H13" si="9">E13</f>
        <v>0</v>
      </c>
      <c r="I13" s="667"/>
      <c r="J13" s="668"/>
      <c r="K13" s="666">
        <f t="shared" si="5"/>
        <v>0</v>
      </c>
      <c r="L13" s="667"/>
      <c r="M13" s="668"/>
      <c r="N13" s="666">
        <f t="shared" si="6"/>
        <v>0</v>
      </c>
      <c r="O13" s="667"/>
      <c r="P13" s="668"/>
      <c r="Q13" s="666">
        <f t="shared" si="7"/>
        <v>0</v>
      </c>
      <c r="R13" s="667"/>
      <c r="S13" s="668"/>
      <c r="T13" s="666">
        <f t="shared" si="8"/>
        <v>0</v>
      </c>
      <c r="U13" s="667"/>
      <c r="V13" s="668"/>
    </row>
    <row r="14" spans="2:22" s="108" customFormat="1" ht="29.15" customHeight="1" thickBot="1">
      <c r="B14" s="258" t="s">
        <v>599</v>
      </c>
      <c r="C14" s="657" t="str">
        <f>原稿①!H16&amp;原稿①!K19</f>
        <v/>
      </c>
      <c r="D14" s="658"/>
      <c r="E14" s="258" t="s">
        <v>599</v>
      </c>
      <c r="F14" s="645" t="str">
        <f>原稿①!H16&amp;原稿①!L19</f>
        <v/>
      </c>
      <c r="G14" s="646"/>
      <c r="H14" s="258" t="s">
        <v>599</v>
      </c>
      <c r="I14" s="645" t="str">
        <f>原稿①!H16&amp;原稿①!M19</f>
        <v/>
      </c>
      <c r="J14" s="646"/>
      <c r="K14" s="258" t="s">
        <v>599</v>
      </c>
      <c r="L14" s="645" t="str">
        <f>原稿①!H16&amp;原稿①!N19</f>
        <v/>
      </c>
      <c r="M14" s="646"/>
      <c r="N14" s="258" t="s">
        <v>599</v>
      </c>
      <c r="O14" s="645" t="str">
        <f>原稿①!H16&amp;原稿①!O19</f>
        <v/>
      </c>
      <c r="P14" s="646"/>
      <c r="Q14" s="258" t="s">
        <v>599</v>
      </c>
      <c r="R14" s="645" t="str">
        <f>原稿①!H16&amp;原稿①!P19</f>
        <v/>
      </c>
      <c r="S14" s="646"/>
      <c r="T14" s="258" t="s">
        <v>599</v>
      </c>
      <c r="U14" s="645" t="str">
        <f>原稿①!H16&amp;原稿①!Q19</f>
        <v/>
      </c>
      <c r="V14" s="646"/>
    </row>
    <row r="15" spans="2:22" s="116" customFormat="1" ht="32.75" customHeight="1" thickTop="1">
      <c r="B15" s="68" t="str">
        <f>B1</f>
        <v>1B</v>
      </c>
      <c r="C15" s="122">
        <f>C1</f>
        <v>45199</v>
      </c>
      <c r="D15" s="124" t="str">
        <f>IF(ISBLANK(原稿①!K22),"EC","EC")</f>
        <v>EC</v>
      </c>
      <c r="E15" s="111" t="str">
        <f>B15</f>
        <v>1B</v>
      </c>
      <c r="F15" s="43">
        <f>C15</f>
        <v>45199</v>
      </c>
      <c r="G15" s="112" t="str">
        <f>IF(ISBLANK(原稿①!L22),"EC","EC")</f>
        <v>EC</v>
      </c>
      <c r="H15" s="111" t="str">
        <f>E15</f>
        <v>1B</v>
      </c>
      <c r="I15" s="43">
        <f>F15</f>
        <v>45199</v>
      </c>
      <c r="J15" s="112" t="str">
        <f>IF(ISBLANK(原稿①!M22),"EC","EC")</f>
        <v>EC</v>
      </c>
      <c r="K15" s="111" t="str">
        <f>H15</f>
        <v>1B</v>
      </c>
      <c r="L15" s="43">
        <f>I15</f>
        <v>45199</v>
      </c>
      <c r="M15" s="112" t="str">
        <f>IF(ISBLANK(原稿①!N22),"EC","EC")</f>
        <v>EC</v>
      </c>
      <c r="N15" s="111" t="str">
        <f>K15</f>
        <v>1B</v>
      </c>
      <c r="O15" s="43">
        <f>L15</f>
        <v>45199</v>
      </c>
      <c r="P15" s="112" t="str">
        <f>IF(ISBLANK(原稿①!O22),"EC","EC")</f>
        <v>EC</v>
      </c>
      <c r="Q15" s="111" t="str">
        <f>N15</f>
        <v>1B</v>
      </c>
      <c r="R15" s="43">
        <f>O15</f>
        <v>45199</v>
      </c>
      <c r="S15" s="112" t="str">
        <f>IF(ISBLANK(原稿①!P22),"EC","EC")</f>
        <v>EC</v>
      </c>
      <c r="T15" s="111" t="str">
        <f>Q15</f>
        <v>1B</v>
      </c>
      <c r="U15" s="43">
        <f>R15</f>
        <v>45199</v>
      </c>
      <c r="V15" s="112" t="str">
        <f>IF(ISBLANK(原稿①!Q22),"EC","EC")</f>
        <v>EC</v>
      </c>
    </row>
    <row r="16" spans="2:22" s="198" customFormat="1" ht="36" customHeight="1">
      <c r="B16" s="647">
        <f>B9+1</f>
        <v>3</v>
      </c>
      <c r="C16" s="670" t="s">
        <v>11</v>
      </c>
      <c r="D16" s="196">
        <f>原稿①!K20</f>
        <v>0</v>
      </c>
      <c r="E16" s="647">
        <f>B16</f>
        <v>3</v>
      </c>
      <c r="F16" s="649" t="s">
        <v>11</v>
      </c>
      <c r="G16" s="197">
        <f>原稿①!L20</f>
        <v>0</v>
      </c>
      <c r="H16" s="647">
        <f>E16</f>
        <v>3</v>
      </c>
      <c r="I16" s="649" t="s">
        <v>11</v>
      </c>
      <c r="J16" s="197">
        <f>原稿①!M20</f>
        <v>0</v>
      </c>
      <c r="K16" s="647">
        <f>H16</f>
        <v>3</v>
      </c>
      <c r="L16" s="649" t="s">
        <v>11</v>
      </c>
      <c r="M16" s="197">
        <f>原稿①!N20</f>
        <v>0</v>
      </c>
      <c r="N16" s="647">
        <f>K16</f>
        <v>3</v>
      </c>
      <c r="O16" s="649" t="s">
        <v>11</v>
      </c>
      <c r="P16" s="197">
        <f>原稿①!O20</f>
        <v>0</v>
      </c>
      <c r="Q16" s="647">
        <f>N16</f>
        <v>3</v>
      </c>
      <c r="R16" s="649" t="s">
        <v>11</v>
      </c>
      <c r="S16" s="197">
        <f>原稿①!P20</f>
        <v>0</v>
      </c>
      <c r="T16" s="647">
        <f>Q16</f>
        <v>3</v>
      </c>
      <c r="U16" s="649" t="s">
        <v>11</v>
      </c>
      <c r="V16" s="197">
        <f>原稿①!Q20</f>
        <v>0</v>
      </c>
    </row>
    <row r="17" spans="2:22" s="274" customFormat="1" ht="42.65" customHeight="1">
      <c r="B17" s="656"/>
      <c r="C17" s="671"/>
      <c r="D17" s="272" t="str">
        <f>IFERROR(VLOOKUP(D16,'自動計算（このシートは消さない）'!$I$3:$J$62,2,FALSE),"")</f>
        <v/>
      </c>
      <c r="E17" s="656"/>
      <c r="F17" s="650"/>
      <c r="G17" s="273" t="str">
        <f>IFERROR(VLOOKUP(G16,'自動計算（このシートは消さない）'!$I$3:$J$62,2,FALSE),"")</f>
        <v/>
      </c>
      <c r="H17" s="656"/>
      <c r="I17" s="650"/>
      <c r="J17" s="273" t="str">
        <f>IFERROR(VLOOKUP(J16,'自動計算（このシートは消さない）'!$I$3:$J$62,2,FALSE),"")</f>
        <v/>
      </c>
      <c r="K17" s="656"/>
      <c r="L17" s="650"/>
      <c r="M17" s="273" t="str">
        <f>IFERROR(VLOOKUP(M16,'自動計算（このシートは消さない）'!$I$3:$J$62,2,FALSE),"")</f>
        <v/>
      </c>
      <c r="N17" s="656"/>
      <c r="O17" s="650"/>
      <c r="P17" s="273" t="str">
        <f>IFERROR(VLOOKUP(P16,'自動計算（このシートは消さない）'!$I$3:$J$62,2,FALSE),"")</f>
        <v/>
      </c>
      <c r="Q17" s="656"/>
      <c r="R17" s="650"/>
      <c r="S17" s="273" t="str">
        <f>IFERROR(VLOOKUP(S16,'自動計算（このシートは消さない）'!$I$3:$J$62,2,FALSE),"")</f>
        <v/>
      </c>
      <c r="T17" s="656"/>
      <c r="U17" s="650"/>
      <c r="V17" s="273" t="str">
        <f>IFERROR(VLOOKUP(V16,'自動計算（このシートは消さない）'!$I$3:$J$62,2,FALSE),"")</f>
        <v/>
      </c>
    </row>
    <row r="18" spans="2:22" s="270" customFormat="1" ht="43" customHeight="1">
      <c r="B18" s="665">
        <f>原稿①!F20</f>
        <v>0</v>
      </c>
      <c r="C18" s="659"/>
      <c r="D18" s="669"/>
      <c r="E18" s="642">
        <f>$B18</f>
        <v>0</v>
      </c>
      <c r="F18" s="643"/>
      <c r="G18" s="644"/>
      <c r="H18" s="642">
        <f>$B18</f>
        <v>0</v>
      </c>
      <c r="I18" s="643"/>
      <c r="J18" s="644"/>
      <c r="K18" s="642">
        <f>$B18</f>
        <v>0</v>
      </c>
      <c r="L18" s="643"/>
      <c r="M18" s="644"/>
      <c r="N18" s="642">
        <f>$B18</f>
        <v>0</v>
      </c>
      <c r="O18" s="643"/>
      <c r="P18" s="644"/>
      <c r="Q18" s="642">
        <f>$B18</f>
        <v>0</v>
      </c>
      <c r="R18" s="643"/>
      <c r="S18" s="644"/>
      <c r="T18" s="642">
        <f>$B18</f>
        <v>0</v>
      </c>
      <c r="U18" s="643"/>
      <c r="V18" s="644"/>
    </row>
    <row r="19" spans="2:22" s="270" customFormat="1" ht="43" customHeight="1">
      <c r="B19" s="642">
        <f>原稿①!I20</f>
        <v>0</v>
      </c>
      <c r="C19" s="643"/>
      <c r="D19" s="644"/>
      <c r="E19" s="642">
        <f>B19</f>
        <v>0</v>
      </c>
      <c r="F19" s="643"/>
      <c r="G19" s="644"/>
      <c r="H19" s="642">
        <f t="shared" ref="H19:H20" si="10">E19</f>
        <v>0</v>
      </c>
      <c r="I19" s="643"/>
      <c r="J19" s="644"/>
      <c r="K19" s="642">
        <f t="shared" ref="K19:K20" si="11">H19</f>
        <v>0</v>
      </c>
      <c r="L19" s="643"/>
      <c r="M19" s="644"/>
      <c r="N19" s="642">
        <f t="shared" ref="N19:N20" si="12">K19</f>
        <v>0</v>
      </c>
      <c r="O19" s="643"/>
      <c r="P19" s="644"/>
      <c r="Q19" s="642">
        <f t="shared" ref="Q19:Q20" si="13">N19</f>
        <v>0</v>
      </c>
      <c r="R19" s="643"/>
      <c r="S19" s="644"/>
      <c r="T19" s="642">
        <f t="shared" ref="T19:T20" si="14">Q19</f>
        <v>0</v>
      </c>
      <c r="U19" s="643"/>
      <c r="V19" s="644"/>
    </row>
    <row r="20" spans="2:22" s="109" customFormat="1" ht="39" customHeight="1">
      <c r="B20" s="677">
        <f>原稿①!J20</f>
        <v>0</v>
      </c>
      <c r="C20" s="678"/>
      <c r="D20" s="679"/>
      <c r="E20" s="666">
        <f>B20</f>
        <v>0</v>
      </c>
      <c r="F20" s="667"/>
      <c r="G20" s="668"/>
      <c r="H20" s="666">
        <f t="shared" si="10"/>
        <v>0</v>
      </c>
      <c r="I20" s="667"/>
      <c r="J20" s="668"/>
      <c r="K20" s="666">
        <f t="shared" si="11"/>
        <v>0</v>
      </c>
      <c r="L20" s="667"/>
      <c r="M20" s="668"/>
      <c r="N20" s="666">
        <f t="shared" si="12"/>
        <v>0</v>
      </c>
      <c r="O20" s="667"/>
      <c r="P20" s="668"/>
      <c r="Q20" s="666">
        <f t="shared" si="13"/>
        <v>0</v>
      </c>
      <c r="R20" s="667"/>
      <c r="S20" s="668"/>
      <c r="T20" s="666">
        <f t="shared" si="14"/>
        <v>0</v>
      </c>
      <c r="U20" s="667"/>
      <c r="V20" s="668"/>
    </row>
    <row r="21" spans="2:22" s="108" customFormat="1" ht="29.15" customHeight="1" thickBot="1">
      <c r="B21" s="258" t="s">
        <v>599</v>
      </c>
      <c r="C21" s="657" t="str">
        <f>原稿①!H20&amp;原稿①!K23</f>
        <v/>
      </c>
      <c r="D21" s="658"/>
      <c r="E21" s="258" t="s">
        <v>599</v>
      </c>
      <c r="F21" s="645" t="str">
        <f>原稿①!H20&amp;原稿①!L23</f>
        <v/>
      </c>
      <c r="G21" s="646"/>
      <c r="H21" s="258" t="s">
        <v>599</v>
      </c>
      <c r="I21" s="645" t="str">
        <f>原稿①!H20&amp;原稿①!M23</f>
        <v/>
      </c>
      <c r="J21" s="646"/>
      <c r="K21" s="258" t="s">
        <v>599</v>
      </c>
      <c r="L21" s="645" t="str">
        <f>原稿①!H20&amp;原稿①!N23</f>
        <v/>
      </c>
      <c r="M21" s="646"/>
      <c r="N21" s="258" t="s">
        <v>599</v>
      </c>
      <c r="O21" s="645" t="str">
        <f>原稿①!H20&amp;原稿①!O23</f>
        <v/>
      </c>
      <c r="P21" s="646"/>
      <c r="Q21" s="258" t="s">
        <v>599</v>
      </c>
      <c r="R21" s="645" t="str">
        <f>原稿①!H20&amp;原稿①!P23</f>
        <v/>
      </c>
      <c r="S21" s="646"/>
      <c r="T21" s="258" t="s">
        <v>599</v>
      </c>
      <c r="U21" s="645" t="str">
        <f>原稿①!H20&amp;原稿①!Q23</f>
        <v/>
      </c>
      <c r="V21" s="646"/>
    </row>
    <row r="22" spans="2:22" s="116" customFormat="1" ht="32.75" customHeight="1" thickTop="1">
      <c r="B22" s="68" t="str">
        <f>B1</f>
        <v>1B</v>
      </c>
      <c r="C22" s="122">
        <f>C1</f>
        <v>45199</v>
      </c>
      <c r="D22" s="124" t="str">
        <f>IF(ISBLANK(原稿①!K26),"EC","EC")</f>
        <v>EC</v>
      </c>
      <c r="E22" s="111" t="str">
        <f>B22</f>
        <v>1B</v>
      </c>
      <c r="F22" s="43">
        <f>C22</f>
        <v>45199</v>
      </c>
      <c r="G22" s="112" t="str">
        <f>IF(ISBLANK(原稿①!L26),"EC","EC")</f>
        <v>EC</v>
      </c>
      <c r="H22" s="111" t="str">
        <f>E22</f>
        <v>1B</v>
      </c>
      <c r="I22" s="43">
        <f>F22</f>
        <v>45199</v>
      </c>
      <c r="J22" s="112" t="str">
        <f>IF(ISBLANK(原稿①!M26),"EC","EC")</f>
        <v>EC</v>
      </c>
      <c r="K22" s="111" t="str">
        <f>H22</f>
        <v>1B</v>
      </c>
      <c r="L22" s="43">
        <f>I22</f>
        <v>45199</v>
      </c>
      <c r="M22" s="112" t="str">
        <f>IF(ISBLANK(原稿①!N26),"EC","EC")</f>
        <v>EC</v>
      </c>
      <c r="N22" s="111" t="str">
        <f>K22</f>
        <v>1B</v>
      </c>
      <c r="O22" s="43">
        <f>L22</f>
        <v>45199</v>
      </c>
      <c r="P22" s="112" t="str">
        <f>IF(ISBLANK(原稿①!O26),"EC","EC")</f>
        <v>EC</v>
      </c>
      <c r="Q22" s="111" t="str">
        <f>N22</f>
        <v>1B</v>
      </c>
      <c r="R22" s="43">
        <f>O22</f>
        <v>45199</v>
      </c>
      <c r="S22" s="112" t="str">
        <f>IF(ISBLANK(原稿①!P26),"EC","EC")</f>
        <v>EC</v>
      </c>
      <c r="T22" s="111" t="str">
        <f>Q22</f>
        <v>1B</v>
      </c>
      <c r="U22" s="43">
        <f>R22</f>
        <v>45199</v>
      </c>
      <c r="V22" s="112" t="str">
        <f>IF(ISBLANK(原稿①!Q26),"EC","EC")</f>
        <v>EC</v>
      </c>
    </row>
    <row r="23" spans="2:22" s="198" customFormat="1" ht="36" customHeight="1">
      <c r="B23" s="647">
        <f>B16+1</f>
        <v>4</v>
      </c>
      <c r="C23" s="670" t="s">
        <v>11</v>
      </c>
      <c r="D23" s="196">
        <f>原稿①!K24</f>
        <v>0</v>
      </c>
      <c r="E23" s="647">
        <f>B23</f>
        <v>4</v>
      </c>
      <c r="F23" s="649" t="s">
        <v>11</v>
      </c>
      <c r="G23" s="197">
        <f>原稿①!L24</f>
        <v>0</v>
      </c>
      <c r="H23" s="647">
        <f>E23</f>
        <v>4</v>
      </c>
      <c r="I23" s="649" t="s">
        <v>11</v>
      </c>
      <c r="J23" s="197">
        <f>原稿①!M24</f>
        <v>0</v>
      </c>
      <c r="K23" s="647">
        <f>H23</f>
        <v>4</v>
      </c>
      <c r="L23" s="649" t="s">
        <v>11</v>
      </c>
      <c r="M23" s="197">
        <f>原稿①!N24</f>
        <v>0</v>
      </c>
      <c r="N23" s="647">
        <f>K23</f>
        <v>4</v>
      </c>
      <c r="O23" s="649" t="s">
        <v>11</v>
      </c>
      <c r="P23" s="197">
        <f>原稿①!O24</f>
        <v>0</v>
      </c>
      <c r="Q23" s="647">
        <f>N23</f>
        <v>4</v>
      </c>
      <c r="R23" s="649" t="s">
        <v>11</v>
      </c>
      <c r="S23" s="197">
        <f>原稿①!P24</f>
        <v>0</v>
      </c>
      <c r="T23" s="647">
        <f>Q23</f>
        <v>4</v>
      </c>
      <c r="U23" s="649" t="s">
        <v>11</v>
      </c>
      <c r="V23" s="197">
        <f>原稿①!Q24</f>
        <v>0</v>
      </c>
    </row>
    <row r="24" spans="2:22" s="274" customFormat="1" ht="43" customHeight="1">
      <c r="B24" s="656"/>
      <c r="C24" s="671"/>
      <c r="D24" s="272" t="str">
        <f>IFERROR(VLOOKUP(D23,'自動計算（このシートは消さない）'!$I$3:$J$62,2,FALSE),"")</f>
        <v/>
      </c>
      <c r="E24" s="656"/>
      <c r="F24" s="650"/>
      <c r="G24" s="273" t="str">
        <f>IFERROR(VLOOKUP(G23,'自動計算（このシートは消さない）'!$I$3:$J$62,2,FALSE),"")</f>
        <v/>
      </c>
      <c r="H24" s="656"/>
      <c r="I24" s="650"/>
      <c r="J24" s="273" t="str">
        <f>IFERROR(VLOOKUP(J23,'自動計算（このシートは消さない）'!$I$3:$J$62,2,FALSE),"")</f>
        <v/>
      </c>
      <c r="K24" s="656"/>
      <c r="L24" s="650"/>
      <c r="M24" s="273" t="str">
        <f>IFERROR(VLOOKUP(M23,'自動計算（このシートは消さない）'!$I$3:$J$62,2,FALSE),"")</f>
        <v/>
      </c>
      <c r="N24" s="656"/>
      <c r="O24" s="650"/>
      <c r="P24" s="273" t="str">
        <f>IFERROR(VLOOKUP(P23,'自動計算（このシートは消さない）'!$I$3:$J$62,2,FALSE),"")</f>
        <v/>
      </c>
      <c r="Q24" s="656"/>
      <c r="R24" s="650"/>
      <c r="S24" s="273" t="str">
        <f>IFERROR(VLOOKUP(S23,'自動計算（このシートは消さない）'!$I$3:$J$62,2,FALSE),"")</f>
        <v/>
      </c>
      <c r="T24" s="656"/>
      <c r="U24" s="650"/>
      <c r="V24" s="273" t="str">
        <f>IFERROR(VLOOKUP(V23,'自動計算（このシートは消さない）'!$I$3:$J$62,2,FALSE),"")</f>
        <v/>
      </c>
    </row>
    <row r="25" spans="2:22" s="270" customFormat="1" ht="43" customHeight="1">
      <c r="B25" s="665">
        <f>原稿①!F24</f>
        <v>0</v>
      </c>
      <c r="C25" s="659"/>
      <c r="D25" s="669"/>
      <c r="E25" s="642">
        <f>$B25</f>
        <v>0</v>
      </c>
      <c r="F25" s="643"/>
      <c r="G25" s="644"/>
      <c r="H25" s="642">
        <f>$B25</f>
        <v>0</v>
      </c>
      <c r="I25" s="643"/>
      <c r="J25" s="644"/>
      <c r="K25" s="642">
        <f>$B25</f>
        <v>0</v>
      </c>
      <c r="L25" s="643"/>
      <c r="M25" s="644"/>
      <c r="N25" s="642">
        <f>$B25</f>
        <v>0</v>
      </c>
      <c r="O25" s="643"/>
      <c r="P25" s="644"/>
      <c r="Q25" s="642">
        <f>$B25</f>
        <v>0</v>
      </c>
      <c r="R25" s="643"/>
      <c r="S25" s="644"/>
      <c r="T25" s="642">
        <f>$B25</f>
        <v>0</v>
      </c>
      <c r="U25" s="643"/>
      <c r="V25" s="644"/>
    </row>
    <row r="26" spans="2:22" s="270" customFormat="1" ht="43" customHeight="1">
      <c r="B26" s="642">
        <f>原稿①!I24</f>
        <v>0</v>
      </c>
      <c r="C26" s="643"/>
      <c r="D26" s="644"/>
      <c r="E26" s="642">
        <f>B26</f>
        <v>0</v>
      </c>
      <c r="F26" s="643"/>
      <c r="G26" s="644"/>
      <c r="H26" s="642">
        <f t="shared" ref="H26:H27" si="15">E26</f>
        <v>0</v>
      </c>
      <c r="I26" s="643"/>
      <c r="J26" s="644"/>
      <c r="K26" s="642">
        <f t="shared" ref="K26:K27" si="16">H26</f>
        <v>0</v>
      </c>
      <c r="L26" s="643"/>
      <c r="M26" s="644"/>
      <c r="N26" s="642">
        <f t="shared" ref="N26:N27" si="17">K26</f>
        <v>0</v>
      </c>
      <c r="O26" s="643"/>
      <c r="P26" s="644"/>
      <c r="Q26" s="642">
        <f t="shared" ref="Q26:Q27" si="18">N26</f>
        <v>0</v>
      </c>
      <c r="R26" s="643"/>
      <c r="S26" s="644"/>
      <c r="T26" s="642">
        <f t="shared" ref="T26:T27" si="19">Q26</f>
        <v>0</v>
      </c>
      <c r="U26" s="643"/>
      <c r="V26" s="644"/>
    </row>
    <row r="27" spans="2:22" s="109" customFormat="1" ht="39" customHeight="1">
      <c r="B27" s="677">
        <f>原稿①!J24</f>
        <v>0</v>
      </c>
      <c r="C27" s="678"/>
      <c r="D27" s="679"/>
      <c r="E27" s="666">
        <f>B27</f>
        <v>0</v>
      </c>
      <c r="F27" s="667"/>
      <c r="G27" s="668"/>
      <c r="H27" s="666">
        <f t="shared" si="15"/>
        <v>0</v>
      </c>
      <c r="I27" s="667"/>
      <c r="J27" s="668"/>
      <c r="K27" s="666">
        <f t="shared" si="16"/>
        <v>0</v>
      </c>
      <c r="L27" s="667"/>
      <c r="M27" s="668"/>
      <c r="N27" s="666">
        <f t="shared" si="17"/>
        <v>0</v>
      </c>
      <c r="O27" s="667"/>
      <c r="P27" s="668"/>
      <c r="Q27" s="666">
        <f t="shared" si="18"/>
        <v>0</v>
      </c>
      <c r="R27" s="667"/>
      <c r="S27" s="668"/>
      <c r="T27" s="666">
        <f t="shared" si="19"/>
        <v>0</v>
      </c>
      <c r="U27" s="667"/>
      <c r="V27" s="668"/>
    </row>
    <row r="28" spans="2:22" s="108" customFormat="1" ht="29.15" customHeight="1" thickBot="1">
      <c r="B28" s="258" t="s">
        <v>599</v>
      </c>
      <c r="C28" s="657" t="str">
        <f>原稿①!H24&amp;原稿①!K27</f>
        <v/>
      </c>
      <c r="D28" s="658"/>
      <c r="E28" s="258" t="s">
        <v>599</v>
      </c>
      <c r="F28" s="645" t="str">
        <f>原稿①!H24&amp;原稿①!L27</f>
        <v/>
      </c>
      <c r="G28" s="646"/>
      <c r="H28" s="258" t="s">
        <v>599</v>
      </c>
      <c r="I28" s="645" t="str">
        <f>原稿①!H24&amp;原稿①!M27</f>
        <v/>
      </c>
      <c r="J28" s="646"/>
      <c r="K28" s="258" t="s">
        <v>599</v>
      </c>
      <c r="L28" s="645" t="str">
        <f>原稿①!H24&amp;原稿①!N27</f>
        <v/>
      </c>
      <c r="M28" s="646"/>
      <c r="N28" s="258" t="s">
        <v>599</v>
      </c>
      <c r="O28" s="645" t="str">
        <f>原稿①!H24&amp;原稿①!O27</f>
        <v/>
      </c>
      <c r="P28" s="646"/>
      <c r="Q28" s="258" t="s">
        <v>599</v>
      </c>
      <c r="R28" s="645" t="str">
        <f>原稿①!H24&amp;原稿①!P27</f>
        <v/>
      </c>
      <c r="S28" s="646"/>
      <c r="T28" s="258" t="s">
        <v>599</v>
      </c>
      <c r="U28" s="645" t="str">
        <f>原稿①!H24&amp;原稿①!Q27</f>
        <v/>
      </c>
      <c r="V28" s="646"/>
    </row>
    <row r="29" spans="2:22" s="116" customFormat="1" ht="32.75" customHeight="1" thickTop="1">
      <c r="B29" s="69" t="str">
        <f>B1</f>
        <v>1B</v>
      </c>
      <c r="C29" s="123">
        <f>C1</f>
        <v>45199</v>
      </c>
      <c r="D29" s="125" t="str">
        <f>IF(ISBLANK(原稿①!K30),"EC","EC")</f>
        <v>EC</v>
      </c>
      <c r="E29" s="114" t="str">
        <f>B29</f>
        <v>1B</v>
      </c>
      <c r="F29" s="56">
        <f>C29</f>
        <v>45199</v>
      </c>
      <c r="G29" s="115" t="str">
        <f>IF(ISBLANK(原稿①!L30),"EC","EC")</f>
        <v>EC</v>
      </c>
      <c r="H29" s="114" t="str">
        <f>E29</f>
        <v>1B</v>
      </c>
      <c r="I29" s="56">
        <f>F29</f>
        <v>45199</v>
      </c>
      <c r="J29" s="115" t="str">
        <f>IF(ISBLANK(原稿①!M30),"EC","EC")</f>
        <v>EC</v>
      </c>
      <c r="K29" s="114" t="str">
        <f>H29</f>
        <v>1B</v>
      </c>
      <c r="L29" s="56">
        <f>I29</f>
        <v>45199</v>
      </c>
      <c r="M29" s="115" t="str">
        <f>IF(ISBLANK(原稿①!N30),"EC","EC")</f>
        <v>EC</v>
      </c>
      <c r="N29" s="114" t="str">
        <f>K29</f>
        <v>1B</v>
      </c>
      <c r="O29" s="56">
        <f>L29</f>
        <v>45199</v>
      </c>
      <c r="P29" s="115" t="str">
        <f>IF(ISBLANK(原稿①!O30),"EC","EC")</f>
        <v>EC</v>
      </c>
      <c r="Q29" s="114" t="str">
        <f>N29</f>
        <v>1B</v>
      </c>
      <c r="R29" s="56">
        <f>O29</f>
        <v>45199</v>
      </c>
      <c r="S29" s="115" t="str">
        <f>IF(ISBLANK(原稿①!P30),"EC","EC")</f>
        <v>EC</v>
      </c>
      <c r="T29" s="114" t="str">
        <f>Q29</f>
        <v>1B</v>
      </c>
      <c r="U29" s="56">
        <f>R29</f>
        <v>45199</v>
      </c>
      <c r="V29" s="115" t="str">
        <f>IF(ISBLANK(原稿①!Q30),"EC","EC")</f>
        <v>EC</v>
      </c>
    </row>
    <row r="30" spans="2:22" s="198" customFormat="1" ht="36" customHeight="1">
      <c r="B30" s="647">
        <f>B23+1</f>
        <v>5</v>
      </c>
      <c r="C30" s="670" t="s">
        <v>11</v>
      </c>
      <c r="D30" s="196">
        <f>原稿①!K28</f>
        <v>0</v>
      </c>
      <c r="E30" s="647">
        <f>B30</f>
        <v>5</v>
      </c>
      <c r="F30" s="649" t="s">
        <v>11</v>
      </c>
      <c r="G30" s="197">
        <f>原稿①!L28</f>
        <v>0</v>
      </c>
      <c r="H30" s="647">
        <f>E30</f>
        <v>5</v>
      </c>
      <c r="I30" s="649" t="s">
        <v>11</v>
      </c>
      <c r="J30" s="197">
        <f>原稿①!M28</f>
        <v>0</v>
      </c>
      <c r="K30" s="647">
        <f>H30</f>
        <v>5</v>
      </c>
      <c r="L30" s="649" t="s">
        <v>11</v>
      </c>
      <c r="M30" s="197">
        <f>原稿①!N28</f>
        <v>0</v>
      </c>
      <c r="N30" s="647">
        <f>K30</f>
        <v>5</v>
      </c>
      <c r="O30" s="649" t="s">
        <v>11</v>
      </c>
      <c r="P30" s="197">
        <f>原稿①!O28</f>
        <v>0</v>
      </c>
      <c r="Q30" s="647">
        <f>N30</f>
        <v>5</v>
      </c>
      <c r="R30" s="649" t="s">
        <v>11</v>
      </c>
      <c r="S30" s="197">
        <f>原稿①!P28</f>
        <v>0</v>
      </c>
      <c r="T30" s="647">
        <f>Q30</f>
        <v>5</v>
      </c>
      <c r="U30" s="649" t="s">
        <v>11</v>
      </c>
      <c r="V30" s="197">
        <f>原稿①!Q28</f>
        <v>0</v>
      </c>
    </row>
    <row r="31" spans="2:22" s="274" customFormat="1" ht="43" customHeight="1">
      <c r="B31" s="656"/>
      <c r="C31" s="671"/>
      <c r="D31" s="272" t="str">
        <f>IFERROR(VLOOKUP(D30,'自動計算（このシートは消さない）'!$I$3:$J$62,2,FALSE),"")</f>
        <v/>
      </c>
      <c r="E31" s="656"/>
      <c r="F31" s="650"/>
      <c r="G31" s="273" t="str">
        <f>IFERROR(VLOOKUP(G30,'自動計算（このシートは消さない）'!$I$3:$J$62,2,FALSE),"")</f>
        <v/>
      </c>
      <c r="H31" s="656"/>
      <c r="I31" s="650"/>
      <c r="J31" s="273" t="str">
        <f>IFERROR(VLOOKUP(J30,'自動計算（このシートは消さない）'!$I$3:$J$62,2,FALSE),"")</f>
        <v/>
      </c>
      <c r="K31" s="656"/>
      <c r="L31" s="650"/>
      <c r="M31" s="273" t="str">
        <f>IFERROR(VLOOKUP(M30,'自動計算（このシートは消さない）'!$I$3:$J$62,2,FALSE),"")</f>
        <v/>
      </c>
      <c r="N31" s="656"/>
      <c r="O31" s="650"/>
      <c r="P31" s="273" t="str">
        <f>IFERROR(VLOOKUP(P30,'自動計算（このシートは消さない）'!$I$3:$J$62,2,FALSE),"")</f>
        <v/>
      </c>
      <c r="Q31" s="656"/>
      <c r="R31" s="650"/>
      <c r="S31" s="273" t="str">
        <f>IFERROR(VLOOKUP(S30,'自動計算（このシートは消さない）'!$I$3:$J$62,2,FALSE),"")</f>
        <v/>
      </c>
      <c r="T31" s="656"/>
      <c r="U31" s="650"/>
      <c r="V31" s="273" t="str">
        <f>IFERROR(VLOOKUP(V30,'自動計算（このシートは消さない）'!$I$3:$J$62,2,FALSE),"")</f>
        <v/>
      </c>
    </row>
    <row r="32" spans="2:22" s="270" customFormat="1" ht="43" customHeight="1">
      <c r="B32" s="665">
        <f>原稿①!F28</f>
        <v>0</v>
      </c>
      <c r="C32" s="659"/>
      <c r="D32" s="669"/>
      <c r="E32" s="642">
        <f>$B32</f>
        <v>0</v>
      </c>
      <c r="F32" s="643"/>
      <c r="G32" s="644"/>
      <c r="H32" s="642">
        <f>$B32</f>
        <v>0</v>
      </c>
      <c r="I32" s="643"/>
      <c r="J32" s="644"/>
      <c r="K32" s="642">
        <f>$B32</f>
        <v>0</v>
      </c>
      <c r="L32" s="643"/>
      <c r="M32" s="644"/>
      <c r="N32" s="642">
        <f>$B32</f>
        <v>0</v>
      </c>
      <c r="O32" s="643"/>
      <c r="P32" s="644"/>
      <c r="Q32" s="642">
        <f>$B32</f>
        <v>0</v>
      </c>
      <c r="R32" s="643"/>
      <c r="S32" s="644"/>
      <c r="T32" s="642">
        <f>$B32</f>
        <v>0</v>
      </c>
      <c r="U32" s="643"/>
      <c r="V32" s="644"/>
    </row>
    <row r="33" spans="2:22" s="270" customFormat="1" ht="43" customHeight="1">
      <c r="B33" s="642">
        <f>原稿①!I28</f>
        <v>0</v>
      </c>
      <c r="C33" s="643"/>
      <c r="D33" s="644"/>
      <c r="E33" s="642">
        <f>B33</f>
        <v>0</v>
      </c>
      <c r="F33" s="643"/>
      <c r="G33" s="644"/>
      <c r="H33" s="642">
        <f t="shared" ref="H33:H34" si="20">E33</f>
        <v>0</v>
      </c>
      <c r="I33" s="643"/>
      <c r="J33" s="644"/>
      <c r="K33" s="642">
        <f t="shared" ref="K33:K34" si="21">H33</f>
        <v>0</v>
      </c>
      <c r="L33" s="643"/>
      <c r="M33" s="644"/>
      <c r="N33" s="642">
        <f t="shared" ref="N33:N34" si="22">K33</f>
        <v>0</v>
      </c>
      <c r="O33" s="643"/>
      <c r="P33" s="644"/>
      <c r="Q33" s="642">
        <f t="shared" ref="Q33:Q34" si="23">N33</f>
        <v>0</v>
      </c>
      <c r="R33" s="643"/>
      <c r="S33" s="644"/>
      <c r="T33" s="642">
        <f t="shared" ref="T33:T34" si="24">Q33</f>
        <v>0</v>
      </c>
      <c r="U33" s="643"/>
      <c r="V33" s="644"/>
    </row>
    <row r="34" spans="2:22" s="109" customFormat="1" ht="39" customHeight="1">
      <c r="B34" s="677">
        <f>原稿①!J28</f>
        <v>0</v>
      </c>
      <c r="C34" s="678"/>
      <c r="D34" s="679"/>
      <c r="E34" s="666">
        <f>B34</f>
        <v>0</v>
      </c>
      <c r="F34" s="667"/>
      <c r="G34" s="668"/>
      <c r="H34" s="666">
        <f t="shared" si="20"/>
        <v>0</v>
      </c>
      <c r="I34" s="667"/>
      <c r="J34" s="668"/>
      <c r="K34" s="666">
        <f t="shared" si="21"/>
        <v>0</v>
      </c>
      <c r="L34" s="667"/>
      <c r="M34" s="668"/>
      <c r="N34" s="666">
        <f t="shared" si="22"/>
        <v>0</v>
      </c>
      <c r="O34" s="667"/>
      <c r="P34" s="668"/>
      <c r="Q34" s="666">
        <f t="shared" si="23"/>
        <v>0</v>
      </c>
      <c r="R34" s="667"/>
      <c r="S34" s="668"/>
      <c r="T34" s="666">
        <f t="shared" si="24"/>
        <v>0</v>
      </c>
      <c r="U34" s="667"/>
      <c r="V34" s="668"/>
    </row>
    <row r="35" spans="2:22" s="108" customFormat="1" ht="29.15" customHeight="1" thickBot="1">
      <c r="B35" s="259" t="s">
        <v>599</v>
      </c>
      <c r="C35" s="657" t="str">
        <f>原稿①!H28&amp;原稿①!K31</f>
        <v/>
      </c>
      <c r="D35" s="658"/>
      <c r="E35" s="259" t="s">
        <v>599</v>
      </c>
      <c r="F35" s="645" t="str">
        <f>原稿①!H28&amp;原稿①!L31</f>
        <v/>
      </c>
      <c r="G35" s="646"/>
      <c r="H35" s="259" t="s">
        <v>599</v>
      </c>
      <c r="I35" s="645" t="str">
        <f>原稿①!H28&amp;原稿①!M31</f>
        <v/>
      </c>
      <c r="J35" s="646"/>
      <c r="K35" s="259" t="s">
        <v>599</v>
      </c>
      <c r="L35" s="645" t="str">
        <f>原稿①!H28&amp;原稿①!N31</f>
        <v/>
      </c>
      <c r="M35" s="646"/>
      <c r="N35" s="259" t="s">
        <v>599</v>
      </c>
      <c r="O35" s="645" t="str">
        <f>原稿①!H28&amp;原稿①!O31</f>
        <v/>
      </c>
      <c r="P35" s="646"/>
      <c r="Q35" s="259" t="s">
        <v>599</v>
      </c>
      <c r="R35" s="645" t="str">
        <f>原稿①!H28&amp;原稿①!P31</f>
        <v/>
      </c>
      <c r="S35" s="646"/>
      <c r="T35" s="259" t="s">
        <v>599</v>
      </c>
      <c r="U35" s="645" t="str">
        <f>原稿①!H28&amp;原稿①!Q31</f>
        <v/>
      </c>
      <c r="V35" s="646"/>
    </row>
    <row r="36" spans="2:22" s="116" customFormat="1" ht="32.75" customHeight="1" thickTop="1">
      <c r="B36" s="68" t="str">
        <f>B1</f>
        <v>1B</v>
      </c>
      <c r="C36" s="122">
        <f>C1</f>
        <v>45199</v>
      </c>
      <c r="D36" s="124" t="str">
        <f>IF(ISBLANK(原稿①!K34),"EC","EC")</f>
        <v>EC</v>
      </c>
      <c r="E36" s="111" t="str">
        <f>B36</f>
        <v>1B</v>
      </c>
      <c r="F36" s="43">
        <f>C36</f>
        <v>45199</v>
      </c>
      <c r="G36" s="112" t="str">
        <f>IF(ISBLANK(原稿①!L34),"EC","EC")</f>
        <v>EC</v>
      </c>
      <c r="H36" s="111" t="str">
        <f>E36</f>
        <v>1B</v>
      </c>
      <c r="I36" s="43">
        <f>F36</f>
        <v>45199</v>
      </c>
      <c r="J36" s="112" t="str">
        <f>IF(ISBLANK(原稿①!M34),"EC","EC")</f>
        <v>EC</v>
      </c>
      <c r="K36" s="111" t="str">
        <f>H36</f>
        <v>1B</v>
      </c>
      <c r="L36" s="43">
        <f>I36</f>
        <v>45199</v>
      </c>
      <c r="M36" s="112" t="str">
        <f>IF(ISBLANK(原稿①!N34),"EC","EC")</f>
        <v>EC</v>
      </c>
      <c r="N36" s="111" t="str">
        <f>K36</f>
        <v>1B</v>
      </c>
      <c r="O36" s="43">
        <f>L36</f>
        <v>45199</v>
      </c>
      <c r="P36" s="112" t="str">
        <f>IF(ISBLANK(原稿①!O34),"EC","EC")</f>
        <v>EC</v>
      </c>
      <c r="Q36" s="111" t="str">
        <f>N36</f>
        <v>1B</v>
      </c>
      <c r="R36" s="43">
        <f>O36</f>
        <v>45199</v>
      </c>
      <c r="S36" s="112" t="str">
        <f>IF(ISBLANK(原稿①!P34),"EC","EC")</f>
        <v>EC</v>
      </c>
      <c r="T36" s="111" t="str">
        <f>Q36</f>
        <v>1B</v>
      </c>
      <c r="U36" s="43">
        <f>R36</f>
        <v>45199</v>
      </c>
      <c r="V36" s="112" t="str">
        <f>IF(ISBLANK(原稿①!Q34),"EC","EC")</f>
        <v>EC</v>
      </c>
    </row>
    <row r="37" spans="2:22" s="198" customFormat="1" ht="36" customHeight="1">
      <c r="B37" s="647">
        <f>B30+1</f>
        <v>6</v>
      </c>
      <c r="C37" s="670" t="s">
        <v>11</v>
      </c>
      <c r="D37" s="196">
        <f>原稿①!K32</f>
        <v>0</v>
      </c>
      <c r="E37" s="647">
        <f>B37</f>
        <v>6</v>
      </c>
      <c r="F37" s="649" t="s">
        <v>11</v>
      </c>
      <c r="G37" s="197">
        <f>原稿①!L32</f>
        <v>0</v>
      </c>
      <c r="H37" s="647">
        <f>E37</f>
        <v>6</v>
      </c>
      <c r="I37" s="649" t="s">
        <v>11</v>
      </c>
      <c r="J37" s="197">
        <f>原稿①!M32</f>
        <v>0</v>
      </c>
      <c r="K37" s="647">
        <f>H37</f>
        <v>6</v>
      </c>
      <c r="L37" s="649" t="s">
        <v>11</v>
      </c>
      <c r="M37" s="197">
        <f>原稿①!N32</f>
        <v>0</v>
      </c>
      <c r="N37" s="647">
        <f>K37</f>
        <v>6</v>
      </c>
      <c r="O37" s="649" t="s">
        <v>11</v>
      </c>
      <c r="P37" s="197">
        <f>原稿①!O32</f>
        <v>0</v>
      </c>
      <c r="Q37" s="647">
        <f>N37</f>
        <v>6</v>
      </c>
      <c r="R37" s="649" t="s">
        <v>11</v>
      </c>
      <c r="S37" s="197">
        <f>原稿①!P32</f>
        <v>0</v>
      </c>
      <c r="T37" s="647">
        <f>Q37</f>
        <v>6</v>
      </c>
      <c r="U37" s="649" t="s">
        <v>11</v>
      </c>
      <c r="V37" s="197">
        <f>原稿①!Q32</f>
        <v>0</v>
      </c>
    </row>
    <row r="38" spans="2:22" s="274" customFormat="1" ht="42.65" customHeight="1">
      <c r="B38" s="656"/>
      <c r="C38" s="671"/>
      <c r="D38" s="272" t="str">
        <f>IFERROR(VLOOKUP(D37,'自動計算（このシートは消さない）'!$I$3:$J$62,2,FALSE),"")</f>
        <v/>
      </c>
      <c r="E38" s="656"/>
      <c r="F38" s="650"/>
      <c r="G38" s="273" t="str">
        <f>IFERROR(VLOOKUP(G37,'自動計算（このシートは消さない）'!$I$3:$J$62,2,FALSE),"")</f>
        <v/>
      </c>
      <c r="H38" s="656"/>
      <c r="I38" s="650"/>
      <c r="J38" s="273" t="str">
        <f>IFERROR(VLOOKUP(J37,'自動計算（このシートは消さない）'!$I$3:$J$62,2,FALSE),"")</f>
        <v/>
      </c>
      <c r="K38" s="656"/>
      <c r="L38" s="650"/>
      <c r="M38" s="273" t="str">
        <f>IFERROR(VLOOKUP(M37,'自動計算（このシートは消さない）'!$I$3:$J$62,2,FALSE),"")</f>
        <v/>
      </c>
      <c r="N38" s="656"/>
      <c r="O38" s="650"/>
      <c r="P38" s="273" t="str">
        <f>IFERROR(VLOOKUP(P37,'自動計算（このシートは消さない）'!$I$3:$J$62,2,FALSE),"")</f>
        <v/>
      </c>
      <c r="Q38" s="656"/>
      <c r="R38" s="650"/>
      <c r="S38" s="273" t="str">
        <f>IFERROR(VLOOKUP(S37,'自動計算（このシートは消さない）'!$I$3:$J$62,2,FALSE),"")</f>
        <v/>
      </c>
      <c r="T38" s="656"/>
      <c r="U38" s="650"/>
      <c r="V38" s="273" t="str">
        <f>IFERROR(VLOOKUP(V37,'自動計算（このシートは消さない）'!$I$3:$J$62,2,FALSE),"")</f>
        <v/>
      </c>
    </row>
    <row r="39" spans="2:22" s="270" customFormat="1" ht="43" customHeight="1">
      <c r="B39" s="665">
        <f>原稿①!F32</f>
        <v>0</v>
      </c>
      <c r="C39" s="659"/>
      <c r="D39" s="669"/>
      <c r="E39" s="642">
        <f>$B39</f>
        <v>0</v>
      </c>
      <c r="F39" s="643"/>
      <c r="G39" s="644"/>
      <c r="H39" s="642">
        <f>$B39</f>
        <v>0</v>
      </c>
      <c r="I39" s="643"/>
      <c r="J39" s="644"/>
      <c r="K39" s="642">
        <f>$B39</f>
        <v>0</v>
      </c>
      <c r="L39" s="643"/>
      <c r="M39" s="644"/>
      <c r="N39" s="642">
        <f>$B39</f>
        <v>0</v>
      </c>
      <c r="O39" s="643"/>
      <c r="P39" s="644"/>
      <c r="Q39" s="642">
        <f>$B39</f>
        <v>0</v>
      </c>
      <c r="R39" s="643"/>
      <c r="S39" s="644"/>
      <c r="T39" s="642">
        <f>$B39</f>
        <v>0</v>
      </c>
      <c r="U39" s="643"/>
      <c r="V39" s="644"/>
    </row>
    <row r="40" spans="2:22" s="270" customFormat="1" ht="43" customHeight="1">
      <c r="B40" s="642">
        <f>原稿①!I32</f>
        <v>0</v>
      </c>
      <c r="C40" s="643"/>
      <c r="D40" s="644"/>
      <c r="E40" s="642">
        <f>B40</f>
        <v>0</v>
      </c>
      <c r="F40" s="643"/>
      <c r="G40" s="644"/>
      <c r="H40" s="642">
        <f t="shared" ref="H40:H41" si="25">E40</f>
        <v>0</v>
      </c>
      <c r="I40" s="643"/>
      <c r="J40" s="644"/>
      <c r="K40" s="642">
        <f t="shared" ref="K40:K41" si="26">H40</f>
        <v>0</v>
      </c>
      <c r="L40" s="643"/>
      <c r="M40" s="644"/>
      <c r="N40" s="642">
        <f t="shared" ref="N40:N41" si="27">K40</f>
        <v>0</v>
      </c>
      <c r="O40" s="643"/>
      <c r="P40" s="644"/>
      <c r="Q40" s="642">
        <f t="shared" ref="Q40:Q41" si="28">N40</f>
        <v>0</v>
      </c>
      <c r="R40" s="643"/>
      <c r="S40" s="644"/>
      <c r="T40" s="642">
        <f t="shared" ref="T40:T41" si="29">Q40</f>
        <v>0</v>
      </c>
      <c r="U40" s="643"/>
      <c r="V40" s="644"/>
    </row>
    <row r="41" spans="2:22" s="109" customFormat="1" ht="39" customHeight="1">
      <c r="B41" s="677">
        <f>原稿①!J32</f>
        <v>0</v>
      </c>
      <c r="C41" s="678"/>
      <c r="D41" s="679"/>
      <c r="E41" s="666">
        <f>B41</f>
        <v>0</v>
      </c>
      <c r="F41" s="667"/>
      <c r="G41" s="668"/>
      <c r="H41" s="666">
        <f t="shared" si="25"/>
        <v>0</v>
      </c>
      <c r="I41" s="667"/>
      <c r="J41" s="668"/>
      <c r="K41" s="666">
        <f t="shared" si="26"/>
        <v>0</v>
      </c>
      <c r="L41" s="667"/>
      <c r="M41" s="668"/>
      <c r="N41" s="666">
        <f t="shared" si="27"/>
        <v>0</v>
      </c>
      <c r="O41" s="667"/>
      <c r="P41" s="668"/>
      <c r="Q41" s="666">
        <f t="shared" si="28"/>
        <v>0</v>
      </c>
      <c r="R41" s="667"/>
      <c r="S41" s="668"/>
      <c r="T41" s="666">
        <f t="shared" si="29"/>
        <v>0</v>
      </c>
      <c r="U41" s="667"/>
      <c r="V41" s="668"/>
    </row>
    <row r="42" spans="2:22" s="108" customFormat="1" ht="29.15" customHeight="1" thickBot="1">
      <c r="B42" s="259" t="s">
        <v>599</v>
      </c>
      <c r="C42" s="657" t="str">
        <f>原稿①!H32&amp;原稿①!K35</f>
        <v/>
      </c>
      <c r="D42" s="658"/>
      <c r="E42" s="259" t="s">
        <v>599</v>
      </c>
      <c r="F42" s="645" t="str">
        <f>原稿①!H32&amp;原稿①!L35</f>
        <v/>
      </c>
      <c r="G42" s="646"/>
      <c r="H42" s="259" t="s">
        <v>599</v>
      </c>
      <c r="I42" s="645" t="str">
        <f>原稿①!H32&amp;原稿①!M35</f>
        <v/>
      </c>
      <c r="J42" s="646"/>
      <c r="K42" s="259" t="s">
        <v>599</v>
      </c>
      <c r="L42" s="645" t="str">
        <f>原稿①!H32&amp;原稿①!N35</f>
        <v/>
      </c>
      <c r="M42" s="646"/>
      <c r="N42" s="259" t="s">
        <v>599</v>
      </c>
      <c r="O42" s="645" t="str">
        <f>原稿①!H32&amp;原稿①!O35</f>
        <v/>
      </c>
      <c r="P42" s="646"/>
      <c r="Q42" s="259" t="s">
        <v>599</v>
      </c>
      <c r="R42" s="645" t="str">
        <f>原稿①!H32&amp;原稿①!P35</f>
        <v/>
      </c>
      <c r="S42" s="646"/>
      <c r="T42" s="259" t="s">
        <v>599</v>
      </c>
      <c r="U42" s="645" t="str">
        <f>原稿①!H32&amp;原稿①!Q35</f>
        <v/>
      </c>
      <c r="V42" s="646"/>
    </row>
    <row r="43" spans="2:22" s="116" customFormat="1" ht="32.75" customHeight="1" thickTop="1">
      <c r="B43" s="68" t="str">
        <f>B1</f>
        <v>1B</v>
      </c>
      <c r="C43" s="122">
        <f>C1</f>
        <v>45199</v>
      </c>
      <c r="D43" s="124" t="str">
        <f>IF(ISBLANK(原稿①!K38),"EC","EC")</f>
        <v>EC</v>
      </c>
      <c r="E43" s="111" t="str">
        <f>B43</f>
        <v>1B</v>
      </c>
      <c r="F43" s="43">
        <f>C43</f>
        <v>45199</v>
      </c>
      <c r="G43" s="112" t="str">
        <f>IF(ISBLANK(原稿①!L38),"EC","EC")</f>
        <v>EC</v>
      </c>
      <c r="H43" s="111" t="str">
        <f>E43</f>
        <v>1B</v>
      </c>
      <c r="I43" s="43">
        <f>F43</f>
        <v>45199</v>
      </c>
      <c r="J43" s="112" t="str">
        <f>IF(ISBLANK(原稿①!M38),"EC","EC")</f>
        <v>EC</v>
      </c>
      <c r="K43" s="111" t="str">
        <f>H43</f>
        <v>1B</v>
      </c>
      <c r="L43" s="43">
        <f>I43</f>
        <v>45199</v>
      </c>
      <c r="M43" s="112" t="str">
        <f>IF(ISBLANK(原稿①!N38),"EC","EC")</f>
        <v>EC</v>
      </c>
      <c r="N43" s="111" t="str">
        <f>K43</f>
        <v>1B</v>
      </c>
      <c r="O43" s="43">
        <f>L43</f>
        <v>45199</v>
      </c>
      <c r="P43" s="112" t="str">
        <f>IF(ISBLANK(原稿①!O38),"EC","EC")</f>
        <v>EC</v>
      </c>
      <c r="Q43" s="111" t="str">
        <f>N43</f>
        <v>1B</v>
      </c>
      <c r="R43" s="43">
        <f>O43</f>
        <v>45199</v>
      </c>
      <c r="S43" s="112" t="str">
        <f>IF(ISBLANK(原稿①!P38),"EC","EC")</f>
        <v>EC</v>
      </c>
      <c r="T43" s="111" t="str">
        <f>Q43</f>
        <v>1B</v>
      </c>
      <c r="U43" s="43">
        <f>R43</f>
        <v>45199</v>
      </c>
      <c r="V43" s="112" t="str">
        <f>IF(ISBLANK(原稿①!Q38),"EC","EC")</f>
        <v>EC</v>
      </c>
    </row>
    <row r="44" spans="2:22" s="198" customFormat="1" ht="36" customHeight="1">
      <c r="B44" s="647">
        <f>B37+1</f>
        <v>7</v>
      </c>
      <c r="C44" s="670" t="s">
        <v>11</v>
      </c>
      <c r="D44" s="196">
        <f>原稿①!K36</f>
        <v>0</v>
      </c>
      <c r="E44" s="647">
        <f>B44</f>
        <v>7</v>
      </c>
      <c r="F44" s="649" t="s">
        <v>11</v>
      </c>
      <c r="G44" s="197">
        <f>原稿①!L36</f>
        <v>0</v>
      </c>
      <c r="H44" s="647">
        <f>E44</f>
        <v>7</v>
      </c>
      <c r="I44" s="649" t="s">
        <v>11</v>
      </c>
      <c r="J44" s="197">
        <f>原稿①!M36</f>
        <v>0</v>
      </c>
      <c r="K44" s="647">
        <f>H44</f>
        <v>7</v>
      </c>
      <c r="L44" s="649" t="s">
        <v>11</v>
      </c>
      <c r="M44" s="197">
        <f>原稿①!N36</f>
        <v>0</v>
      </c>
      <c r="N44" s="647">
        <f>K44</f>
        <v>7</v>
      </c>
      <c r="O44" s="649" t="s">
        <v>11</v>
      </c>
      <c r="P44" s="197">
        <f>原稿①!O36</f>
        <v>0</v>
      </c>
      <c r="Q44" s="647">
        <f>N44</f>
        <v>7</v>
      </c>
      <c r="R44" s="649" t="s">
        <v>11</v>
      </c>
      <c r="S44" s="197">
        <f>原稿①!P36</f>
        <v>0</v>
      </c>
      <c r="T44" s="647">
        <f>Q44</f>
        <v>7</v>
      </c>
      <c r="U44" s="649" t="s">
        <v>11</v>
      </c>
      <c r="V44" s="197">
        <f>原稿①!Q36</f>
        <v>0</v>
      </c>
    </row>
    <row r="45" spans="2:22" s="274" customFormat="1" ht="43" customHeight="1">
      <c r="B45" s="656"/>
      <c r="C45" s="671"/>
      <c r="D45" s="272" t="str">
        <f>IFERROR(VLOOKUP(D44,'自動計算（このシートは消さない）'!$I$3:$J$62,2,FALSE),"")</f>
        <v/>
      </c>
      <c r="E45" s="656"/>
      <c r="F45" s="650"/>
      <c r="G45" s="273" t="str">
        <f>IFERROR(VLOOKUP(G44,'自動計算（このシートは消さない）'!$I$3:$J$62,2,FALSE),"")</f>
        <v/>
      </c>
      <c r="H45" s="656"/>
      <c r="I45" s="650"/>
      <c r="J45" s="273" t="str">
        <f>IFERROR(VLOOKUP(J44,'自動計算（このシートは消さない）'!$I$3:$J$62,2,FALSE),"")</f>
        <v/>
      </c>
      <c r="K45" s="656"/>
      <c r="L45" s="650"/>
      <c r="M45" s="273" t="str">
        <f>IFERROR(VLOOKUP(M44,'自動計算（このシートは消さない）'!$I$3:$J$62,2,FALSE),"")</f>
        <v/>
      </c>
      <c r="N45" s="656"/>
      <c r="O45" s="650"/>
      <c r="P45" s="273" t="str">
        <f>IFERROR(VLOOKUP(P44,'自動計算（このシートは消さない）'!$I$3:$J$62,2,FALSE),"")</f>
        <v/>
      </c>
      <c r="Q45" s="656"/>
      <c r="R45" s="650"/>
      <c r="S45" s="273" t="str">
        <f>IFERROR(VLOOKUP(S44,'自動計算（このシートは消さない）'!$I$3:$J$62,2,FALSE),"")</f>
        <v/>
      </c>
      <c r="T45" s="656"/>
      <c r="U45" s="650"/>
      <c r="V45" s="273" t="str">
        <f>IFERROR(VLOOKUP(V44,'自動計算（このシートは消さない）'!$I$3:$J$62,2,FALSE),"")</f>
        <v/>
      </c>
    </row>
    <row r="46" spans="2:22" s="270" customFormat="1" ht="43" customHeight="1">
      <c r="B46" s="665">
        <f>原稿①!F36</f>
        <v>0</v>
      </c>
      <c r="C46" s="659"/>
      <c r="D46" s="669"/>
      <c r="E46" s="642">
        <f>$B46</f>
        <v>0</v>
      </c>
      <c r="F46" s="643"/>
      <c r="G46" s="644"/>
      <c r="H46" s="642">
        <f>$B46</f>
        <v>0</v>
      </c>
      <c r="I46" s="643"/>
      <c r="J46" s="644"/>
      <c r="K46" s="642">
        <f>$B46</f>
        <v>0</v>
      </c>
      <c r="L46" s="643"/>
      <c r="M46" s="644"/>
      <c r="N46" s="642">
        <f>$B46</f>
        <v>0</v>
      </c>
      <c r="O46" s="643"/>
      <c r="P46" s="644"/>
      <c r="Q46" s="642">
        <f>$B46</f>
        <v>0</v>
      </c>
      <c r="R46" s="643"/>
      <c r="S46" s="644"/>
      <c r="T46" s="642">
        <f>$B46</f>
        <v>0</v>
      </c>
      <c r="U46" s="643"/>
      <c r="V46" s="644"/>
    </row>
    <row r="47" spans="2:22" s="270" customFormat="1" ht="43" customHeight="1">
      <c r="B47" s="642">
        <f>原稿①!I36</f>
        <v>0</v>
      </c>
      <c r="C47" s="643"/>
      <c r="D47" s="644"/>
      <c r="E47" s="642">
        <f>B47</f>
        <v>0</v>
      </c>
      <c r="F47" s="643"/>
      <c r="G47" s="644"/>
      <c r="H47" s="642">
        <f t="shared" ref="H47:H48" si="30">E47</f>
        <v>0</v>
      </c>
      <c r="I47" s="643"/>
      <c r="J47" s="644"/>
      <c r="K47" s="642">
        <f t="shared" ref="K47:K48" si="31">H47</f>
        <v>0</v>
      </c>
      <c r="L47" s="643"/>
      <c r="M47" s="644"/>
      <c r="N47" s="642">
        <f t="shared" ref="N47:N48" si="32">K47</f>
        <v>0</v>
      </c>
      <c r="O47" s="643"/>
      <c r="P47" s="644"/>
      <c r="Q47" s="642">
        <f t="shared" ref="Q47:Q48" si="33">N47</f>
        <v>0</v>
      </c>
      <c r="R47" s="643"/>
      <c r="S47" s="644"/>
      <c r="T47" s="642">
        <f t="shared" ref="T47:T48" si="34">Q47</f>
        <v>0</v>
      </c>
      <c r="U47" s="643"/>
      <c r="V47" s="644"/>
    </row>
    <row r="48" spans="2:22" s="109" customFormat="1" ht="39" customHeight="1">
      <c r="B48" s="677">
        <f>原稿①!J36</f>
        <v>0</v>
      </c>
      <c r="C48" s="678"/>
      <c r="D48" s="679"/>
      <c r="E48" s="666">
        <f>B48</f>
        <v>0</v>
      </c>
      <c r="F48" s="667"/>
      <c r="G48" s="668"/>
      <c r="H48" s="666">
        <f t="shared" si="30"/>
        <v>0</v>
      </c>
      <c r="I48" s="667"/>
      <c r="J48" s="668"/>
      <c r="K48" s="666">
        <f t="shared" si="31"/>
        <v>0</v>
      </c>
      <c r="L48" s="667"/>
      <c r="M48" s="668"/>
      <c r="N48" s="666">
        <f t="shared" si="32"/>
        <v>0</v>
      </c>
      <c r="O48" s="667"/>
      <c r="P48" s="668"/>
      <c r="Q48" s="666">
        <f t="shared" si="33"/>
        <v>0</v>
      </c>
      <c r="R48" s="667"/>
      <c r="S48" s="668"/>
      <c r="T48" s="666">
        <f t="shared" si="34"/>
        <v>0</v>
      </c>
      <c r="U48" s="667"/>
      <c r="V48" s="668"/>
    </row>
    <row r="49" spans="2:22" s="108" customFormat="1" ht="29.15" customHeight="1" thickBot="1">
      <c r="B49" s="258" t="s">
        <v>599</v>
      </c>
      <c r="C49" s="657" t="str">
        <f>原稿①!H36&amp;原稿①!K39</f>
        <v/>
      </c>
      <c r="D49" s="658"/>
      <c r="E49" s="258" t="s">
        <v>599</v>
      </c>
      <c r="F49" s="645" t="str">
        <f>原稿①!H36&amp;原稿①!L39</f>
        <v/>
      </c>
      <c r="G49" s="646"/>
      <c r="H49" s="258" t="s">
        <v>599</v>
      </c>
      <c r="I49" s="645" t="str">
        <f>原稿①!H36&amp;原稿①!M39</f>
        <v/>
      </c>
      <c r="J49" s="646"/>
      <c r="K49" s="258" t="s">
        <v>599</v>
      </c>
      <c r="L49" s="645" t="str">
        <f>原稿①!H36&amp;原稿①!N39</f>
        <v/>
      </c>
      <c r="M49" s="646"/>
      <c r="N49" s="258" t="s">
        <v>599</v>
      </c>
      <c r="O49" s="645" t="str">
        <f>原稿①!H36&amp;原稿①!O39</f>
        <v/>
      </c>
      <c r="P49" s="646"/>
      <c r="Q49" s="258" t="s">
        <v>600</v>
      </c>
      <c r="R49" s="645" t="str">
        <f>原稿①!H36&amp;原稿①!P39</f>
        <v/>
      </c>
      <c r="S49" s="646"/>
      <c r="T49" s="258" t="s">
        <v>599</v>
      </c>
      <c r="U49" s="645" t="str">
        <f>原稿①!H36&amp;原稿①!Q39</f>
        <v/>
      </c>
      <c r="V49" s="646"/>
    </row>
    <row r="50" spans="2:22" s="116" customFormat="1" ht="32.75" customHeight="1" thickTop="1">
      <c r="B50" s="68" t="str">
        <f>B1</f>
        <v>1B</v>
      </c>
      <c r="C50" s="122">
        <f>C8</f>
        <v>45199</v>
      </c>
      <c r="D50" s="124" t="str">
        <f>IF(ISBLANK(原稿①!K42),"EC","EC")</f>
        <v>EC</v>
      </c>
      <c r="E50" s="111" t="str">
        <f>B50</f>
        <v>1B</v>
      </c>
      <c r="F50" s="43">
        <f>C50</f>
        <v>45199</v>
      </c>
      <c r="G50" s="112" t="str">
        <f>IF(ISBLANK(原稿①!L42),"EC","EC")</f>
        <v>EC</v>
      </c>
      <c r="H50" s="111" t="str">
        <f>E50</f>
        <v>1B</v>
      </c>
      <c r="I50" s="43">
        <f>F50</f>
        <v>45199</v>
      </c>
      <c r="J50" s="112" t="str">
        <f>IF(ISBLANK(原稿①!M42),"EC","EC")</f>
        <v>EC</v>
      </c>
      <c r="K50" s="111" t="str">
        <f>H50</f>
        <v>1B</v>
      </c>
      <c r="L50" s="43">
        <f>I50</f>
        <v>45199</v>
      </c>
      <c r="M50" s="112" t="str">
        <f>IF(ISBLANK(原稿①!N42),"EC","EC")</f>
        <v>EC</v>
      </c>
      <c r="N50" s="111" t="str">
        <f>K50</f>
        <v>1B</v>
      </c>
      <c r="O50" s="43">
        <f>L50</f>
        <v>45199</v>
      </c>
      <c r="P50" s="112" t="str">
        <f>IF(ISBLANK(原稿①!O42),"EC","EC")</f>
        <v>EC</v>
      </c>
      <c r="Q50" s="111" t="str">
        <f>N50</f>
        <v>1B</v>
      </c>
      <c r="R50" s="43">
        <f>O50</f>
        <v>45199</v>
      </c>
      <c r="S50" s="112" t="str">
        <f>IF(ISBLANK(原稿①!P42),"EC","EC")</f>
        <v>EC</v>
      </c>
      <c r="T50" s="111" t="str">
        <f>Q50</f>
        <v>1B</v>
      </c>
      <c r="U50" s="43">
        <f>R50</f>
        <v>45199</v>
      </c>
      <c r="V50" s="112" t="str">
        <f>IF(ISBLANK(原稿①!Q42),"EC","EC")</f>
        <v>EC</v>
      </c>
    </row>
    <row r="51" spans="2:22" s="198" customFormat="1" ht="36" customHeight="1">
      <c r="B51" s="647">
        <f>B44+1</f>
        <v>8</v>
      </c>
      <c r="C51" s="670" t="s">
        <v>11</v>
      </c>
      <c r="D51" s="196">
        <f>原稿①!K40</f>
        <v>0</v>
      </c>
      <c r="E51" s="647">
        <f>B51</f>
        <v>8</v>
      </c>
      <c r="F51" s="649" t="s">
        <v>11</v>
      </c>
      <c r="G51" s="197">
        <f>原稿①!L40</f>
        <v>0</v>
      </c>
      <c r="H51" s="647">
        <f>E51</f>
        <v>8</v>
      </c>
      <c r="I51" s="649" t="s">
        <v>11</v>
      </c>
      <c r="J51" s="197">
        <f>原稿①!M40</f>
        <v>0</v>
      </c>
      <c r="K51" s="647">
        <f>H51</f>
        <v>8</v>
      </c>
      <c r="L51" s="649" t="s">
        <v>11</v>
      </c>
      <c r="M51" s="197">
        <f>原稿①!N40</f>
        <v>0</v>
      </c>
      <c r="N51" s="647">
        <f>K51</f>
        <v>8</v>
      </c>
      <c r="O51" s="649" t="s">
        <v>11</v>
      </c>
      <c r="P51" s="197">
        <f>原稿①!O40</f>
        <v>0</v>
      </c>
      <c r="Q51" s="647">
        <f>N51</f>
        <v>8</v>
      </c>
      <c r="R51" s="649" t="s">
        <v>11</v>
      </c>
      <c r="S51" s="197">
        <f>原稿①!P40</f>
        <v>0</v>
      </c>
      <c r="T51" s="647">
        <f>Q51</f>
        <v>8</v>
      </c>
      <c r="U51" s="649" t="s">
        <v>11</v>
      </c>
      <c r="V51" s="197">
        <f>原稿①!Q40</f>
        <v>0</v>
      </c>
    </row>
    <row r="52" spans="2:22" s="274" customFormat="1" ht="43" customHeight="1">
      <c r="B52" s="656"/>
      <c r="C52" s="671"/>
      <c r="D52" s="272" t="str">
        <f>IFERROR(VLOOKUP(D51,'自動計算（このシートは消さない）'!$I$3:$J$62,2,FALSE),"")</f>
        <v/>
      </c>
      <c r="E52" s="656"/>
      <c r="F52" s="650"/>
      <c r="G52" s="273" t="str">
        <f>IFERROR(VLOOKUP(G51,'自動計算（このシートは消さない）'!$I$3:$J$62,2,FALSE),"")</f>
        <v/>
      </c>
      <c r="H52" s="656"/>
      <c r="I52" s="650"/>
      <c r="J52" s="273" t="str">
        <f>IFERROR(VLOOKUP(J51,'自動計算（このシートは消さない）'!$I$3:$J$62,2,FALSE),"")</f>
        <v/>
      </c>
      <c r="K52" s="656"/>
      <c r="L52" s="650"/>
      <c r="M52" s="273" t="str">
        <f>IFERROR(VLOOKUP(M51,'自動計算（このシートは消さない）'!$I$3:$J$62,2,FALSE),"")</f>
        <v/>
      </c>
      <c r="N52" s="656"/>
      <c r="O52" s="650"/>
      <c r="P52" s="273" t="str">
        <f>IFERROR(VLOOKUP(P51,'自動計算（このシートは消さない）'!$I$3:$J$62,2,FALSE),"")</f>
        <v/>
      </c>
      <c r="Q52" s="656"/>
      <c r="R52" s="650"/>
      <c r="S52" s="273" t="str">
        <f>IFERROR(VLOOKUP(S51,'自動計算（このシートは消さない）'!$I$3:$J$62,2,FALSE),"")</f>
        <v/>
      </c>
      <c r="T52" s="656"/>
      <c r="U52" s="650"/>
      <c r="V52" s="273" t="str">
        <f>IFERROR(VLOOKUP(V51,'自動計算（このシートは消さない）'!$I$3:$J$62,2,FALSE),"")</f>
        <v/>
      </c>
    </row>
    <row r="53" spans="2:22" s="270" customFormat="1" ht="43" customHeight="1">
      <c r="B53" s="665">
        <f>原稿①!F40</f>
        <v>0</v>
      </c>
      <c r="C53" s="659"/>
      <c r="D53" s="669"/>
      <c r="E53" s="642">
        <f>$B53</f>
        <v>0</v>
      </c>
      <c r="F53" s="643"/>
      <c r="G53" s="644"/>
      <c r="H53" s="642">
        <f>$B53</f>
        <v>0</v>
      </c>
      <c r="I53" s="643"/>
      <c r="J53" s="644"/>
      <c r="K53" s="642">
        <f>$B53</f>
        <v>0</v>
      </c>
      <c r="L53" s="643"/>
      <c r="M53" s="644"/>
      <c r="N53" s="642">
        <f>$B53</f>
        <v>0</v>
      </c>
      <c r="O53" s="643"/>
      <c r="P53" s="644"/>
      <c r="Q53" s="642">
        <f>$B53</f>
        <v>0</v>
      </c>
      <c r="R53" s="643"/>
      <c r="S53" s="644"/>
      <c r="T53" s="642">
        <f>$B53</f>
        <v>0</v>
      </c>
      <c r="U53" s="643"/>
      <c r="V53" s="644"/>
    </row>
    <row r="54" spans="2:22" s="270" customFormat="1" ht="43" customHeight="1">
      <c r="B54" s="642">
        <f>原稿①!I40</f>
        <v>0</v>
      </c>
      <c r="C54" s="643"/>
      <c r="D54" s="644"/>
      <c r="E54" s="642">
        <f>B54</f>
        <v>0</v>
      </c>
      <c r="F54" s="643"/>
      <c r="G54" s="644"/>
      <c r="H54" s="642">
        <f t="shared" ref="H54:H55" si="35">E54</f>
        <v>0</v>
      </c>
      <c r="I54" s="643"/>
      <c r="J54" s="644"/>
      <c r="K54" s="642">
        <f t="shared" ref="K54:K55" si="36">H54</f>
        <v>0</v>
      </c>
      <c r="L54" s="643"/>
      <c r="M54" s="644"/>
      <c r="N54" s="642">
        <f t="shared" ref="N54:N55" si="37">K54</f>
        <v>0</v>
      </c>
      <c r="O54" s="643"/>
      <c r="P54" s="644"/>
      <c r="Q54" s="642">
        <f t="shared" ref="Q54:Q55" si="38">N54</f>
        <v>0</v>
      </c>
      <c r="R54" s="643"/>
      <c r="S54" s="644"/>
      <c r="T54" s="642">
        <f t="shared" ref="T54:T55" si="39">Q54</f>
        <v>0</v>
      </c>
      <c r="U54" s="643"/>
      <c r="V54" s="644"/>
    </row>
    <row r="55" spans="2:22" s="109" customFormat="1" ht="39" customHeight="1">
      <c r="B55" s="677">
        <f>原稿①!J40</f>
        <v>0</v>
      </c>
      <c r="C55" s="678"/>
      <c r="D55" s="679"/>
      <c r="E55" s="666">
        <f>B55</f>
        <v>0</v>
      </c>
      <c r="F55" s="667"/>
      <c r="G55" s="668"/>
      <c r="H55" s="666">
        <f t="shared" si="35"/>
        <v>0</v>
      </c>
      <c r="I55" s="667"/>
      <c r="J55" s="668"/>
      <c r="K55" s="666">
        <f t="shared" si="36"/>
        <v>0</v>
      </c>
      <c r="L55" s="667"/>
      <c r="M55" s="668"/>
      <c r="N55" s="666">
        <f t="shared" si="37"/>
        <v>0</v>
      </c>
      <c r="O55" s="667"/>
      <c r="P55" s="668"/>
      <c r="Q55" s="666">
        <f t="shared" si="38"/>
        <v>0</v>
      </c>
      <c r="R55" s="667"/>
      <c r="S55" s="668"/>
      <c r="T55" s="666">
        <f t="shared" si="39"/>
        <v>0</v>
      </c>
      <c r="U55" s="667"/>
      <c r="V55" s="668"/>
    </row>
    <row r="56" spans="2:22" s="108" customFormat="1" ht="29.15" customHeight="1" thickBot="1">
      <c r="B56" s="258" t="s">
        <v>599</v>
      </c>
      <c r="C56" s="657" t="str">
        <f>原稿①!H40&amp;原稿①!K43</f>
        <v/>
      </c>
      <c r="D56" s="658"/>
      <c r="E56" s="258" t="s">
        <v>599</v>
      </c>
      <c r="F56" s="645" t="str">
        <f>原稿①!H40&amp;原稿①!L43</f>
        <v/>
      </c>
      <c r="G56" s="646"/>
      <c r="H56" s="258" t="s">
        <v>599</v>
      </c>
      <c r="I56" s="645" t="str">
        <f>原稿①!H40&amp;原稿①!M43</f>
        <v/>
      </c>
      <c r="J56" s="646"/>
      <c r="K56" s="258" t="s">
        <v>599</v>
      </c>
      <c r="L56" s="645" t="str">
        <f>原稿①!H40&amp;原稿①!N43</f>
        <v/>
      </c>
      <c r="M56" s="646"/>
      <c r="N56" s="258" t="s">
        <v>599</v>
      </c>
      <c r="O56" s="645" t="str">
        <f>原稿①!H40&amp;原稿①!O43</f>
        <v/>
      </c>
      <c r="P56" s="646"/>
      <c r="Q56" s="258" t="s">
        <v>599</v>
      </c>
      <c r="R56" s="645" t="str">
        <f>原稿①!H40&amp;原稿①!P43</f>
        <v/>
      </c>
      <c r="S56" s="646"/>
      <c r="T56" s="258" t="s">
        <v>599</v>
      </c>
      <c r="U56" s="645" t="str">
        <f>原稿①!H40&amp;原稿①!Q43</f>
        <v/>
      </c>
      <c r="V56" s="646"/>
    </row>
    <row r="57" spans="2:22" s="116" customFormat="1" ht="32.75" customHeight="1" thickTop="1">
      <c r="B57" s="68" t="str">
        <f>B1</f>
        <v>1B</v>
      </c>
      <c r="C57" s="122">
        <f>C15</f>
        <v>45199</v>
      </c>
      <c r="D57" s="124" t="str">
        <f>IF(ISBLANK(原稿①!K46),"EC","EC")</f>
        <v>EC</v>
      </c>
      <c r="E57" s="111" t="str">
        <f>B57</f>
        <v>1B</v>
      </c>
      <c r="F57" s="43">
        <f>C57</f>
        <v>45199</v>
      </c>
      <c r="G57" s="112" t="str">
        <f>IF(ISBLANK(原稿①!L46),"EC","EC")</f>
        <v>EC</v>
      </c>
      <c r="H57" s="111" t="str">
        <f>E57</f>
        <v>1B</v>
      </c>
      <c r="I57" s="43">
        <f>F57</f>
        <v>45199</v>
      </c>
      <c r="J57" s="112" t="str">
        <f>IF(ISBLANK(原稿①!M46),"EC","EC")</f>
        <v>EC</v>
      </c>
      <c r="K57" s="111" t="str">
        <f>H57</f>
        <v>1B</v>
      </c>
      <c r="L57" s="43">
        <f>I57</f>
        <v>45199</v>
      </c>
      <c r="M57" s="112" t="str">
        <f>IF(ISBLANK(原稿①!N46),"EC","EC")</f>
        <v>EC</v>
      </c>
      <c r="N57" s="111" t="str">
        <f>K57</f>
        <v>1B</v>
      </c>
      <c r="O57" s="43">
        <f>L57</f>
        <v>45199</v>
      </c>
      <c r="P57" s="112" t="str">
        <f>IF(ISBLANK(原稿①!O46),"EC","EC")</f>
        <v>EC</v>
      </c>
      <c r="Q57" s="111" t="str">
        <f>N57</f>
        <v>1B</v>
      </c>
      <c r="R57" s="43">
        <f>O57</f>
        <v>45199</v>
      </c>
      <c r="S57" s="112" t="str">
        <f>IF(ISBLANK(原稿①!P46),"EC","EC")</f>
        <v>EC</v>
      </c>
      <c r="T57" s="111" t="str">
        <f>Q57</f>
        <v>1B</v>
      </c>
      <c r="U57" s="43">
        <f>R57</f>
        <v>45199</v>
      </c>
      <c r="V57" s="112" t="str">
        <f>IF(ISBLANK(原稿①!Q46),"EC","EC")</f>
        <v>EC</v>
      </c>
    </row>
    <row r="58" spans="2:22" s="198" customFormat="1" ht="36" customHeight="1">
      <c r="B58" s="647">
        <f>B51+1</f>
        <v>9</v>
      </c>
      <c r="C58" s="670" t="s">
        <v>11</v>
      </c>
      <c r="D58" s="196">
        <f>原稿①!K44</f>
        <v>0</v>
      </c>
      <c r="E58" s="647">
        <v>9</v>
      </c>
      <c r="F58" s="649" t="s">
        <v>11</v>
      </c>
      <c r="G58" s="197">
        <f>原稿①!L44</f>
        <v>0</v>
      </c>
      <c r="H58" s="647">
        <v>9</v>
      </c>
      <c r="I58" s="649" t="s">
        <v>11</v>
      </c>
      <c r="J58" s="197">
        <f>原稿①!M44</f>
        <v>0</v>
      </c>
      <c r="K58" s="647">
        <v>9</v>
      </c>
      <c r="L58" s="649" t="s">
        <v>11</v>
      </c>
      <c r="M58" s="197">
        <f>原稿①!N44</f>
        <v>0</v>
      </c>
      <c r="N58" s="647">
        <v>9</v>
      </c>
      <c r="O58" s="649" t="s">
        <v>11</v>
      </c>
      <c r="P58" s="197">
        <f>原稿①!O44</f>
        <v>0</v>
      </c>
      <c r="Q58" s="647">
        <v>9</v>
      </c>
      <c r="R58" s="649" t="s">
        <v>11</v>
      </c>
      <c r="S58" s="197">
        <f>原稿①!P44</f>
        <v>0</v>
      </c>
      <c r="T58" s="647">
        <v>9</v>
      </c>
      <c r="U58" s="649" t="s">
        <v>11</v>
      </c>
      <c r="V58" s="197">
        <f>原稿①!Q44</f>
        <v>0</v>
      </c>
    </row>
    <row r="59" spans="2:22" s="274" customFormat="1" ht="43" customHeight="1">
      <c r="B59" s="656"/>
      <c r="C59" s="671"/>
      <c r="D59" s="272" t="str">
        <f>IFERROR(VLOOKUP(D58,'自動計算（このシートは消さない）'!$I$3:$J$62,2,FALSE),"")</f>
        <v/>
      </c>
      <c r="E59" s="648"/>
      <c r="F59" s="650"/>
      <c r="G59" s="273" t="str">
        <f>IFERROR(VLOOKUP(G58,'自動計算（このシートは消さない）'!$I$3:$J$62,2,FALSE),"")</f>
        <v/>
      </c>
      <c r="H59" s="648"/>
      <c r="I59" s="650"/>
      <c r="J59" s="273" t="str">
        <f>IFERROR(VLOOKUP(J58,'自動計算（このシートは消さない）'!$I$3:$J$62,2,FALSE),"")</f>
        <v/>
      </c>
      <c r="K59" s="648"/>
      <c r="L59" s="650"/>
      <c r="M59" s="273" t="str">
        <f>IFERROR(VLOOKUP(M58,'自動計算（このシートは消さない）'!$I$3:$J$62,2,FALSE),"")</f>
        <v/>
      </c>
      <c r="N59" s="648"/>
      <c r="O59" s="650"/>
      <c r="P59" s="273" t="str">
        <f>IFERROR(VLOOKUP(P58,'自動計算（このシートは消さない）'!$I$3:$J$62,2,FALSE),"")</f>
        <v/>
      </c>
      <c r="Q59" s="648"/>
      <c r="R59" s="650"/>
      <c r="S59" s="273" t="str">
        <f>IFERROR(VLOOKUP(S58,'自動計算（このシートは消さない）'!$I$3:$J$62,2,FALSE),"")</f>
        <v/>
      </c>
      <c r="T59" s="648"/>
      <c r="U59" s="650"/>
      <c r="V59" s="273" t="str">
        <f>IFERROR(VLOOKUP(V58,'自動計算（このシートは消さない）'!$I$3:$J$62,2,FALSE),"")</f>
        <v/>
      </c>
    </row>
    <row r="60" spans="2:22" s="270" customFormat="1" ht="43" customHeight="1">
      <c r="B60" s="665">
        <f>原稿①!F44</f>
        <v>0</v>
      </c>
      <c r="C60" s="659"/>
      <c r="D60" s="669"/>
      <c r="E60" s="642">
        <f>$B60</f>
        <v>0</v>
      </c>
      <c r="F60" s="643"/>
      <c r="G60" s="644"/>
      <c r="H60" s="642">
        <f>$B60</f>
        <v>0</v>
      </c>
      <c r="I60" s="643"/>
      <c r="J60" s="644"/>
      <c r="K60" s="642">
        <f>$B60</f>
        <v>0</v>
      </c>
      <c r="L60" s="643"/>
      <c r="M60" s="644"/>
      <c r="N60" s="642">
        <f>$B60</f>
        <v>0</v>
      </c>
      <c r="O60" s="643"/>
      <c r="P60" s="644"/>
      <c r="Q60" s="642">
        <f>$B60</f>
        <v>0</v>
      </c>
      <c r="R60" s="643"/>
      <c r="S60" s="644"/>
      <c r="T60" s="642">
        <f>$B60</f>
        <v>0</v>
      </c>
      <c r="U60" s="643"/>
      <c r="V60" s="644"/>
    </row>
    <row r="61" spans="2:22" s="270" customFormat="1" ht="43" customHeight="1">
      <c r="B61" s="642">
        <f>原稿①!I44</f>
        <v>0</v>
      </c>
      <c r="C61" s="643"/>
      <c r="D61" s="644"/>
      <c r="E61" s="665">
        <f>B61</f>
        <v>0</v>
      </c>
      <c r="F61" s="659"/>
      <c r="G61" s="669"/>
      <c r="H61" s="665">
        <f>E61</f>
        <v>0</v>
      </c>
      <c r="I61" s="659"/>
      <c r="J61" s="669"/>
      <c r="K61" s="665">
        <f>H61</f>
        <v>0</v>
      </c>
      <c r="L61" s="659"/>
      <c r="M61" s="669"/>
      <c r="N61" s="665">
        <f>K61</f>
        <v>0</v>
      </c>
      <c r="O61" s="659"/>
      <c r="P61" s="669"/>
      <c r="Q61" s="665">
        <f>N61</f>
        <v>0</v>
      </c>
      <c r="R61" s="659"/>
      <c r="S61" s="669"/>
      <c r="T61" s="665">
        <f>Q61</f>
        <v>0</v>
      </c>
      <c r="U61" s="659"/>
      <c r="V61" s="669"/>
    </row>
    <row r="62" spans="2:22" s="109" customFormat="1" ht="39" customHeight="1">
      <c r="B62" s="677">
        <f>原稿①!J44</f>
        <v>0</v>
      </c>
      <c r="C62" s="678"/>
      <c r="D62" s="679"/>
      <c r="E62" s="666">
        <f>B62</f>
        <v>0</v>
      </c>
      <c r="F62" s="667"/>
      <c r="G62" s="668"/>
      <c r="H62" s="666">
        <f t="shared" ref="H62" si="40">E62</f>
        <v>0</v>
      </c>
      <c r="I62" s="667"/>
      <c r="J62" s="668"/>
      <c r="K62" s="666">
        <f t="shared" ref="K62" si="41">H62</f>
        <v>0</v>
      </c>
      <c r="L62" s="667"/>
      <c r="M62" s="668"/>
      <c r="N62" s="666">
        <f t="shared" ref="N62" si="42">K62</f>
        <v>0</v>
      </c>
      <c r="O62" s="667"/>
      <c r="P62" s="668"/>
      <c r="Q62" s="666">
        <f t="shared" ref="Q62" si="43">N62</f>
        <v>0</v>
      </c>
      <c r="R62" s="667"/>
      <c r="S62" s="668"/>
      <c r="T62" s="666">
        <f t="shared" ref="T62" si="44">Q62</f>
        <v>0</v>
      </c>
      <c r="U62" s="667"/>
      <c r="V62" s="668"/>
    </row>
    <row r="63" spans="2:22" s="108" customFormat="1" ht="29.15" customHeight="1" thickBot="1">
      <c r="B63" s="258" t="s">
        <v>599</v>
      </c>
      <c r="C63" s="657" t="str">
        <f>原稿①!H44&amp;原稿①!K47</f>
        <v/>
      </c>
      <c r="D63" s="658"/>
      <c r="E63" s="258" t="s">
        <v>599</v>
      </c>
      <c r="F63" s="645" t="str">
        <f>原稿①!H44&amp;原稿①!L47</f>
        <v/>
      </c>
      <c r="G63" s="646"/>
      <c r="H63" s="258" t="s">
        <v>599</v>
      </c>
      <c r="I63" s="645" t="str">
        <f>原稿①!H44&amp;原稿①!M47</f>
        <v/>
      </c>
      <c r="J63" s="646"/>
      <c r="K63" s="258" t="s">
        <v>599</v>
      </c>
      <c r="L63" s="645" t="str">
        <f>原稿①!H44&amp;原稿①!N47</f>
        <v/>
      </c>
      <c r="M63" s="646"/>
      <c r="N63" s="258" t="s">
        <v>599</v>
      </c>
      <c r="O63" s="645" t="str">
        <f>原稿①!H44&amp;原稿①!O47</f>
        <v/>
      </c>
      <c r="P63" s="646"/>
      <c r="Q63" s="258" t="s">
        <v>599</v>
      </c>
      <c r="R63" s="645" t="str">
        <f>原稿①!H44&amp;原稿①!P47</f>
        <v/>
      </c>
      <c r="S63" s="646"/>
      <c r="T63" s="258" t="s">
        <v>599</v>
      </c>
      <c r="U63" s="645" t="str">
        <f>原稿①!H44&amp;原稿①!Q47</f>
        <v/>
      </c>
      <c r="V63" s="646"/>
    </row>
    <row r="64" spans="2:22" s="116" customFormat="1" ht="32.75" customHeight="1" thickTop="1">
      <c r="B64" s="68" t="str">
        <f>B1</f>
        <v>1B</v>
      </c>
      <c r="C64" s="122">
        <f>C22</f>
        <v>45199</v>
      </c>
      <c r="D64" s="124" t="str">
        <f>IF(ISBLANK(原稿①!K50),"EC","EC")</f>
        <v>EC</v>
      </c>
      <c r="E64" s="111" t="str">
        <f>B64</f>
        <v>1B</v>
      </c>
      <c r="F64" s="43">
        <f>C64</f>
        <v>45199</v>
      </c>
      <c r="G64" s="112" t="str">
        <f>IF(ISBLANK(原稿①!L50),"EC","EC")</f>
        <v>EC</v>
      </c>
      <c r="H64" s="111" t="str">
        <f>E64</f>
        <v>1B</v>
      </c>
      <c r="I64" s="43">
        <f>F64</f>
        <v>45199</v>
      </c>
      <c r="J64" s="112" t="str">
        <f>IF(ISBLANK(原稿①!M50),"EC","EC")</f>
        <v>EC</v>
      </c>
      <c r="K64" s="111" t="str">
        <f>H64</f>
        <v>1B</v>
      </c>
      <c r="L64" s="43">
        <f>I64</f>
        <v>45199</v>
      </c>
      <c r="M64" s="112" t="str">
        <f>IF(ISBLANK(原稿①!N50),"EC","EC")</f>
        <v>EC</v>
      </c>
      <c r="N64" s="111" t="str">
        <f>K64</f>
        <v>1B</v>
      </c>
      <c r="O64" s="43">
        <f>L64</f>
        <v>45199</v>
      </c>
      <c r="P64" s="112" t="str">
        <f>IF(ISBLANK(原稿①!O50),"EC","EC")</f>
        <v>EC</v>
      </c>
      <c r="Q64" s="111" t="str">
        <f>N64</f>
        <v>1B</v>
      </c>
      <c r="R64" s="43">
        <f>O64</f>
        <v>45199</v>
      </c>
      <c r="S64" s="112" t="str">
        <f>IF(ISBLANK(原稿①!P50),"EC","EC")</f>
        <v>EC</v>
      </c>
      <c r="T64" s="111" t="str">
        <f>Q64</f>
        <v>1B</v>
      </c>
      <c r="U64" s="43">
        <f>R64</f>
        <v>45199</v>
      </c>
      <c r="V64" s="112" t="str">
        <f>IF(ISBLANK(原稿①!Q50),"EC","EC")</f>
        <v>EC</v>
      </c>
    </row>
    <row r="65" spans="2:22" s="198" customFormat="1" ht="36" customHeight="1">
      <c r="B65" s="647">
        <f>B58+1</f>
        <v>10</v>
      </c>
      <c r="C65" s="670" t="s">
        <v>11</v>
      </c>
      <c r="D65" s="196">
        <f>原稿①!K48</f>
        <v>0</v>
      </c>
      <c r="E65" s="647">
        <f>B65</f>
        <v>10</v>
      </c>
      <c r="F65" s="649" t="s">
        <v>11</v>
      </c>
      <c r="G65" s="197">
        <f>原稿①!L48</f>
        <v>0</v>
      </c>
      <c r="H65" s="647">
        <f>E65</f>
        <v>10</v>
      </c>
      <c r="I65" s="649" t="s">
        <v>11</v>
      </c>
      <c r="J65" s="197">
        <f>原稿①!M48</f>
        <v>0</v>
      </c>
      <c r="K65" s="647">
        <f>H65</f>
        <v>10</v>
      </c>
      <c r="L65" s="649" t="s">
        <v>11</v>
      </c>
      <c r="M65" s="197">
        <f>原稿①!N48</f>
        <v>0</v>
      </c>
      <c r="N65" s="647">
        <f>K65</f>
        <v>10</v>
      </c>
      <c r="O65" s="649" t="s">
        <v>11</v>
      </c>
      <c r="P65" s="197">
        <f>原稿①!O48</f>
        <v>0</v>
      </c>
      <c r="Q65" s="647">
        <f>N65</f>
        <v>10</v>
      </c>
      <c r="R65" s="649" t="s">
        <v>11</v>
      </c>
      <c r="S65" s="197">
        <f>原稿①!P48</f>
        <v>0</v>
      </c>
      <c r="T65" s="647">
        <f>Q65</f>
        <v>10</v>
      </c>
      <c r="U65" s="649" t="s">
        <v>11</v>
      </c>
      <c r="V65" s="197">
        <f>原稿①!Q48</f>
        <v>0</v>
      </c>
    </row>
    <row r="66" spans="2:22" s="274" customFormat="1" ht="43" customHeight="1">
      <c r="B66" s="656"/>
      <c r="C66" s="671"/>
      <c r="D66" s="272" t="str">
        <f>IFERROR(VLOOKUP(D65,'自動計算（このシートは消さない）'!$I$3:$J$62,2,FALSE),"")</f>
        <v/>
      </c>
      <c r="E66" s="656"/>
      <c r="F66" s="650"/>
      <c r="G66" s="273" t="str">
        <f>IFERROR(VLOOKUP(G65,'自動計算（このシートは消さない）'!$I$3:$J$62,2,FALSE),"")</f>
        <v/>
      </c>
      <c r="H66" s="656"/>
      <c r="I66" s="650"/>
      <c r="J66" s="273" t="str">
        <f>IFERROR(VLOOKUP(J65,'自動計算（このシートは消さない）'!$I$3:$J$62,2,FALSE),"")</f>
        <v/>
      </c>
      <c r="K66" s="656"/>
      <c r="L66" s="650"/>
      <c r="M66" s="273" t="str">
        <f>IFERROR(VLOOKUP(M65,'自動計算（このシートは消さない）'!$I$3:$J$62,2,FALSE),"")</f>
        <v/>
      </c>
      <c r="N66" s="656"/>
      <c r="O66" s="650"/>
      <c r="P66" s="273" t="str">
        <f>IFERROR(VLOOKUP(P65,'自動計算（このシートは消さない）'!$I$3:$J$62,2,FALSE),"")</f>
        <v/>
      </c>
      <c r="Q66" s="656"/>
      <c r="R66" s="650"/>
      <c r="S66" s="273" t="str">
        <f>IFERROR(VLOOKUP(S65,'自動計算（このシートは消さない）'!$I$3:$J$62,2,FALSE),"")</f>
        <v/>
      </c>
      <c r="T66" s="656"/>
      <c r="U66" s="650"/>
      <c r="V66" s="273" t="str">
        <f>IFERROR(VLOOKUP(V65,'自動計算（このシートは消さない）'!$I$3:$J$62,2,FALSE),"")</f>
        <v/>
      </c>
    </row>
    <row r="67" spans="2:22" s="270" customFormat="1" ht="43" customHeight="1">
      <c r="B67" s="665">
        <f>原稿①!F48</f>
        <v>0</v>
      </c>
      <c r="C67" s="659"/>
      <c r="D67" s="669"/>
      <c r="E67" s="642">
        <f>$B67</f>
        <v>0</v>
      </c>
      <c r="F67" s="643"/>
      <c r="G67" s="644"/>
      <c r="H67" s="642">
        <f>$B67</f>
        <v>0</v>
      </c>
      <c r="I67" s="643"/>
      <c r="J67" s="644"/>
      <c r="K67" s="642">
        <f>$B67</f>
        <v>0</v>
      </c>
      <c r="L67" s="643"/>
      <c r="M67" s="644"/>
      <c r="N67" s="642">
        <f>$B67</f>
        <v>0</v>
      </c>
      <c r="O67" s="643"/>
      <c r="P67" s="644"/>
      <c r="Q67" s="642">
        <f>$B67</f>
        <v>0</v>
      </c>
      <c r="R67" s="643"/>
      <c r="S67" s="644"/>
      <c r="T67" s="642">
        <f>$B67</f>
        <v>0</v>
      </c>
      <c r="U67" s="643"/>
      <c r="V67" s="644"/>
    </row>
    <row r="68" spans="2:22" s="270" customFormat="1" ht="43" customHeight="1">
      <c r="B68" s="642">
        <f>原稿①!I48</f>
        <v>0</v>
      </c>
      <c r="C68" s="643"/>
      <c r="D68" s="644"/>
      <c r="E68" s="642">
        <f>B68</f>
        <v>0</v>
      </c>
      <c r="F68" s="643"/>
      <c r="G68" s="644"/>
      <c r="H68" s="642">
        <f t="shared" ref="H68:H69" si="45">E68</f>
        <v>0</v>
      </c>
      <c r="I68" s="643"/>
      <c r="J68" s="644"/>
      <c r="K68" s="642">
        <f t="shared" ref="K68:K69" si="46">H68</f>
        <v>0</v>
      </c>
      <c r="L68" s="643"/>
      <c r="M68" s="644"/>
      <c r="N68" s="642">
        <f t="shared" ref="N68:N69" si="47">K68</f>
        <v>0</v>
      </c>
      <c r="O68" s="643"/>
      <c r="P68" s="644"/>
      <c r="Q68" s="642">
        <f t="shared" ref="Q68:Q69" si="48">N68</f>
        <v>0</v>
      </c>
      <c r="R68" s="643"/>
      <c r="S68" s="644"/>
      <c r="T68" s="642">
        <f t="shared" ref="T68:T69" si="49">Q68</f>
        <v>0</v>
      </c>
      <c r="U68" s="643"/>
      <c r="V68" s="644"/>
    </row>
    <row r="69" spans="2:22" s="109" customFormat="1" ht="39" customHeight="1">
      <c r="B69" s="677">
        <f>原稿①!J48</f>
        <v>0</v>
      </c>
      <c r="C69" s="678"/>
      <c r="D69" s="679"/>
      <c r="E69" s="666">
        <f>B69</f>
        <v>0</v>
      </c>
      <c r="F69" s="667"/>
      <c r="G69" s="668"/>
      <c r="H69" s="666">
        <f t="shared" si="45"/>
        <v>0</v>
      </c>
      <c r="I69" s="667"/>
      <c r="J69" s="668"/>
      <c r="K69" s="666">
        <f t="shared" si="46"/>
        <v>0</v>
      </c>
      <c r="L69" s="667"/>
      <c r="M69" s="668"/>
      <c r="N69" s="666">
        <f t="shared" si="47"/>
        <v>0</v>
      </c>
      <c r="O69" s="667"/>
      <c r="P69" s="668"/>
      <c r="Q69" s="666">
        <f t="shared" si="48"/>
        <v>0</v>
      </c>
      <c r="R69" s="667"/>
      <c r="S69" s="668"/>
      <c r="T69" s="666">
        <f t="shared" si="49"/>
        <v>0</v>
      </c>
      <c r="U69" s="667"/>
      <c r="V69" s="668"/>
    </row>
    <row r="70" spans="2:22" s="108" customFormat="1" ht="29.15" customHeight="1" thickBot="1">
      <c r="B70" s="258" t="s">
        <v>599</v>
      </c>
      <c r="C70" s="657" t="str">
        <f>原稿①!H48&amp;原稿①!K51</f>
        <v/>
      </c>
      <c r="D70" s="658"/>
      <c r="E70" s="258" t="s">
        <v>599</v>
      </c>
      <c r="F70" s="645" t="str">
        <f>原稿①!H48&amp;原稿①!L51</f>
        <v/>
      </c>
      <c r="G70" s="646"/>
      <c r="H70" s="258" t="s">
        <v>599</v>
      </c>
      <c r="I70" s="645" t="str">
        <f>原稿①!H48&amp;原稿①!M51</f>
        <v/>
      </c>
      <c r="J70" s="646"/>
      <c r="K70" s="258" t="s">
        <v>599</v>
      </c>
      <c r="L70" s="645" t="str">
        <f>原稿①!H48&amp;原稿①!N51</f>
        <v/>
      </c>
      <c r="M70" s="646"/>
      <c r="N70" s="258" t="s">
        <v>599</v>
      </c>
      <c r="O70" s="645" t="str">
        <f>原稿①!H48&amp;原稿①!O51</f>
        <v/>
      </c>
      <c r="P70" s="646"/>
      <c r="Q70" s="258" t="s">
        <v>599</v>
      </c>
      <c r="R70" s="645" t="str">
        <f>原稿①!H48&amp;原稿①!P51</f>
        <v/>
      </c>
      <c r="S70" s="646"/>
      <c r="T70" s="258" t="s">
        <v>599</v>
      </c>
      <c r="U70" s="645" t="str">
        <f>原稿①!H48&amp;原稿①!Q51</f>
        <v/>
      </c>
      <c r="V70" s="646"/>
    </row>
    <row r="71" spans="2:22" s="116" customFormat="1" ht="32.75" customHeight="1" thickTop="1">
      <c r="B71" s="68" t="str">
        <f>B1</f>
        <v>1B</v>
      </c>
      <c r="C71" s="122">
        <f>C29</f>
        <v>45199</v>
      </c>
      <c r="D71" s="124" t="str">
        <f>IF(ISBLANK(原稿①!K65),"EC","EC")</f>
        <v>EC</v>
      </c>
      <c r="E71" s="111" t="str">
        <f>B71</f>
        <v>1B</v>
      </c>
      <c r="F71" s="43">
        <f>C71</f>
        <v>45199</v>
      </c>
      <c r="G71" s="112" t="str">
        <f>IF(ISBLANK(原稿①!L65),"EC","EC")</f>
        <v>EC</v>
      </c>
      <c r="H71" s="111" t="str">
        <f>E71</f>
        <v>1B</v>
      </c>
      <c r="I71" s="43">
        <f>F71</f>
        <v>45199</v>
      </c>
      <c r="J71" s="112" t="str">
        <f>IF(ISBLANK(原稿①!M65),"EC","EC")</f>
        <v>EC</v>
      </c>
      <c r="K71" s="111" t="str">
        <f>H71</f>
        <v>1B</v>
      </c>
      <c r="L71" s="43">
        <f>I71</f>
        <v>45199</v>
      </c>
      <c r="M71" s="112" t="str">
        <f>IF(ISBLANK(原稿①!N65),"EC","EC")</f>
        <v>EC</v>
      </c>
      <c r="N71" s="111" t="str">
        <f>K71</f>
        <v>1B</v>
      </c>
      <c r="O71" s="43">
        <f>L71</f>
        <v>45199</v>
      </c>
      <c r="P71" s="112" t="str">
        <f>IF(ISBLANK(原稿①!O65),"EC","EC")</f>
        <v>EC</v>
      </c>
      <c r="Q71" s="111" t="str">
        <f>N71</f>
        <v>1B</v>
      </c>
      <c r="R71" s="43">
        <f>O71</f>
        <v>45199</v>
      </c>
      <c r="S71" s="112" t="str">
        <f>IF(ISBLANK(原稿①!P65),"EC","EC")</f>
        <v>EC</v>
      </c>
      <c r="T71" s="111" t="str">
        <f>Q71</f>
        <v>1B</v>
      </c>
      <c r="U71" s="43">
        <f>R71</f>
        <v>45199</v>
      </c>
      <c r="V71" s="112" t="str">
        <f>IF(ISBLANK(原稿①!Q65),"EC","EC")</f>
        <v>EC</v>
      </c>
    </row>
    <row r="72" spans="2:22" s="198" customFormat="1" ht="36" customHeight="1">
      <c r="B72" s="647">
        <f>B65+1</f>
        <v>11</v>
      </c>
      <c r="C72" s="670" t="s">
        <v>11</v>
      </c>
      <c r="D72" s="196">
        <f>原稿①!K63</f>
        <v>0</v>
      </c>
      <c r="E72" s="647">
        <f>B72</f>
        <v>11</v>
      </c>
      <c r="F72" s="649" t="s">
        <v>11</v>
      </c>
      <c r="G72" s="197">
        <f>原稿①!L63</f>
        <v>0</v>
      </c>
      <c r="H72" s="647">
        <f>E72</f>
        <v>11</v>
      </c>
      <c r="I72" s="649" t="s">
        <v>11</v>
      </c>
      <c r="J72" s="197">
        <f>原稿①!M63</f>
        <v>0</v>
      </c>
      <c r="K72" s="647">
        <f>H72</f>
        <v>11</v>
      </c>
      <c r="L72" s="649" t="s">
        <v>11</v>
      </c>
      <c r="M72" s="197">
        <f>原稿①!N63</f>
        <v>0</v>
      </c>
      <c r="N72" s="647">
        <f>K72</f>
        <v>11</v>
      </c>
      <c r="O72" s="649" t="s">
        <v>11</v>
      </c>
      <c r="P72" s="197">
        <f>原稿①!O63</f>
        <v>0</v>
      </c>
      <c r="Q72" s="647">
        <f>N72</f>
        <v>11</v>
      </c>
      <c r="R72" s="649" t="s">
        <v>11</v>
      </c>
      <c r="S72" s="197">
        <f>原稿①!P63</f>
        <v>0</v>
      </c>
      <c r="T72" s="647">
        <f>Q72</f>
        <v>11</v>
      </c>
      <c r="U72" s="649" t="s">
        <v>11</v>
      </c>
      <c r="V72" s="197">
        <f>原稿①!Q63</f>
        <v>0</v>
      </c>
    </row>
    <row r="73" spans="2:22" s="274" customFormat="1" ht="43" customHeight="1">
      <c r="B73" s="656"/>
      <c r="C73" s="671"/>
      <c r="D73" s="275" t="str">
        <f>IFERROR(VLOOKUP(D72,'自動計算（このシートは消さない）'!$I$3:$J$62,2,FALSE),"")</f>
        <v/>
      </c>
      <c r="E73" s="656"/>
      <c r="F73" s="650"/>
      <c r="G73" s="273" t="str">
        <f>IFERROR(VLOOKUP(G72,'自動計算（このシートは消さない）'!$I$3:$J$62,2,FALSE),"")</f>
        <v/>
      </c>
      <c r="H73" s="656"/>
      <c r="I73" s="650"/>
      <c r="J73" s="273" t="str">
        <f>IFERROR(VLOOKUP(J72,'自動計算（このシートは消さない）'!$I$3:$J$62,2,FALSE),"")</f>
        <v/>
      </c>
      <c r="K73" s="656"/>
      <c r="L73" s="650"/>
      <c r="M73" s="273" t="str">
        <f>IFERROR(VLOOKUP(M72,'自動計算（このシートは消さない）'!$I$3:$J$62,2,FALSE),"")</f>
        <v/>
      </c>
      <c r="N73" s="656"/>
      <c r="O73" s="650"/>
      <c r="P73" s="273" t="str">
        <f>IFERROR(VLOOKUP(P72,'自動計算（このシートは消さない）'!$I$3:$J$62,2,FALSE),"")</f>
        <v/>
      </c>
      <c r="Q73" s="656"/>
      <c r="R73" s="650"/>
      <c r="S73" s="273" t="str">
        <f>IFERROR(VLOOKUP(S72,'自動計算（このシートは消さない）'!$I$3:$J$62,2,FALSE),"")</f>
        <v/>
      </c>
      <c r="T73" s="656"/>
      <c r="U73" s="650"/>
      <c r="V73" s="273" t="str">
        <f>IFERROR(VLOOKUP(V72,'自動計算（このシートは消さない）'!$I$3:$J$62,2,FALSE),"")</f>
        <v/>
      </c>
    </row>
    <row r="74" spans="2:22" s="274" customFormat="1" ht="43" customHeight="1">
      <c r="B74" s="639">
        <f>原稿①!F63</f>
        <v>0</v>
      </c>
      <c r="C74" s="640"/>
      <c r="D74" s="641"/>
      <c r="E74" s="639">
        <f>$B74</f>
        <v>0</v>
      </c>
      <c r="F74" s="640"/>
      <c r="G74" s="641"/>
      <c r="H74" s="639">
        <f>$B74</f>
        <v>0</v>
      </c>
      <c r="I74" s="640"/>
      <c r="J74" s="641"/>
      <c r="K74" s="639">
        <f>$B74</f>
        <v>0</v>
      </c>
      <c r="L74" s="640"/>
      <c r="M74" s="641"/>
      <c r="N74" s="639">
        <f>$B74</f>
        <v>0</v>
      </c>
      <c r="O74" s="640"/>
      <c r="P74" s="641"/>
      <c r="Q74" s="639">
        <f>$B74</f>
        <v>0</v>
      </c>
      <c r="R74" s="640"/>
      <c r="S74" s="641"/>
      <c r="T74" s="639">
        <f>$B74</f>
        <v>0</v>
      </c>
      <c r="U74" s="640"/>
      <c r="V74" s="641"/>
    </row>
    <row r="75" spans="2:22" s="274" customFormat="1" ht="43" customHeight="1">
      <c r="B75" s="639">
        <f>原稿①!I63</f>
        <v>0</v>
      </c>
      <c r="C75" s="640"/>
      <c r="D75" s="641"/>
      <c r="E75" s="639">
        <f>B75</f>
        <v>0</v>
      </c>
      <c r="F75" s="640"/>
      <c r="G75" s="641"/>
      <c r="H75" s="639">
        <f t="shared" ref="H75:H76" si="50">E75</f>
        <v>0</v>
      </c>
      <c r="I75" s="640"/>
      <c r="J75" s="641"/>
      <c r="K75" s="639">
        <f t="shared" ref="K75:K76" si="51">H75</f>
        <v>0</v>
      </c>
      <c r="L75" s="640"/>
      <c r="M75" s="641"/>
      <c r="N75" s="639">
        <f t="shared" ref="N75:N76" si="52">K75</f>
        <v>0</v>
      </c>
      <c r="O75" s="640"/>
      <c r="P75" s="641"/>
      <c r="Q75" s="639">
        <f t="shared" ref="Q75:Q76" si="53">N75</f>
        <v>0</v>
      </c>
      <c r="R75" s="640"/>
      <c r="S75" s="641"/>
      <c r="T75" s="639">
        <f t="shared" ref="T75:T76" si="54">Q75</f>
        <v>0</v>
      </c>
      <c r="U75" s="640"/>
      <c r="V75" s="641"/>
    </row>
    <row r="76" spans="2:22" s="109" customFormat="1" ht="39" customHeight="1">
      <c r="B76" s="677">
        <f>原稿①!J63</f>
        <v>0</v>
      </c>
      <c r="C76" s="678"/>
      <c r="D76" s="679"/>
      <c r="E76" s="666">
        <f>B76</f>
        <v>0</v>
      </c>
      <c r="F76" s="667"/>
      <c r="G76" s="668"/>
      <c r="H76" s="666">
        <f t="shared" si="50"/>
        <v>0</v>
      </c>
      <c r="I76" s="667"/>
      <c r="J76" s="668"/>
      <c r="K76" s="666">
        <f t="shared" si="51"/>
        <v>0</v>
      </c>
      <c r="L76" s="667"/>
      <c r="M76" s="668"/>
      <c r="N76" s="666">
        <f t="shared" si="52"/>
        <v>0</v>
      </c>
      <c r="O76" s="667"/>
      <c r="P76" s="668"/>
      <c r="Q76" s="666">
        <f t="shared" si="53"/>
        <v>0</v>
      </c>
      <c r="R76" s="667"/>
      <c r="S76" s="668"/>
      <c r="T76" s="666">
        <f t="shared" si="54"/>
        <v>0</v>
      </c>
      <c r="U76" s="667"/>
      <c r="V76" s="668"/>
    </row>
    <row r="77" spans="2:22" s="108" customFormat="1" ht="29.15" customHeight="1" thickBot="1">
      <c r="B77" s="258" t="s">
        <v>599</v>
      </c>
      <c r="C77" s="657" t="str">
        <f>原稿①!H63&amp;原稿①!K66</f>
        <v/>
      </c>
      <c r="D77" s="658"/>
      <c r="E77" s="258" t="s">
        <v>599</v>
      </c>
      <c r="F77" s="645" t="str">
        <f>原稿①!H63&amp;原稿①!L66</f>
        <v/>
      </c>
      <c r="G77" s="646"/>
      <c r="H77" s="258" t="s">
        <v>599</v>
      </c>
      <c r="I77" s="645" t="str">
        <f>原稿①!H63&amp;原稿①!M66</f>
        <v/>
      </c>
      <c r="J77" s="646"/>
      <c r="K77" s="258" t="s">
        <v>599</v>
      </c>
      <c r="L77" s="645" t="str">
        <f>原稿①!H63&amp;原稿①!N66</f>
        <v/>
      </c>
      <c r="M77" s="646"/>
      <c r="N77" s="258" t="s">
        <v>599</v>
      </c>
      <c r="O77" s="645" t="str">
        <f>原稿①!H63&amp;原稿①!O66</f>
        <v/>
      </c>
      <c r="P77" s="646"/>
      <c r="Q77" s="258" t="s">
        <v>599</v>
      </c>
      <c r="R77" s="645" t="str">
        <f>原稿①!H63&amp;原稿①!P66</f>
        <v/>
      </c>
      <c r="S77" s="646"/>
      <c r="T77" s="258" t="s">
        <v>599</v>
      </c>
      <c r="U77" s="645" t="str">
        <f>原稿①!H63&amp;原稿①!Q66</f>
        <v/>
      </c>
      <c r="V77" s="646"/>
    </row>
    <row r="78" spans="2:22" s="116" customFormat="1" ht="32.75" customHeight="1" thickTop="1">
      <c r="B78" s="68" t="str">
        <f>B71</f>
        <v>1B</v>
      </c>
      <c r="C78" s="122">
        <f>C71</f>
        <v>45199</v>
      </c>
      <c r="D78" s="124" t="str">
        <f>IF(ISBLANK(原稿①!K69),"EC","EC")</f>
        <v>EC</v>
      </c>
      <c r="E78" s="111" t="str">
        <f>B78</f>
        <v>1B</v>
      </c>
      <c r="F78" s="43">
        <f>C78</f>
        <v>45199</v>
      </c>
      <c r="G78" s="112" t="str">
        <f>IF(ISBLANK(原稿①!L69),"EC","EC")</f>
        <v>EC</v>
      </c>
      <c r="H78" s="111" t="str">
        <f>E78</f>
        <v>1B</v>
      </c>
      <c r="I78" s="43">
        <f>F78</f>
        <v>45199</v>
      </c>
      <c r="J78" s="112" t="str">
        <f>IF(ISBLANK(原稿①!M69),"EC","EC")</f>
        <v>EC</v>
      </c>
      <c r="K78" s="111" t="str">
        <f>H78</f>
        <v>1B</v>
      </c>
      <c r="L78" s="43">
        <f>I78</f>
        <v>45199</v>
      </c>
      <c r="M78" s="112" t="str">
        <f>IF(ISBLANK(原稿①!N69),"EC","EC")</f>
        <v>EC</v>
      </c>
      <c r="N78" s="111" t="str">
        <f>K78</f>
        <v>1B</v>
      </c>
      <c r="O78" s="43">
        <f>L78</f>
        <v>45199</v>
      </c>
      <c r="P78" s="112" t="str">
        <f>IF(ISBLANK(原稿①!O69),"EC","EC")</f>
        <v>EC</v>
      </c>
      <c r="Q78" s="111" t="str">
        <f>N78</f>
        <v>1B</v>
      </c>
      <c r="R78" s="43">
        <f>O78</f>
        <v>45199</v>
      </c>
      <c r="S78" s="112" t="str">
        <f>IF(ISBLANK(原稿①!P69),"EC","EC")</f>
        <v>EC</v>
      </c>
      <c r="T78" s="111" t="str">
        <f>Q78</f>
        <v>1B</v>
      </c>
      <c r="U78" s="43">
        <f>R78</f>
        <v>45199</v>
      </c>
      <c r="V78" s="112" t="str">
        <f>IF(ISBLANK(原稿①!Q69),"EC","EC")</f>
        <v>EC</v>
      </c>
    </row>
    <row r="79" spans="2:22" s="198" customFormat="1" ht="36" customHeight="1">
      <c r="B79" s="647">
        <f>B72+1</f>
        <v>12</v>
      </c>
      <c r="C79" s="670" t="s">
        <v>11</v>
      </c>
      <c r="D79" s="196">
        <f>原稿①!K67</f>
        <v>0</v>
      </c>
      <c r="E79" s="647">
        <f>B79</f>
        <v>12</v>
      </c>
      <c r="F79" s="649" t="s">
        <v>11</v>
      </c>
      <c r="G79" s="197">
        <f>原稿①!L67</f>
        <v>0</v>
      </c>
      <c r="H79" s="647">
        <f>E79</f>
        <v>12</v>
      </c>
      <c r="I79" s="649" t="s">
        <v>11</v>
      </c>
      <c r="J79" s="197">
        <f>原稿①!M67</f>
        <v>0</v>
      </c>
      <c r="K79" s="647">
        <f>H79</f>
        <v>12</v>
      </c>
      <c r="L79" s="649" t="s">
        <v>11</v>
      </c>
      <c r="M79" s="197">
        <f>原稿①!N67</f>
        <v>0</v>
      </c>
      <c r="N79" s="647">
        <f>K79</f>
        <v>12</v>
      </c>
      <c r="O79" s="649" t="s">
        <v>11</v>
      </c>
      <c r="P79" s="197">
        <f>原稿①!O67</f>
        <v>0</v>
      </c>
      <c r="Q79" s="647">
        <f>N79</f>
        <v>12</v>
      </c>
      <c r="R79" s="649" t="s">
        <v>11</v>
      </c>
      <c r="S79" s="197">
        <f>原稿①!P67</f>
        <v>0</v>
      </c>
      <c r="T79" s="647">
        <f>Q79</f>
        <v>12</v>
      </c>
      <c r="U79" s="649" t="s">
        <v>11</v>
      </c>
      <c r="V79" s="197">
        <f>原稿①!Q67</f>
        <v>0</v>
      </c>
    </row>
    <row r="80" spans="2:22" s="274" customFormat="1" ht="43" customHeight="1">
      <c r="B80" s="656"/>
      <c r="C80" s="671"/>
      <c r="D80" s="272" t="str">
        <f>IFERROR(VLOOKUP(D79,'自動計算（このシートは消さない）'!$I$3:$J$62,2,FALSE),"")</f>
        <v/>
      </c>
      <c r="E80" s="656"/>
      <c r="F80" s="650"/>
      <c r="G80" s="273" t="str">
        <f>IFERROR(VLOOKUP(G79,'自動計算（このシートは消さない）'!$I$3:$J$62,2,FALSE),"")</f>
        <v/>
      </c>
      <c r="H80" s="656"/>
      <c r="I80" s="650"/>
      <c r="J80" s="273" t="str">
        <f>IFERROR(VLOOKUP(J79,'自動計算（このシートは消さない）'!$I$3:$J$62,2,FALSE),"")</f>
        <v/>
      </c>
      <c r="K80" s="656"/>
      <c r="L80" s="650"/>
      <c r="M80" s="273" t="str">
        <f>IFERROR(VLOOKUP(M79,'自動計算（このシートは消さない）'!$I$3:$J$62,2,FALSE),"")</f>
        <v/>
      </c>
      <c r="N80" s="656"/>
      <c r="O80" s="650"/>
      <c r="P80" s="273" t="str">
        <f>IFERROR(VLOOKUP(P79,'自動計算（このシートは消さない）'!$I$3:$J$62,2,FALSE),"")</f>
        <v/>
      </c>
      <c r="Q80" s="656"/>
      <c r="R80" s="650"/>
      <c r="S80" s="273" t="str">
        <f>IFERROR(VLOOKUP(S79,'自動計算（このシートは消さない）'!$I$3:$J$62,2,FALSE),"")</f>
        <v/>
      </c>
      <c r="T80" s="656"/>
      <c r="U80" s="650"/>
      <c r="V80" s="273" t="str">
        <f>IFERROR(VLOOKUP(V79,'自動計算（このシートは消さない）'!$I$3:$J$62,2,FALSE),"")</f>
        <v/>
      </c>
    </row>
    <row r="81" spans="2:22" s="274" customFormat="1" ht="43" customHeight="1">
      <c r="B81" s="639">
        <f>原稿①!F67</f>
        <v>0</v>
      </c>
      <c r="C81" s="640"/>
      <c r="D81" s="641"/>
      <c r="E81" s="639">
        <f>$B81</f>
        <v>0</v>
      </c>
      <c r="F81" s="640"/>
      <c r="G81" s="641"/>
      <c r="H81" s="639">
        <f>$B81</f>
        <v>0</v>
      </c>
      <c r="I81" s="640"/>
      <c r="J81" s="641"/>
      <c r="K81" s="639">
        <f>$B81</f>
        <v>0</v>
      </c>
      <c r="L81" s="640"/>
      <c r="M81" s="641"/>
      <c r="N81" s="639">
        <f>$B81</f>
        <v>0</v>
      </c>
      <c r="O81" s="640"/>
      <c r="P81" s="641"/>
      <c r="Q81" s="639">
        <f>$B81</f>
        <v>0</v>
      </c>
      <c r="R81" s="640"/>
      <c r="S81" s="641"/>
      <c r="T81" s="639">
        <f>$B81</f>
        <v>0</v>
      </c>
      <c r="U81" s="640"/>
      <c r="V81" s="641"/>
    </row>
    <row r="82" spans="2:22" s="274" customFormat="1" ht="43" customHeight="1">
      <c r="B82" s="639">
        <f>原稿①!I67</f>
        <v>0</v>
      </c>
      <c r="C82" s="640"/>
      <c r="D82" s="641"/>
      <c r="E82" s="639">
        <f>B82</f>
        <v>0</v>
      </c>
      <c r="F82" s="640"/>
      <c r="G82" s="641"/>
      <c r="H82" s="639">
        <f>E82</f>
        <v>0</v>
      </c>
      <c r="I82" s="640"/>
      <c r="J82" s="641"/>
      <c r="K82" s="639">
        <f t="shared" ref="K82:K83" si="55">H82</f>
        <v>0</v>
      </c>
      <c r="L82" s="640"/>
      <c r="M82" s="641"/>
      <c r="N82" s="639">
        <f t="shared" ref="N82:N83" si="56">K82</f>
        <v>0</v>
      </c>
      <c r="O82" s="640"/>
      <c r="P82" s="641"/>
      <c r="Q82" s="639">
        <f t="shared" ref="Q82:Q83" si="57">N82</f>
        <v>0</v>
      </c>
      <c r="R82" s="640"/>
      <c r="S82" s="641"/>
      <c r="T82" s="639">
        <f t="shared" ref="T82:T83" si="58">Q82</f>
        <v>0</v>
      </c>
      <c r="U82" s="640"/>
      <c r="V82" s="641"/>
    </row>
    <row r="83" spans="2:22" s="109" customFormat="1" ht="39" customHeight="1">
      <c r="B83" s="677">
        <f>原稿①!J67</f>
        <v>0</v>
      </c>
      <c r="C83" s="678"/>
      <c r="D83" s="679"/>
      <c r="E83" s="666">
        <f>B83</f>
        <v>0</v>
      </c>
      <c r="F83" s="667"/>
      <c r="G83" s="668"/>
      <c r="H83" s="666">
        <f t="shared" ref="H83" si="59">E83</f>
        <v>0</v>
      </c>
      <c r="I83" s="667"/>
      <c r="J83" s="668"/>
      <c r="K83" s="666">
        <f t="shared" si="55"/>
        <v>0</v>
      </c>
      <c r="L83" s="667"/>
      <c r="M83" s="668"/>
      <c r="N83" s="666">
        <f t="shared" si="56"/>
        <v>0</v>
      </c>
      <c r="O83" s="667"/>
      <c r="P83" s="668"/>
      <c r="Q83" s="666">
        <f t="shared" si="57"/>
        <v>0</v>
      </c>
      <c r="R83" s="667"/>
      <c r="S83" s="668"/>
      <c r="T83" s="666">
        <f t="shared" si="58"/>
        <v>0</v>
      </c>
      <c r="U83" s="667"/>
      <c r="V83" s="668"/>
    </row>
    <row r="84" spans="2:22" s="108" customFormat="1" ht="29.15" customHeight="1" thickBot="1">
      <c r="B84" s="258" t="s">
        <v>599</v>
      </c>
      <c r="C84" s="657" t="str">
        <f>原稿①!H67&amp;原稿①!K70</f>
        <v/>
      </c>
      <c r="D84" s="658"/>
      <c r="E84" s="258" t="s">
        <v>599</v>
      </c>
      <c r="F84" s="645" t="str">
        <f>原稿①!H67&amp;原稿①!L70</f>
        <v/>
      </c>
      <c r="G84" s="646"/>
      <c r="H84" s="258" t="s">
        <v>599</v>
      </c>
      <c r="I84" s="645" t="str">
        <f>原稿①!H67&amp;原稿①!M70</f>
        <v/>
      </c>
      <c r="J84" s="646"/>
      <c r="K84" s="258" t="s">
        <v>599</v>
      </c>
      <c r="L84" s="645" t="str">
        <f>原稿①!H67&amp;原稿①!N70</f>
        <v/>
      </c>
      <c r="M84" s="646"/>
      <c r="N84" s="258" t="s">
        <v>599</v>
      </c>
      <c r="O84" s="645" t="str">
        <f>原稿①!H67&amp;原稿①!O70</f>
        <v/>
      </c>
      <c r="P84" s="646"/>
      <c r="Q84" s="258" t="s">
        <v>599</v>
      </c>
      <c r="R84" s="645" t="str">
        <f>原稿①!H67&amp;原稿①!P70</f>
        <v/>
      </c>
      <c r="S84" s="646"/>
      <c r="T84" s="258" t="s">
        <v>599</v>
      </c>
      <c r="U84" s="645" t="str">
        <f>原稿①!H67&amp;原稿①!Q70</f>
        <v/>
      </c>
      <c r="V84" s="646"/>
    </row>
    <row r="85" spans="2:22" s="116" customFormat="1" ht="32.75" customHeight="1" thickTop="1">
      <c r="B85" s="68" t="str">
        <f>B71</f>
        <v>1B</v>
      </c>
      <c r="C85" s="122">
        <f>C71</f>
        <v>45199</v>
      </c>
      <c r="D85" s="124" t="str">
        <f>IF(ISBLANK(原稿①!K73),"EC","EC")</f>
        <v>EC</v>
      </c>
      <c r="E85" s="111" t="str">
        <f>B85</f>
        <v>1B</v>
      </c>
      <c r="F85" s="43">
        <f>C85</f>
        <v>45199</v>
      </c>
      <c r="G85" s="112" t="str">
        <f>IF(ISBLANK(原稿①!L73),"EC","EC")</f>
        <v>EC</v>
      </c>
      <c r="H85" s="111" t="str">
        <f>E85</f>
        <v>1B</v>
      </c>
      <c r="I85" s="43">
        <f>F85</f>
        <v>45199</v>
      </c>
      <c r="J85" s="112" t="str">
        <f>IF(ISBLANK(原稿①!M73),"EC","EC")</f>
        <v>EC</v>
      </c>
      <c r="K85" s="111" t="str">
        <f>H85</f>
        <v>1B</v>
      </c>
      <c r="L85" s="43">
        <f>I85</f>
        <v>45199</v>
      </c>
      <c r="M85" s="112" t="str">
        <f>IF(ISBLANK(原稿①!N73),"EC","EC")</f>
        <v>EC</v>
      </c>
      <c r="N85" s="111" t="str">
        <f>K85</f>
        <v>1B</v>
      </c>
      <c r="O85" s="43">
        <f>L85</f>
        <v>45199</v>
      </c>
      <c r="P85" s="112" t="str">
        <f>IF(ISBLANK(原稿①!O73),"EC","EC")</f>
        <v>EC</v>
      </c>
      <c r="Q85" s="111" t="str">
        <f>N85</f>
        <v>1B</v>
      </c>
      <c r="R85" s="43">
        <f>O85</f>
        <v>45199</v>
      </c>
      <c r="S85" s="112" t="str">
        <f>IF(ISBLANK(原稿①!P73),"EC","EC")</f>
        <v>EC</v>
      </c>
      <c r="T85" s="111" t="str">
        <f>Q85</f>
        <v>1B</v>
      </c>
      <c r="U85" s="43">
        <f>R85</f>
        <v>45199</v>
      </c>
      <c r="V85" s="112" t="str">
        <f>IF(ISBLANK(原稿①!Q73),"EC","EC")</f>
        <v>EC</v>
      </c>
    </row>
    <row r="86" spans="2:22" s="198" customFormat="1" ht="36" customHeight="1">
      <c r="B86" s="647">
        <f>B79+1</f>
        <v>13</v>
      </c>
      <c r="C86" s="670" t="s">
        <v>11</v>
      </c>
      <c r="D86" s="196">
        <f>原稿①!K71</f>
        <v>0</v>
      </c>
      <c r="E86" s="647">
        <f>B86</f>
        <v>13</v>
      </c>
      <c r="F86" s="649" t="s">
        <v>11</v>
      </c>
      <c r="G86" s="197">
        <f>原稿①!L71</f>
        <v>0</v>
      </c>
      <c r="H86" s="647">
        <f>E86</f>
        <v>13</v>
      </c>
      <c r="I86" s="649" t="s">
        <v>11</v>
      </c>
      <c r="J86" s="197">
        <f>原稿①!M71</f>
        <v>0</v>
      </c>
      <c r="K86" s="647">
        <f>H86</f>
        <v>13</v>
      </c>
      <c r="L86" s="649" t="s">
        <v>11</v>
      </c>
      <c r="M86" s="197">
        <f>原稿①!N71</f>
        <v>0</v>
      </c>
      <c r="N86" s="647">
        <f>K86</f>
        <v>13</v>
      </c>
      <c r="O86" s="649" t="s">
        <v>11</v>
      </c>
      <c r="P86" s="197">
        <f>原稿①!O71</f>
        <v>0</v>
      </c>
      <c r="Q86" s="647">
        <f>N86</f>
        <v>13</v>
      </c>
      <c r="R86" s="649" t="s">
        <v>11</v>
      </c>
      <c r="S86" s="197">
        <f>原稿①!P71</f>
        <v>0</v>
      </c>
      <c r="T86" s="647">
        <f>Q86</f>
        <v>13</v>
      </c>
      <c r="U86" s="649" t="s">
        <v>11</v>
      </c>
      <c r="V86" s="197">
        <f>原稿①!Q71</f>
        <v>0</v>
      </c>
    </row>
    <row r="87" spans="2:22" s="274" customFormat="1" ht="43" customHeight="1">
      <c r="B87" s="656"/>
      <c r="C87" s="671"/>
      <c r="D87" s="272" t="str">
        <f>IFERROR(VLOOKUP(D86,'自動計算（このシートは消さない）'!$I$3:$J$62,2,FALSE),"")</f>
        <v/>
      </c>
      <c r="E87" s="656"/>
      <c r="F87" s="650"/>
      <c r="G87" s="273" t="str">
        <f>IFERROR(VLOOKUP(G86,'自動計算（このシートは消さない）'!$I$3:$J$62,2,FALSE),"")</f>
        <v/>
      </c>
      <c r="H87" s="656"/>
      <c r="I87" s="650"/>
      <c r="J87" s="273" t="str">
        <f>IFERROR(VLOOKUP(J86,'自動計算（このシートは消さない）'!$I$3:$J$62,2,FALSE),"")</f>
        <v/>
      </c>
      <c r="K87" s="656"/>
      <c r="L87" s="650"/>
      <c r="M87" s="273" t="str">
        <f>IFERROR(VLOOKUP(M86,'自動計算（このシートは消さない）'!$I$3:$J$62,2,FALSE),"")</f>
        <v/>
      </c>
      <c r="N87" s="656"/>
      <c r="O87" s="650"/>
      <c r="P87" s="273" t="str">
        <f>IFERROR(VLOOKUP(P86,'自動計算（このシートは消さない）'!$I$3:$J$62,2,FALSE),"")</f>
        <v/>
      </c>
      <c r="Q87" s="656"/>
      <c r="R87" s="650"/>
      <c r="S87" s="273" t="str">
        <f>IFERROR(VLOOKUP(S86,'自動計算（このシートは消さない）'!$I$3:$J$62,2,FALSE),"")</f>
        <v/>
      </c>
      <c r="T87" s="656"/>
      <c r="U87" s="650"/>
      <c r="V87" s="273" t="str">
        <f>IFERROR(VLOOKUP(V86,'自動計算（このシートは消さない）'!$I$3:$J$62,2,FALSE),"")</f>
        <v/>
      </c>
    </row>
    <row r="88" spans="2:22" s="274" customFormat="1" ht="43" customHeight="1">
      <c r="B88" s="639">
        <f>原稿①!F71</f>
        <v>0</v>
      </c>
      <c r="C88" s="640"/>
      <c r="D88" s="641"/>
      <c r="E88" s="639">
        <f>$B88</f>
        <v>0</v>
      </c>
      <c r="F88" s="640"/>
      <c r="G88" s="641"/>
      <c r="H88" s="639">
        <f>$B88</f>
        <v>0</v>
      </c>
      <c r="I88" s="640"/>
      <c r="J88" s="641"/>
      <c r="K88" s="639">
        <f>$B88</f>
        <v>0</v>
      </c>
      <c r="L88" s="640"/>
      <c r="M88" s="641"/>
      <c r="N88" s="639">
        <f>$B88</f>
        <v>0</v>
      </c>
      <c r="O88" s="640"/>
      <c r="P88" s="641"/>
      <c r="Q88" s="639">
        <f>$B88</f>
        <v>0</v>
      </c>
      <c r="R88" s="640"/>
      <c r="S88" s="641"/>
      <c r="T88" s="639">
        <f>$B88</f>
        <v>0</v>
      </c>
      <c r="U88" s="640"/>
      <c r="V88" s="641"/>
    </row>
    <row r="89" spans="2:22" s="274" customFormat="1" ht="43" customHeight="1">
      <c r="B89" s="639">
        <f>原稿①!I71</f>
        <v>0</v>
      </c>
      <c r="C89" s="640"/>
      <c r="D89" s="641"/>
      <c r="E89" s="639">
        <f>B89</f>
        <v>0</v>
      </c>
      <c r="F89" s="640"/>
      <c r="G89" s="641"/>
      <c r="H89" s="639">
        <f t="shared" ref="H89:H90" si="60">E89</f>
        <v>0</v>
      </c>
      <c r="I89" s="640"/>
      <c r="J89" s="641"/>
      <c r="K89" s="639">
        <f t="shared" ref="K89:K90" si="61">H89</f>
        <v>0</v>
      </c>
      <c r="L89" s="640"/>
      <c r="M89" s="641"/>
      <c r="N89" s="639">
        <f t="shared" ref="N89:N90" si="62">K89</f>
        <v>0</v>
      </c>
      <c r="O89" s="640"/>
      <c r="P89" s="641"/>
      <c r="Q89" s="639">
        <f t="shared" ref="Q89:Q90" si="63">N89</f>
        <v>0</v>
      </c>
      <c r="R89" s="640"/>
      <c r="S89" s="641"/>
      <c r="T89" s="639">
        <f t="shared" ref="T89:T90" si="64">Q89</f>
        <v>0</v>
      </c>
      <c r="U89" s="640"/>
      <c r="V89" s="641"/>
    </row>
    <row r="90" spans="2:22" s="109" customFormat="1" ht="39" customHeight="1">
      <c r="B90" s="677">
        <f>原稿①!J71</f>
        <v>0</v>
      </c>
      <c r="C90" s="678"/>
      <c r="D90" s="679"/>
      <c r="E90" s="666">
        <f>B90</f>
        <v>0</v>
      </c>
      <c r="F90" s="667"/>
      <c r="G90" s="668"/>
      <c r="H90" s="666">
        <f t="shared" si="60"/>
        <v>0</v>
      </c>
      <c r="I90" s="667"/>
      <c r="J90" s="668"/>
      <c r="K90" s="666">
        <f t="shared" si="61"/>
        <v>0</v>
      </c>
      <c r="L90" s="667"/>
      <c r="M90" s="668"/>
      <c r="N90" s="666">
        <f t="shared" si="62"/>
        <v>0</v>
      </c>
      <c r="O90" s="667"/>
      <c r="P90" s="668"/>
      <c r="Q90" s="666">
        <f t="shared" si="63"/>
        <v>0</v>
      </c>
      <c r="R90" s="667"/>
      <c r="S90" s="668"/>
      <c r="T90" s="666">
        <f t="shared" si="64"/>
        <v>0</v>
      </c>
      <c r="U90" s="667"/>
      <c r="V90" s="668"/>
    </row>
    <row r="91" spans="2:22" s="108" customFormat="1" ht="29.15" customHeight="1" thickBot="1">
      <c r="B91" s="258" t="s">
        <v>599</v>
      </c>
      <c r="C91" s="657" t="str">
        <f>原稿①!H71&amp;原稿①!K74</f>
        <v/>
      </c>
      <c r="D91" s="658"/>
      <c r="E91" s="258" t="s">
        <v>599</v>
      </c>
      <c r="F91" s="645" t="str">
        <f>原稿①!H71&amp;原稿①!L74</f>
        <v/>
      </c>
      <c r="G91" s="646"/>
      <c r="H91" s="258" t="s">
        <v>599</v>
      </c>
      <c r="I91" s="645" t="str">
        <f>原稿①!H71&amp;原稿①!M74</f>
        <v/>
      </c>
      <c r="J91" s="646"/>
      <c r="K91" s="258" t="s">
        <v>599</v>
      </c>
      <c r="L91" s="645" t="str">
        <f>原稿①!H71&amp;原稿①!N74</f>
        <v/>
      </c>
      <c r="M91" s="646"/>
      <c r="N91" s="258" t="s">
        <v>599</v>
      </c>
      <c r="O91" s="645" t="str">
        <f>原稿①!H71&amp;原稿①!O74</f>
        <v/>
      </c>
      <c r="P91" s="646"/>
      <c r="Q91" s="258" t="s">
        <v>599</v>
      </c>
      <c r="R91" s="645" t="str">
        <f>原稿①!H71&amp;原稿①!P74</f>
        <v/>
      </c>
      <c r="S91" s="646"/>
      <c r="T91" s="258" t="s">
        <v>599</v>
      </c>
      <c r="U91" s="645" t="str">
        <f>原稿①!H71&amp;原稿①!Q74</f>
        <v/>
      </c>
      <c r="V91" s="646"/>
    </row>
    <row r="92" spans="2:22" s="116" customFormat="1" ht="32.75" customHeight="1" thickTop="1">
      <c r="B92" s="68" t="str">
        <f>B71</f>
        <v>1B</v>
      </c>
      <c r="C92" s="122">
        <f>C71</f>
        <v>45199</v>
      </c>
      <c r="D92" s="124" t="str">
        <f>IF(ISBLANK(原稿①!K77),"EC","EC")</f>
        <v>EC</v>
      </c>
      <c r="E92" s="111" t="str">
        <f>B92</f>
        <v>1B</v>
      </c>
      <c r="F92" s="43">
        <f>C92</f>
        <v>45199</v>
      </c>
      <c r="G92" s="112" t="str">
        <f>IF(ISBLANK(原稿①!L77),"EC","EC")</f>
        <v>EC</v>
      </c>
      <c r="H92" s="111" t="str">
        <f>E92</f>
        <v>1B</v>
      </c>
      <c r="I92" s="43">
        <f>F92</f>
        <v>45199</v>
      </c>
      <c r="J92" s="112" t="str">
        <f>IF(ISBLANK(原稿①!M77),"EC","EC")</f>
        <v>EC</v>
      </c>
      <c r="K92" s="111" t="str">
        <f>H92</f>
        <v>1B</v>
      </c>
      <c r="L92" s="43">
        <f>I92</f>
        <v>45199</v>
      </c>
      <c r="M92" s="112" t="str">
        <f>IF(ISBLANK(原稿①!N77),"EC","EC")</f>
        <v>EC</v>
      </c>
      <c r="N92" s="111" t="str">
        <f>K92</f>
        <v>1B</v>
      </c>
      <c r="O92" s="43">
        <f>L92</f>
        <v>45199</v>
      </c>
      <c r="P92" s="112" t="str">
        <f>IF(ISBLANK(原稿①!O77),"EC","EC")</f>
        <v>EC</v>
      </c>
      <c r="Q92" s="111" t="str">
        <f>N92</f>
        <v>1B</v>
      </c>
      <c r="R92" s="43">
        <f>O92</f>
        <v>45199</v>
      </c>
      <c r="S92" s="112" t="str">
        <f>IF(ISBLANK(原稿①!P77),"EC","EC")</f>
        <v>EC</v>
      </c>
      <c r="T92" s="111" t="str">
        <f>Q92</f>
        <v>1B</v>
      </c>
      <c r="U92" s="43">
        <f>R92</f>
        <v>45199</v>
      </c>
      <c r="V92" s="112" t="str">
        <f>IF(ISBLANK(原稿①!Q77),"EC","EC")</f>
        <v>EC</v>
      </c>
    </row>
    <row r="93" spans="2:22" s="198" customFormat="1" ht="36" customHeight="1">
      <c r="B93" s="647">
        <f>B86+1</f>
        <v>14</v>
      </c>
      <c r="C93" s="670" t="s">
        <v>11</v>
      </c>
      <c r="D93" s="196">
        <f>原稿①!K75</f>
        <v>0</v>
      </c>
      <c r="E93" s="647">
        <f>B93</f>
        <v>14</v>
      </c>
      <c r="F93" s="649" t="s">
        <v>11</v>
      </c>
      <c r="G93" s="197">
        <f>原稿①!L75</f>
        <v>0</v>
      </c>
      <c r="H93" s="647">
        <f>E93</f>
        <v>14</v>
      </c>
      <c r="I93" s="649" t="s">
        <v>11</v>
      </c>
      <c r="J93" s="197">
        <f>原稿①!M75</f>
        <v>0</v>
      </c>
      <c r="K93" s="647">
        <f>H93</f>
        <v>14</v>
      </c>
      <c r="L93" s="649" t="s">
        <v>11</v>
      </c>
      <c r="M93" s="197">
        <f>原稿①!N75</f>
        <v>0</v>
      </c>
      <c r="N93" s="647">
        <f>K93</f>
        <v>14</v>
      </c>
      <c r="O93" s="649" t="s">
        <v>11</v>
      </c>
      <c r="P93" s="197">
        <f>原稿①!O75</f>
        <v>0</v>
      </c>
      <c r="Q93" s="647">
        <f>N93</f>
        <v>14</v>
      </c>
      <c r="R93" s="649" t="s">
        <v>11</v>
      </c>
      <c r="S93" s="197">
        <f>原稿①!P75</f>
        <v>0</v>
      </c>
      <c r="T93" s="647">
        <f>Q93</f>
        <v>14</v>
      </c>
      <c r="U93" s="649" t="s">
        <v>11</v>
      </c>
      <c r="V93" s="197">
        <f>原稿①!Q75</f>
        <v>0</v>
      </c>
    </row>
    <row r="94" spans="2:22" s="274" customFormat="1" ht="43" customHeight="1">
      <c r="B94" s="656"/>
      <c r="C94" s="671"/>
      <c r="D94" s="272" t="str">
        <f>IFERROR(VLOOKUP(D93,'自動計算（このシートは消さない）'!$I$3:$J$62,2,FALSE),"")</f>
        <v/>
      </c>
      <c r="E94" s="656"/>
      <c r="F94" s="650"/>
      <c r="G94" s="273" t="str">
        <f>IFERROR(VLOOKUP(G93,'自動計算（このシートは消さない）'!$I$3:$J$62,2,FALSE),"")</f>
        <v/>
      </c>
      <c r="H94" s="656"/>
      <c r="I94" s="650"/>
      <c r="J94" s="273" t="str">
        <f>IFERROR(VLOOKUP(J93,'自動計算（このシートは消さない）'!$I$3:$J$62,2,FALSE),"")</f>
        <v/>
      </c>
      <c r="K94" s="656"/>
      <c r="L94" s="650"/>
      <c r="M94" s="273" t="str">
        <f>IFERROR(VLOOKUP(M93,'自動計算（このシートは消さない）'!$I$3:$J$62,2,FALSE),"")</f>
        <v/>
      </c>
      <c r="N94" s="656"/>
      <c r="O94" s="650"/>
      <c r="P94" s="273" t="str">
        <f>IFERROR(VLOOKUP(P93,'自動計算（このシートは消さない）'!$I$3:$J$62,2,FALSE),"")</f>
        <v/>
      </c>
      <c r="Q94" s="656"/>
      <c r="R94" s="650"/>
      <c r="S94" s="273" t="str">
        <f>IFERROR(VLOOKUP(S93,'自動計算（このシートは消さない）'!$I$3:$J$62,2,FALSE),"")</f>
        <v/>
      </c>
      <c r="T94" s="656"/>
      <c r="U94" s="650"/>
      <c r="V94" s="273" t="str">
        <f>IFERROR(VLOOKUP(V93,'自動計算（このシートは消さない）'!$I$3:$J$62,2,FALSE),"")</f>
        <v/>
      </c>
    </row>
    <row r="95" spans="2:22" s="274" customFormat="1" ht="43" customHeight="1">
      <c r="B95" s="639">
        <f>原稿①!F75</f>
        <v>0</v>
      </c>
      <c r="C95" s="640"/>
      <c r="D95" s="641"/>
      <c r="E95" s="639">
        <f>$B95</f>
        <v>0</v>
      </c>
      <c r="F95" s="640"/>
      <c r="G95" s="641"/>
      <c r="H95" s="639">
        <f>$B95</f>
        <v>0</v>
      </c>
      <c r="I95" s="640"/>
      <c r="J95" s="641"/>
      <c r="K95" s="639">
        <f>$B95</f>
        <v>0</v>
      </c>
      <c r="L95" s="640"/>
      <c r="M95" s="641"/>
      <c r="N95" s="639">
        <f>$B95</f>
        <v>0</v>
      </c>
      <c r="O95" s="640"/>
      <c r="P95" s="641"/>
      <c r="Q95" s="639">
        <f>$B95</f>
        <v>0</v>
      </c>
      <c r="R95" s="640"/>
      <c r="S95" s="641"/>
      <c r="T95" s="639">
        <f>$B95</f>
        <v>0</v>
      </c>
      <c r="U95" s="640"/>
      <c r="V95" s="641"/>
    </row>
    <row r="96" spans="2:22" s="274" customFormat="1" ht="43" customHeight="1">
      <c r="B96" s="639">
        <f>原稿①!I75</f>
        <v>0</v>
      </c>
      <c r="C96" s="640"/>
      <c r="D96" s="641"/>
      <c r="E96" s="639">
        <f>B96</f>
        <v>0</v>
      </c>
      <c r="F96" s="640"/>
      <c r="G96" s="641"/>
      <c r="H96" s="639">
        <f t="shared" ref="H96:H97" si="65">E96</f>
        <v>0</v>
      </c>
      <c r="I96" s="640"/>
      <c r="J96" s="641"/>
      <c r="K96" s="639">
        <f t="shared" ref="K96:K97" si="66">H96</f>
        <v>0</v>
      </c>
      <c r="L96" s="640"/>
      <c r="M96" s="641"/>
      <c r="N96" s="639">
        <f t="shared" ref="N96:N97" si="67">K96</f>
        <v>0</v>
      </c>
      <c r="O96" s="640"/>
      <c r="P96" s="641"/>
      <c r="Q96" s="639">
        <f t="shared" ref="Q96:Q97" si="68">N96</f>
        <v>0</v>
      </c>
      <c r="R96" s="640"/>
      <c r="S96" s="641"/>
      <c r="T96" s="639">
        <f t="shared" ref="T96:T97" si="69">Q96</f>
        <v>0</v>
      </c>
      <c r="U96" s="640"/>
      <c r="V96" s="641"/>
    </row>
    <row r="97" spans="2:22" s="109" customFormat="1" ht="39" customHeight="1">
      <c r="B97" s="677">
        <f>原稿①!J75</f>
        <v>0</v>
      </c>
      <c r="C97" s="678"/>
      <c r="D97" s="679"/>
      <c r="E97" s="666">
        <f>B97</f>
        <v>0</v>
      </c>
      <c r="F97" s="667"/>
      <c r="G97" s="668"/>
      <c r="H97" s="666">
        <f t="shared" si="65"/>
        <v>0</v>
      </c>
      <c r="I97" s="667"/>
      <c r="J97" s="668"/>
      <c r="K97" s="666">
        <f t="shared" si="66"/>
        <v>0</v>
      </c>
      <c r="L97" s="667"/>
      <c r="M97" s="668"/>
      <c r="N97" s="666">
        <f t="shared" si="67"/>
        <v>0</v>
      </c>
      <c r="O97" s="667"/>
      <c r="P97" s="668"/>
      <c r="Q97" s="666">
        <f t="shared" si="68"/>
        <v>0</v>
      </c>
      <c r="R97" s="667"/>
      <c r="S97" s="668"/>
      <c r="T97" s="666">
        <f t="shared" si="69"/>
        <v>0</v>
      </c>
      <c r="U97" s="667"/>
      <c r="V97" s="668"/>
    </row>
    <row r="98" spans="2:22" s="108" customFormat="1" ht="29.15" customHeight="1" thickBot="1">
      <c r="B98" s="258" t="s">
        <v>599</v>
      </c>
      <c r="C98" s="657" t="str">
        <f>原稿①!H75&amp;原稿①!K78</f>
        <v/>
      </c>
      <c r="D98" s="658"/>
      <c r="E98" s="258" t="s">
        <v>599</v>
      </c>
      <c r="F98" s="645" t="str">
        <f>原稿①!H75&amp;原稿①!L78</f>
        <v/>
      </c>
      <c r="G98" s="646"/>
      <c r="H98" s="258" t="s">
        <v>599</v>
      </c>
      <c r="I98" s="645" t="str">
        <f>原稿①!H75&amp;原稿①!M78</f>
        <v/>
      </c>
      <c r="J98" s="646"/>
      <c r="K98" s="258" t="s">
        <v>599</v>
      </c>
      <c r="L98" s="645" t="str">
        <f>原稿①!H75&amp;原稿①!N78</f>
        <v/>
      </c>
      <c r="M98" s="646"/>
      <c r="N98" s="258" t="s">
        <v>599</v>
      </c>
      <c r="O98" s="645" t="str">
        <f>原稿①!H75&amp;原稿①!O78</f>
        <v/>
      </c>
      <c r="P98" s="646"/>
      <c r="Q98" s="258" t="s">
        <v>599</v>
      </c>
      <c r="R98" s="645" t="str">
        <f>原稿①!H75&amp;原稿①!P78</f>
        <v/>
      </c>
      <c r="S98" s="646"/>
      <c r="T98" s="258" t="s">
        <v>599</v>
      </c>
      <c r="U98" s="645" t="str">
        <f>原稿①!H75&amp;原稿①!Q78</f>
        <v/>
      </c>
      <c r="V98" s="646"/>
    </row>
    <row r="99" spans="2:22" s="116" customFormat="1" ht="32.75" customHeight="1" thickTop="1">
      <c r="B99" s="69" t="str">
        <f>B71</f>
        <v>1B</v>
      </c>
      <c r="C99" s="123">
        <f>C71</f>
        <v>45199</v>
      </c>
      <c r="D99" s="125" t="str">
        <f>IF(ISBLANK(原稿①!K81),"EC","EC")</f>
        <v>EC</v>
      </c>
      <c r="E99" s="114" t="str">
        <f>B99</f>
        <v>1B</v>
      </c>
      <c r="F99" s="56">
        <f>C99</f>
        <v>45199</v>
      </c>
      <c r="G99" s="115" t="str">
        <f>IF(ISBLANK(原稿①!L81),"EC","EC")</f>
        <v>EC</v>
      </c>
      <c r="H99" s="114" t="str">
        <f>E99</f>
        <v>1B</v>
      </c>
      <c r="I99" s="56">
        <f>F99</f>
        <v>45199</v>
      </c>
      <c r="J99" s="115" t="str">
        <f>IF(ISBLANK(原稿①!M81),"EC","EC")</f>
        <v>EC</v>
      </c>
      <c r="K99" s="114" t="str">
        <f>H99</f>
        <v>1B</v>
      </c>
      <c r="L99" s="56">
        <f>I99</f>
        <v>45199</v>
      </c>
      <c r="M99" s="115" t="str">
        <f>IF(ISBLANK(原稿①!N81),"EC","EC")</f>
        <v>EC</v>
      </c>
      <c r="N99" s="114" t="str">
        <f>K99</f>
        <v>1B</v>
      </c>
      <c r="O99" s="56">
        <f>L99</f>
        <v>45199</v>
      </c>
      <c r="P99" s="115" t="str">
        <f>IF(ISBLANK(原稿①!O81),"EC","EC")</f>
        <v>EC</v>
      </c>
      <c r="Q99" s="114" t="str">
        <f>N99</f>
        <v>1B</v>
      </c>
      <c r="R99" s="56">
        <f>O99</f>
        <v>45199</v>
      </c>
      <c r="S99" s="115" t="str">
        <f>IF(ISBLANK(原稿①!P81),"EC","EC")</f>
        <v>EC</v>
      </c>
      <c r="T99" s="114" t="str">
        <f>Q99</f>
        <v>1B</v>
      </c>
      <c r="U99" s="56">
        <f>R99</f>
        <v>45199</v>
      </c>
      <c r="V99" s="115" t="str">
        <f>IF(ISBLANK(原稿①!Q81),"EC","EC")</f>
        <v>EC</v>
      </c>
    </row>
    <row r="100" spans="2:22" s="198" customFormat="1" ht="36" customHeight="1">
      <c r="B100" s="647">
        <f>B93+1</f>
        <v>15</v>
      </c>
      <c r="C100" s="670" t="s">
        <v>11</v>
      </c>
      <c r="D100" s="196">
        <f>原稿①!K79</f>
        <v>0</v>
      </c>
      <c r="E100" s="647">
        <f>B100</f>
        <v>15</v>
      </c>
      <c r="F100" s="649" t="s">
        <v>11</v>
      </c>
      <c r="G100" s="197">
        <f>原稿①!L79</f>
        <v>0</v>
      </c>
      <c r="H100" s="647">
        <f>E100</f>
        <v>15</v>
      </c>
      <c r="I100" s="649" t="s">
        <v>11</v>
      </c>
      <c r="J100" s="197">
        <f>原稿①!M79</f>
        <v>0</v>
      </c>
      <c r="K100" s="647">
        <f>H100</f>
        <v>15</v>
      </c>
      <c r="L100" s="649" t="s">
        <v>11</v>
      </c>
      <c r="M100" s="197">
        <f>原稿①!N79</f>
        <v>0</v>
      </c>
      <c r="N100" s="647">
        <f>K100</f>
        <v>15</v>
      </c>
      <c r="O100" s="649" t="s">
        <v>11</v>
      </c>
      <c r="P100" s="197">
        <f>原稿①!O79</f>
        <v>0</v>
      </c>
      <c r="Q100" s="647">
        <f>N100</f>
        <v>15</v>
      </c>
      <c r="R100" s="649" t="s">
        <v>11</v>
      </c>
      <c r="S100" s="197">
        <f>原稿①!P79</f>
        <v>0</v>
      </c>
      <c r="T100" s="647">
        <f>Q100</f>
        <v>15</v>
      </c>
      <c r="U100" s="649" t="s">
        <v>11</v>
      </c>
      <c r="V100" s="197">
        <f>原稿①!Q79</f>
        <v>0</v>
      </c>
    </row>
    <row r="101" spans="2:22" s="274" customFormat="1" ht="43" customHeight="1">
      <c r="B101" s="656"/>
      <c r="C101" s="671"/>
      <c r="D101" s="272" t="str">
        <f>IFERROR(VLOOKUP(D100,'自動計算（このシートは消さない）'!$I$3:$J$62,2,FALSE),"")</f>
        <v/>
      </c>
      <c r="E101" s="656"/>
      <c r="F101" s="650"/>
      <c r="G101" s="273" t="str">
        <f>IFERROR(VLOOKUP(G100,'自動計算（このシートは消さない）'!$I$3:$J$62,2,FALSE),"")</f>
        <v/>
      </c>
      <c r="H101" s="656"/>
      <c r="I101" s="650"/>
      <c r="J101" s="273" t="str">
        <f>IFERROR(VLOOKUP(J100,'自動計算（このシートは消さない）'!$I$3:$J$62,2,FALSE),"")</f>
        <v/>
      </c>
      <c r="K101" s="656"/>
      <c r="L101" s="650"/>
      <c r="M101" s="273" t="str">
        <f>IFERROR(VLOOKUP(M100,'自動計算（このシートは消さない）'!$I$3:$J$62,2,FALSE),"")</f>
        <v/>
      </c>
      <c r="N101" s="656"/>
      <c r="O101" s="650"/>
      <c r="P101" s="273" t="str">
        <f>IFERROR(VLOOKUP(P100,'自動計算（このシートは消さない）'!$I$3:$J$62,2,FALSE),"")</f>
        <v/>
      </c>
      <c r="Q101" s="656"/>
      <c r="R101" s="650"/>
      <c r="S101" s="273" t="str">
        <f>IFERROR(VLOOKUP(S100,'自動計算（このシートは消さない）'!$I$3:$J$62,2,FALSE),"")</f>
        <v/>
      </c>
      <c r="T101" s="656"/>
      <c r="U101" s="650"/>
      <c r="V101" s="273" t="str">
        <f>IFERROR(VLOOKUP(V100,'自動計算（このシートは消さない）'!$I$3:$J$62,2,FALSE),"")</f>
        <v/>
      </c>
    </row>
    <row r="102" spans="2:22" s="274" customFormat="1" ht="43" customHeight="1">
      <c r="B102" s="639">
        <f>原稿①!F79</f>
        <v>0</v>
      </c>
      <c r="C102" s="640"/>
      <c r="D102" s="641"/>
      <c r="E102" s="639">
        <f>$B102</f>
        <v>0</v>
      </c>
      <c r="F102" s="640"/>
      <c r="G102" s="641"/>
      <c r="H102" s="639">
        <f>$B102</f>
        <v>0</v>
      </c>
      <c r="I102" s="640"/>
      <c r="J102" s="641"/>
      <c r="K102" s="639">
        <f>$B102</f>
        <v>0</v>
      </c>
      <c r="L102" s="640"/>
      <c r="M102" s="641"/>
      <c r="N102" s="639">
        <f>$B102</f>
        <v>0</v>
      </c>
      <c r="O102" s="640"/>
      <c r="P102" s="641"/>
      <c r="Q102" s="639">
        <f>$B102</f>
        <v>0</v>
      </c>
      <c r="R102" s="640"/>
      <c r="S102" s="641"/>
      <c r="T102" s="639">
        <f>$B102</f>
        <v>0</v>
      </c>
      <c r="U102" s="640"/>
      <c r="V102" s="641"/>
    </row>
    <row r="103" spans="2:22" s="274" customFormat="1" ht="43" customHeight="1">
      <c r="B103" s="639">
        <f>原稿①!I79</f>
        <v>0</v>
      </c>
      <c r="C103" s="640"/>
      <c r="D103" s="641"/>
      <c r="E103" s="639">
        <f>B103</f>
        <v>0</v>
      </c>
      <c r="F103" s="640"/>
      <c r="G103" s="641"/>
      <c r="H103" s="639">
        <f t="shared" ref="H103:H104" si="70">E103</f>
        <v>0</v>
      </c>
      <c r="I103" s="640"/>
      <c r="J103" s="641"/>
      <c r="K103" s="639">
        <f t="shared" ref="K103:K104" si="71">H103</f>
        <v>0</v>
      </c>
      <c r="L103" s="640"/>
      <c r="M103" s="641"/>
      <c r="N103" s="639">
        <f t="shared" ref="N103:N104" si="72">K103</f>
        <v>0</v>
      </c>
      <c r="O103" s="640"/>
      <c r="P103" s="641"/>
      <c r="Q103" s="639">
        <f t="shared" ref="Q103:Q104" si="73">N103</f>
        <v>0</v>
      </c>
      <c r="R103" s="640"/>
      <c r="S103" s="641"/>
      <c r="T103" s="639">
        <f t="shared" ref="T103:T104" si="74">Q103</f>
        <v>0</v>
      </c>
      <c r="U103" s="640"/>
      <c r="V103" s="641"/>
    </row>
    <row r="104" spans="2:22" s="109" customFormat="1" ht="39" customHeight="1">
      <c r="B104" s="677">
        <f>原稿①!J79</f>
        <v>0</v>
      </c>
      <c r="C104" s="678"/>
      <c r="D104" s="679"/>
      <c r="E104" s="666">
        <f>B104</f>
        <v>0</v>
      </c>
      <c r="F104" s="667"/>
      <c r="G104" s="668"/>
      <c r="H104" s="666">
        <f t="shared" si="70"/>
        <v>0</v>
      </c>
      <c r="I104" s="667"/>
      <c r="J104" s="668"/>
      <c r="K104" s="666">
        <f t="shared" si="71"/>
        <v>0</v>
      </c>
      <c r="L104" s="667"/>
      <c r="M104" s="668"/>
      <c r="N104" s="666">
        <f t="shared" si="72"/>
        <v>0</v>
      </c>
      <c r="O104" s="667"/>
      <c r="P104" s="668"/>
      <c r="Q104" s="666">
        <f t="shared" si="73"/>
        <v>0</v>
      </c>
      <c r="R104" s="667"/>
      <c r="S104" s="668"/>
      <c r="T104" s="666">
        <f t="shared" si="74"/>
        <v>0</v>
      </c>
      <c r="U104" s="667"/>
      <c r="V104" s="668"/>
    </row>
    <row r="105" spans="2:22" s="108" customFormat="1" ht="29.15" customHeight="1" thickBot="1">
      <c r="B105" s="259" t="s">
        <v>599</v>
      </c>
      <c r="C105" s="657" t="str">
        <f>原稿①!H79&amp;原稿①!K82</f>
        <v/>
      </c>
      <c r="D105" s="658"/>
      <c r="E105" s="259" t="s">
        <v>599</v>
      </c>
      <c r="F105" s="645" t="str">
        <f>原稿①!H79&amp;原稿①!L82</f>
        <v/>
      </c>
      <c r="G105" s="646"/>
      <c r="H105" s="259" t="s">
        <v>599</v>
      </c>
      <c r="I105" s="645" t="str">
        <f>原稿①!H79&amp;原稿①!M82</f>
        <v/>
      </c>
      <c r="J105" s="646"/>
      <c r="K105" s="259" t="s">
        <v>599</v>
      </c>
      <c r="L105" s="645" t="str">
        <f>原稿①!H79&amp;原稿①!N82</f>
        <v/>
      </c>
      <c r="M105" s="646"/>
      <c r="N105" s="259" t="s">
        <v>599</v>
      </c>
      <c r="O105" s="645" t="str">
        <f>原稿①!H79&amp;原稿①!O82</f>
        <v/>
      </c>
      <c r="P105" s="646"/>
      <c r="Q105" s="259" t="s">
        <v>599</v>
      </c>
      <c r="R105" s="645" t="str">
        <f>原稿①!H79&amp;原稿①!P82</f>
        <v/>
      </c>
      <c r="S105" s="646"/>
      <c r="T105" s="259" t="s">
        <v>599</v>
      </c>
      <c r="U105" s="645" t="str">
        <f>原稿①!H79&amp;原稿①!Q82</f>
        <v/>
      </c>
      <c r="V105" s="646"/>
    </row>
    <row r="106" spans="2:22" s="116" customFormat="1" ht="32.75" customHeight="1" thickTop="1">
      <c r="B106" s="68" t="str">
        <f>B71</f>
        <v>1B</v>
      </c>
      <c r="C106" s="122">
        <f>C71</f>
        <v>45199</v>
      </c>
      <c r="D106" s="124" t="str">
        <f>IF(ISBLANK(原稿①!K85),"EC","EC")</f>
        <v>EC</v>
      </c>
      <c r="E106" s="111" t="str">
        <f>B106</f>
        <v>1B</v>
      </c>
      <c r="F106" s="43">
        <f>C106</f>
        <v>45199</v>
      </c>
      <c r="G106" s="112" t="str">
        <f>IF(ISBLANK(原稿①!L85),"EC","EC")</f>
        <v>EC</v>
      </c>
      <c r="H106" s="111" t="str">
        <f>E106</f>
        <v>1B</v>
      </c>
      <c r="I106" s="43">
        <f>F106</f>
        <v>45199</v>
      </c>
      <c r="J106" s="112" t="str">
        <f>IF(ISBLANK(原稿①!M85),"EC","EC")</f>
        <v>EC</v>
      </c>
      <c r="K106" s="111" t="str">
        <f>H106</f>
        <v>1B</v>
      </c>
      <c r="L106" s="43">
        <f>I106</f>
        <v>45199</v>
      </c>
      <c r="M106" s="112" t="str">
        <f>IF(ISBLANK(原稿①!N85),"EC","EC")</f>
        <v>EC</v>
      </c>
      <c r="N106" s="111" t="str">
        <f>K106</f>
        <v>1B</v>
      </c>
      <c r="O106" s="43">
        <f>L106</f>
        <v>45199</v>
      </c>
      <c r="P106" s="112" t="str">
        <f>IF(ISBLANK(原稿①!O85),"EC","EC")</f>
        <v>EC</v>
      </c>
      <c r="Q106" s="111" t="str">
        <f>N106</f>
        <v>1B</v>
      </c>
      <c r="R106" s="43">
        <f>O106</f>
        <v>45199</v>
      </c>
      <c r="S106" s="112" t="str">
        <f>IF(ISBLANK(原稿①!P85),"EC","EC")</f>
        <v>EC</v>
      </c>
      <c r="T106" s="111" t="str">
        <f>Q106</f>
        <v>1B</v>
      </c>
      <c r="U106" s="43">
        <f>R106</f>
        <v>45199</v>
      </c>
      <c r="V106" s="112" t="str">
        <f>IF(ISBLANK(原稿①!Q85),"EC","EC")</f>
        <v>EC</v>
      </c>
    </row>
    <row r="107" spans="2:22" s="198" customFormat="1" ht="36" customHeight="1">
      <c r="B107" s="647">
        <f>B100+1</f>
        <v>16</v>
      </c>
      <c r="C107" s="670" t="s">
        <v>11</v>
      </c>
      <c r="D107" s="196">
        <f>原稿①!K83</f>
        <v>0</v>
      </c>
      <c r="E107" s="647">
        <f>B107</f>
        <v>16</v>
      </c>
      <c r="F107" s="649" t="s">
        <v>11</v>
      </c>
      <c r="G107" s="197">
        <f>原稿①!L83</f>
        <v>0</v>
      </c>
      <c r="H107" s="647">
        <f>E107</f>
        <v>16</v>
      </c>
      <c r="I107" s="649" t="s">
        <v>11</v>
      </c>
      <c r="J107" s="197">
        <f>原稿①!M83</f>
        <v>0</v>
      </c>
      <c r="K107" s="647">
        <f>H107</f>
        <v>16</v>
      </c>
      <c r="L107" s="649" t="s">
        <v>11</v>
      </c>
      <c r="M107" s="197">
        <f>原稿①!N83</f>
        <v>0</v>
      </c>
      <c r="N107" s="647">
        <f>K107</f>
        <v>16</v>
      </c>
      <c r="O107" s="649" t="s">
        <v>11</v>
      </c>
      <c r="P107" s="197">
        <f>原稿①!O83</f>
        <v>0</v>
      </c>
      <c r="Q107" s="647">
        <f>N107</f>
        <v>16</v>
      </c>
      <c r="R107" s="649" t="s">
        <v>11</v>
      </c>
      <c r="S107" s="197">
        <f>原稿①!P83</f>
        <v>0</v>
      </c>
      <c r="T107" s="647">
        <f>Q107</f>
        <v>16</v>
      </c>
      <c r="U107" s="649" t="s">
        <v>11</v>
      </c>
      <c r="V107" s="197">
        <f>原稿①!Q83</f>
        <v>0</v>
      </c>
    </row>
    <row r="108" spans="2:22" s="274" customFormat="1" ht="43" customHeight="1">
      <c r="B108" s="656"/>
      <c r="C108" s="671"/>
      <c r="D108" s="272" t="str">
        <f>IFERROR(VLOOKUP(D107,'自動計算（このシートは消さない）'!$I$3:$J$62,2,FALSE),"")</f>
        <v/>
      </c>
      <c r="E108" s="656"/>
      <c r="F108" s="650"/>
      <c r="G108" s="273" t="str">
        <f>IFERROR(VLOOKUP(G107,'自動計算（このシートは消さない）'!$I$3:$J$62,2,FALSE),"")</f>
        <v/>
      </c>
      <c r="H108" s="656"/>
      <c r="I108" s="650"/>
      <c r="J108" s="273" t="str">
        <f>IFERROR(VLOOKUP(J107,'自動計算（このシートは消さない）'!$I$3:$J$62,2,FALSE),"")</f>
        <v/>
      </c>
      <c r="K108" s="656"/>
      <c r="L108" s="650"/>
      <c r="M108" s="273" t="str">
        <f>IFERROR(VLOOKUP(M107,'自動計算（このシートは消さない）'!$I$3:$J$62,2,FALSE),"")</f>
        <v/>
      </c>
      <c r="N108" s="656"/>
      <c r="O108" s="650"/>
      <c r="P108" s="273" t="str">
        <f>IFERROR(VLOOKUP(P107,'自動計算（このシートは消さない）'!$I$3:$J$62,2,FALSE),"")</f>
        <v/>
      </c>
      <c r="Q108" s="656"/>
      <c r="R108" s="650"/>
      <c r="S108" s="273" t="str">
        <f>IFERROR(VLOOKUP(S107,'自動計算（このシートは消さない）'!$I$3:$J$62,2,FALSE),"")</f>
        <v/>
      </c>
      <c r="T108" s="656"/>
      <c r="U108" s="650"/>
      <c r="V108" s="273" t="str">
        <f>IFERROR(VLOOKUP(V107,'自動計算（このシートは消さない）'!$I$3:$J$62,2,FALSE),"")</f>
        <v/>
      </c>
    </row>
    <row r="109" spans="2:22" s="274" customFormat="1" ht="43" customHeight="1">
      <c r="B109" s="639">
        <f>原稿①!F83</f>
        <v>0</v>
      </c>
      <c r="C109" s="640"/>
      <c r="D109" s="641"/>
      <c r="E109" s="639">
        <f>$B109</f>
        <v>0</v>
      </c>
      <c r="F109" s="640"/>
      <c r="G109" s="641"/>
      <c r="H109" s="639">
        <f>$B109</f>
        <v>0</v>
      </c>
      <c r="I109" s="640"/>
      <c r="J109" s="641"/>
      <c r="K109" s="639">
        <f>$B109</f>
        <v>0</v>
      </c>
      <c r="L109" s="640"/>
      <c r="M109" s="641"/>
      <c r="N109" s="639">
        <f>$B109</f>
        <v>0</v>
      </c>
      <c r="O109" s="640"/>
      <c r="P109" s="641"/>
      <c r="Q109" s="639">
        <f>$B109</f>
        <v>0</v>
      </c>
      <c r="R109" s="640"/>
      <c r="S109" s="641"/>
      <c r="T109" s="639">
        <f>$B109</f>
        <v>0</v>
      </c>
      <c r="U109" s="640"/>
      <c r="V109" s="641"/>
    </row>
    <row r="110" spans="2:22" s="274" customFormat="1" ht="43" customHeight="1">
      <c r="B110" s="639">
        <f>原稿①!I83</f>
        <v>0</v>
      </c>
      <c r="C110" s="640"/>
      <c r="D110" s="641"/>
      <c r="E110" s="639">
        <f>B110</f>
        <v>0</v>
      </c>
      <c r="F110" s="640"/>
      <c r="G110" s="641"/>
      <c r="H110" s="639">
        <f t="shared" ref="H110:H111" si="75">E110</f>
        <v>0</v>
      </c>
      <c r="I110" s="640"/>
      <c r="J110" s="641"/>
      <c r="K110" s="639">
        <f t="shared" ref="K110:K111" si="76">H110</f>
        <v>0</v>
      </c>
      <c r="L110" s="640"/>
      <c r="M110" s="641"/>
      <c r="N110" s="639">
        <f t="shared" ref="N110:N111" si="77">K110</f>
        <v>0</v>
      </c>
      <c r="O110" s="640"/>
      <c r="P110" s="641"/>
      <c r="Q110" s="639">
        <f t="shared" ref="Q110:Q111" si="78">N110</f>
        <v>0</v>
      </c>
      <c r="R110" s="640"/>
      <c r="S110" s="641"/>
      <c r="T110" s="639">
        <f t="shared" ref="T110:T111" si="79">Q110</f>
        <v>0</v>
      </c>
      <c r="U110" s="640"/>
      <c r="V110" s="641"/>
    </row>
    <row r="111" spans="2:22" s="109" customFormat="1" ht="39" customHeight="1">
      <c r="B111" s="677">
        <f>原稿①!J83</f>
        <v>0</v>
      </c>
      <c r="C111" s="678"/>
      <c r="D111" s="679"/>
      <c r="E111" s="666">
        <f>B111</f>
        <v>0</v>
      </c>
      <c r="F111" s="667"/>
      <c r="G111" s="668"/>
      <c r="H111" s="666">
        <f t="shared" si="75"/>
        <v>0</v>
      </c>
      <c r="I111" s="667"/>
      <c r="J111" s="668"/>
      <c r="K111" s="666">
        <f t="shared" si="76"/>
        <v>0</v>
      </c>
      <c r="L111" s="667"/>
      <c r="M111" s="668"/>
      <c r="N111" s="666">
        <f t="shared" si="77"/>
        <v>0</v>
      </c>
      <c r="O111" s="667"/>
      <c r="P111" s="668"/>
      <c r="Q111" s="666">
        <f t="shared" si="78"/>
        <v>0</v>
      </c>
      <c r="R111" s="667"/>
      <c r="S111" s="668"/>
      <c r="T111" s="666">
        <f t="shared" si="79"/>
        <v>0</v>
      </c>
      <c r="U111" s="667"/>
      <c r="V111" s="668"/>
    </row>
    <row r="112" spans="2:22" s="108" customFormat="1" ht="29.15" customHeight="1" thickBot="1">
      <c r="B112" s="259" t="s">
        <v>599</v>
      </c>
      <c r="C112" s="657" t="str">
        <f>原稿①!H83&amp;原稿①!K86</f>
        <v/>
      </c>
      <c r="D112" s="658"/>
      <c r="E112" s="259" t="s">
        <v>599</v>
      </c>
      <c r="F112" s="645" t="str">
        <f>原稿①!H83&amp;原稿①!L86</f>
        <v/>
      </c>
      <c r="G112" s="646"/>
      <c r="H112" s="259" t="s">
        <v>599</v>
      </c>
      <c r="I112" s="645" t="str">
        <f>原稿①!H83&amp;原稿①!M86</f>
        <v/>
      </c>
      <c r="J112" s="646"/>
      <c r="K112" s="259" t="s">
        <v>599</v>
      </c>
      <c r="L112" s="645" t="str">
        <f>原稿①!H83&amp;原稿①!N86</f>
        <v/>
      </c>
      <c r="M112" s="646"/>
      <c r="N112" s="259" t="s">
        <v>599</v>
      </c>
      <c r="O112" s="645" t="str">
        <f>原稿①!H83&amp;原稿①!O86</f>
        <v/>
      </c>
      <c r="P112" s="646"/>
      <c r="Q112" s="259" t="s">
        <v>599</v>
      </c>
      <c r="R112" s="645" t="str">
        <f>原稿①!H83&amp;原稿①!P86</f>
        <v/>
      </c>
      <c r="S112" s="646"/>
      <c r="T112" s="259" t="s">
        <v>599</v>
      </c>
      <c r="U112" s="645" t="str">
        <f>原稿①!H83&amp;原稿①!Q86</f>
        <v/>
      </c>
      <c r="V112" s="646"/>
    </row>
    <row r="113" spans="2:22" s="116" customFormat="1" ht="32.75" customHeight="1" thickTop="1">
      <c r="B113" s="68" t="str">
        <f>B71</f>
        <v>1B</v>
      </c>
      <c r="C113" s="122">
        <f>C71</f>
        <v>45199</v>
      </c>
      <c r="D113" s="124" t="str">
        <f>IF(ISBLANK(原稿①!K89),"EC","EC")</f>
        <v>EC</v>
      </c>
      <c r="E113" s="111" t="str">
        <f>B113</f>
        <v>1B</v>
      </c>
      <c r="F113" s="43">
        <f>C113</f>
        <v>45199</v>
      </c>
      <c r="G113" s="112" t="str">
        <f>IF(ISBLANK(原稿①!L89),"EC","EC")</f>
        <v>EC</v>
      </c>
      <c r="H113" s="111" t="str">
        <f>E113</f>
        <v>1B</v>
      </c>
      <c r="I113" s="43">
        <f>F113</f>
        <v>45199</v>
      </c>
      <c r="J113" s="112" t="str">
        <f>IF(ISBLANK(原稿①!M89),"EC","EC")</f>
        <v>EC</v>
      </c>
      <c r="K113" s="111" t="str">
        <f>H113</f>
        <v>1B</v>
      </c>
      <c r="L113" s="43">
        <f>I113</f>
        <v>45199</v>
      </c>
      <c r="M113" s="112" t="str">
        <f>IF(ISBLANK(原稿①!N89),"EC","EC")</f>
        <v>EC</v>
      </c>
      <c r="N113" s="111" t="str">
        <f>K113</f>
        <v>1B</v>
      </c>
      <c r="O113" s="43">
        <f>L113</f>
        <v>45199</v>
      </c>
      <c r="P113" s="112" t="str">
        <f>IF(ISBLANK(原稿①!O89),"EC","EC")</f>
        <v>EC</v>
      </c>
      <c r="Q113" s="111" t="str">
        <f>N113</f>
        <v>1B</v>
      </c>
      <c r="R113" s="43">
        <f>O113</f>
        <v>45199</v>
      </c>
      <c r="S113" s="112" t="str">
        <f>IF(ISBLANK(原稿①!P89),"EC","EC")</f>
        <v>EC</v>
      </c>
      <c r="T113" s="111" t="str">
        <f>Q113</f>
        <v>1B</v>
      </c>
      <c r="U113" s="43">
        <f>R113</f>
        <v>45199</v>
      </c>
      <c r="V113" s="112" t="str">
        <f>IF(ISBLANK(原稿①!Q89),"EC","EC")</f>
        <v>EC</v>
      </c>
    </row>
    <row r="114" spans="2:22" s="198" customFormat="1" ht="36" customHeight="1">
      <c r="B114" s="647">
        <f>B107+1</f>
        <v>17</v>
      </c>
      <c r="C114" s="670" t="s">
        <v>11</v>
      </c>
      <c r="D114" s="196">
        <f>原稿①!K87</f>
        <v>0</v>
      </c>
      <c r="E114" s="647">
        <f>B114</f>
        <v>17</v>
      </c>
      <c r="F114" s="649" t="s">
        <v>11</v>
      </c>
      <c r="G114" s="197">
        <f>原稿①!L87</f>
        <v>0</v>
      </c>
      <c r="H114" s="647">
        <f>E114</f>
        <v>17</v>
      </c>
      <c r="I114" s="649" t="s">
        <v>11</v>
      </c>
      <c r="J114" s="197">
        <f>原稿①!M87</f>
        <v>0</v>
      </c>
      <c r="K114" s="647">
        <f>H114</f>
        <v>17</v>
      </c>
      <c r="L114" s="649" t="s">
        <v>11</v>
      </c>
      <c r="M114" s="197">
        <f>原稿①!N87</f>
        <v>0</v>
      </c>
      <c r="N114" s="647">
        <f>K114</f>
        <v>17</v>
      </c>
      <c r="O114" s="649" t="s">
        <v>11</v>
      </c>
      <c r="P114" s="197">
        <f>原稿①!O87</f>
        <v>0</v>
      </c>
      <c r="Q114" s="647">
        <f>N114</f>
        <v>17</v>
      </c>
      <c r="R114" s="649" t="s">
        <v>11</v>
      </c>
      <c r="S114" s="197">
        <f>原稿①!P87</f>
        <v>0</v>
      </c>
      <c r="T114" s="647">
        <f>Q114</f>
        <v>17</v>
      </c>
      <c r="U114" s="649" t="s">
        <v>11</v>
      </c>
      <c r="V114" s="197">
        <f>原稿①!Q87</f>
        <v>0</v>
      </c>
    </row>
    <row r="115" spans="2:22" s="274" customFormat="1" ht="43" customHeight="1">
      <c r="B115" s="656"/>
      <c r="C115" s="671"/>
      <c r="D115" s="272" t="str">
        <f>IFERROR(VLOOKUP(D114,'自動計算（このシートは消さない）'!$I$3:$J$62,2,FALSE),"")</f>
        <v/>
      </c>
      <c r="E115" s="656"/>
      <c r="F115" s="650"/>
      <c r="G115" s="273" t="str">
        <f>IFERROR(VLOOKUP(G114,'自動計算（このシートは消さない）'!$I$3:$J$62,2,FALSE),"")</f>
        <v/>
      </c>
      <c r="H115" s="656"/>
      <c r="I115" s="650"/>
      <c r="J115" s="273" t="str">
        <f>IFERROR(VLOOKUP(J114,'自動計算（このシートは消さない）'!$I$3:$J$62,2,FALSE),"")</f>
        <v/>
      </c>
      <c r="K115" s="656"/>
      <c r="L115" s="650"/>
      <c r="M115" s="273" t="str">
        <f>IFERROR(VLOOKUP(M114,'自動計算（このシートは消さない）'!$I$3:$J$62,2,FALSE),"")</f>
        <v/>
      </c>
      <c r="N115" s="656"/>
      <c r="O115" s="650"/>
      <c r="P115" s="273" t="str">
        <f>IFERROR(VLOOKUP(P114,'自動計算（このシートは消さない）'!$I$3:$J$62,2,FALSE),"")</f>
        <v/>
      </c>
      <c r="Q115" s="656"/>
      <c r="R115" s="650"/>
      <c r="S115" s="273" t="str">
        <f>IFERROR(VLOOKUP(S114,'自動計算（このシートは消さない）'!$I$3:$J$62,2,FALSE),"")</f>
        <v/>
      </c>
      <c r="T115" s="656"/>
      <c r="U115" s="650"/>
      <c r="V115" s="273" t="str">
        <f>IFERROR(VLOOKUP(V114,'自動計算（このシートは消さない）'!$I$3:$J$62,2,FALSE),"")</f>
        <v/>
      </c>
    </row>
    <row r="116" spans="2:22" s="274" customFormat="1" ht="43" customHeight="1">
      <c r="B116" s="639">
        <f>原稿①!F87</f>
        <v>0</v>
      </c>
      <c r="C116" s="640"/>
      <c r="D116" s="641"/>
      <c r="E116" s="639">
        <f>$B116</f>
        <v>0</v>
      </c>
      <c r="F116" s="640"/>
      <c r="G116" s="641"/>
      <c r="H116" s="639">
        <f>$B116</f>
        <v>0</v>
      </c>
      <c r="I116" s="640"/>
      <c r="J116" s="641"/>
      <c r="K116" s="639">
        <f>$B116</f>
        <v>0</v>
      </c>
      <c r="L116" s="640"/>
      <c r="M116" s="641"/>
      <c r="N116" s="639">
        <f>$B116</f>
        <v>0</v>
      </c>
      <c r="O116" s="640"/>
      <c r="P116" s="641"/>
      <c r="Q116" s="639">
        <f>$B116</f>
        <v>0</v>
      </c>
      <c r="R116" s="640"/>
      <c r="S116" s="641"/>
      <c r="T116" s="639">
        <f>$B116</f>
        <v>0</v>
      </c>
      <c r="U116" s="640"/>
      <c r="V116" s="641"/>
    </row>
    <row r="117" spans="2:22" s="274" customFormat="1" ht="43" customHeight="1">
      <c r="B117" s="639">
        <f>原稿①!I87</f>
        <v>0</v>
      </c>
      <c r="C117" s="640"/>
      <c r="D117" s="641"/>
      <c r="E117" s="639">
        <f>B117</f>
        <v>0</v>
      </c>
      <c r="F117" s="640"/>
      <c r="G117" s="641"/>
      <c r="H117" s="639">
        <f t="shared" ref="H117:H118" si="80">E117</f>
        <v>0</v>
      </c>
      <c r="I117" s="640"/>
      <c r="J117" s="641"/>
      <c r="K117" s="639">
        <f t="shared" ref="K117:K118" si="81">H117</f>
        <v>0</v>
      </c>
      <c r="L117" s="640"/>
      <c r="M117" s="641"/>
      <c r="N117" s="639">
        <f t="shared" ref="N117:N118" si="82">K117</f>
        <v>0</v>
      </c>
      <c r="O117" s="640"/>
      <c r="P117" s="641"/>
      <c r="Q117" s="639">
        <f t="shared" ref="Q117:Q118" si="83">N117</f>
        <v>0</v>
      </c>
      <c r="R117" s="640"/>
      <c r="S117" s="641"/>
      <c r="T117" s="639">
        <f t="shared" ref="T117:T118" si="84">Q117</f>
        <v>0</v>
      </c>
      <c r="U117" s="640"/>
      <c r="V117" s="641"/>
    </row>
    <row r="118" spans="2:22" s="109" customFormat="1" ht="39" customHeight="1">
      <c r="B118" s="677">
        <f>原稿①!J87</f>
        <v>0</v>
      </c>
      <c r="C118" s="678"/>
      <c r="D118" s="679"/>
      <c r="E118" s="666">
        <f>B118</f>
        <v>0</v>
      </c>
      <c r="F118" s="667"/>
      <c r="G118" s="668"/>
      <c r="H118" s="666">
        <f t="shared" si="80"/>
        <v>0</v>
      </c>
      <c r="I118" s="667"/>
      <c r="J118" s="668"/>
      <c r="K118" s="666">
        <f t="shared" si="81"/>
        <v>0</v>
      </c>
      <c r="L118" s="667"/>
      <c r="M118" s="668"/>
      <c r="N118" s="666">
        <f t="shared" si="82"/>
        <v>0</v>
      </c>
      <c r="O118" s="667"/>
      <c r="P118" s="668"/>
      <c r="Q118" s="666">
        <f t="shared" si="83"/>
        <v>0</v>
      </c>
      <c r="R118" s="667"/>
      <c r="S118" s="668"/>
      <c r="T118" s="666">
        <f t="shared" si="84"/>
        <v>0</v>
      </c>
      <c r="U118" s="667"/>
      <c r="V118" s="668"/>
    </row>
    <row r="119" spans="2:22" s="108" customFormat="1" ht="29.15" customHeight="1" thickBot="1">
      <c r="B119" s="260" t="s">
        <v>599</v>
      </c>
      <c r="C119" s="672" t="str">
        <f>原稿①!H87&amp;原稿①!K90</f>
        <v/>
      </c>
      <c r="D119" s="673"/>
      <c r="E119" s="260" t="s">
        <v>599</v>
      </c>
      <c r="F119" s="654" t="str">
        <f>原稿①!H87&amp;原稿①!L90</f>
        <v/>
      </c>
      <c r="G119" s="655"/>
      <c r="H119" s="260" t="s">
        <v>599</v>
      </c>
      <c r="I119" s="654" t="str">
        <f>原稿①!H87&amp;原稿①!M90</f>
        <v/>
      </c>
      <c r="J119" s="655"/>
      <c r="K119" s="260" t="s">
        <v>599</v>
      </c>
      <c r="L119" s="654" t="str">
        <f>原稿①!H87&amp;原稿①!N90</f>
        <v/>
      </c>
      <c r="M119" s="655"/>
      <c r="N119" s="260" t="s">
        <v>599</v>
      </c>
      <c r="O119" s="654" t="str">
        <f>原稿①!H87&amp;原稿①!O90</f>
        <v/>
      </c>
      <c r="P119" s="655"/>
      <c r="Q119" s="260" t="s">
        <v>599</v>
      </c>
      <c r="R119" s="654" t="str">
        <f>原稿①!H87&amp;原稿①!P90</f>
        <v/>
      </c>
      <c r="S119" s="655"/>
      <c r="T119" s="260" t="s">
        <v>599</v>
      </c>
      <c r="U119" s="654" t="str">
        <f>原稿①!H87&amp;原稿①!Q90</f>
        <v/>
      </c>
      <c r="V119" s="655"/>
    </row>
    <row r="120" spans="2:22" s="116" customFormat="1" ht="32.75" customHeight="1">
      <c r="B120" s="69" t="str">
        <f>B71</f>
        <v>1B</v>
      </c>
      <c r="C120" s="123">
        <f>C78</f>
        <v>45199</v>
      </c>
      <c r="D120" s="125" t="str">
        <f>IF(ISBLANK(原稿①!K93),"EC","EC")</f>
        <v>EC</v>
      </c>
      <c r="E120" s="114" t="str">
        <f>B120</f>
        <v>1B</v>
      </c>
      <c r="F120" s="56">
        <f>C120</f>
        <v>45199</v>
      </c>
      <c r="G120" s="115" t="str">
        <f>IF(ISBLANK(原稿①!L93),"EC","EC")</f>
        <v>EC</v>
      </c>
      <c r="H120" s="114" t="str">
        <f>E120</f>
        <v>1B</v>
      </c>
      <c r="I120" s="56">
        <f>F120</f>
        <v>45199</v>
      </c>
      <c r="J120" s="115" t="str">
        <f>IF(ISBLANK(原稿①!M93),"EC","EC")</f>
        <v>EC</v>
      </c>
      <c r="K120" s="114" t="str">
        <f>H120</f>
        <v>1B</v>
      </c>
      <c r="L120" s="56">
        <f>I120</f>
        <v>45199</v>
      </c>
      <c r="M120" s="115" t="str">
        <f>IF(ISBLANK(原稿①!N93),"EC","EC")</f>
        <v>EC</v>
      </c>
      <c r="N120" s="114" t="str">
        <f>K120</f>
        <v>1B</v>
      </c>
      <c r="O120" s="56">
        <f>L120</f>
        <v>45199</v>
      </c>
      <c r="P120" s="115" t="str">
        <f>IF(ISBLANK(原稿①!O93),"EC","EC")</f>
        <v>EC</v>
      </c>
      <c r="Q120" s="114" t="str">
        <f>N120</f>
        <v>1B</v>
      </c>
      <c r="R120" s="56">
        <f>O120</f>
        <v>45199</v>
      </c>
      <c r="S120" s="115" t="str">
        <f>IF(ISBLANK(原稿①!P93),"EC","EC")</f>
        <v>EC</v>
      </c>
      <c r="T120" s="114" t="str">
        <f>Q120</f>
        <v>1B</v>
      </c>
      <c r="U120" s="56">
        <f>R120</f>
        <v>45199</v>
      </c>
      <c r="V120" s="115" t="str">
        <f>IF(ISBLANK(原稿①!Q93),"EC","EC")</f>
        <v>EC</v>
      </c>
    </row>
    <row r="121" spans="2:22" s="198" customFormat="1" ht="36" customHeight="1">
      <c r="B121" s="647">
        <f>B114+1</f>
        <v>18</v>
      </c>
      <c r="C121" s="670" t="s">
        <v>11</v>
      </c>
      <c r="D121" s="196">
        <f>原稿①!K91</f>
        <v>0</v>
      </c>
      <c r="E121" s="647">
        <f>B121</f>
        <v>18</v>
      </c>
      <c r="F121" s="649" t="s">
        <v>11</v>
      </c>
      <c r="G121" s="197">
        <f>原稿①!L91</f>
        <v>0</v>
      </c>
      <c r="H121" s="647">
        <f>E121</f>
        <v>18</v>
      </c>
      <c r="I121" s="649" t="s">
        <v>11</v>
      </c>
      <c r="J121" s="197">
        <f>原稿①!M91</f>
        <v>0</v>
      </c>
      <c r="K121" s="647">
        <f>H121</f>
        <v>18</v>
      </c>
      <c r="L121" s="649" t="s">
        <v>11</v>
      </c>
      <c r="M121" s="197">
        <f>原稿①!N91</f>
        <v>0</v>
      </c>
      <c r="N121" s="647">
        <f>K121</f>
        <v>18</v>
      </c>
      <c r="O121" s="649" t="s">
        <v>11</v>
      </c>
      <c r="P121" s="197">
        <f>原稿①!O91</f>
        <v>0</v>
      </c>
      <c r="Q121" s="647">
        <f>N121</f>
        <v>18</v>
      </c>
      <c r="R121" s="649" t="s">
        <v>11</v>
      </c>
      <c r="S121" s="197">
        <f>原稿①!P91</f>
        <v>0</v>
      </c>
      <c r="T121" s="647">
        <f>Q121</f>
        <v>18</v>
      </c>
      <c r="U121" s="649" t="s">
        <v>11</v>
      </c>
      <c r="V121" s="197">
        <f>原稿①!Q91</f>
        <v>0</v>
      </c>
    </row>
    <row r="122" spans="2:22" s="274" customFormat="1" ht="43" customHeight="1">
      <c r="B122" s="656"/>
      <c r="C122" s="671"/>
      <c r="D122" s="272" t="str">
        <f>IFERROR(VLOOKUP(D121,'自動計算（このシートは消さない）'!$I$3:$J$62,2,FALSE),"")</f>
        <v/>
      </c>
      <c r="E122" s="656"/>
      <c r="F122" s="650"/>
      <c r="G122" s="273" t="str">
        <f>IFERROR(VLOOKUP(G121,'自動計算（このシートは消さない）'!$I$3:$J$62,2,FALSE),"")</f>
        <v/>
      </c>
      <c r="H122" s="656"/>
      <c r="I122" s="650"/>
      <c r="J122" s="273" t="str">
        <f>IFERROR(VLOOKUP(J121,'自動計算（このシートは消さない）'!$I$3:$J$62,2,FALSE),"")</f>
        <v/>
      </c>
      <c r="K122" s="656"/>
      <c r="L122" s="650"/>
      <c r="M122" s="273" t="str">
        <f>IFERROR(VLOOKUP(M121,'自動計算（このシートは消さない）'!$I$3:$J$62,2,FALSE),"")</f>
        <v/>
      </c>
      <c r="N122" s="656"/>
      <c r="O122" s="650"/>
      <c r="P122" s="273" t="str">
        <f>IFERROR(VLOOKUP(P121,'自動計算（このシートは消さない）'!$I$3:$J$62,2,FALSE),"")</f>
        <v/>
      </c>
      <c r="Q122" s="656"/>
      <c r="R122" s="650"/>
      <c r="S122" s="273" t="str">
        <f>IFERROR(VLOOKUP(S121,'自動計算（このシートは消さない）'!$I$3:$J$62,2,FALSE),"")</f>
        <v/>
      </c>
      <c r="T122" s="656"/>
      <c r="U122" s="650"/>
      <c r="V122" s="273" t="str">
        <f>IFERROR(VLOOKUP(V121,'自動計算（このシートは消さない）'!$I$3:$J$62,2,FALSE),"")</f>
        <v/>
      </c>
    </row>
    <row r="123" spans="2:22" s="274" customFormat="1" ht="43" customHeight="1">
      <c r="B123" s="639">
        <f>原稿①!F91</f>
        <v>0</v>
      </c>
      <c r="C123" s="640"/>
      <c r="D123" s="641"/>
      <c r="E123" s="639">
        <f>$B123</f>
        <v>0</v>
      </c>
      <c r="F123" s="640"/>
      <c r="G123" s="641"/>
      <c r="H123" s="639">
        <f>$B123</f>
        <v>0</v>
      </c>
      <c r="I123" s="640"/>
      <c r="J123" s="641"/>
      <c r="K123" s="639">
        <f>$B123</f>
        <v>0</v>
      </c>
      <c r="L123" s="640"/>
      <c r="M123" s="641"/>
      <c r="N123" s="639">
        <f>$B123</f>
        <v>0</v>
      </c>
      <c r="O123" s="640"/>
      <c r="P123" s="641"/>
      <c r="Q123" s="639">
        <f>$B123</f>
        <v>0</v>
      </c>
      <c r="R123" s="640"/>
      <c r="S123" s="641"/>
      <c r="T123" s="639">
        <f>$B123</f>
        <v>0</v>
      </c>
      <c r="U123" s="640"/>
      <c r="V123" s="641"/>
    </row>
    <row r="124" spans="2:22" s="274" customFormat="1" ht="43" customHeight="1">
      <c r="B124" s="639">
        <f>原稿①!I91</f>
        <v>0</v>
      </c>
      <c r="C124" s="640"/>
      <c r="D124" s="641"/>
      <c r="E124" s="639">
        <f>B124</f>
        <v>0</v>
      </c>
      <c r="F124" s="640"/>
      <c r="G124" s="641"/>
      <c r="H124" s="639">
        <f t="shared" ref="H124:H125" si="85">E124</f>
        <v>0</v>
      </c>
      <c r="I124" s="640"/>
      <c r="J124" s="641"/>
      <c r="K124" s="639">
        <f t="shared" ref="K124:K125" si="86">H124</f>
        <v>0</v>
      </c>
      <c r="L124" s="640"/>
      <c r="M124" s="641"/>
      <c r="N124" s="639">
        <f t="shared" ref="N124:N125" si="87">K124</f>
        <v>0</v>
      </c>
      <c r="O124" s="640"/>
      <c r="P124" s="641"/>
      <c r="Q124" s="639">
        <f t="shared" ref="Q124:Q125" si="88">N124</f>
        <v>0</v>
      </c>
      <c r="R124" s="640"/>
      <c r="S124" s="641"/>
      <c r="T124" s="639">
        <f t="shared" ref="T124:T125" si="89">Q124</f>
        <v>0</v>
      </c>
      <c r="U124" s="640"/>
      <c r="V124" s="641"/>
    </row>
    <row r="125" spans="2:22" s="109" customFormat="1" ht="39" customHeight="1">
      <c r="B125" s="677">
        <f>原稿①!J91</f>
        <v>0</v>
      </c>
      <c r="C125" s="678"/>
      <c r="D125" s="679"/>
      <c r="E125" s="666">
        <f>B125</f>
        <v>0</v>
      </c>
      <c r="F125" s="667"/>
      <c r="G125" s="668"/>
      <c r="H125" s="666">
        <f t="shared" si="85"/>
        <v>0</v>
      </c>
      <c r="I125" s="667"/>
      <c r="J125" s="668"/>
      <c r="K125" s="666">
        <f t="shared" si="86"/>
        <v>0</v>
      </c>
      <c r="L125" s="667"/>
      <c r="M125" s="668"/>
      <c r="N125" s="666">
        <f t="shared" si="87"/>
        <v>0</v>
      </c>
      <c r="O125" s="667"/>
      <c r="P125" s="668"/>
      <c r="Q125" s="666">
        <f t="shared" si="88"/>
        <v>0</v>
      </c>
      <c r="R125" s="667"/>
      <c r="S125" s="668"/>
      <c r="T125" s="666">
        <f t="shared" si="89"/>
        <v>0</v>
      </c>
      <c r="U125" s="667"/>
      <c r="V125" s="668"/>
    </row>
    <row r="126" spans="2:22" s="108" customFormat="1" ht="29.15" customHeight="1" thickBot="1">
      <c r="B126" s="258" t="s">
        <v>599</v>
      </c>
      <c r="C126" s="657" t="str">
        <f>原稿①!H91&amp;原稿①!K94</f>
        <v/>
      </c>
      <c r="D126" s="658"/>
      <c r="E126" s="258" t="s">
        <v>599</v>
      </c>
      <c r="F126" s="645" t="str">
        <f>原稿①!H91&amp;原稿①!L94</f>
        <v/>
      </c>
      <c r="G126" s="646"/>
      <c r="H126" s="258" t="s">
        <v>599</v>
      </c>
      <c r="I126" s="645" t="str">
        <f>原稿①!H91&amp;原稿①!M94</f>
        <v/>
      </c>
      <c r="J126" s="646"/>
      <c r="K126" s="258" t="s">
        <v>599</v>
      </c>
      <c r="L126" s="645" t="str">
        <f>原稿①!H91&amp;原稿①!N94</f>
        <v/>
      </c>
      <c r="M126" s="646"/>
      <c r="N126" s="258" t="s">
        <v>599</v>
      </c>
      <c r="O126" s="645" t="str">
        <f>原稿①!H91&amp;原稿①!O94</f>
        <v/>
      </c>
      <c r="P126" s="646"/>
      <c r="Q126" s="258" t="s">
        <v>599</v>
      </c>
      <c r="R126" s="645" t="str">
        <f>原稿①!H91&amp;原稿①!P94</f>
        <v/>
      </c>
      <c r="S126" s="646"/>
      <c r="T126" s="258" t="s">
        <v>599</v>
      </c>
      <c r="U126" s="645" t="str">
        <f>原稿①!H91&amp;原稿①!Q94</f>
        <v/>
      </c>
      <c r="V126" s="646"/>
    </row>
    <row r="127" spans="2:22" s="116" customFormat="1" ht="32.75" customHeight="1" thickTop="1">
      <c r="B127" s="68" t="str">
        <f>B71</f>
        <v>1B</v>
      </c>
      <c r="C127" s="122">
        <f>C85</f>
        <v>45199</v>
      </c>
      <c r="D127" s="124" t="str">
        <f>IF(ISBLANK(原稿①!K97),"EC","EC")</f>
        <v>EC</v>
      </c>
      <c r="E127" s="111" t="str">
        <f>B127</f>
        <v>1B</v>
      </c>
      <c r="F127" s="43">
        <f>C127</f>
        <v>45199</v>
      </c>
      <c r="G127" s="112" t="str">
        <f>IF(ISBLANK(原稿①!L97),"EC","EC")</f>
        <v>EC</v>
      </c>
      <c r="H127" s="111" t="str">
        <f>E127</f>
        <v>1B</v>
      </c>
      <c r="I127" s="43">
        <f>F127</f>
        <v>45199</v>
      </c>
      <c r="J127" s="112" t="str">
        <f>IF(ISBLANK(原稿①!M97),"EC","EC")</f>
        <v>EC</v>
      </c>
      <c r="K127" s="111" t="str">
        <f>H127</f>
        <v>1B</v>
      </c>
      <c r="L127" s="43">
        <f>I127</f>
        <v>45199</v>
      </c>
      <c r="M127" s="112" t="str">
        <f>IF(ISBLANK(原稿①!N97),"EC","EC")</f>
        <v>EC</v>
      </c>
      <c r="N127" s="111" t="str">
        <f>K127</f>
        <v>1B</v>
      </c>
      <c r="O127" s="43">
        <f>L127</f>
        <v>45199</v>
      </c>
      <c r="P127" s="112" t="str">
        <f>IF(ISBLANK(原稿①!O97),"EC","EC")</f>
        <v>EC</v>
      </c>
      <c r="Q127" s="111" t="str">
        <f>N127</f>
        <v>1B</v>
      </c>
      <c r="R127" s="43">
        <f>O127</f>
        <v>45199</v>
      </c>
      <c r="S127" s="112" t="str">
        <f>IF(ISBLANK(原稿①!P97),"EC","EC")</f>
        <v>EC</v>
      </c>
      <c r="T127" s="111" t="str">
        <f>Q127</f>
        <v>1B</v>
      </c>
      <c r="U127" s="43">
        <f>R127</f>
        <v>45199</v>
      </c>
      <c r="V127" s="112" t="str">
        <f>IF(ISBLANK(原稿①!Q97),"EC","EC")</f>
        <v>EC</v>
      </c>
    </row>
    <row r="128" spans="2:22" s="198" customFormat="1" ht="36" customHeight="1">
      <c r="B128" s="647">
        <f>B121+1</f>
        <v>19</v>
      </c>
      <c r="C128" s="670" t="s">
        <v>11</v>
      </c>
      <c r="D128" s="196">
        <f>原稿①!K95</f>
        <v>0</v>
      </c>
      <c r="E128" s="647">
        <f>B128</f>
        <v>19</v>
      </c>
      <c r="F128" s="649" t="s">
        <v>11</v>
      </c>
      <c r="G128" s="197">
        <f>原稿①!L95</f>
        <v>0</v>
      </c>
      <c r="H128" s="647">
        <f>E128</f>
        <v>19</v>
      </c>
      <c r="I128" s="649" t="s">
        <v>11</v>
      </c>
      <c r="J128" s="197">
        <f>原稿①!M95</f>
        <v>0</v>
      </c>
      <c r="K128" s="647">
        <f>H128</f>
        <v>19</v>
      </c>
      <c r="L128" s="649" t="s">
        <v>11</v>
      </c>
      <c r="M128" s="197">
        <f>原稿①!N95</f>
        <v>0</v>
      </c>
      <c r="N128" s="647">
        <f>K128</f>
        <v>19</v>
      </c>
      <c r="O128" s="649" t="s">
        <v>11</v>
      </c>
      <c r="P128" s="197">
        <f>原稿①!O95</f>
        <v>0</v>
      </c>
      <c r="Q128" s="647">
        <f>N128</f>
        <v>19</v>
      </c>
      <c r="R128" s="649" t="s">
        <v>11</v>
      </c>
      <c r="S128" s="197">
        <f>原稿①!P95</f>
        <v>0</v>
      </c>
      <c r="T128" s="647">
        <f>Q128</f>
        <v>19</v>
      </c>
      <c r="U128" s="649" t="s">
        <v>11</v>
      </c>
      <c r="V128" s="197">
        <f>原稿①!Q95</f>
        <v>0</v>
      </c>
    </row>
    <row r="129" spans="2:22" s="274" customFormat="1" ht="43" customHeight="1">
      <c r="B129" s="656"/>
      <c r="C129" s="671"/>
      <c r="D129" s="272" t="str">
        <f>IFERROR(VLOOKUP(D128,'自動計算（このシートは消さない）'!$I$3:$J$62,2,FALSE),"")</f>
        <v/>
      </c>
      <c r="E129" s="656"/>
      <c r="F129" s="650"/>
      <c r="G129" s="273" t="str">
        <f>IFERROR(VLOOKUP(G128,'自動計算（このシートは消さない）'!$I$3:$J$62,2,FALSE),"")</f>
        <v/>
      </c>
      <c r="H129" s="656"/>
      <c r="I129" s="650"/>
      <c r="J129" s="273" t="str">
        <f>IFERROR(VLOOKUP(J128,'自動計算（このシートは消さない）'!$I$3:$J$62,2,FALSE),"")</f>
        <v/>
      </c>
      <c r="K129" s="656"/>
      <c r="L129" s="650"/>
      <c r="M129" s="273" t="str">
        <f>IFERROR(VLOOKUP(M128,'自動計算（このシートは消さない）'!$I$3:$J$62,2,FALSE),"")</f>
        <v/>
      </c>
      <c r="N129" s="656"/>
      <c r="O129" s="650"/>
      <c r="P129" s="273" t="str">
        <f>IFERROR(VLOOKUP(P128,'自動計算（このシートは消さない）'!$I$3:$J$62,2,FALSE),"")</f>
        <v/>
      </c>
      <c r="Q129" s="656"/>
      <c r="R129" s="650"/>
      <c r="S129" s="273" t="str">
        <f>IFERROR(VLOOKUP(S128,'自動計算（このシートは消さない）'!$I$3:$J$62,2,FALSE),"")</f>
        <v/>
      </c>
      <c r="T129" s="656"/>
      <c r="U129" s="650"/>
      <c r="V129" s="273" t="str">
        <f>IFERROR(VLOOKUP(V128,'自動計算（このシートは消さない）'!$I$3:$J$62,2,FALSE),"")</f>
        <v/>
      </c>
    </row>
    <row r="130" spans="2:22" s="274" customFormat="1" ht="43" customHeight="1">
      <c r="B130" s="639">
        <f>原稿①!F95</f>
        <v>0</v>
      </c>
      <c r="C130" s="640"/>
      <c r="D130" s="641"/>
      <c r="E130" s="639">
        <f>$B130</f>
        <v>0</v>
      </c>
      <c r="F130" s="640"/>
      <c r="G130" s="641"/>
      <c r="H130" s="639">
        <f>$B130</f>
        <v>0</v>
      </c>
      <c r="I130" s="640"/>
      <c r="J130" s="641"/>
      <c r="K130" s="639">
        <f>$B130</f>
        <v>0</v>
      </c>
      <c r="L130" s="640"/>
      <c r="M130" s="641"/>
      <c r="N130" s="639">
        <f>$B130</f>
        <v>0</v>
      </c>
      <c r="O130" s="640"/>
      <c r="P130" s="641"/>
      <c r="Q130" s="639">
        <f>$B130</f>
        <v>0</v>
      </c>
      <c r="R130" s="640"/>
      <c r="S130" s="641"/>
      <c r="T130" s="639">
        <f>$B130</f>
        <v>0</v>
      </c>
      <c r="U130" s="640"/>
      <c r="V130" s="641"/>
    </row>
    <row r="131" spans="2:22" s="274" customFormat="1" ht="43" customHeight="1">
      <c r="B131" s="639">
        <f>原稿①!I95</f>
        <v>0</v>
      </c>
      <c r="C131" s="640"/>
      <c r="D131" s="641"/>
      <c r="E131" s="639">
        <f>B131</f>
        <v>0</v>
      </c>
      <c r="F131" s="640"/>
      <c r="G131" s="641"/>
      <c r="H131" s="639">
        <f>E131</f>
        <v>0</v>
      </c>
      <c r="I131" s="640"/>
      <c r="J131" s="641"/>
      <c r="K131" s="639">
        <f>H131</f>
        <v>0</v>
      </c>
      <c r="L131" s="640"/>
      <c r="M131" s="641"/>
      <c r="N131" s="639">
        <f>K131</f>
        <v>0</v>
      </c>
      <c r="O131" s="640"/>
      <c r="P131" s="641"/>
      <c r="Q131" s="639">
        <f>N131</f>
        <v>0</v>
      </c>
      <c r="R131" s="640"/>
      <c r="S131" s="641"/>
      <c r="T131" s="639">
        <f>Q131</f>
        <v>0</v>
      </c>
      <c r="U131" s="640"/>
      <c r="V131" s="641"/>
    </row>
    <row r="132" spans="2:22" s="109" customFormat="1" ht="39" customHeight="1">
      <c r="B132" s="677">
        <f>原稿①!J95</f>
        <v>0</v>
      </c>
      <c r="C132" s="678"/>
      <c r="D132" s="679"/>
      <c r="E132" s="666">
        <f>B132</f>
        <v>0</v>
      </c>
      <c r="F132" s="667"/>
      <c r="G132" s="668"/>
      <c r="H132" s="666">
        <f t="shared" ref="H132" si="90">E132</f>
        <v>0</v>
      </c>
      <c r="I132" s="667"/>
      <c r="J132" s="668"/>
      <c r="K132" s="666">
        <f t="shared" ref="K132" si="91">H132</f>
        <v>0</v>
      </c>
      <c r="L132" s="667"/>
      <c r="M132" s="668"/>
      <c r="N132" s="666">
        <f t="shared" ref="N132" si="92">K132</f>
        <v>0</v>
      </c>
      <c r="O132" s="667"/>
      <c r="P132" s="668"/>
      <c r="Q132" s="666">
        <f t="shared" ref="Q132" si="93">N132</f>
        <v>0</v>
      </c>
      <c r="R132" s="667"/>
      <c r="S132" s="668"/>
      <c r="T132" s="666">
        <f t="shared" ref="T132" si="94">Q132</f>
        <v>0</v>
      </c>
      <c r="U132" s="667"/>
      <c r="V132" s="668"/>
    </row>
    <row r="133" spans="2:22" s="108" customFormat="1" ht="29.15" customHeight="1" thickBot="1">
      <c r="B133" s="258" t="s">
        <v>599</v>
      </c>
      <c r="C133" s="657" t="str">
        <f>原稿①!H95&amp;原稿①!K98</f>
        <v/>
      </c>
      <c r="D133" s="658"/>
      <c r="E133" s="258" t="s">
        <v>599</v>
      </c>
      <c r="F133" s="654" t="str">
        <f>原稿①!H95&amp;原稿①!L98</f>
        <v/>
      </c>
      <c r="G133" s="655"/>
      <c r="H133" s="261" t="s">
        <v>599</v>
      </c>
      <c r="I133" s="654" t="str">
        <f>原稿①!H95&amp;原稿①!M98</f>
        <v/>
      </c>
      <c r="J133" s="655"/>
      <c r="K133" s="261" t="s">
        <v>599</v>
      </c>
      <c r="L133" s="654" t="str">
        <f>原稿①!H95&amp;原稿①!N98</f>
        <v/>
      </c>
      <c r="M133" s="655"/>
      <c r="N133" s="261" t="s">
        <v>599</v>
      </c>
      <c r="O133" s="654" t="str">
        <f>原稿①!H95&amp;原稿①!O98</f>
        <v/>
      </c>
      <c r="P133" s="655"/>
      <c r="Q133" s="261" t="s">
        <v>599</v>
      </c>
      <c r="R133" s="654" t="str">
        <f>原稿①!H95&amp;原稿①!P98</f>
        <v/>
      </c>
      <c r="S133" s="655"/>
      <c r="T133" s="261" t="s">
        <v>599</v>
      </c>
      <c r="U133" s="654" t="str">
        <f>原稿①!H95&amp;原稿①!Q98</f>
        <v/>
      </c>
      <c r="V133" s="655"/>
    </row>
    <row r="134" spans="2:22" s="116" customFormat="1" ht="32.75" customHeight="1" thickTop="1">
      <c r="B134" s="69" t="str">
        <f>B71</f>
        <v>1B</v>
      </c>
      <c r="C134" s="122">
        <f>C92</f>
        <v>45199</v>
      </c>
      <c r="D134" s="124" t="str">
        <f>IF(ISBLANK(原稿①!K101),"EC","EC")</f>
        <v>EC</v>
      </c>
      <c r="E134" s="114" t="str">
        <f>B134</f>
        <v>1B</v>
      </c>
      <c r="F134" s="56">
        <f>C134</f>
        <v>45199</v>
      </c>
      <c r="G134" s="115" t="str">
        <f>IF(ISBLANK(原稿①!L101),"EC","EC")</f>
        <v>EC</v>
      </c>
      <c r="H134" s="114" t="str">
        <f>E134</f>
        <v>1B</v>
      </c>
      <c r="I134" s="56">
        <f>F134</f>
        <v>45199</v>
      </c>
      <c r="J134" s="115" t="str">
        <f>IF(ISBLANK(原稿①!M101),"EC","EC")</f>
        <v>EC</v>
      </c>
      <c r="K134" s="114" t="str">
        <f>H134</f>
        <v>1B</v>
      </c>
      <c r="L134" s="56">
        <f>I134</f>
        <v>45199</v>
      </c>
      <c r="M134" s="115" t="str">
        <f>IF(ISBLANK(原稿①!N101),"EC","EC")</f>
        <v>EC</v>
      </c>
      <c r="N134" s="114" t="str">
        <f>K134</f>
        <v>1B</v>
      </c>
      <c r="O134" s="56">
        <f>L134</f>
        <v>45199</v>
      </c>
      <c r="P134" s="115" t="str">
        <f>IF(ISBLANK(原稿①!O101),"EC","EC")</f>
        <v>EC</v>
      </c>
      <c r="Q134" s="114" t="str">
        <f>N134</f>
        <v>1B</v>
      </c>
      <c r="R134" s="56">
        <f>O134</f>
        <v>45199</v>
      </c>
      <c r="S134" s="115" t="str">
        <f>IF(ISBLANK(原稿①!P101),"EC","EC")</f>
        <v>EC</v>
      </c>
      <c r="T134" s="114" t="str">
        <f>Q134</f>
        <v>1B</v>
      </c>
      <c r="U134" s="56">
        <f>R134</f>
        <v>45199</v>
      </c>
      <c r="V134" s="115" t="str">
        <f>IF(ISBLANK(原稿①!Q101),"EC","EC")</f>
        <v>EC</v>
      </c>
    </row>
    <row r="135" spans="2:22" s="198" customFormat="1" ht="36" customHeight="1">
      <c r="B135" s="647">
        <f>B128+1</f>
        <v>20</v>
      </c>
      <c r="C135" s="670" t="s">
        <v>11</v>
      </c>
      <c r="D135" s="196">
        <f>原稿①!K99</f>
        <v>0</v>
      </c>
      <c r="E135" s="647">
        <f>B135</f>
        <v>20</v>
      </c>
      <c r="F135" s="649" t="s">
        <v>11</v>
      </c>
      <c r="G135" s="197">
        <f>原稿①!L99</f>
        <v>0</v>
      </c>
      <c r="H135" s="647">
        <f>E135</f>
        <v>20</v>
      </c>
      <c r="I135" s="649" t="s">
        <v>11</v>
      </c>
      <c r="J135" s="197">
        <f>原稿①!M99</f>
        <v>0</v>
      </c>
      <c r="K135" s="647">
        <f>H135</f>
        <v>20</v>
      </c>
      <c r="L135" s="649" t="s">
        <v>11</v>
      </c>
      <c r="M135" s="197">
        <f>原稿①!N99</f>
        <v>0</v>
      </c>
      <c r="N135" s="647">
        <f>K135</f>
        <v>20</v>
      </c>
      <c r="O135" s="649" t="s">
        <v>11</v>
      </c>
      <c r="P135" s="197">
        <f>原稿①!O99</f>
        <v>0</v>
      </c>
      <c r="Q135" s="647">
        <f>N135</f>
        <v>20</v>
      </c>
      <c r="R135" s="649" t="s">
        <v>11</v>
      </c>
      <c r="S135" s="197">
        <f>原稿①!P99</f>
        <v>0</v>
      </c>
      <c r="T135" s="647">
        <f>Q135</f>
        <v>20</v>
      </c>
      <c r="U135" s="649" t="s">
        <v>11</v>
      </c>
      <c r="V135" s="197">
        <f>原稿①!Q99</f>
        <v>0</v>
      </c>
    </row>
    <row r="136" spans="2:22" s="274" customFormat="1" ht="43" customHeight="1">
      <c r="B136" s="656"/>
      <c r="C136" s="671"/>
      <c r="D136" s="272" t="str">
        <f>IFERROR(VLOOKUP(D135,'自動計算（このシートは消さない）'!$I$3:$J$62,2,FALSE),"")</f>
        <v/>
      </c>
      <c r="E136" s="656"/>
      <c r="F136" s="650"/>
      <c r="G136" s="273" t="str">
        <f>IFERROR(VLOOKUP(G135,'自動計算（このシートは消さない）'!$I$3:$J$62,2,FALSE),"")</f>
        <v/>
      </c>
      <c r="H136" s="656"/>
      <c r="I136" s="650"/>
      <c r="J136" s="273" t="str">
        <f>IFERROR(VLOOKUP(J135,'自動計算（このシートは消さない）'!$I$3:$J$62,2,FALSE),"")</f>
        <v/>
      </c>
      <c r="K136" s="656"/>
      <c r="L136" s="650"/>
      <c r="M136" s="273" t="str">
        <f>IFERROR(VLOOKUP(M135,'自動計算（このシートは消さない）'!$I$3:$J$62,2,FALSE),"")</f>
        <v/>
      </c>
      <c r="N136" s="656"/>
      <c r="O136" s="650"/>
      <c r="P136" s="273" t="str">
        <f>IFERROR(VLOOKUP(P135,'自動計算（このシートは消さない）'!$I$3:$J$62,2,FALSE),"")</f>
        <v/>
      </c>
      <c r="Q136" s="656"/>
      <c r="R136" s="650"/>
      <c r="S136" s="273" t="str">
        <f>IFERROR(VLOOKUP(S135,'自動計算（このシートは消さない）'!$I$3:$J$62,2,FALSE),"")</f>
        <v/>
      </c>
      <c r="T136" s="656"/>
      <c r="U136" s="650"/>
      <c r="V136" s="273" t="str">
        <f>IFERROR(VLOOKUP(V135,'自動計算（このシートは消さない）'!$I$3:$J$62,2,FALSE),"")</f>
        <v/>
      </c>
    </row>
    <row r="137" spans="2:22" s="274" customFormat="1" ht="43" customHeight="1">
      <c r="B137" s="639">
        <f>原稿①!F99</f>
        <v>0</v>
      </c>
      <c r="C137" s="640"/>
      <c r="D137" s="641"/>
      <c r="E137" s="639">
        <f>$B137</f>
        <v>0</v>
      </c>
      <c r="F137" s="640"/>
      <c r="G137" s="641"/>
      <c r="H137" s="639">
        <f>$B137</f>
        <v>0</v>
      </c>
      <c r="I137" s="640"/>
      <c r="J137" s="641"/>
      <c r="K137" s="639">
        <f>$B137</f>
        <v>0</v>
      </c>
      <c r="L137" s="640"/>
      <c r="M137" s="641"/>
      <c r="N137" s="639">
        <f>$B137</f>
        <v>0</v>
      </c>
      <c r="O137" s="640"/>
      <c r="P137" s="641"/>
      <c r="Q137" s="639">
        <f>$B137</f>
        <v>0</v>
      </c>
      <c r="R137" s="640"/>
      <c r="S137" s="641"/>
      <c r="T137" s="639">
        <f>$B137</f>
        <v>0</v>
      </c>
      <c r="U137" s="640"/>
      <c r="V137" s="641"/>
    </row>
    <row r="138" spans="2:22" s="274" customFormat="1" ht="43" customHeight="1">
      <c r="B138" s="639">
        <f>原稿①!I99</f>
        <v>0</v>
      </c>
      <c r="C138" s="640"/>
      <c r="D138" s="641"/>
      <c r="E138" s="639">
        <f>B138</f>
        <v>0</v>
      </c>
      <c r="F138" s="640"/>
      <c r="G138" s="641"/>
      <c r="H138" s="639">
        <f t="shared" ref="H138:H139" si="95">E138</f>
        <v>0</v>
      </c>
      <c r="I138" s="640"/>
      <c r="J138" s="641"/>
      <c r="K138" s="639">
        <f t="shared" ref="K138:K139" si="96">H138</f>
        <v>0</v>
      </c>
      <c r="L138" s="640"/>
      <c r="M138" s="641"/>
      <c r="N138" s="639">
        <f t="shared" ref="N138:N139" si="97">K138</f>
        <v>0</v>
      </c>
      <c r="O138" s="640"/>
      <c r="P138" s="641"/>
      <c r="Q138" s="639">
        <f t="shared" ref="Q138:Q139" si="98">N138</f>
        <v>0</v>
      </c>
      <c r="R138" s="640"/>
      <c r="S138" s="641"/>
      <c r="T138" s="639">
        <f t="shared" ref="T138:T139" si="99">Q138</f>
        <v>0</v>
      </c>
      <c r="U138" s="640"/>
      <c r="V138" s="641"/>
    </row>
    <row r="139" spans="2:22" s="109" customFormat="1" ht="39" customHeight="1">
      <c r="B139" s="677">
        <f>原稿①!J99</f>
        <v>0</v>
      </c>
      <c r="C139" s="678"/>
      <c r="D139" s="679"/>
      <c r="E139" s="666">
        <f>B139</f>
        <v>0</v>
      </c>
      <c r="F139" s="667"/>
      <c r="G139" s="668"/>
      <c r="H139" s="666">
        <f t="shared" si="95"/>
        <v>0</v>
      </c>
      <c r="I139" s="667"/>
      <c r="J139" s="668"/>
      <c r="K139" s="666">
        <f t="shared" si="96"/>
        <v>0</v>
      </c>
      <c r="L139" s="667"/>
      <c r="M139" s="668"/>
      <c r="N139" s="666">
        <f t="shared" si="97"/>
        <v>0</v>
      </c>
      <c r="O139" s="667"/>
      <c r="P139" s="668"/>
      <c r="Q139" s="666">
        <f t="shared" si="98"/>
        <v>0</v>
      </c>
      <c r="R139" s="667"/>
      <c r="S139" s="668"/>
      <c r="T139" s="666">
        <f t="shared" si="99"/>
        <v>0</v>
      </c>
      <c r="U139" s="667"/>
      <c r="V139" s="668"/>
    </row>
    <row r="140" spans="2:22" s="108" customFormat="1" ht="29.15" customHeight="1" thickBot="1">
      <c r="B140" s="258" t="s">
        <v>599</v>
      </c>
      <c r="C140" s="657" t="str">
        <f>原稿①!H99&amp;原稿①!K102</f>
        <v/>
      </c>
      <c r="D140" s="658"/>
      <c r="E140" s="258" t="s">
        <v>599</v>
      </c>
      <c r="F140" s="645" t="str">
        <f>原稿①!H99&amp;原稿①!L102</f>
        <v/>
      </c>
      <c r="G140" s="646"/>
      <c r="H140" s="258" t="s">
        <v>599</v>
      </c>
      <c r="I140" s="645" t="str">
        <f>原稿①!H99&amp;原稿①!M102</f>
        <v/>
      </c>
      <c r="J140" s="646"/>
      <c r="K140" s="258" t="s">
        <v>599</v>
      </c>
      <c r="L140" s="645" t="str">
        <f>原稿①!H99&amp;原稿①!N102</f>
        <v/>
      </c>
      <c r="M140" s="646"/>
      <c r="N140" s="258" t="s">
        <v>599</v>
      </c>
      <c r="O140" s="645" t="str">
        <f>原稿①!H99&amp;原稿①!O102</f>
        <v/>
      </c>
      <c r="P140" s="646"/>
      <c r="Q140" s="258" t="s">
        <v>599</v>
      </c>
      <c r="R140" s="645" t="str">
        <f>原稿①!H99&amp;原稿①!P102</f>
        <v/>
      </c>
      <c r="S140" s="646"/>
      <c r="T140" s="258" t="s">
        <v>599</v>
      </c>
      <c r="U140" s="645" t="str">
        <f>原稿①!H99&amp;原稿①!Q102</f>
        <v/>
      </c>
      <c r="V140" s="646"/>
    </row>
    <row r="141" spans="2:22" s="113" customFormat="1" ht="26" thickTop="1">
      <c r="B141" s="68" t="str">
        <f>B71</f>
        <v>1B</v>
      </c>
      <c r="C141" s="122">
        <f>C99</f>
        <v>45199</v>
      </c>
      <c r="D141" s="124" t="str">
        <f>IF(ISBLANK(原稿①!K116),"EC","EC")</f>
        <v>EC</v>
      </c>
      <c r="E141" s="111" t="str">
        <f>B141</f>
        <v>1B</v>
      </c>
      <c r="F141" s="43">
        <f>C141</f>
        <v>45199</v>
      </c>
      <c r="G141" s="112" t="str">
        <f>IF(ISBLANK(原稿①!L116),"EC","EC")</f>
        <v>EC</v>
      </c>
      <c r="H141" s="111" t="str">
        <f>E141</f>
        <v>1B</v>
      </c>
      <c r="I141" s="43">
        <f>F141</f>
        <v>45199</v>
      </c>
      <c r="J141" s="112" t="str">
        <f>IF(ISBLANK(原稿①!M116),"EC","EC")</f>
        <v>EC</v>
      </c>
      <c r="K141" s="111" t="str">
        <f>H141</f>
        <v>1B</v>
      </c>
      <c r="L141" s="43">
        <f>I141</f>
        <v>45199</v>
      </c>
      <c r="M141" s="112" t="str">
        <f>IF(ISBLANK(原稿①!N116),"EC","EC")</f>
        <v>EC</v>
      </c>
      <c r="N141" s="111" t="str">
        <f>K141</f>
        <v>1B</v>
      </c>
      <c r="O141" s="43">
        <f>L141</f>
        <v>45199</v>
      </c>
      <c r="P141" s="112" t="str">
        <f>IF(ISBLANK(原稿①!O116),"EC","EC")</f>
        <v>EC</v>
      </c>
      <c r="Q141" s="111" t="str">
        <f>N141</f>
        <v>1B</v>
      </c>
      <c r="R141" s="43">
        <f>O141</f>
        <v>45199</v>
      </c>
      <c r="S141" s="112" t="str">
        <f>IF(ISBLANK(原稿①!P116),"EC","EC")</f>
        <v>EC</v>
      </c>
      <c r="T141" s="111" t="str">
        <f>Q141</f>
        <v>1B</v>
      </c>
      <c r="U141" s="43">
        <f>R141</f>
        <v>45199</v>
      </c>
      <c r="V141" s="112" t="str">
        <f>IF(ISBLANK(原稿①!Q116),"EC","EC")</f>
        <v>EC</v>
      </c>
    </row>
    <row r="142" spans="2:22" s="198" customFormat="1" ht="33" customHeight="1">
      <c r="B142" s="647">
        <f>B135+1</f>
        <v>21</v>
      </c>
      <c r="C142" s="670" t="s">
        <v>11</v>
      </c>
      <c r="D142" s="196">
        <f>原稿①!K114</f>
        <v>0</v>
      </c>
      <c r="E142" s="647">
        <f>B142</f>
        <v>21</v>
      </c>
      <c r="F142" s="649" t="s">
        <v>11</v>
      </c>
      <c r="G142" s="197">
        <f>原稿①!L114</f>
        <v>0</v>
      </c>
      <c r="H142" s="647">
        <f>E142</f>
        <v>21</v>
      </c>
      <c r="I142" s="649" t="s">
        <v>11</v>
      </c>
      <c r="J142" s="197">
        <f>原稿①!M114</f>
        <v>0</v>
      </c>
      <c r="K142" s="647">
        <f>H142</f>
        <v>21</v>
      </c>
      <c r="L142" s="649" t="s">
        <v>11</v>
      </c>
      <c r="M142" s="197">
        <f>原稿①!N114</f>
        <v>0</v>
      </c>
      <c r="N142" s="647">
        <f>K142</f>
        <v>21</v>
      </c>
      <c r="O142" s="649" t="s">
        <v>11</v>
      </c>
      <c r="P142" s="197">
        <f>原稿①!O114</f>
        <v>0</v>
      </c>
      <c r="Q142" s="647">
        <f>N142</f>
        <v>21</v>
      </c>
      <c r="R142" s="649" t="s">
        <v>11</v>
      </c>
      <c r="S142" s="197">
        <f>原稿①!P114</f>
        <v>0</v>
      </c>
      <c r="T142" s="647">
        <f>Q142</f>
        <v>21</v>
      </c>
      <c r="U142" s="649" t="s">
        <v>11</v>
      </c>
      <c r="V142" s="197">
        <f>原稿①!Q114</f>
        <v>0</v>
      </c>
    </row>
    <row r="143" spans="2:22" s="284" customFormat="1" ht="43" customHeight="1">
      <c r="B143" s="656"/>
      <c r="C143" s="671"/>
      <c r="D143" s="283" t="str">
        <f>IFERROR(VLOOKUP(D142,'自動計算（このシートは消さない）'!$I$3:$J$62,2,FALSE),"")</f>
        <v/>
      </c>
      <c r="E143" s="656"/>
      <c r="F143" s="650"/>
      <c r="G143" s="273" t="str">
        <f>IFERROR(VLOOKUP(G142,'自動計算（このシートは消さない）'!$I$3:$J$62,2,FALSE),"")</f>
        <v/>
      </c>
      <c r="H143" s="656"/>
      <c r="I143" s="650"/>
      <c r="J143" s="273" t="str">
        <f>IFERROR(VLOOKUP(J142,'自動計算（このシートは消さない）'!$I$3:$J$62,2,FALSE),"")</f>
        <v/>
      </c>
      <c r="K143" s="656"/>
      <c r="L143" s="650"/>
      <c r="M143" s="273" t="str">
        <f>IFERROR(VLOOKUP(M142,'自動計算（このシートは消さない）'!$I$3:$J$62,2,FALSE),"")</f>
        <v/>
      </c>
      <c r="N143" s="656"/>
      <c r="O143" s="650"/>
      <c r="P143" s="273" t="str">
        <f>IFERROR(VLOOKUP(P142,'自動計算（このシートは消さない）'!$I$3:$J$62,2,FALSE),"")</f>
        <v/>
      </c>
      <c r="Q143" s="656"/>
      <c r="R143" s="650"/>
      <c r="S143" s="273" t="str">
        <f>IFERROR(VLOOKUP(S142,'自動計算（このシートは消さない）'!$I$3:$J$62,2,FALSE),"")</f>
        <v/>
      </c>
      <c r="T143" s="656"/>
      <c r="U143" s="650"/>
      <c r="V143" s="273" t="str">
        <f>IFERROR(VLOOKUP(V142,'自動計算（このシートは消さない）'!$I$3:$J$62,2,FALSE),"")</f>
        <v/>
      </c>
    </row>
    <row r="144" spans="2:22" s="284" customFormat="1" ht="43" customHeight="1">
      <c r="B144" s="639">
        <f>原稿①!F114</f>
        <v>0</v>
      </c>
      <c r="C144" s="640"/>
      <c r="D144" s="641"/>
      <c r="E144" s="639">
        <f>$B144</f>
        <v>0</v>
      </c>
      <c r="F144" s="640"/>
      <c r="G144" s="641"/>
      <c r="H144" s="639">
        <f>$B144</f>
        <v>0</v>
      </c>
      <c r="I144" s="640"/>
      <c r="J144" s="641"/>
      <c r="K144" s="639">
        <f>$B144</f>
        <v>0</v>
      </c>
      <c r="L144" s="640"/>
      <c r="M144" s="641"/>
      <c r="N144" s="639">
        <f>$B144</f>
        <v>0</v>
      </c>
      <c r="O144" s="640"/>
      <c r="P144" s="641"/>
      <c r="Q144" s="639">
        <f>$B144</f>
        <v>0</v>
      </c>
      <c r="R144" s="640"/>
      <c r="S144" s="641"/>
      <c r="T144" s="639">
        <f>$B144</f>
        <v>0</v>
      </c>
      <c r="U144" s="640"/>
      <c r="V144" s="641"/>
    </row>
    <row r="145" spans="2:22" s="284" customFormat="1" ht="43" customHeight="1">
      <c r="B145" s="639">
        <f>原稿①!I114</f>
        <v>0</v>
      </c>
      <c r="C145" s="640"/>
      <c r="D145" s="641"/>
      <c r="E145" s="639">
        <f>B145</f>
        <v>0</v>
      </c>
      <c r="F145" s="640"/>
      <c r="G145" s="641"/>
      <c r="H145" s="639">
        <f t="shared" ref="H145:H146" si="100">E145</f>
        <v>0</v>
      </c>
      <c r="I145" s="640"/>
      <c r="J145" s="641"/>
      <c r="K145" s="639">
        <f t="shared" ref="K145:K146" si="101">H145</f>
        <v>0</v>
      </c>
      <c r="L145" s="640"/>
      <c r="M145" s="641"/>
      <c r="N145" s="639">
        <f t="shared" ref="N145:N146" si="102">K145</f>
        <v>0</v>
      </c>
      <c r="O145" s="640"/>
      <c r="P145" s="641"/>
      <c r="Q145" s="639">
        <f t="shared" ref="Q145:Q146" si="103">N145</f>
        <v>0</v>
      </c>
      <c r="R145" s="640"/>
      <c r="S145" s="641"/>
      <c r="T145" s="639">
        <f t="shared" ref="T145:T146" si="104">Q145</f>
        <v>0</v>
      </c>
      <c r="U145" s="640"/>
      <c r="V145" s="641"/>
    </row>
    <row r="146" spans="2:22" s="271" customFormat="1" ht="27" customHeight="1">
      <c r="B146" s="651">
        <f>原稿①!J114</f>
        <v>0</v>
      </c>
      <c r="C146" s="652"/>
      <c r="D146" s="653"/>
      <c r="E146" s="642">
        <f>B146</f>
        <v>0</v>
      </c>
      <c r="F146" s="643"/>
      <c r="G146" s="644"/>
      <c r="H146" s="642">
        <f t="shared" si="100"/>
        <v>0</v>
      </c>
      <c r="I146" s="643"/>
      <c r="J146" s="644"/>
      <c r="K146" s="642">
        <f t="shared" si="101"/>
        <v>0</v>
      </c>
      <c r="L146" s="643"/>
      <c r="M146" s="644"/>
      <c r="N146" s="642">
        <f t="shared" si="102"/>
        <v>0</v>
      </c>
      <c r="O146" s="643"/>
      <c r="P146" s="644"/>
      <c r="Q146" s="642">
        <f t="shared" si="103"/>
        <v>0</v>
      </c>
      <c r="R146" s="643"/>
      <c r="S146" s="644"/>
      <c r="T146" s="642">
        <f t="shared" si="104"/>
        <v>0</v>
      </c>
      <c r="U146" s="643"/>
      <c r="V146" s="644"/>
    </row>
    <row r="147" spans="2:22" ht="29.15" customHeight="1" thickBot="1">
      <c r="B147" s="258" t="s">
        <v>599</v>
      </c>
      <c r="C147" s="657" t="str">
        <f>原稿①!H114&amp;原稿①!K117</f>
        <v/>
      </c>
      <c r="D147" s="658"/>
      <c r="E147" s="258" t="s">
        <v>599</v>
      </c>
      <c r="F147" s="645" t="str">
        <f>原稿①!H114&amp;原稿①!L117</f>
        <v/>
      </c>
      <c r="G147" s="646"/>
      <c r="H147" s="258" t="s">
        <v>599</v>
      </c>
      <c r="I147" s="645" t="str">
        <f>原稿①!H114&amp;原稿①!M117</f>
        <v/>
      </c>
      <c r="J147" s="646"/>
      <c r="K147" s="258" t="s">
        <v>599</v>
      </c>
      <c r="L147" s="645" t="str">
        <f>原稿①!H114&amp;原稿①!N117</f>
        <v/>
      </c>
      <c r="M147" s="646"/>
      <c r="N147" s="258" t="s">
        <v>599</v>
      </c>
      <c r="O147" s="645" t="str">
        <f>原稿①!H114&amp;原稿①!O117</f>
        <v/>
      </c>
      <c r="P147" s="646"/>
      <c r="Q147" s="258" t="s">
        <v>599</v>
      </c>
      <c r="R147" s="645" t="str">
        <f>原稿①!H114&amp;原稿①!P117</f>
        <v/>
      </c>
      <c r="S147" s="646"/>
      <c r="T147" s="258" t="s">
        <v>599</v>
      </c>
      <c r="U147" s="645" t="str">
        <f>原稿①!H114&amp;原稿①!Q117</f>
        <v/>
      </c>
      <c r="V147" s="646"/>
    </row>
    <row r="148" spans="2:22" ht="26" thickTop="1">
      <c r="B148" s="68" t="str">
        <f>B141</f>
        <v>1B</v>
      </c>
      <c r="C148" s="122">
        <f>C141</f>
        <v>45199</v>
      </c>
      <c r="D148" s="124" t="str">
        <f>IF(ISBLANK(原稿①!K120),"EC","EC")</f>
        <v>EC</v>
      </c>
      <c r="E148" s="68" t="str">
        <f>B148</f>
        <v>1B</v>
      </c>
      <c r="F148" s="43">
        <f>C148</f>
        <v>45199</v>
      </c>
      <c r="G148" s="106" t="str">
        <f>IF(ISBLANK(原稿①!L120),"EC","EC")</f>
        <v>EC</v>
      </c>
      <c r="H148" s="68" t="str">
        <f>E148</f>
        <v>1B</v>
      </c>
      <c r="I148" s="43">
        <f>F148</f>
        <v>45199</v>
      </c>
      <c r="J148" s="106" t="str">
        <f>IF(ISBLANK(原稿①!M120),"EC","EC")</f>
        <v>EC</v>
      </c>
      <c r="K148" s="68" t="str">
        <f>H148</f>
        <v>1B</v>
      </c>
      <c r="L148" s="43">
        <f>I148</f>
        <v>45199</v>
      </c>
      <c r="M148" s="106" t="str">
        <f>IF(ISBLANK(原稿①!N120),"EC","EC")</f>
        <v>EC</v>
      </c>
      <c r="N148" s="68" t="str">
        <f>K148</f>
        <v>1B</v>
      </c>
      <c r="O148" s="43">
        <f>L148</f>
        <v>45199</v>
      </c>
      <c r="P148" s="106" t="str">
        <f>IF(ISBLANK(原稿①!O120),"EC","EC")</f>
        <v>EC</v>
      </c>
      <c r="Q148" s="68" t="str">
        <f>N148</f>
        <v>1B</v>
      </c>
      <c r="R148" s="43">
        <f>O148</f>
        <v>45199</v>
      </c>
      <c r="S148" s="106" t="str">
        <f>IF(ISBLANK(原稿①!P120),"EC","EC")</f>
        <v>EC</v>
      </c>
      <c r="T148" s="68" t="str">
        <f>Q148</f>
        <v>1B</v>
      </c>
      <c r="U148" s="43">
        <f>R148</f>
        <v>45199</v>
      </c>
      <c r="V148" s="106" t="str">
        <f>IF(ISBLANK(原稿①!Q120),"EC","EC")</f>
        <v>EC</v>
      </c>
    </row>
    <row r="149" spans="2:22" s="198" customFormat="1" ht="33" customHeight="1">
      <c r="B149" s="647">
        <f>B142+1</f>
        <v>22</v>
      </c>
      <c r="C149" s="670" t="s">
        <v>11</v>
      </c>
      <c r="D149" s="196">
        <f>原稿①!K118</f>
        <v>0</v>
      </c>
      <c r="E149" s="647">
        <f>B149</f>
        <v>22</v>
      </c>
      <c r="F149" s="649" t="s">
        <v>11</v>
      </c>
      <c r="G149" s="197">
        <f>原稿①!L118</f>
        <v>0</v>
      </c>
      <c r="H149" s="647">
        <f>E149</f>
        <v>22</v>
      </c>
      <c r="I149" s="649" t="s">
        <v>11</v>
      </c>
      <c r="J149" s="197">
        <f>原稿①!M118</f>
        <v>0</v>
      </c>
      <c r="K149" s="647">
        <f>H149</f>
        <v>22</v>
      </c>
      <c r="L149" s="649" t="s">
        <v>11</v>
      </c>
      <c r="M149" s="197">
        <f>原稿①!N118</f>
        <v>0</v>
      </c>
      <c r="N149" s="647">
        <f>K149</f>
        <v>22</v>
      </c>
      <c r="O149" s="649" t="s">
        <v>11</v>
      </c>
      <c r="P149" s="197">
        <f>原稿①!O118</f>
        <v>0</v>
      </c>
      <c r="Q149" s="647">
        <f>N149</f>
        <v>22</v>
      </c>
      <c r="R149" s="649" t="s">
        <v>11</v>
      </c>
      <c r="S149" s="197">
        <f>原稿①!P118</f>
        <v>0</v>
      </c>
      <c r="T149" s="647">
        <f>Q149</f>
        <v>22</v>
      </c>
      <c r="U149" s="649" t="s">
        <v>11</v>
      </c>
      <c r="V149" s="197">
        <f>原稿①!Q118</f>
        <v>0</v>
      </c>
    </row>
    <row r="150" spans="2:22" s="284" customFormat="1" ht="43" customHeight="1">
      <c r="B150" s="665"/>
      <c r="C150" s="676"/>
      <c r="D150" s="272" t="str">
        <f>IFERROR(VLOOKUP(D149,'自動計算（このシートは消さない）'!$I$3:$J$62,2,FALSE),"")</f>
        <v/>
      </c>
      <c r="E150" s="665"/>
      <c r="F150" s="659"/>
      <c r="G150" s="273" t="str">
        <f>IFERROR(VLOOKUP(G149,'自動計算（このシートは消さない）'!$I$3:$J$62,2,FALSE),"")</f>
        <v/>
      </c>
      <c r="H150" s="665"/>
      <c r="I150" s="659"/>
      <c r="J150" s="273" t="str">
        <f>IFERROR(VLOOKUP(J149,'自動計算（このシートは消さない）'!$I$3:$J$62,2,FALSE),"")</f>
        <v/>
      </c>
      <c r="K150" s="665"/>
      <c r="L150" s="659"/>
      <c r="M150" s="273" t="str">
        <f>IFERROR(VLOOKUP(M149,'自動計算（このシートは消さない）'!$I$3:$J$62,2,FALSE),"")</f>
        <v/>
      </c>
      <c r="N150" s="665"/>
      <c r="O150" s="659"/>
      <c r="P150" s="273" t="str">
        <f>IFERROR(VLOOKUP(P149,'自動計算（このシートは消さない）'!$I$3:$J$62,2,FALSE),"")</f>
        <v/>
      </c>
      <c r="Q150" s="665"/>
      <c r="R150" s="659"/>
      <c r="S150" s="273" t="str">
        <f>IFERROR(VLOOKUP(S149,'自動計算（このシートは消さない）'!$I$3:$J$62,2,FALSE),"")</f>
        <v/>
      </c>
      <c r="T150" s="665"/>
      <c r="U150" s="659"/>
      <c r="V150" s="273" t="str">
        <f>IFERROR(VLOOKUP(V149,'自動計算（このシートは消さない）'!$I$3:$J$62,2,FALSE),"")</f>
        <v/>
      </c>
    </row>
    <row r="151" spans="2:22" s="284" customFormat="1" ht="43" customHeight="1">
      <c r="B151" s="639">
        <f>原稿①!F118</f>
        <v>0</v>
      </c>
      <c r="C151" s="640"/>
      <c r="D151" s="641"/>
      <c r="E151" s="639">
        <f>$B151</f>
        <v>0</v>
      </c>
      <c r="F151" s="640"/>
      <c r="G151" s="641"/>
      <c r="H151" s="639">
        <f>$B151</f>
        <v>0</v>
      </c>
      <c r="I151" s="640"/>
      <c r="J151" s="641"/>
      <c r="K151" s="639">
        <f>$B151</f>
        <v>0</v>
      </c>
      <c r="L151" s="640"/>
      <c r="M151" s="641"/>
      <c r="N151" s="639">
        <f>$B151</f>
        <v>0</v>
      </c>
      <c r="O151" s="640"/>
      <c r="P151" s="641"/>
      <c r="Q151" s="639">
        <f>$B151</f>
        <v>0</v>
      </c>
      <c r="R151" s="640"/>
      <c r="S151" s="641"/>
      <c r="T151" s="639">
        <f>$B151</f>
        <v>0</v>
      </c>
      <c r="U151" s="640"/>
      <c r="V151" s="641"/>
    </row>
    <row r="152" spans="2:22" s="284" customFormat="1" ht="43" customHeight="1">
      <c r="B152" s="639">
        <f>原稿①!I118</f>
        <v>0</v>
      </c>
      <c r="C152" s="640"/>
      <c r="D152" s="641"/>
      <c r="E152" s="639">
        <f>B152</f>
        <v>0</v>
      </c>
      <c r="F152" s="640"/>
      <c r="G152" s="641"/>
      <c r="H152" s="639">
        <f>E152</f>
        <v>0</v>
      </c>
      <c r="I152" s="640"/>
      <c r="J152" s="641"/>
      <c r="K152" s="639">
        <f t="shared" ref="K152:K153" si="105">H152</f>
        <v>0</v>
      </c>
      <c r="L152" s="640"/>
      <c r="M152" s="641"/>
      <c r="N152" s="639">
        <f t="shared" ref="N152:N153" si="106">K152</f>
        <v>0</v>
      </c>
      <c r="O152" s="640"/>
      <c r="P152" s="641"/>
      <c r="Q152" s="639">
        <f t="shared" ref="Q152:Q153" si="107">N152</f>
        <v>0</v>
      </c>
      <c r="R152" s="640"/>
      <c r="S152" s="641"/>
      <c r="T152" s="639">
        <f t="shared" ref="T152:T153" si="108">Q152</f>
        <v>0</v>
      </c>
      <c r="U152" s="640"/>
      <c r="V152" s="641"/>
    </row>
    <row r="153" spans="2:22" s="271" customFormat="1" ht="46">
      <c r="B153" s="651">
        <f>原稿①!J118</f>
        <v>0</v>
      </c>
      <c r="C153" s="652"/>
      <c r="D153" s="653"/>
      <c r="E153" s="642">
        <f>B153</f>
        <v>0</v>
      </c>
      <c r="F153" s="643"/>
      <c r="G153" s="644"/>
      <c r="H153" s="642">
        <f t="shared" ref="H153" si="109">E153</f>
        <v>0</v>
      </c>
      <c r="I153" s="643"/>
      <c r="J153" s="644"/>
      <c r="K153" s="642">
        <f t="shared" si="105"/>
        <v>0</v>
      </c>
      <c r="L153" s="643"/>
      <c r="M153" s="644"/>
      <c r="N153" s="642">
        <f t="shared" si="106"/>
        <v>0</v>
      </c>
      <c r="O153" s="643"/>
      <c r="P153" s="644"/>
      <c r="Q153" s="642">
        <f t="shared" si="107"/>
        <v>0</v>
      </c>
      <c r="R153" s="643"/>
      <c r="S153" s="644"/>
      <c r="T153" s="642">
        <f t="shared" si="108"/>
        <v>0</v>
      </c>
      <c r="U153" s="643"/>
      <c r="V153" s="644"/>
    </row>
    <row r="154" spans="2:22" ht="24" thickBot="1">
      <c r="B154" s="258" t="s">
        <v>599</v>
      </c>
      <c r="C154" s="657" t="str">
        <f>原稿①!H118&amp;原稿①!K121</f>
        <v/>
      </c>
      <c r="D154" s="658"/>
      <c r="E154" s="258" t="s">
        <v>599</v>
      </c>
      <c r="F154" s="645" t="str">
        <f>原稿①!H118&amp;原稿①!L121</f>
        <v/>
      </c>
      <c r="G154" s="646"/>
      <c r="H154" s="258" t="s">
        <v>599</v>
      </c>
      <c r="I154" s="645" t="str">
        <f>原稿①!H118&amp;原稿①!M121</f>
        <v/>
      </c>
      <c r="J154" s="646"/>
      <c r="K154" s="258" t="s">
        <v>599</v>
      </c>
      <c r="L154" s="645" t="str">
        <f>原稿①!H118&amp;原稿①!N121</f>
        <v/>
      </c>
      <c r="M154" s="646"/>
      <c r="N154" s="258" t="s">
        <v>599</v>
      </c>
      <c r="O154" s="645" t="str">
        <f>原稿①!H118&amp;原稿①!O121</f>
        <v/>
      </c>
      <c r="P154" s="646"/>
      <c r="Q154" s="258" t="s">
        <v>599</v>
      </c>
      <c r="R154" s="645" t="str">
        <f>原稿①!H118&amp;原稿①!P121</f>
        <v/>
      </c>
      <c r="S154" s="646"/>
      <c r="T154" s="258" t="s">
        <v>599</v>
      </c>
      <c r="U154" s="645" t="str">
        <f>原稿①!H118&amp;原稿①!Q121</f>
        <v/>
      </c>
      <c r="V154" s="646"/>
    </row>
    <row r="155" spans="2:22" s="113" customFormat="1" ht="26" thickTop="1">
      <c r="B155" s="68" t="str">
        <f>B141</f>
        <v>1B</v>
      </c>
      <c r="C155" s="122">
        <f>C141</f>
        <v>45199</v>
      </c>
      <c r="D155" s="124" t="str">
        <f>IF(ISBLANK(原稿①!K124),"EC","EC")</f>
        <v>EC</v>
      </c>
      <c r="E155" s="111" t="str">
        <f>B155</f>
        <v>1B</v>
      </c>
      <c r="F155" s="43">
        <f>C155</f>
        <v>45199</v>
      </c>
      <c r="G155" s="112" t="str">
        <f>IF(ISBLANK(原稿①!L124),"EC","EC")</f>
        <v>EC</v>
      </c>
      <c r="H155" s="111" t="str">
        <f>E155</f>
        <v>1B</v>
      </c>
      <c r="I155" s="43">
        <f>F155</f>
        <v>45199</v>
      </c>
      <c r="J155" s="112" t="str">
        <f>IF(ISBLANK(原稿①!M124),"EC","EC")</f>
        <v>EC</v>
      </c>
      <c r="K155" s="111" t="str">
        <f>H155</f>
        <v>1B</v>
      </c>
      <c r="L155" s="43">
        <f>I155</f>
        <v>45199</v>
      </c>
      <c r="M155" s="112" t="str">
        <f>IF(ISBLANK(原稿①!N124),"EC","EC")</f>
        <v>EC</v>
      </c>
      <c r="N155" s="111" t="str">
        <f>K155</f>
        <v>1B</v>
      </c>
      <c r="O155" s="43">
        <f>L155</f>
        <v>45199</v>
      </c>
      <c r="P155" s="112" t="str">
        <f>IF(ISBLANK(原稿①!O124),"EC","EC")</f>
        <v>EC</v>
      </c>
      <c r="Q155" s="111" t="str">
        <f>N155</f>
        <v>1B</v>
      </c>
      <c r="R155" s="43">
        <f>O155</f>
        <v>45199</v>
      </c>
      <c r="S155" s="112" t="str">
        <f>IF(ISBLANK(原稿①!P124),"EC","EC")</f>
        <v>EC</v>
      </c>
      <c r="T155" s="111" t="str">
        <f>Q155</f>
        <v>1B</v>
      </c>
      <c r="U155" s="43">
        <f>R155</f>
        <v>45199</v>
      </c>
      <c r="V155" s="112" t="str">
        <f>IF(ISBLANK(原稿①!Q124),"EC","EC")</f>
        <v>EC</v>
      </c>
    </row>
    <row r="156" spans="2:22" s="198" customFormat="1" ht="33" customHeight="1">
      <c r="B156" s="647">
        <f>B149+1</f>
        <v>23</v>
      </c>
      <c r="C156" s="670" t="s">
        <v>11</v>
      </c>
      <c r="D156" s="196">
        <f>原稿①!K122</f>
        <v>0</v>
      </c>
      <c r="E156" s="647">
        <f>B156</f>
        <v>23</v>
      </c>
      <c r="F156" s="649" t="s">
        <v>11</v>
      </c>
      <c r="G156" s="197">
        <f>原稿①!L122</f>
        <v>0</v>
      </c>
      <c r="H156" s="647">
        <f>E156</f>
        <v>23</v>
      </c>
      <c r="I156" s="649" t="s">
        <v>11</v>
      </c>
      <c r="J156" s="197">
        <f>原稿①!M122</f>
        <v>0</v>
      </c>
      <c r="K156" s="647">
        <f>H156</f>
        <v>23</v>
      </c>
      <c r="L156" s="649" t="s">
        <v>11</v>
      </c>
      <c r="M156" s="197">
        <f>原稿①!N122</f>
        <v>0</v>
      </c>
      <c r="N156" s="647">
        <f>K156</f>
        <v>23</v>
      </c>
      <c r="O156" s="649" t="s">
        <v>11</v>
      </c>
      <c r="P156" s="197">
        <f>原稿①!O122</f>
        <v>0</v>
      </c>
      <c r="Q156" s="647">
        <f>N156</f>
        <v>23</v>
      </c>
      <c r="R156" s="649" t="s">
        <v>11</v>
      </c>
      <c r="S156" s="197">
        <f>原稿①!P122</f>
        <v>0</v>
      </c>
      <c r="T156" s="647">
        <f>Q156</f>
        <v>23</v>
      </c>
      <c r="U156" s="649" t="s">
        <v>11</v>
      </c>
      <c r="V156" s="197">
        <f>原稿①!Q122</f>
        <v>0</v>
      </c>
    </row>
    <row r="157" spans="2:22" s="284" customFormat="1" ht="43" customHeight="1">
      <c r="B157" s="665"/>
      <c r="C157" s="676"/>
      <c r="D157" s="272" t="str">
        <f>IFERROR(VLOOKUP(D156,'自動計算（このシートは消さない）'!$I$3:$J$62,2,FALSE),"")</f>
        <v/>
      </c>
      <c r="E157" s="665"/>
      <c r="F157" s="659"/>
      <c r="G157" s="273" t="str">
        <f>IFERROR(VLOOKUP(G156,'自動計算（このシートは消さない）'!$I$3:$J$62,2,FALSE),"")</f>
        <v/>
      </c>
      <c r="H157" s="665"/>
      <c r="I157" s="659"/>
      <c r="J157" s="273" t="str">
        <f>IFERROR(VLOOKUP(J156,'自動計算（このシートは消さない）'!$I$3:$J$62,2,FALSE),"")</f>
        <v/>
      </c>
      <c r="K157" s="665"/>
      <c r="L157" s="659"/>
      <c r="M157" s="273" t="str">
        <f>IFERROR(VLOOKUP(M156,'自動計算（このシートは消さない）'!$I$3:$J$62,2,FALSE),"")</f>
        <v/>
      </c>
      <c r="N157" s="665"/>
      <c r="O157" s="659"/>
      <c r="P157" s="273" t="str">
        <f>IFERROR(VLOOKUP(P156,'自動計算（このシートは消さない）'!$I$3:$J$62,2,FALSE),"")</f>
        <v/>
      </c>
      <c r="Q157" s="665"/>
      <c r="R157" s="659"/>
      <c r="S157" s="273" t="str">
        <f>IFERROR(VLOOKUP(S156,'自動計算（このシートは消さない）'!$I$3:$J$62,2,FALSE),"")</f>
        <v/>
      </c>
      <c r="T157" s="665"/>
      <c r="U157" s="659"/>
      <c r="V157" s="273" t="str">
        <f>IFERROR(VLOOKUP(V156,'自動計算（このシートは消さない）'!$I$3:$J$62,2,FALSE),"")</f>
        <v/>
      </c>
    </row>
    <row r="158" spans="2:22" s="284" customFormat="1" ht="43" customHeight="1">
      <c r="B158" s="639">
        <f>原稿①!F122</f>
        <v>0</v>
      </c>
      <c r="C158" s="640"/>
      <c r="D158" s="641"/>
      <c r="E158" s="639">
        <f>$B158</f>
        <v>0</v>
      </c>
      <c r="F158" s="640"/>
      <c r="G158" s="641"/>
      <c r="H158" s="639">
        <f>$B158</f>
        <v>0</v>
      </c>
      <c r="I158" s="640"/>
      <c r="J158" s="641"/>
      <c r="K158" s="639">
        <f>$B158</f>
        <v>0</v>
      </c>
      <c r="L158" s="640"/>
      <c r="M158" s="641"/>
      <c r="N158" s="639">
        <f>$B158</f>
        <v>0</v>
      </c>
      <c r="O158" s="640"/>
      <c r="P158" s="641"/>
      <c r="Q158" s="639">
        <f>$B158</f>
        <v>0</v>
      </c>
      <c r="R158" s="640"/>
      <c r="S158" s="641"/>
      <c r="T158" s="639">
        <f>$B158</f>
        <v>0</v>
      </c>
      <c r="U158" s="640"/>
      <c r="V158" s="641"/>
    </row>
    <row r="159" spans="2:22" s="284" customFormat="1" ht="43" customHeight="1">
      <c r="B159" s="639">
        <f>原稿①!I122</f>
        <v>0</v>
      </c>
      <c r="C159" s="640"/>
      <c r="D159" s="641"/>
      <c r="E159" s="639">
        <f>B159</f>
        <v>0</v>
      </c>
      <c r="F159" s="640"/>
      <c r="G159" s="641"/>
      <c r="H159" s="639">
        <f t="shared" ref="H159:H160" si="110">E159</f>
        <v>0</v>
      </c>
      <c r="I159" s="640"/>
      <c r="J159" s="641"/>
      <c r="K159" s="639">
        <f t="shared" ref="K159:K160" si="111">H159</f>
        <v>0</v>
      </c>
      <c r="L159" s="640"/>
      <c r="M159" s="641"/>
      <c r="N159" s="639">
        <f t="shared" ref="N159:N160" si="112">K159</f>
        <v>0</v>
      </c>
      <c r="O159" s="640"/>
      <c r="P159" s="641"/>
      <c r="Q159" s="639">
        <f t="shared" ref="Q159:Q160" si="113">N159</f>
        <v>0</v>
      </c>
      <c r="R159" s="640"/>
      <c r="S159" s="641"/>
      <c r="T159" s="639">
        <f t="shared" ref="T159:T160" si="114">Q159</f>
        <v>0</v>
      </c>
      <c r="U159" s="640"/>
      <c r="V159" s="641"/>
    </row>
    <row r="160" spans="2:22" s="271" customFormat="1" ht="46">
      <c r="B160" s="651">
        <f>原稿①!J122</f>
        <v>0</v>
      </c>
      <c r="C160" s="652"/>
      <c r="D160" s="653"/>
      <c r="E160" s="642">
        <f>B160</f>
        <v>0</v>
      </c>
      <c r="F160" s="643"/>
      <c r="G160" s="644"/>
      <c r="H160" s="642">
        <f t="shared" si="110"/>
        <v>0</v>
      </c>
      <c r="I160" s="643"/>
      <c r="J160" s="644"/>
      <c r="K160" s="642">
        <f t="shared" si="111"/>
        <v>0</v>
      </c>
      <c r="L160" s="643"/>
      <c r="M160" s="644"/>
      <c r="N160" s="642">
        <f t="shared" si="112"/>
        <v>0</v>
      </c>
      <c r="O160" s="643"/>
      <c r="P160" s="644"/>
      <c r="Q160" s="642">
        <f t="shared" si="113"/>
        <v>0</v>
      </c>
      <c r="R160" s="643"/>
      <c r="S160" s="644"/>
      <c r="T160" s="642">
        <f t="shared" si="114"/>
        <v>0</v>
      </c>
      <c r="U160" s="643"/>
      <c r="V160" s="644"/>
    </row>
    <row r="161" spans="2:22" ht="29.15" customHeight="1" thickBot="1">
      <c r="B161" s="258" t="s">
        <v>599</v>
      </c>
      <c r="C161" s="657" t="str">
        <f>原稿①!H122&amp;原稿①!K125</f>
        <v/>
      </c>
      <c r="D161" s="658"/>
      <c r="E161" s="258" t="s">
        <v>599</v>
      </c>
      <c r="F161" s="645" t="str">
        <f>原稿①!H122&amp;原稿①!L125</f>
        <v/>
      </c>
      <c r="G161" s="646"/>
      <c r="H161" s="258" t="s">
        <v>599</v>
      </c>
      <c r="I161" s="645" t="str">
        <f>原稿①!H122&amp;原稿①!M125</f>
        <v/>
      </c>
      <c r="J161" s="646"/>
      <c r="K161" s="258" t="s">
        <v>599</v>
      </c>
      <c r="L161" s="645" t="str">
        <f>原稿①!H122&amp;原稿①!N125</f>
        <v/>
      </c>
      <c r="M161" s="646"/>
      <c r="N161" s="258" t="s">
        <v>599</v>
      </c>
      <c r="O161" s="645" t="str">
        <f>原稿①!H122&amp;原稿①!O125</f>
        <v/>
      </c>
      <c r="P161" s="646"/>
      <c r="Q161" s="258" t="s">
        <v>599</v>
      </c>
      <c r="R161" s="645" t="str">
        <f>原稿①!H122&amp;原稿①!P125</f>
        <v/>
      </c>
      <c r="S161" s="646"/>
      <c r="T161" s="258" t="s">
        <v>599</v>
      </c>
      <c r="U161" s="645" t="str">
        <f>原稿①!H122&amp;原稿①!Q125</f>
        <v/>
      </c>
      <c r="V161" s="646"/>
    </row>
    <row r="162" spans="2:22" s="113" customFormat="1" ht="26" thickTop="1">
      <c r="B162" s="68" t="str">
        <f>B141</f>
        <v>1B</v>
      </c>
      <c r="C162" s="122">
        <f>C141</f>
        <v>45199</v>
      </c>
      <c r="D162" s="124" t="str">
        <f>IF(ISBLANK(原稿①!K128),"EC","EC")</f>
        <v>EC</v>
      </c>
      <c r="E162" s="111" t="str">
        <f>B162</f>
        <v>1B</v>
      </c>
      <c r="F162" s="43">
        <f>C162</f>
        <v>45199</v>
      </c>
      <c r="G162" s="112" t="str">
        <f>IF(ISBLANK(原稿①!L128),"EC","EC")</f>
        <v>EC</v>
      </c>
      <c r="H162" s="111" t="str">
        <f>E162</f>
        <v>1B</v>
      </c>
      <c r="I162" s="43">
        <f>F162</f>
        <v>45199</v>
      </c>
      <c r="J162" s="112" t="str">
        <f>IF(ISBLANK(原稿①!M128),"EC","EC")</f>
        <v>EC</v>
      </c>
      <c r="K162" s="111" t="str">
        <f>H162</f>
        <v>1B</v>
      </c>
      <c r="L162" s="43">
        <f>I162</f>
        <v>45199</v>
      </c>
      <c r="M162" s="112" t="str">
        <f>IF(ISBLANK(原稿①!N128),"EC","EC")</f>
        <v>EC</v>
      </c>
      <c r="N162" s="111" t="str">
        <f>K162</f>
        <v>1B</v>
      </c>
      <c r="O162" s="43">
        <f>L162</f>
        <v>45199</v>
      </c>
      <c r="P162" s="112" t="str">
        <f>IF(ISBLANK(原稿①!O128),"EC","EC")</f>
        <v>EC</v>
      </c>
      <c r="Q162" s="111" t="str">
        <f>N162</f>
        <v>1B</v>
      </c>
      <c r="R162" s="43">
        <f>O162</f>
        <v>45199</v>
      </c>
      <c r="S162" s="112" t="str">
        <f>IF(ISBLANK(原稿①!P128),"EC","EC")</f>
        <v>EC</v>
      </c>
      <c r="T162" s="111" t="str">
        <f>Q162</f>
        <v>1B</v>
      </c>
      <c r="U162" s="43">
        <f>R162</f>
        <v>45199</v>
      </c>
      <c r="V162" s="112" t="str">
        <f>IF(ISBLANK(原稿①!Q128),"EC","EC")</f>
        <v>EC</v>
      </c>
    </row>
    <row r="163" spans="2:22" s="198" customFormat="1" ht="33" customHeight="1">
      <c r="B163" s="647">
        <f>B156+1</f>
        <v>24</v>
      </c>
      <c r="C163" s="670" t="s">
        <v>11</v>
      </c>
      <c r="D163" s="196">
        <f>原稿①!K126</f>
        <v>0</v>
      </c>
      <c r="E163" s="647">
        <f>B163</f>
        <v>24</v>
      </c>
      <c r="F163" s="649" t="s">
        <v>11</v>
      </c>
      <c r="G163" s="197">
        <f>原稿①!L126</f>
        <v>0</v>
      </c>
      <c r="H163" s="647">
        <f>E163</f>
        <v>24</v>
      </c>
      <c r="I163" s="649" t="s">
        <v>11</v>
      </c>
      <c r="J163" s="197">
        <f>原稿①!M126</f>
        <v>0</v>
      </c>
      <c r="K163" s="647">
        <f>H163</f>
        <v>24</v>
      </c>
      <c r="L163" s="649" t="s">
        <v>11</v>
      </c>
      <c r="M163" s="197">
        <f>原稿①!N126</f>
        <v>0</v>
      </c>
      <c r="N163" s="647">
        <f>K163</f>
        <v>24</v>
      </c>
      <c r="O163" s="649" t="s">
        <v>11</v>
      </c>
      <c r="P163" s="197">
        <f>原稿①!O126</f>
        <v>0</v>
      </c>
      <c r="Q163" s="647">
        <f>N163</f>
        <v>24</v>
      </c>
      <c r="R163" s="649" t="s">
        <v>11</v>
      </c>
      <c r="S163" s="197">
        <f>原稿①!P126</f>
        <v>0</v>
      </c>
      <c r="T163" s="647">
        <f>Q163</f>
        <v>24</v>
      </c>
      <c r="U163" s="649" t="s">
        <v>11</v>
      </c>
      <c r="V163" s="197">
        <f>原稿①!Q126</f>
        <v>0</v>
      </c>
    </row>
    <row r="164" spans="2:22" s="284" customFormat="1" ht="43" customHeight="1">
      <c r="B164" s="665"/>
      <c r="C164" s="676"/>
      <c r="D164" s="272" t="str">
        <f>IFERROR(VLOOKUP(D163,'自動計算（このシートは消さない）'!$I$3:$J$62,2,FALSE),"")</f>
        <v/>
      </c>
      <c r="E164" s="665"/>
      <c r="F164" s="659"/>
      <c r="G164" s="273" t="str">
        <f>IFERROR(VLOOKUP(G163,'自動計算（このシートは消さない）'!$I$3:$J$62,2,FALSE),"")</f>
        <v/>
      </c>
      <c r="H164" s="665"/>
      <c r="I164" s="659"/>
      <c r="J164" s="273" t="str">
        <f>IFERROR(VLOOKUP(J163,'自動計算（このシートは消さない）'!$I$3:$J$62,2,FALSE),"")</f>
        <v/>
      </c>
      <c r="K164" s="665"/>
      <c r="L164" s="659"/>
      <c r="M164" s="273" t="str">
        <f>IFERROR(VLOOKUP(M163,'自動計算（このシートは消さない）'!$I$3:$J$62,2,FALSE),"")</f>
        <v/>
      </c>
      <c r="N164" s="665"/>
      <c r="O164" s="659"/>
      <c r="P164" s="273" t="str">
        <f>IFERROR(VLOOKUP(P163,'自動計算（このシートは消さない）'!$I$3:$J$62,2,FALSE),"")</f>
        <v/>
      </c>
      <c r="Q164" s="665"/>
      <c r="R164" s="659"/>
      <c r="S164" s="273" t="str">
        <f>IFERROR(VLOOKUP(S163,'自動計算（このシートは消さない）'!$I$3:$J$62,2,FALSE),"")</f>
        <v/>
      </c>
      <c r="T164" s="665"/>
      <c r="U164" s="659"/>
      <c r="V164" s="273" t="str">
        <f>IFERROR(VLOOKUP(V163,'自動計算（このシートは消さない）'!$I$3:$J$62,2,FALSE),"")</f>
        <v/>
      </c>
    </row>
    <row r="165" spans="2:22" s="284" customFormat="1" ht="43" customHeight="1">
      <c r="B165" s="639">
        <f>原稿①!F126</f>
        <v>0</v>
      </c>
      <c r="C165" s="640"/>
      <c r="D165" s="641"/>
      <c r="E165" s="639">
        <f>$B165</f>
        <v>0</v>
      </c>
      <c r="F165" s="640"/>
      <c r="G165" s="641"/>
      <c r="H165" s="639">
        <f>$B165</f>
        <v>0</v>
      </c>
      <c r="I165" s="640"/>
      <c r="J165" s="641"/>
      <c r="K165" s="639">
        <f>$B165</f>
        <v>0</v>
      </c>
      <c r="L165" s="640"/>
      <c r="M165" s="641"/>
      <c r="N165" s="639">
        <f>$B165</f>
        <v>0</v>
      </c>
      <c r="O165" s="640"/>
      <c r="P165" s="641"/>
      <c r="Q165" s="639">
        <f>$B165</f>
        <v>0</v>
      </c>
      <c r="R165" s="640"/>
      <c r="S165" s="641"/>
      <c r="T165" s="639">
        <f>$B165</f>
        <v>0</v>
      </c>
      <c r="U165" s="640"/>
      <c r="V165" s="641"/>
    </row>
    <row r="166" spans="2:22" s="284" customFormat="1" ht="43" customHeight="1">
      <c r="B166" s="639">
        <f>原稿①!I126</f>
        <v>0</v>
      </c>
      <c r="C166" s="640"/>
      <c r="D166" s="641"/>
      <c r="E166" s="639">
        <f>B166</f>
        <v>0</v>
      </c>
      <c r="F166" s="640"/>
      <c r="G166" s="641"/>
      <c r="H166" s="639">
        <f t="shared" ref="H166:H167" si="115">E166</f>
        <v>0</v>
      </c>
      <c r="I166" s="640"/>
      <c r="J166" s="641"/>
      <c r="K166" s="639">
        <f t="shared" ref="K166:K167" si="116">H166</f>
        <v>0</v>
      </c>
      <c r="L166" s="640"/>
      <c r="M166" s="641"/>
      <c r="N166" s="639">
        <f t="shared" ref="N166:N167" si="117">K166</f>
        <v>0</v>
      </c>
      <c r="O166" s="640"/>
      <c r="P166" s="641"/>
      <c r="Q166" s="639">
        <f t="shared" ref="Q166:Q167" si="118">N166</f>
        <v>0</v>
      </c>
      <c r="R166" s="640"/>
      <c r="S166" s="641"/>
      <c r="T166" s="639">
        <f t="shared" ref="T166:T167" si="119">Q166</f>
        <v>0</v>
      </c>
      <c r="U166" s="640"/>
      <c r="V166" s="641"/>
    </row>
    <row r="167" spans="2:22" s="271" customFormat="1" ht="46">
      <c r="B167" s="651">
        <f>原稿①!J126</f>
        <v>0</v>
      </c>
      <c r="C167" s="652"/>
      <c r="D167" s="653"/>
      <c r="E167" s="642">
        <f>B167</f>
        <v>0</v>
      </c>
      <c r="F167" s="643"/>
      <c r="G167" s="644"/>
      <c r="H167" s="642">
        <f t="shared" si="115"/>
        <v>0</v>
      </c>
      <c r="I167" s="643"/>
      <c r="J167" s="644"/>
      <c r="K167" s="642">
        <f t="shared" si="116"/>
        <v>0</v>
      </c>
      <c r="L167" s="643"/>
      <c r="M167" s="644"/>
      <c r="N167" s="642">
        <f t="shared" si="117"/>
        <v>0</v>
      </c>
      <c r="O167" s="643"/>
      <c r="P167" s="644"/>
      <c r="Q167" s="642">
        <f t="shared" si="118"/>
        <v>0</v>
      </c>
      <c r="R167" s="643"/>
      <c r="S167" s="644"/>
      <c r="T167" s="642">
        <f t="shared" si="119"/>
        <v>0</v>
      </c>
      <c r="U167" s="643"/>
      <c r="V167" s="644"/>
    </row>
    <row r="168" spans="2:22" ht="29.15" customHeight="1" thickBot="1">
      <c r="B168" s="258" t="s">
        <v>599</v>
      </c>
      <c r="C168" s="657" t="str">
        <f>原稿①!H126&amp;原稿①!K129</f>
        <v/>
      </c>
      <c r="D168" s="658"/>
      <c r="E168" s="258" t="s">
        <v>599</v>
      </c>
      <c r="F168" s="645" t="str">
        <f>原稿①!H126&amp;原稿①!L129</f>
        <v/>
      </c>
      <c r="G168" s="646"/>
      <c r="H168" s="258" t="s">
        <v>599</v>
      </c>
      <c r="I168" s="645" t="str">
        <f>原稿①!H126&amp;原稿①!M129</f>
        <v/>
      </c>
      <c r="J168" s="646"/>
      <c r="K168" s="258" t="s">
        <v>599</v>
      </c>
      <c r="L168" s="645" t="str">
        <f>原稿①!H126&amp;原稿①!N129</f>
        <v/>
      </c>
      <c r="M168" s="646"/>
      <c r="N168" s="258" t="s">
        <v>599</v>
      </c>
      <c r="O168" s="645" t="str">
        <f>原稿①!H126&amp;原稿①!O129</f>
        <v/>
      </c>
      <c r="P168" s="646"/>
      <c r="Q168" s="258" t="s">
        <v>599</v>
      </c>
      <c r="R168" s="645" t="str">
        <f>原稿①!H126&amp;原稿①!P129</f>
        <v/>
      </c>
      <c r="S168" s="646"/>
      <c r="T168" s="258" t="s">
        <v>599</v>
      </c>
      <c r="U168" s="645" t="str">
        <f>原稿①!H126&amp;原稿①!Q129</f>
        <v/>
      </c>
      <c r="V168" s="646"/>
    </row>
    <row r="169" spans="2:22" s="113" customFormat="1" ht="26" thickTop="1">
      <c r="B169" s="69" t="str">
        <f>B141</f>
        <v>1B</v>
      </c>
      <c r="C169" s="123">
        <f>C141</f>
        <v>45199</v>
      </c>
      <c r="D169" s="125" t="str">
        <f>IF(ISBLANK(原稿①!K132),"EC","EC")</f>
        <v>EC</v>
      </c>
      <c r="E169" s="114" t="str">
        <f>B169</f>
        <v>1B</v>
      </c>
      <c r="F169" s="56">
        <f>C169</f>
        <v>45199</v>
      </c>
      <c r="G169" s="115" t="str">
        <f>IF(ISBLANK(原稿①!L132),"EC","EC")</f>
        <v>EC</v>
      </c>
      <c r="H169" s="114" t="str">
        <f>E169</f>
        <v>1B</v>
      </c>
      <c r="I169" s="56">
        <f>F169</f>
        <v>45199</v>
      </c>
      <c r="J169" s="115" t="str">
        <f>IF(ISBLANK(原稿①!M132),"EC","EC")</f>
        <v>EC</v>
      </c>
      <c r="K169" s="114" t="str">
        <f>H169</f>
        <v>1B</v>
      </c>
      <c r="L169" s="56">
        <f>I169</f>
        <v>45199</v>
      </c>
      <c r="M169" s="115" t="str">
        <f>IF(ISBLANK(原稿①!N132),"EC","EC")</f>
        <v>EC</v>
      </c>
      <c r="N169" s="114" t="str">
        <f>K169</f>
        <v>1B</v>
      </c>
      <c r="O169" s="56">
        <f>L169</f>
        <v>45199</v>
      </c>
      <c r="P169" s="115" t="str">
        <f>IF(ISBLANK(原稿①!O132),"EC","EC")</f>
        <v>EC</v>
      </c>
      <c r="Q169" s="114" t="str">
        <f>N169</f>
        <v>1B</v>
      </c>
      <c r="R169" s="56">
        <f>O169</f>
        <v>45199</v>
      </c>
      <c r="S169" s="115" t="str">
        <f>IF(ISBLANK(原稿①!P132),"EC","EC")</f>
        <v>EC</v>
      </c>
      <c r="T169" s="114" t="str">
        <f>Q169</f>
        <v>1B</v>
      </c>
      <c r="U169" s="56">
        <f>R169</f>
        <v>45199</v>
      </c>
      <c r="V169" s="115" t="str">
        <f>IF(ISBLANK(原稿①!Q132),"EC","EC")</f>
        <v>EC</v>
      </c>
    </row>
    <row r="170" spans="2:22" s="198" customFormat="1" ht="33" customHeight="1">
      <c r="B170" s="647">
        <f>B163+1</f>
        <v>25</v>
      </c>
      <c r="C170" s="670" t="s">
        <v>11</v>
      </c>
      <c r="D170" s="196">
        <f>原稿①!K130</f>
        <v>0</v>
      </c>
      <c r="E170" s="647">
        <f>B170</f>
        <v>25</v>
      </c>
      <c r="F170" s="649" t="s">
        <v>11</v>
      </c>
      <c r="G170" s="197">
        <f>原稿①!L130</f>
        <v>0</v>
      </c>
      <c r="H170" s="647">
        <f>E170</f>
        <v>25</v>
      </c>
      <c r="I170" s="649" t="s">
        <v>11</v>
      </c>
      <c r="J170" s="197">
        <f>原稿①!M130</f>
        <v>0</v>
      </c>
      <c r="K170" s="647">
        <f>H170</f>
        <v>25</v>
      </c>
      <c r="L170" s="649" t="s">
        <v>11</v>
      </c>
      <c r="M170" s="197">
        <f>原稿①!N130</f>
        <v>0</v>
      </c>
      <c r="N170" s="647">
        <f>K170</f>
        <v>25</v>
      </c>
      <c r="O170" s="649" t="s">
        <v>11</v>
      </c>
      <c r="P170" s="197">
        <f>原稿①!O130</f>
        <v>0</v>
      </c>
      <c r="Q170" s="647">
        <f>N170</f>
        <v>25</v>
      </c>
      <c r="R170" s="649" t="s">
        <v>11</v>
      </c>
      <c r="S170" s="197">
        <f>原稿①!P130</f>
        <v>0</v>
      </c>
      <c r="T170" s="647">
        <f>Q170</f>
        <v>25</v>
      </c>
      <c r="U170" s="649" t="s">
        <v>11</v>
      </c>
      <c r="V170" s="197">
        <f>原稿①!Q130</f>
        <v>0</v>
      </c>
    </row>
    <row r="171" spans="2:22" s="284" customFormat="1" ht="43" customHeight="1">
      <c r="B171" s="656"/>
      <c r="C171" s="671"/>
      <c r="D171" s="272" t="str">
        <f>IFERROR(VLOOKUP(D170,'自動計算（このシートは消さない）'!$I$3:$J$62,2,FALSE),"")</f>
        <v/>
      </c>
      <c r="E171" s="656"/>
      <c r="F171" s="650"/>
      <c r="G171" s="273" t="str">
        <f>IFERROR(VLOOKUP(G170,'自動計算（このシートは消さない）'!$I$3:$J$62,2,FALSE),"")</f>
        <v/>
      </c>
      <c r="H171" s="656"/>
      <c r="I171" s="650"/>
      <c r="J171" s="273" t="str">
        <f>IFERROR(VLOOKUP(J170,'自動計算（このシートは消さない）'!$I$3:$J$62,2,FALSE),"")</f>
        <v/>
      </c>
      <c r="K171" s="656"/>
      <c r="L171" s="650"/>
      <c r="M171" s="273" t="str">
        <f>IFERROR(VLOOKUP(M170,'自動計算（このシートは消さない）'!$I$3:$J$62,2,FALSE),"")</f>
        <v/>
      </c>
      <c r="N171" s="656"/>
      <c r="O171" s="650"/>
      <c r="P171" s="273" t="str">
        <f>IFERROR(VLOOKUP(P170,'自動計算（このシートは消さない）'!$I$3:$J$62,2,FALSE),"")</f>
        <v/>
      </c>
      <c r="Q171" s="656"/>
      <c r="R171" s="650"/>
      <c r="S171" s="273" t="str">
        <f>IFERROR(VLOOKUP(S170,'自動計算（このシートは消さない）'!$I$3:$J$62,2,FALSE),"")</f>
        <v/>
      </c>
      <c r="T171" s="656"/>
      <c r="U171" s="650"/>
      <c r="V171" s="273" t="str">
        <f>IFERROR(VLOOKUP(V170,'自動計算（このシートは消さない）'!$I$3:$J$62,2,FALSE),"")</f>
        <v/>
      </c>
    </row>
    <row r="172" spans="2:22" s="284" customFormat="1" ht="43" customHeight="1">
      <c r="B172" s="639">
        <f>原稿①!F130</f>
        <v>0</v>
      </c>
      <c r="C172" s="640"/>
      <c r="D172" s="641"/>
      <c r="E172" s="639">
        <f>$B172</f>
        <v>0</v>
      </c>
      <c r="F172" s="640"/>
      <c r="G172" s="641"/>
      <c r="H172" s="639">
        <f>$B172</f>
        <v>0</v>
      </c>
      <c r="I172" s="640"/>
      <c r="J172" s="641"/>
      <c r="K172" s="639">
        <f>$B172</f>
        <v>0</v>
      </c>
      <c r="L172" s="640"/>
      <c r="M172" s="641"/>
      <c r="N172" s="639">
        <f>$B172</f>
        <v>0</v>
      </c>
      <c r="O172" s="640"/>
      <c r="P172" s="641"/>
      <c r="Q172" s="639">
        <f>$B172</f>
        <v>0</v>
      </c>
      <c r="R172" s="640"/>
      <c r="S172" s="641"/>
      <c r="T172" s="639">
        <f>$B172</f>
        <v>0</v>
      </c>
      <c r="U172" s="640"/>
      <c r="V172" s="641"/>
    </row>
    <row r="173" spans="2:22" s="284" customFormat="1" ht="43" customHeight="1">
      <c r="B173" s="639">
        <f>原稿①!I130</f>
        <v>0</v>
      </c>
      <c r="C173" s="640"/>
      <c r="D173" s="641"/>
      <c r="E173" s="639">
        <f>B173</f>
        <v>0</v>
      </c>
      <c r="F173" s="640"/>
      <c r="G173" s="641"/>
      <c r="H173" s="639">
        <f t="shared" ref="H173:H174" si="120">E173</f>
        <v>0</v>
      </c>
      <c r="I173" s="640"/>
      <c r="J173" s="641"/>
      <c r="K173" s="639">
        <f t="shared" ref="K173:K174" si="121">H173</f>
        <v>0</v>
      </c>
      <c r="L173" s="640"/>
      <c r="M173" s="641"/>
      <c r="N173" s="639">
        <f t="shared" ref="N173:N174" si="122">K173</f>
        <v>0</v>
      </c>
      <c r="O173" s="640"/>
      <c r="P173" s="641"/>
      <c r="Q173" s="639">
        <f t="shared" ref="Q173:Q174" si="123">N173</f>
        <v>0</v>
      </c>
      <c r="R173" s="640"/>
      <c r="S173" s="641"/>
      <c r="T173" s="639">
        <f t="shared" ref="T173:T174" si="124">Q173</f>
        <v>0</v>
      </c>
      <c r="U173" s="640"/>
      <c r="V173" s="641"/>
    </row>
    <row r="174" spans="2:22" s="271" customFormat="1" ht="46">
      <c r="B174" s="651">
        <f>原稿①!J130</f>
        <v>0</v>
      </c>
      <c r="C174" s="652"/>
      <c r="D174" s="653"/>
      <c r="E174" s="642">
        <f>B174</f>
        <v>0</v>
      </c>
      <c r="F174" s="643"/>
      <c r="G174" s="644"/>
      <c r="H174" s="642">
        <f t="shared" si="120"/>
        <v>0</v>
      </c>
      <c r="I174" s="643"/>
      <c r="J174" s="644"/>
      <c r="K174" s="642">
        <f t="shared" si="121"/>
        <v>0</v>
      </c>
      <c r="L174" s="643"/>
      <c r="M174" s="644"/>
      <c r="N174" s="642">
        <f t="shared" si="122"/>
        <v>0</v>
      </c>
      <c r="O174" s="643"/>
      <c r="P174" s="644"/>
      <c r="Q174" s="642">
        <f t="shared" si="123"/>
        <v>0</v>
      </c>
      <c r="R174" s="643"/>
      <c r="S174" s="644"/>
      <c r="T174" s="642">
        <f t="shared" si="124"/>
        <v>0</v>
      </c>
      <c r="U174" s="643"/>
      <c r="V174" s="644"/>
    </row>
    <row r="175" spans="2:22" ht="29.15" customHeight="1" thickBot="1">
      <c r="B175" s="259" t="s">
        <v>599</v>
      </c>
      <c r="C175" s="657" t="str">
        <f>原稿①!H130&amp;原稿①!K133</f>
        <v/>
      </c>
      <c r="D175" s="658"/>
      <c r="E175" s="259" t="s">
        <v>599</v>
      </c>
      <c r="F175" s="645" t="str">
        <f>原稿①!H130&amp;原稿①!L133</f>
        <v/>
      </c>
      <c r="G175" s="646"/>
      <c r="H175" s="259" t="s">
        <v>599</v>
      </c>
      <c r="I175" s="645" t="str">
        <f>原稿①!H130&amp;原稿①!M133</f>
        <v/>
      </c>
      <c r="J175" s="646"/>
      <c r="K175" s="259" t="s">
        <v>599</v>
      </c>
      <c r="L175" s="645" t="str">
        <f>原稿①!H130&amp;原稿①!N133</f>
        <v/>
      </c>
      <c r="M175" s="646"/>
      <c r="N175" s="259" t="s">
        <v>599</v>
      </c>
      <c r="O175" s="645" t="str">
        <f>原稿①!H130&amp;原稿①!O133</f>
        <v/>
      </c>
      <c r="P175" s="646"/>
      <c r="Q175" s="259" t="s">
        <v>599</v>
      </c>
      <c r="R175" s="645" t="str">
        <f>原稿①!H130&amp;原稿①!P133</f>
        <v/>
      </c>
      <c r="S175" s="646"/>
      <c r="T175" s="259" t="s">
        <v>599</v>
      </c>
      <c r="U175" s="645" t="str">
        <f>原稿①!H130&amp;原稿①!Q133</f>
        <v/>
      </c>
      <c r="V175" s="646"/>
    </row>
    <row r="176" spans="2:22" s="113" customFormat="1" ht="26" thickTop="1">
      <c r="B176" s="68" t="str">
        <f>B141</f>
        <v>1B</v>
      </c>
      <c r="C176" s="122">
        <f>C141</f>
        <v>45199</v>
      </c>
      <c r="D176" s="124" t="str">
        <f>IF(ISBLANK(原稿①!K136),"EC","EC")</f>
        <v>EC</v>
      </c>
      <c r="E176" s="111" t="str">
        <f>B176</f>
        <v>1B</v>
      </c>
      <c r="F176" s="43">
        <f>C176</f>
        <v>45199</v>
      </c>
      <c r="G176" s="112" t="str">
        <f>IF(ISBLANK(原稿①!L136),"EC","EC")</f>
        <v>EC</v>
      </c>
      <c r="H176" s="111" t="str">
        <f>E176</f>
        <v>1B</v>
      </c>
      <c r="I176" s="43">
        <f>F176</f>
        <v>45199</v>
      </c>
      <c r="J176" s="112" t="str">
        <f>IF(ISBLANK(原稿①!M136),"EC","EC")</f>
        <v>EC</v>
      </c>
      <c r="K176" s="111" t="str">
        <f>H176</f>
        <v>1B</v>
      </c>
      <c r="L176" s="43">
        <f>I176</f>
        <v>45199</v>
      </c>
      <c r="M176" s="112" t="str">
        <f>IF(ISBLANK(原稿①!N136),"EC","EC")</f>
        <v>EC</v>
      </c>
      <c r="N176" s="111" t="str">
        <f>K176</f>
        <v>1B</v>
      </c>
      <c r="O176" s="43">
        <f>L176</f>
        <v>45199</v>
      </c>
      <c r="P176" s="112" t="str">
        <f>IF(ISBLANK(原稿①!O136),"EC","EC")</f>
        <v>EC</v>
      </c>
      <c r="Q176" s="111" t="str">
        <f>N176</f>
        <v>1B</v>
      </c>
      <c r="R176" s="43">
        <f>O176</f>
        <v>45199</v>
      </c>
      <c r="S176" s="112" t="str">
        <f>IF(ISBLANK(原稿①!P136),"EC","EC")</f>
        <v>EC</v>
      </c>
      <c r="T176" s="111" t="str">
        <f>Q176</f>
        <v>1B</v>
      </c>
      <c r="U176" s="43">
        <f>R176</f>
        <v>45199</v>
      </c>
      <c r="V176" s="112" t="str">
        <f>IF(ISBLANK(原稿①!Q136),"EC","EC")</f>
        <v>EC</v>
      </c>
    </row>
    <row r="177" spans="2:22" s="198" customFormat="1" ht="33" customHeight="1">
      <c r="B177" s="647">
        <f>B170+1</f>
        <v>26</v>
      </c>
      <c r="C177" s="670" t="s">
        <v>11</v>
      </c>
      <c r="D177" s="196">
        <f>原稿①!K134</f>
        <v>0</v>
      </c>
      <c r="E177" s="647">
        <f>B177</f>
        <v>26</v>
      </c>
      <c r="F177" s="649" t="s">
        <v>11</v>
      </c>
      <c r="G177" s="197">
        <f>原稿①!L134</f>
        <v>0</v>
      </c>
      <c r="H177" s="647">
        <f>E177</f>
        <v>26</v>
      </c>
      <c r="I177" s="649" t="s">
        <v>11</v>
      </c>
      <c r="J177" s="197">
        <f>原稿①!M134</f>
        <v>0</v>
      </c>
      <c r="K177" s="647">
        <f>H177</f>
        <v>26</v>
      </c>
      <c r="L177" s="649" t="s">
        <v>11</v>
      </c>
      <c r="M177" s="197">
        <f>原稿①!N134</f>
        <v>0</v>
      </c>
      <c r="N177" s="647">
        <f>K177</f>
        <v>26</v>
      </c>
      <c r="O177" s="649" t="s">
        <v>11</v>
      </c>
      <c r="P177" s="197">
        <f>原稿①!O134</f>
        <v>0</v>
      </c>
      <c r="Q177" s="647">
        <f>N177</f>
        <v>26</v>
      </c>
      <c r="R177" s="649" t="s">
        <v>11</v>
      </c>
      <c r="S177" s="197">
        <f>原稿①!P134</f>
        <v>0</v>
      </c>
      <c r="T177" s="647">
        <f>Q177</f>
        <v>26</v>
      </c>
      <c r="U177" s="649" t="s">
        <v>11</v>
      </c>
      <c r="V177" s="197">
        <f>原稿①!Q134</f>
        <v>0</v>
      </c>
    </row>
    <row r="178" spans="2:22" s="284" customFormat="1" ht="43" customHeight="1">
      <c r="B178" s="656"/>
      <c r="C178" s="671"/>
      <c r="D178" s="272" t="str">
        <f>IFERROR(VLOOKUP(D177,'自動計算（このシートは消さない）'!$I$3:$J$62,2,FALSE),"")</f>
        <v/>
      </c>
      <c r="E178" s="656"/>
      <c r="F178" s="650"/>
      <c r="G178" s="273" t="str">
        <f>IFERROR(VLOOKUP(G177,'自動計算（このシートは消さない）'!$I$3:$J$62,2,FALSE),"")</f>
        <v/>
      </c>
      <c r="H178" s="656"/>
      <c r="I178" s="650"/>
      <c r="J178" s="273" t="str">
        <f>IFERROR(VLOOKUP(J177,'自動計算（このシートは消さない）'!$I$3:$J$62,2,FALSE),"")</f>
        <v/>
      </c>
      <c r="K178" s="656"/>
      <c r="L178" s="650"/>
      <c r="M178" s="273" t="str">
        <f>IFERROR(VLOOKUP(M177,'自動計算（このシートは消さない）'!$I$3:$J$62,2,FALSE),"")</f>
        <v/>
      </c>
      <c r="N178" s="656"/>
      <c r="O178" s="650"/>
      <c r="P178" s="273" t="str">
        <f>IFERROR(VLOOKUP(P177,'自動計算（このシートは消さない）'!$I$3:$J$62,2,FALSE),"")</f>
        <v/>
      </c>
      <c r="Q178" s="656"/>
      <c r="R178" s="650"/>
      <c r="S178" s="273" t="str">
        <f>IFERROR(VLOOKUP(S177,'自動計算（このシートは消さない）'!$I$3:$J$62,2,FALSE),"")</f>
        <v/>
      </c>
      <c r="T178" s="656"/>
      <c r="U178" s="650"/>
      <c r="V178" s="273" t="str">
        <f>IFERROR(VLOOKUP(V177,'自動計算（このシートは消さない）'!$I$3:$J$62,2,FALSE),"")</f>
        <v/>
      </c>
    </row>
    <row r="179" spans="2:22" s="284" customFormat="1" ht="43" customHeight="1">
      <c r="B179" s="639">
        <f>原稿①!F134</f>
        <v>0</v>
      </c>
      <c r="C179" s="640"/>
      <c r="D179" s="641"/>
      <c r="E179" s="639">
        <f>$B179</f>
        <v>0</v>
      </c>
      <c r="F179" s="640"/>
      <c r="G179" s="641"/>
      <c r="H179" s="639">
        <f>$B179</f>
        <v>0</v>
      </c>
      <c r="I179" s="640"/>
      <c r="J179" s="641"/>
      <c r="K179" s="639">
        <f>$B179</f>
        <v>0</v>
      </c>
      <c r="L179" s="640"/>
      <c r="M179" s="641"/>
      <c r="N179" s="639">
        <f>$B179</f>
        <v>0</v>
      </c>
      <c r="O179" s="640"/>
      <c r="P179" s="641"/>
      <c r="Q179" s="639">
        <f>$B179</f>
        <v>0</v>
      </c>
      <c r="R179" s="640"/>
      <c r="S179" s="641"/>
      <c r="T179" s="639">
        <f>$B179</f>
        <v>0</v>
      </c>
      <c r="U179" s="640"/>
      <c r="V179" s="641"/>
    </row>
    <row r="180" spans="2:22" s="284" customFormat="1" ht="43" customHeight="1">
      <c r="B180" s="639">
        <f>原稿①!I134</f>
        <v>0</v>
      </c>
      <c r="C180" s="640"/>
      <c r="D180" s="641"/>
      <c r="E180" s="639">
        <f>B180</f>
        <v>0</v>
      </c>
      <c r="F180" s="640"/>
      <c r="G180" s="641"/>
      <c r="H180" s="639">
        <f t="shared" ref="H180:H181" si="125">E180</f>
        <v>0</v>
      </c>
      <c r="I180" s="640"/>
      <c r="J180" s="641"/>
      <c r="K180" s="639">
        <f t="shared" ref="K180:K181" si="126">H180</f>
        <v>0</v>
      </c>
      <c r="L180" s="640"/>
      <c r="M180" s="641"/>
      <c r="N180" s="639">
        <f t="shared" ref="N180:N181" si="127">K180</f>
        <v>0</v>
      </c>
      <c r="O180" s="640"/>
      <c r="P180" s="641"/>
      <c r="Q180" s="639">
        <f t="shared" ref="Q180:Q181" si="128">N180</f>
        <v>0</v>
      </c>
      <c r="R180" s="640"/>
      <c r="S180" s="641"/>
      <c r="T180" s="639">
        <f t="shared" ref="T180:T181" si="129">Q180</f>
        <v>0</v>
      </c>
      <c r="U180" s="640"/>
      <c r="V180" s="641"/>
    </row>
    <row r="181" spans="2:22" s="271" customFormat="1" ht="46">
      <c r="B181" s="651">
        <f>原稿①!J134</f>
        <v>0</v>
      </c>
      <c r="C181" s="652"/>
      <c r="D181" s="653"/>
      <c r="E181" s="642">
        <f>B181</f>
        <v>0</v>
      </c>
      <c r="F181" s="643"/>
      <c r="G181" s="644"/>
      <c r="H181" s="642">
        <f t="shared" si="125"/>
        <v>0</v>
      </c>
      <c r="I181" s="643"/>
      <c r="J181" s="644"/>
      <c r="K181" s="642">
        <f t="shared" si="126"/>
        <v>0</v>
      </c>
      <c r="L181" s="643"/>
      <c r="M181" s="644"/>
      <c r="N181" s="642">
        <f t="shared" si="127"/>
        <v>0</v>
      </c>
      <c r="O181" s="643"/>
      <c r="P181" s="644"/>
      <c r="Q181" s="642">
        <f t="shared" si="128"/>
        <v>0</v>
      </c>
      <c r="R181" s="643"/>
      <c r="S181" s="644"/>
      <c r="T181" s="642">
        <f t="shared" si="129"/>
        <v>0</v>
      </c>
      <c r="U181" s="643"/>
      <c r="V181" s="644"/>
    </row>
    <row r="182" spans="2:22" ht="29.15" customHeight="1" thickBot="1">
      <c r="B182" s="260" t="s">
        <v>599</v>
      </c>
      <c r="C182" s="672" t="str">
        <f>原稿①!H134&amp;原稿①!K137</f>
        <v/>
      </c>
      <c r="D182" s="673"/>
      <c r="E182" s="260" t="s">
        <v>599</v>
      </c>
      <c r="F182" s="654" t="str">
        <f>原稿①!H134&amp;原稿①!L137</f>
        <v/>
      </c>
      <c r="G182" s="655"/>
      <c r="H182" s="260" t="s">
        <v>599</v>
      </c>
      <c r="I182" s="654" t="str">
        <f>原稿①!H134&amp;原稿①!M137</f>
        <v/>
      </c>
      <c r="J182" s="655"/>
      <c r="K182" s="260" t="s">
        <v>599</v>
      </c>
      <c r="L182" s="654" t="str">
        <f>原稿①!H134&amp;原稿①!N137</f>
        <v/>
      </c>
      <c r="M182" s="655"/>
      <c r="N182" s="260" t="s">
        <v>599</v>
      </c>
      <c r="O182" s="654" t="str">
        <f>原稿①!H134&amp;原稿①!O137</f>
        <v/>
      </c>
      <c r="P182" s="655"/>
      <c r="Q182" s="260" t="s">
        <v>599</v>
      </c>
      <c r="R182" s="654" t="str">
        <f>原稿①!H134&amp;原稿①!P137</f>
        <v/>
      </c>
      <c r="S182" s="655"/>
      <c r="T182" s="260" t="s">
        <v>599</v>
      </c>
      <c r="U182" s="654" t="str">
        <f>原稿①!H134&amp;原稿①!Q137</f>
        <v/>
      </c>
      <c r="V182" s="655"/>
    </row>
    <row r="183" spans="2:22" s="113" customFormat="1" ht="25.5">
      <c r="B183" s="69" t="str">
        <f>B141</f>
        <v>1B</v>
      </c>
      <c r="C183" s="123">
        <f>C141</f>
        <v>45199</v>
      </c>
      <c r="D183" s="125" t="str">
        <f>IF(ISBLANK(原稿①!K140),"EC","EC")</f>
        <v>EC</v>
      </c>
      <c r="E183" s="114" t="str">
        <f>B183</f>
        <v>1B</v>
      </c>
      <c r="F183" s="56">
        <f>C183</f>
        <v>45199</v>
      </c>
      <c r="G183" s="115" t="str">
        <f>IF(ISBLANK(原稿①!L140),"EC","EC")</f>
        <v>EC</v>
      </c>
      <c r="H183" s="114" t="str">
        <f>E183</f>
        <v>1B</v>
      </c>
      <c r="I183" s="56">
        <f>F183</f>
        <v>45199</v>
      </c>
      <c r="J183" s="115" t="str">
        <f>IF(ISBLANK(原稿①!M140),"EC","EC")</f>
        <v>EC</v>
      </c>
      <c r="K183" s="114" t="str">
        <f>H183</f>
        <v>1B</v>
      </c>
      <c r="L183" s="56">
        <f>I183</f>
        <v>45199</v>
      </c>
      <c r="M183" s="115" t="str">
        <f>IF(ISBLANK(原稿①!N140),"EC","EC")</f>
        <v>EC</v>
      </c>
      <c r="N183" s="114" t="str">
        <f>K183</f>
        <v>1B</v>
      </c>
      <c r="O183" s="56">
        <f>L183</f>
        <v>45199</v>
      </c>
      <c r="P183" s="115" t="str">
        <f>IF(ISBLANK(原稿①!O140),"EC","EC")</f>
        <v>EC</v>
      </c>
      <c r="Q183" s="114" t="str">
        <f>N183</f>
        <v>1B</v>
      </c>
      <c r="R183" s="56">
        <f>O183</f>
        <v>45199</v>
      </c>
      <c r="S183" s="115" t="str">
        <f>IF(ISBLANK(原稿①!P140),"EC","EC")</f>
        <v>EC</v>
      </c>
      <c r="T183" s="114" t="str">
        <f>Q183</f>
        <v>1B</v>
      </c>
      <c r="U183" s="56">
        <f>R183</f>
        <v>45199</v>
      </c>
      <c r="V183" s="115" t="str">
        <f>IF(ISBLANK(原稿①!Q140),"EC","EC")</f>
        <v>EC</v>
      </c>
    </row>
    <row r="184" spans="2:22" s="198" customFormat="1" ht="33" customHeight="1">
      <c r="B184" s="647">
        <f>B177+1</f>
        <v>27</v>
      </c>
      <c r="C184" s="670" t="s">
        <v>11</v>
      </c>
      <c r="D184" s="196">
        <f>原稿①!K138</f>
        <v>0</v>
      </c>
      <c r="E184" s="647">
        <f>B184</f>
        <v>27</v>
      </c>
      <c r="F184" s="649" t="s">
        <v>11</v>
      </c>
      <c r="G184" s="197">
        <f>原稿①!L138</f>
        <v>0</v>
      </c>
      <c r="H184" s="647">
        <f>E184</f>
        <v>27</v>
      </c>
      <c r="I184" s="649" t="s">
        <v>11</v>
      </c>
      <c r="J184" s="197">
        <f>原稿①!M138</f>
        <v>0</v>
      </c>
      <c r="K184" s="647">
        <f>H184</f>
        <v>27</v>
      </c>
      <c r="L184" s="649" t="s">
        <v>11</v>
      </c>
      <c r="M184" s="197">
        <f>原稿①!N138</f>
        <v>0</v>
      </c>
      <c r="N184" s="647">
        <f>K184</f>
        <v>27</v>
      </c>
      <c r="O184" s="649" t="s">
        <v>11</v>
      </c>
      <c r="P184" s="197">
        <f>原稿①!O138</f>
        <v>0</v>
      </c>
      <c r="Q184" s="647">
        <f>N184</f>
        <v>27</v>
      </c>
      <c r="R184" s="649" t="s">
        <v>11</v>
      </c>
      <c r="S184" s="197">
        <f>原稿①!P138</f>
        <v>0</v>
      </c>
      <c r="T184" s="647">
        <f>Q184</f>
        <v>27</v>
      </c>
      <c r="U184" s="649" t="s">
        <v>11</v>
      </c>
      <c r="V184" s="197">
        <f>原稿①!Q138</f>
        <v>0</v>
      </c>
    </row>
    <row r="185" spans="2:22" s="284" customFormat="1" ht="43" customHeight="1">
      <c r="B185" s="656"/>
      <c r="C185" s="671"/>
      <c r="D185" s="272" t="str">
        <f>IFERROR(VLOOKUP(D184,'自動計算（このシートは消さない）'!$I$3:$J$62,2,FALSE),"")</f>
        <v/>
      </c>
      <c r="E185" s="656"/>
      <c r="F185" s="650"/>
      <c r="G185" s="273" t="str">
        <f>IFERROR(VLOOKUP(G184,'自動計算（このシートは消さない）'!$I$3:$J$62,2,FALSE),"")</f>
        <v/>
      </c>
      <c r="H185" s="656"/>
      <c r="I185" s="650"/>
      <c r="J185" s="273" t="str">
        <f>IFERROR(VLOOKUP(J184,'自動計算（このシートは消さない）'!$I$3:$J$62,2,FALSE),"")</f>
        <v/>
      </c>
      <c r="K185" s="656"/>
      <c r="L185" s="650"/>
      <c r="M185" s="273" t="str">
        <f>IFERROR(VLOOKUP(M184,'自動計算（このシートは消さない）'!$I$3:$J$62,2,FALSE),"")</f>
        <v/>
      </c>
      <c r="N185" s="656"/>
      <c r="O185" s="650"/>
      <c r="P185" s="273" t="str">
        <f>IFERROR(VLOOKUP(P184,'自動計算（このシートは消さない）'!$I$3:$J$62,2,FALSE),"")</f>
        <v/>
      </c>
      <c r="Q185" s="656"/>
      <c r="R185" s="650"/>
      <c r="S185" s="273" t="str">
        <f>IFERROR(VLOOKUP(S184,'自動計算（このシートは消さない）'!$I$3:$J$62,2,FALSE),"")</f>
        <v/>
      </c>
      <c r="T185" s="656"/>
      <c r="U185" s="650"/>
      <c r="V185" s="273" t="str">
        <f>IFERROR(VLOOKUP(V184,'自動計算（このシートは消さない）'!$I$3:$J$62,2,FALSE),"")</f>
        <v/>
      </c>
    </row>
    <row r="186" spans="2:22" s="284" customFormat="1" ht="43" customHeight="1">
      <c r="B186" s="639">
        <f>原稿①!F138</f>
        <v>0</v>
      </c>
      <c r="C186" s="640"/>
      <c r="D186" s="641"/>
      <c r="E186" s="639">
        <f>$B186</f>
        <v>0</v>
      </c>
      <c r="F186" s="640"/>
      <c r="G186" s="641"/>
      <c r="H186" s="639">
        <f>$B186</f>
        <v>0</v>
      </c>
      <c r="I186" s="640"/>
      <c r="J186" s="641"/>
      <c r="K186" s="639">
        <f>$B186</f>
        <v>0</v>
      </c>
      <c r="L186" s="640"/>
      <c r="M186" s="641"/>
      <c r="N186" s="639">
        <f>$B186</f>
        <v>0</v>
      </c>
      <c r="O186" s="640"/>
      <c r="P186" s="641"/>
      <c r="Q186" s="639">
        <f>$B186</f>
        <v>0</v>
      </c>
      <c r="R186" s="640"/>
      <c r="S186" s="641"/>
      <c r="T186" s="639">
        <f>$B186</f>
        <v>0</v>
      </c>
      <c r="U186" s="640"/>
      <c r="V186" s="641"/>
    </row>
    <row r="187" spans="2:22" s="284" customFormat="1" ht="43" customHeight="1">
      <c r="B187" s="639">
        <f>原稿①!I138</f>
        <v>0</v>
      </c>
      <c r="C187" s="640"/>
      <c r="D187" s="641"/>
      <c r="E187" s="639">
        <f>B187</f>
        <v>0</v>
      </c>
      <c r="F187" s="640"/>
      <c r="G187" s="641"/>
      <c r="H187" s="639">
        <f t="shared" ref="H187:H188" si="130">E187</f>
        <v>0</v>
      </c>
      <c r="I187" s="640"/>
      <c r="J187" s="641"/>
      <c r="K187" s="639">
        <f t="shared" ref="K187:K188" si="131">H187</f>
        <v>0</v>
      </c>
      <c r="L187" s="640"/>
      <c r="M187" s="641"/>
      <c r="N187" s="639">
        <f t="shared" ref="N187:N188" si="132">K187</f>
        <v>0</v>
      </c>
      <c r="O187" s="640"/>
      <c r="P187" s="641"/>
      <c r="Q187" s="639">
        <f t="shared" ref="Q187:Q188" si="133">N187</f>
        <v>0</v>
      </c>
      <c r="R187" s="640"/>
      <c r="S187" s="641"/>
      <c r="T187" s="639">
        <f t="shared" ref="T187:T188" si="134">Q187</f>
        <v>0</v>
      </c>
      <c r="U187" s="640"/>
      <c r="V187" s="641"/>
    </row>
    <row r="188" spans="2:22" s="271" customFormat="1" ht="46">
      <c r="B188" s="651">
        <f>原稿①!J138</f>
        <v>0</v>
      </c>
      <c r="C188" s="652"/>
      <c r="D188" s="653"/>
      <c r="E188" s="642">
        <f>B188</f>
        <v>0</v>
      </c>
      <c r="F188" s="643"/>
      <c r="G188" s="644"/>
      <c r="H188" s="642">
        <f t="shared" si="130"/>
        <v>0</v>
      </c>
      <c r="I188" s="643"/>
      <c r="J188" s="644"/>
      <c r="K188" s="642">
        <f t="shared" si="131"/>
        <v>0</v>
      </c>
      <c r="L188" s="643"/>
      <c r="M188" s="644"/>
      <c r="N188" s="642">
        <f t="shared" si="132"/>
        <v>0</v>
      </c>
      <c r="O188" s="643"/>
      <c r="P188" s="644"/>
      <c r="Q188" s="642">
        <f t="shared" si="133"/>
        <v>0</v>
      </c>
      <c r="R188" s="643"/>
      <c r="S188" s="644"/>
      <c r="T188" s="642">
        <f t="shared" si="134"/>
        <v>0</v>
      </c>
      <c r="U188" s="643"/>
      <c r="V188" s="644"/>
    </row>
    <row r="189" spans="2:22" ht="29.15" customHeight="1" thickBot="1">
      <c r="B189" s="258" t="s">
        <v>599</v>
      </c>
      <c r="C189" s="657" t="str">
        <f>原稿①!H138&amp;原稿①!K141</f>
        <v/>
      </c>
      <c r="D189" s="658"/>
      <c r="E189" s="258" t="s">
        <v>599</v>
      </c>
      <c r="F189" s="645" t="str">
        <f>原稿①!H138&amp;原稿①!L141</f>
        <v/>
      </c>
      <c r="G189" s="646"/>
      <c r="H189" s="258" t="s">
        <v>599</v>
      </c>
      <c r="I189" s="645" t="str">
        <f>原稿①!H138&amp;原稿①!M141</f>
        <v/>
      </c>
      <c r="J189" s="646"/>
      <c r="K189" s="258" t="s">
        <v>599</v>
      </c>
      <c r="L189" s="645" t="str">
        <f>原稿①!H138&amp;原稿①!N141</f>
        <v/>
      </c>
      <c r="M189" s="646"/>
      <c r="N189" s="258" t="s">
        <v>599</v>
      </c>
      <c r="O189" s="645" t="str">
        <f>原稿①!H138&amp;原稿①!O141</f>
        <v/>
      </c>
      <c r="P189" s="646"/>
      <c r="Q189" s="258" t="s">
        <v>599</v>
      </c>
      <c r="R189" s="645" t="str">
        <f>原稿①!H138&amp;原稿①!P141</f>
        <v/>
      </c>
      <c r="S189" s="646"/>
      <c r="T189" s="258" t="s">
        <v>599</v>
      </c>
      <c r="U189" s="645" t="str">
        <f>原稿①!H138&amp;原稿①!Q141</f>
        <v/>
      </c>
      <c r="V189" s="646"/>
    </row>
    <row r="190" spans="2:22" ht="26" thickTop="1">
      <c r="B190" s="68" t="str">
        <f>B141</f>
        <v>1B</v>
      </c>
      <c r="C190" s="122">
        <f>C148</f>
        <v>45199</v>
      </c>
      <c r="D190" s="124" t="str">
        <f>IF(ISBLANK(原稿①!K144),"EC","EC")</f>
        <v>EC</v>
      </c>
      <c r="E190" s="68" t="str">
        <f>B190</f>
        <v>1B</v>
      </c>
      <c r="F190" s="43">
        <f>C190</f>
        <v>45199</v>
      </c>
      <c r="G190" s="106" t="str">
        <f>IF(ISBLANK(原稿①!L144),"EC","EC")</f>
        <v>EC</v>
      </c>
      <c r="H190" s="68" t="str">
        <f>E190</f>
        <v>1B</v>
      </c>
      <c r="I190" s="43">
        <f>F190</f>
        <v>45199</v>
      </c>
      <c r="J190" s="106" t="str">
        <f>IF(ISBLANK(原稿①!M144),"EC","EC")</f>
        <v>EC</v>
      </c>
      <c r="K190" s="68" t="str">
        <f>H190</f>
        <v>1B</v>
      </c>
      <c r="L190" s="43">
        <f>I190</f>
        <v>45199</v>
      </c>
      <c r="M190" s="106" t="str">
        <f>IF(ISBLANK(原稿①!N144),"EC","EC")</f>
        <v>EC</v>
      </c>
      <c r="N190" s="68" t="str">
        <f>K190</f>
        <v>1B</v>
      </c>
      <c r="O190" s="43">
        <f>L190</f>
        <v>45199</v>
      </c>
      <c r="P190" s="106" t="str">
        <f>IF(ISBLANK(原稿①!O144),"EC","EC")</f>
        <v>EC</v>
      </c>
      <c r="Q190" s="68" t="str">
        <f>N190</f>
        <v>1B</v>
      </c>
      <c r="R190" s="43">
        <f>O190</f>
        <v>45199</v>
      </c>
      <c r="S190" s="106" t="str">
        <f>IF(ISBLANK(原稿①!P144),"EC","EC")</f>
        <v>EC</v>
      </c>
      <c r="T190" s="68" t="str">
        <f>Q190</f>
        <v>1B</v>
      </c>
      <c r="U190" s="43">
        <f>R190</f>
        <v>45199</v>
      </c>
      <c r="V190" s="106" t="str">
        <f>IF(ISBLANK(原稿①!Q144),"EC","EC")</f>
        <v>EC</v>
      </c>
    </row>
    <row r="191" spans="2:22" s="198" customFormat="1" ht="33" customHeight="1">
      <c r="B191" s="647">
        <f>B184+1</f>
        <v>28</v>
      </c>
      <c r="C191" s="670" t="s">
        <v>11</v>
      </c>
      <c r="D191" s="196">
        <f>原稿①!K142</f>
        <v>0</v>
      </c>
      <c r="E191" s="647">
        <f>B191</f>
        <v>28</v>
      </c>
      <c r="F191" s="649" t="s">
        <v>11</v>
      </c>
      <c r="G191" s="197">
        <f>原稿①!L142</f>
        <v>0</v>
      </c>
      <c r="H191" s="647">
        <f>E191</f>
        <v>28</v>
      </c>
      <c r="I191" s="649" t="s">
        <v>11</v>
      </c>
      <c r="J191" s="197">
        <f>原稿①!M142</f>
        <v>0</v>
      </c>
      <c r="K191" s="647">
        <f>H191</f>
        <v>28</v>
      </c>
      <c r="L191" s="649" t="s">
        <v>11</v>
      </c>
      <c r="M191" s="197">
        <f>原稿①!N142</f>
        <v>0</v>
      </c>
      <c r="N191" s="647">
        <f>K191</f>
        <v>28</v>
      </c>
      <c r="O191" s="649" t="s">
        <v>11</v>
      </c>
      <c r="P191" s="197">
        <f>原稿①!O142</f>
        <v>0</v>
      </c>
      <c r="Q191" s="647">
        <f>N191</f>
        <v>28</v>
      </c>
      <c r="R191" s="649" t="s">
        <v>11</v>
      </c>
      <c r="S191" s="197">
        <f>原稿①!P142</f>
        <v>0</v>
      </c>
      <c r="T191" s="647">
        <f>Q191</f>
        <v>28</v>
      </c>
      <c r="U191" s="649" t="s">
        <v>11</v>
      </c>
      <c r="V191" s="197">
        <f>原稿①!Q142</f>
        <v>0</v>
      </c>
    </row>
    <row r="192" spans="2:22" s="284" customFormat="1" ht="43" customHeight="1">
      <c r="B192" s="656"/>
      <c r="C192" s="671"/>
      <c r="D192" s="272" t="str">
        <f>IFERROR(VLOOKUP(D191,'自動計算（このシートは消さない）'!$I$3:$J$62,2,FALSE),"")</f>
        <v/>
      </c>
      <c r="E192" s="656"/>
      <c r="F192" s="650"/>
      <c r="G192" s="273" t="str">
        <f>IFERROR(VLOOKUP(G191,'自動計算（このシートは消さない）'!$I$3:$J$62,2,FALSE),"")</f>
        <v/>
      </c>
      <c r="H192" s="656"/>
      <c r="I192" s="650"/>
      <c r="J192" s="273" t="str">
        <f>IFERROR(VLOOKUP(J191,'自動計算（このシートは消さない）'!$I$3:$J$62,2,FALSE),"")</f>
        <v/>
      </c>
      <c r="K192" s="656"/>
      <c r="L192" s="650"/>
      <c r="M192" s="273" t="str">
        <f>IFERROR(VLOOKUP(M191,'自動計算（このシートは消さない）'!$I$3:$J$62,2,FALSE),"")</f>
        <v/>
      </c>
      <c r="N192" s="656"/>
      <c r="O192" s="650"/>
      <c r="P192" s="273" t="str">
        <f>IFERROR(VLOOKUP(P191,'自動計算（このシートは消さない）'!$I$3:$J$62,2,FALSE),"")</f>
        <v/>
      </c>
      <c r="Q192" s="656"/>
      <c r="R192" s="650"/>
      <c r="S192" s="273" t="str">
        <f>IFERROR(VLOOKUP(S191,'自動計算（このシートは消さない）'!$I$3:$J$62,2,FALSE),"")</f>
        <v/>
      </c>
      <c r="T192" s="656"/>
      <c r="U192" s="650"/>
      <c r="V192" s="273" t="str">
        <f>IFERROR(VLOOKUP(V191,'自動計算（このシートは消さない）'!$I$3:$J$62,2,FALSE),"")</f>
        <v/>
      </c>
    </row>
    <row r="193" spans="2:22" s="284" customFormat="1" ht="43" customHeight="1">
      <c r="B193" s="639">
        <f>原稿①!F142</f>
        <v>0</v>
      </c>
      <c r="C193" s="640"/>
      <c r="D193" s="641"/>
      <c r="E193" s="639">
        <f>$B193</f>
        <v>0</v>
      </c>
      <c r="F193" s="640"/>
      <c r="G193" s="641"/>
      <c r="H193" s="639">
        <f>$B193</f>
        <v>0</v>
      </c>
      <c r="I193" s="640"/>
      <c r="J193" s="641"/>
      <c r="K193" s="639">
        <f>$B193</f>
        <v>0</v>
      </c>
      <c r="L193" s="640"/>
      <c r="M193" s="641"/>
      <c r="N193" s="639">
        <f>$B193</f>
        <v>0</v>
      </c>
      <c r="O193" s="640"/>
      <c r="P193" s="641"/>
      <c r="Q193" s="639">
        <f>$B193</f>
        <v>0</v>
      </c>
      <c r="R193" s="640"/>
      <c r="S193" s="641"/>
      <c r="T193" s="639">
        <f>$B193</f>
        <v>0</v>
      </c>
      <c r="U193" s="640"/>
      <c r="V193" s="641"/>
    </row>
    <row r="194" spans="2:22" s="284" customFormat="1" ht="43" customHeight="1">
      <c r="B194" s="639">
        <f>原稿①!I142</f>
        <v>0</v>
      </c>
      <c r="C194" s="640"/>
      <c r="D194" s="641"/>
      <c r="E194" s="639">
        <f>B194</f>
        <v>0</v>
      </c>
      <c r="F194" s="640"/>
      <c r="G194" s="641"/>
      <c r="H194" s="639">
        <f t="shared" ref="H194:H195" si="135">E194</f>
        <v>0</v>
      </c>
      <c r="I194" s="640"/>
      <c r="J194" s="641"/>
      <c r="K194" s="639">
        <f t="shared" ref="K194:K195" si="136">H194</f>
        <v>0</v>
      </c>
      <c r="L194" s="640"/>
      <c r="M194" s="641"/>
      <c r="N194" s="639">
        <f t="shared" ref="N194:N195" si="137">K194</f>
        <v>0</v>
      </c>
      <c r="O194" s="640"/>
      <c r="P194" s="641"/>
      <c r="Q194" s="639">
        <f t="shared" ref="Q194:Q195" si="138">N194</f>
        <v>0</v>
      </c>
      <c r="R194" s="640"/>
      <c r="S194" s="641"/>
      <c r="T194" s="639">
        <f t="shared" ref="T194:T195" si="139">Q194</f>
        <v>0</v>
      </c>
      <c r="U194" s="640"/>
      <c r="V194" s="641"/>
    </row>
    <row r="195" spans="2:22" s="271" customFormat="1" ht="46">
      <c r="B195" s="651">
        <f>原稿①!J142</f>
        <v>0</v>
      </c>
      <c r="C195" s="652"/>
      <c r="D195" s="653"/>
      <c r="E195" s="642">
        <f>B195</f>
        <v>0</v>
      </c>
      <c r="F195" s="643"/>
      <c r="G195" s="644"/>
      <c r="H195" s="642">
        <f t="shared" si="135"/>
        <v>0</v>
      </c>
      <c r="I195" s="643"/>
      <c r="J195" s="644"/>
      <c r="K195" s="642">
        <f t="shared" si="136"/>
        <v>0</v>
      </c>
      <c r="L195" s="643"/>
      <c r="M195" s="644"/>
      <c r="N195" s="642">
        <f t="shared" si="137"/>
        <v>0</v>
      </c>
      <c r="O195" s="643"/>
      <c r="P195" s="644"/>
      <c r="Q195" s="642">
        <f t="shared" si="138"/>
        <v>0</v>
      </c>
      <c r="R195" s="643"/>
      <c r="S195" s="644"/>
      <c r="T195" s="642">
        <f t="shared" si="139"/>
        <v>0</v>
      </c>
      <c r="U195" s="643"/>
      <c r="V195" s="644"/>
    </row>
    <row r="196" spans="2:22" ht="29.15" customHeight="1" thickBot="1">
      <c r="B196" s="258" t="s">
        <v>599</v>
      </c>
      <c r="C196" s="657" t="str">
        <f>原稿①!H142&amp;原稿①!K145</f>
        <v/>
      </c>
      <c r="D196" s="658"/>
      <c r="E196" s="258" t="s">
        <v>599</v>
      </c>
      <c r="F196" s="645" t="str">
        <f>原稿①!H142&amp;原稿①!L145</f>
        <v/>
      </c>
      <c r="G196" s="646"/>
      <c r="H196" s="258" t="s">
        <v>599</v>
      </c>
      <c r="I196" s="645" t="str">
        <f>原稿①!H142&amp;原稿①!M145</f>
        <v/>
      </c>
      <c r="J196" s="646"/>
      <c r="K196" s="258" t="s">
        <v>599</v>
      </c>
      <c r="L196" s="645" t="str">
        <f>原稿①!H142&amp;原稿①!N145</f>
        <v/>
      </c>
      <c r="M196" s="646"/>
      <c r="N196" s="258" t="s">
        <v>599</v>
      </c>
      <c r="O196" s="645" t="str">
        <f>原稿①!H142&amp;原稿①!O145</f>
        <v/>
      </c>
      <c r="P196" s="646"/>
      <c r="Q196" s="258" t="s">
        <v>599</v>
      </c>
      <c r="R196" s="645" t="str">
        <f>原稿①!H142&amp;原稿①!P145</f>
        <v/>
      </c>
      <c r="S196" s="646"/>
      <c r="T196" s="258" t="s">
        <v>599</v>
      </c>
      <c r="U196" s="645" t="str">
        <f>原稿①!H142&amp;原稿①!Q145</f>
        <v/>
      </c>
      <c r="V196" s="646"/>
    </row>
    <row r="197" spans="2:22" s="113" customFormat="1" ht="26" thickTop="1">
      <c r="B197" s="68" t="str">
        <f>B141</f>
        <v>1B</v>
      </c>
      <c r="C197" s="122">
        <f>C155</f>
        <v>45199</v>
      </c>
      <c r="D197" s="124" t="str">
        <f>IF(ISBLANK(原稿①!K148),"EC","EC")</f>
        <v>EC</v>
      </c>
      <c r="E197" s="111" t="str">
        <f>B197</f>
        <v>1B</v>
      </c>
      <c r="F197" s="43">
        <f>C197</f>
        <v>45199</v>
      </c>
      <c r="G197" s="112" t="str">
        <f>IF(ISBLANK(原稿①!L148),"EC","EC")</f>
        <v>EC</v>
      </c>
      <c r="H197" s="111" t="str">
        <f>E197</f>
        <v>1B</v>
      </c>
      <c r="I197" s="43">
        <f>F197</f>
        <v>45199</v>
      </c>
      <c r="J197" s="112" t="str">
        <f>IF(ISBLANK(原稿①!M148),"EC","EC")</f>
        <v>EC</v>
      </c>
      <c r="K197" s="111" t="str">
        <f>H197</f>
        <v>1B</v>
      </c>
      <c r="L197" s="43">
        <f>I197</f>
        <v>45199</v>
      </c>
      <c r="M197" s="112" t="str">
        <f>IF(ISBLANK(原稿①!N148),"EC","EC")</f>
        <v>EC</v>
      </c>
      <c r="N197" s="111" t="str">
        <f>K197</f>
        <v>1B</v>
      </c>
      <c r="O197" s="43">
        <f>L197</f>
        <v>45199</v>
      </c>
      <c r="P197" s="112" t="str">
        <f>IF(ISBLANK(原稿①!O148),"EC","EC")</f>
        <v>EC</v>
      </c>
      <c r="Q197" s="111" t="str">
        <f>N197</f>
        <v>1B</v>
      </c>
      <c r="R197" s="43">
        <f>O197</f>
        <v>45199</v>
      </c>
      <c r="S197" s="112" t="str">
        <f>IF(ISBLANK(原稿①!P148),"EC","EC")</f>
        <v>EC</v>
      </c>
      <c r="T197" s="111" t="str">
        <f>Q197</f>
        <v>1B</v>
      </c>
      <c r="U197" s="43">
        <f>R197</f>
        <v>45199</v>
      </c>
      <c r="V197" s="112" t="str">
        <f>IF(ISBLANK(原稿①!Q148),"EC","EC")</f>
        <v>EC</v>
      </c>
    </row>
    <row r="198" spans="2:22" s="198" customFormat="1" ht="33" customHeight="1">
      <c r="B198" s="647">
        <f>B191+1</f>
        <v>29</v>
      </c>
      <c r="C198" s="670" t="s">
        <v>11</v>
      </c>
      <c r="D198" s="196">
        <f>原稿①!K146</f>
        <v>0</v>
      </c>
      <c r="E198" s="647">
        <f>B198</f>
        <v>29</v>
      </c>
      <c r="F198" s="649" t="s">
        <v>11</v>
      </c>
      <c r="G198" s="197">
        <f>原稿①!L146</f>
        <v>0</v>
      </c>
      <c r="H198" s="647">
        <f>E198</f>
        <v>29</v>
      </c>
      <c r="I198" s="649" t="s">
        <v>11</v>
      </c>
      <c r="J198" s="197">
        <f>原稿①!M146</f>
        <v>0</v>
      </c>
      <c r="K198" s="647">
        <f>H198</f>
        <v>29</v>
      </c>
      <c r="L198" s="649" t="s">
        <v>11</v>
      </c>
      <c r="M198" s="197">
        <f>原稿①!N146</f>
        <v>0</v>
      </c>
      <c r="N198" s="647">
        <f>K198</f>
        <v>29</v>
      </c>
      <c r="O198" s="649" t="s">
        <v>11</v>
      </c>
      <c r="P198" s="197">
        <f>原稿①!O146</f>
        <v>0</v>
      </c>
      <c r="Q198" s="647">
        <f>N198</f>
        <v>29</v>
      </c>
      <c r="R198" s="649" t="s">
        <v>11</v>
      </c>
      <c r="S198" s="197">
        <f>原稿①!P146</f>
        <v>0</v>
      </c>
      <c r="T198" s="647">
        <f>Q198</f>
        <v>29</v>
      </c>
      <c r="U198" s="649" t="s">
        <v>11</v>
      </c>
      <c r="V198" s="197">
        <f>原稿①!Q146</f>
        <v>0</v>
      </c>
    </row>
    <row r="199" spans="2:22" s="284" customFormat="1" ht="43" customHeight="1">
      <c r="B199" s="656"/>
      <c r="C199" s="671"/>
      <c r="D199" s="272" t="str">
        <f>IFERROR(VLOOKUP(D198,'自動計算（このシートは消さない）'!$I$3:$J$62,2,FALSE),"")</f>
        <v/>
      </c>
      <c r="E199" s="648"/>
      <c r="F199" s="650"/>
      <c r="G199" s="273" t="str">
        <f>IFERROR(VLOOKUP(G198,'自動計算（このシートは消さない）'!$I$3:$J$62,2,FALSE),"")</f>
        <v/>
      </c>
      <c r="H199" s="648"/>
      <c r="I199" s="650"/>
      <c r="J199" s="273" t="str">
        <f>IFERROR(VLOOKUP(J198,'自動計算（このシートは消さない）'!$I$3:$J$62,2,FALSE),"")</f>
        <v/>
      </c>
      <c r="K199" s="648"/>
      <c r="L199" s="650"/>
      <c r="M199" s="273" t="str">
        <f>IFERROR(VLOOKUP(M198,'自動計算（このシートは消さない）'!$I$3:$J$62,2,FALSE),"")</f>
        <v/>
      </c>
      <c r="N199" s="648"/>
      <c r="O199" s="650"/>
      <c r="P199" s="273" t="str">
        <f>IFERROR(VLOOKUP(P198,'自動計算（このシートは消さない）'!$I$3:$J$62,2,FALSE),"")</f>
        <v/>
      </c>
      <c r="Q199" s="648"/>
      <c r="R199" s="650"/>
      <c r="S199" s="273" t="str">
        <f>IFERROR(VLOOKUP(S198,'自動計算（このシートは消さない）'!$I$3:$J$62,2,FALSE),"")</f>
        <v/>
      </c>
      <c r="T199" s="648"/>
      <c r="U199" s="650"/>
      <c r="V199" s="273" t="str">
        <f>IFERROR(VLOOKUP(V198,'自動計算（このシートは消さない）'!$I$3:$J$62,2,FALSE),"")</f>
        <v/>
      </c>
    </row>
    <row r="200" spans="2:22" s="284" customFormat="1" ht="43" customHeight="1">
      <c r="B200" s="639">
        <f>原稿①!F146</f>
        <v>0</v>
      </c>
      <c r="C200" s="640"/>
      <c r="D200" s="641"/>
      <c r="E200" s="639">
        <f>$B200</f>
        <v>0</v>
      </c>
      <c r="F200" s="640"/>
      <c r="G200" s="641"/>
      <c r="H200" s="639">
        <f>$B200</f>
        <v>0</v>
      </c>
      <c r="I200" s="640"/>
      <c r="J200" s="641"/>
      <c r="K200" s="639">
        <f>$B200</f>
        <v>0</v>
      </c>
      <c r="L200" s="640"/>
      <c r="M200" s="641"/>
      <c r="N200" s="639">
        <f>$B200</f>
        <v>0</v>
      </c>
      <c r="O200" s="640"/>
      <c r="P200" s="641"/>
      <c r="Q200" s="639">
        <f>$B200</f>
        <v>0</v>
      </c>
      <c r="R200" s="640"/>
      <c r="S200" s="641"/>
      <c r="T200" s="639">
        <f>$B200</f>
        <v>0</v>
      </c>
      <c r="U200" s="640"/>
      <c r="V200" s="641"/>
    </row>
    <row r="201" spans="2:22" s="284" customFormat="1" ht="43" customHeight="1">
      <c r="B201" s="639">
        <f>原稿①!I146</f>
        <v>0</v>
      </c>
      <c r="C201" s="640"/>
      <c r="D201" s="641"/>
      <c r="E201" s="660">
        <f>B201</f>
        <v>0</v>
      </c>
      <c r="F201" s="661"/>
      <c r="G201" s="662"/>
      <c r="H201" s="660">
        <f>E201</f>
        <v>0</v>
      </c>
      <c r="I201" s="661"/>
      <c r="J201" s="662"/>
      <c r="K201" s="660">
        <f>H201</f>
        <v>0</v>
      </c>
      <c r="L201" s="661"/>
      <c r="M201" s="662"/>
      <c r="N201" s="660">
        <f>K201</f>
        <v>0</v>
      </c>
      <c r="O201" s="661"/>
      <c r="P201" s="662"/>
      <c r="Q201" s="660">
        <f>N201</f>
        <v>0</v>
      </c>
      <c r="R201" s="661"/>
      <c r="S201" s="662"/>
      <c r="T201" s="660">
        <f>Q201</f>
        <v>0</v>
      </c>
      <c r="U201" s="661"/>
      <c r="V201" s="662"/>
    </row>
    <row r="202" spans="2:22" s="271" customFormat="1" ht="46">
      <c r="B202" s="651">
        <f>原稿①!J146</f>
        <v>0</v>
      </c>
      <c r="C202" s="652"/>
      <c r="D202" s="653"/>
      <c r="E202" s="642">
        <f>B202</f>
        <v>0</v>
      </c>
      <c r="F202" s="643"/>
      <c r="G202" s="644"/>
      <c r="H202" s="642">
        <f t="shared" ref="H202" si="140">E202</f>
        <v>0</v>
      </c>
      <c r="I202" s="643"/>
      <c r="J202" s="644"/>
      <c r="K202" s="642">
        <f t="shared" ref="K202" si="141">H202</f>
        <v>0</v>
      </c>
      <c r="L202" s="643"/>
      <c r="M202" s="644"/>
      <c r="N202" s="642">
        <f t="shared" ref="N202" si="142">K202</f>
        <v>0</v>
      </c>
      <c r="O202" s="643"/>
      <c r="P202" s="644"/>
      <c r="Q202" s="642">
        <f t="shared" ref="Q202" si="143">N202</f>
        <v>0</v>
      </c>
      <c r="R202" s="643"/>
      <c r="S202" s="644"/>
      <c r="T202" s="642">
        <f t="shared" ref="T202" si="144">Q202</f>
        <v>0</v>
      </c>
      <c r="U202" s="643"/>
      <c r="V202" s="644"/>
    </row>
    <row r="203" spans="2:22" ht="29.15" customHeight="1" thickBot="1">
      <c r="B203" s="260" t="s">
        <v>599</v>
      </c>
      <c r="C203" s="672" t="str">
        <f>原稿①!H146&amp;原稿①!K149</f>
        <v/>
      </c>
      <c r="D203" s="673"/>
      <c r="E203" s="260" t="s">
        <v>599</v>
      </c>
      <c r="F203" s="654" t="str">
        <f>原稿①!H146&amp;原稿①!L149</f>
        <v/>
      </c>
      <c r="G203" s="655"/>
      <c r="H203" s="260" t="s">
        <v>599</v>
      </c>
      <c r="I203" s="654" t="str">
        <f>原稿①!H146&amp;原稿①!M149</f>
        <v/>
      </c>
      <c r="J203" s="655"/>
      <c r="K203" s="260" t="s">
        <v>599</v>
      </c>
      <c r="L203" s="654" t="str">
        <f>原稿①!H146&amp;原稿①!N149</f>
        <v/>
      </c>
      <c r="M203" s="655"/>
      <c r="N203" s="260" t="s">
        <v>599</v>
      </c>
      <c r="O203" s="654" t="str">
        <f>原稿①!H146&amp;原稿①!O149</f>
        <v/>
      </c>
      <c r="P203" s="655"/>
      <c r="Q203" s="260" t="s">
        <v>599</v>
      </c>
      <c r="R203" s="654" t="str">
        <f>原稿①!H146&amp;原稿①!P149</f>
        <v/>
      </c>
      <c r="S203" s="655"/>
      <c r="T203" s="260" t="s">
        <v>599</v>
      </c>
      <c r="U203" s="654" t="str">
        <f>原稿①!H146&amp;原稿①!Q149</f>
        <v/>
      </c>
      <c r="V203" s="655"/>
    </row>
    <row r="204" spans="2:22" s="113" customFormat="1" ht="25.5">
      <c r="B204" s="69" t="str">
        <f>B141</f>
        <v>1B</v>
      </c>
      <c r="C204" s="123">
        <f>C162</f>
        <v>45199</v>
      </c>
      <c r="D204" s="125" t="str">
        <f>IF(ISBLANK(原稿①!K152),"EC","EC")</f>
        <v>EC</v>
      </c>
      <c r="E204" s="114" t="str">
        <f>B204</f>
        <v>1B</v>
      </c>
      <c r="F204" s="56">
        <f>C204</f>
        <v>45199</v>
      </c>
      <c r="G204" s="115" t="str">
        <f>IF(ISBLANK(原稿①!L152),"EC","EC")</f>
        <v>EC</v>
      </c>
      <c r="H204" s="114" t="str">
        <f>E204</f>
        <v>1B</v>
      </c>
      <c r="I204" s="56">
        <f>F204</f>
        <v>45199</v>
      </c>
      <c r="J204" s="115" t="str">
        <f>IF(ISBLANK(原稿①!M152),"EC","EC")</f>
        <v>EC</v>
      </c>
      <c r="K204" s="114" t="str">
        <f>H204</f>
        <v>1B</v>
      </c>
      <c r="L204" s="56">
        <f>I204</f>
        <v>45199</v>
      </c>
      <c r="M204" s="115" t="str">
        <f>IF(ISBLANK(原稿①!N152),"EC","EC")</f>
        <v>EC</v>
      </c>
      <c r="N204" s="114" t="str">
        <f>K204</f>
        <v>1B</v>
      </c>
      <c r="O204" s="56">
        <f>L204</f>
        <v>45199</v>
      </c>
      <c r="P204" s="115" t="str">
        <f>IF(ISBLANK(原稿①!O152),"EC","EC")</f>
        <v>EC</v>
      </c>
      <c r="Q204" s="114" t="str">
        <f>N204</f>
        <v>1B</v>
      </c>
      <c r="R204" s="56">
        <f>O204</f>
        <v>45199</v>
      </c>
      <c r="S204" s="115" t="str">
        <f>IF(ISBLANK(原稿①!P152),"EC","EC")</f>
        <v>EC</v>
      </c>
      <c r="T204" s="114" t="str">
        <f>Q204</f>
        <v>1B</v>
      </c>
      <c r="U204" s="56">
        <f>R204</f>
        <v>45199</v>
      </c>
      <c r="V204" s="115" t="str">
        <f>IF(ISBLANK(原稿①!Q152),"EC","EC")</f>
        <v>EC</v>
      </c>
    </row>
    <row r="205" spans="2:22" s="198" customFormat="1" ht="33" customHeight="1">
      <c r="B205" s="647">
        <f>B198+1</f>
        <v>30</v>
      </c>
      <c r="C205" s="670" t="s">
        <v>11</v>
      </c>
      <c r="D205" s="196">
        <f>原稿①!K150</f>
        <v>0</v>
      </c>
      <c r="E205" s="647">
        <f>B205</f>
        <v>30</v>
      </c>
      <c r="F205" s="649" t="s">
        <v>11</v>
      </c>
      <c r="G205" s="197">
        <f>原稿①!L150</f>
        <v>0</v>
      </c>
      <c r="H205" s="647">
        <f>E205</f>
        <v>30</v>
      </c>
      <c r="I205" s="649" t="s">
        <v>11</v>
      </c>
      <c r="J205" s="197">
        <f>原稿①!M150</f>
        <v>0</v>
      </c>
      <c r="K205" s="647">
        <f>H205</f>
        <v>30</v>
      </c>
      <c r="L205" s="649" t="s">
        <v>11</v>
      </c>
      <c r="M205" s="197">
        <f>原稿①!N150</f>
        <v>0</v>
      </c>
      <c r="N205" s="647">
        <f>K205</f>
        <v>30</v>
      </c>
      <c r="O205" s="649" t="s">
        <v>11</v>
      </c>
      <c r="P205" s="197">
        <f>原稿①!O150</f>
        <v>0</v>
      </c>
      <c r="Q205" s="647">
        <f>N205</f>
        <v>30</v>
      </c>
      <c r="R205" s="649" t="s">
        <v>11</v>
      </c>
      <c r="S205" s="197">
        <f>原稿①!P150</f>
        <v>0</v>
      </c>
      <c r="T205" s="647">
        <f>Q205</f>
        <v>30</v>
      </c>
      <c r="U205" s="649" t="s">
        <v>11</v>
      </c>
      <c r="V205" s="197">
        <f>原稿①!Q150</f>
        <v>0</v>
      </c>
    </row>
    <row r="206" spans="2:22" s="284" customFormat="1" ht="43" customHeight="1">
      <c r="B206" s="656"/>
      <c r="C206" s="671"/>
      <c r="D206" s="272" t="str">
        <f>IFERROR(VLOOKUP(D205,'自動計算（このシートは消さない）'!$I$3:$J$62,2,FALSE),"")</f>
        <v/>
      </c>
      <c r="E206" s="656"/>
      <c r="F206" s="650"/>
      <c r="G206" s="273" t="str">
        <f>IFERROR(VLOOKUP(G205,'自動計算（このシートは消さない）'!$I$3:$J$62,2,FALSE),"")</f>
        <v/>
      </c>
      <c r="H206" s="656"/>
      <c r="I206" s="650"/>
      <c r="J206" s="273" t="str">
        <f>IFERROR(VLOOKUP(J205,'自動計算（このシートは消さない）'!$I$3:$J$62,2,FALSE),"")</f>
        <v/>
      </c>
      <c r="K206" s="656"/>
      <c r="L206" s="650"/>
      <c r="M206" s="273" t="str">
        <f>IFERROR(VLOOKUP(M205,'自動計算（このシートは消さない）'!$I$3:$J$62,2,FALSE),"")</f>
        <v/>
      </c>
      <c r="N206" s="656"/>
      <c r="O206" s="650"/>
      <c r="P206" s="273" t="str">
        <f>IFERROR(VLOOKUP(P205,'自動計算（このシートは消さない）'!$I$3:$J$62,2,FALSE),"")</f>
        <v/>
      </c>
      <c r="Q206" s="656"/>
      <c r="R206" s="650"/>
      <c r="S206" s="273" t="str">
        <f>IFERROR(VLOOKUP(S205,'自動計算（このシートは消さない）'!$I$3:$J$62,2,FALSE),"")</f>
        <v/>
      </c>
      <c r="T206" s="656"/>
      <c r="U206" s="650"/>
      <c r="V206" s="273" t="str">
        <f>IFERROR(VLOOKUP(V205,'自動計算（このシートは消さない）'!$I$3:$J$62,2,FALSE),"")</f>
        <v/>
      </c>
    </row>
    <row r="207" spans="2:22" s="284" customFormat="1" ht="43" customHeight="1">
      <c r="B207" s="639">
        <f>原稿①!F150</f>
        <v>0</v>
      </c>
      <c r="C207" s="640"/>
      <c r="D207" s="641"/>
      <c r="E207" s="639">
        <f>$B207</f>
        <v>0</v>
      </c>
      <c r="F207" s="640"/>
      <c r="G207" s="641"/>
      <c r="H207" s="639">
        <f>$B207</f>
        <v>0</v>
      </c>
      <c r="I207" s="640"/>
      <c r="J207" s="641"/>
      <c r="K207" s="639">
        <f>$B207</f>
        <v>0</v>
      </c>
      <c r="L207" s="640"/>
      <c r="M207" s="641"/>
      <c r="N207" s="639">
        <f>$B207</f>
        <v>0</v>
      </c>
      <c r="O207" s="640"/>
      <c r="P207" s="641"/>
      <c r="Q207" s="639">
        <f>$B207</f>
        <v>0</v>
      </c>
      <c r="R207" s="640"/>
      <c r="S207" s="641"/>
      <c r="T207" s="639">
        <f>$B207</f>
        <v>0</v>
      </c>
      <c r="U207" s="640"/>
      <c r="V207" s="641"/>
    </row>
    <row r="208" spans="2:22" s="284" customFormat="1" ht="43" customHeight="1">
      <c r="B208" s="639">
        <f>原稿①!I150</f>
        <v>0</v>
      </c>
      <c r="C208" s="640"/>
      <c r="D208" s="641"/>
      <c r="E208" s="639">
        <f>B208</f>
        <v>0</v>
      </c>
      <c r="F208" s="640"/>
      <c r="G208" s="641"/>
      <c r="H208" s="639">
        <f t="shared" ref="H208:H209" si="145">E208</f>
        <v>0</v>
      </c>
      <c r="I208" s="640"/>
      <c r="J208" s="641"/>
      <c r="K208" s="639">
        <f t="shared" ref="K208:K209" si="146">H208</f>
        <v>0</v>
      </c>
      <c r="L208" s="640"/>
      <c r="M208" s="641"/>
      <c r="N208" s="639">
        <f t="shared" ref="N208:N209" si="147">K208</f>
        <v>0</v>
      </c>
      <c r="O208" s="640"/>
      <c r="P208" s="641"/>
      <c r="Q208" s="639">
        <f t="shared" ref="Q208:Q209" si="148">N208</f>
        <v>0</v>
      </c>
      <c r="R208" s="640"/>
      <c r="S208" s="641"/>
      <c r="T208" s="639">
        <f t="shared" ref="T208:T209" si="149">Q208</f>
        <v>0</v>
      </c>
      <c r="U208" s="640"/>
      <c r="V208" s="641"/>
    </row>
    <row r="209" spans="2:22" s="271" customFormat="1" ht="46">
      <c r="B209" s="651">
        <f>原稿①!J150</f>
        <v>0</v>
      </c>
      <c r="C209" s="652"/>
      <c r="D209" s="653"/>
      <c r="E209" s="642">
        <f>B209</f>
        <v>0</v>
      </c>
      <c r="F209" s="643"/>
      <c r="G209" s="644"/>
      <c r="H209" s="642">
        <f t="shared" si="145"/>
        <v>0</v>
      </c>
      <c r="I209" s="643"/>
      <c r="J209" s="644"/>
      <c r="K209" s="642">
        <f t="shared" si="146"/>
        <v>0</v>
      </c>
      <c r="L209" s="643"/>
      <c r="M209" s="644"/>
      <c r="N209" s="642">
        <f t="shared" si="147"/>
        <v>0</v>
      </c>
      <c r="O209" s="643"/>
      <c r="P209" s="644"/>
      <c r="Q209" s="642">
        <f t="shared" si="148"/>
        <v>0</v>
      </c>
      <c r="R209" s="643"/>
      <c r="S209" s="644"/>
      <c r="T209" s="642">
        <f t="shared" si="149"/>
        <v>0</v>
      </c>
      <c r="U209" s="643"/>
      <c r="V209" s="644"/>
    </row>
    <row r="210" spans="2:22" ht="29.15" customHeight="1" thickBot="1">
      <c r="B210" s="258" t="s">
        <v>599</v>
      </c>
      <c r="C210" s="657" t="str">
        <f>原稿①!H150&amp;原稿①!K153</f>
        <v/>
      </c>
      <c r="D210" s="658"/>
      <c r="E210" s="258" t="s">
        <v>599</v>
      </c>
      <c r="F210" s="645" t="str">
        <f>原稿①!H150&amp;原稿①!L153</f>
        <v/>
      </c>
      <c r="G210" s="646"/>
      <c r="H210" s="258" t="s">
        <v>599</v>
      </c>
      <c r="I210" s="645" t="str">
        <f>原稿①!H150&amp;原稿①!M153</f>
        <v/>
      </c>
      <c r="J210" s="646"/>
      <c r="K210" s="258" t="s">
        <v>599</v>
      </c>
      <c r="L210" s="645" t="str">
        <f>原稿①!H150&amp;原稿①!N153</f>
        <v/>
      </c>
      <c r="M210" s="646"/>
      <c r="N210" s="258" t="s">
        <v>599</v>
      </c>
      <c r="O210" s="645" t="str">
        <f>原稿①!H150&amp;原稿①!O153</f>
        <v/>
      </c>
      <c r="P210" s="646"/>
      <c r="Q210" s="258" t="s">
        <v>599</v>
      </c>
      <c r="R210" s="645" t="str">
        <f>原稿①!H150&amp;原稿①!P153</f>
        <v/>
      </c>
      <c r="S210" s="646"/>
      <c r="T210" s="258" t="s">
        <v>599</v>
      </c>
      <c r="U210" s="645" t="str">
        <f>原稿①!H150&amp;原稿①!Q153</f>
        <v/>
      </c>
      <c r="V210" s="646"/>
    </row>
    <row r="211" spans="2:22" s="113" customFormat="1" ht="26" thickTop="1">
      <c r="B211" s="68" t="str">
        <f>B141</f>
        <v>1B</v>
      </c>
      <c r="C211" s="122">
        <f>C169</f>
        <v>45199</v>
      </c>
      <c r="D211" s="124" t="str">
        <f>IF(ISBLANK(原稿①!K167),"EC","EC")</f>
        <v>EC</v>
      </c>
      <c r="E211" s="111" t="str">
        <f>B211</f>
        <v>1B</v>
      </c>
      <c r="F211" s="43">
        <f>C211</f>
        <v>45199</v>
      </c>
      <c r="G211" s="112" t="str">
        <f>IF(ISBLANK(原稿①!L167),"EC","EC")</f>
        <v>EC</v>
      </c>
      <c r="H211" s="111" t="str">
        <f>E211</f>
        <v>1B</v>
      </c>
      <c r="I211" s="43">
        <f>F211</f>
        <v>45199</v>
      </c>
      <c r="J211" s="112" t="str">
        <f>IF(ISBLANK(原稿①!M167),"EC","EC")</f>
        <v>EC</v>
      </c>
      <c r="K211" s="111" t="str">
        <f>H211</f>
        <v>1B</v>
      </c>
      <c r="L211" s="43">
        <f>I211</f>
        <v>45199</v>
      </c>
      <c r="M211" s="112" t="str">
        <f>IF(ISBLANK(原稿①!N167),"EC","EC")</f>
        <v>EC</v>
      </c>
      <c r="N211" s="111" t="str">
        <f>K211</f>
        <v>1B</v>
      </c>
      <c r="O211" s="43">
        <f>L211</f>
        <v>45199</v>
      </c>
      <c r="P211" s="112" t="str">
        <f>IF(ISBLANK(原稿①!O167),"EC","EC")</f>
        <v>EC</v>
      </c>
      <c r="Q211" s="111" t="str">
        <f>N211</f>
        <v>1B</v>
      </c>
      <c r="R211" s="43">
        <f>O211</f>
        <v>45199</v>
      </c>
      <c r="S211" s="112" t="str">
        <f>IF(ISBLANK(原稿①!P167),"EC","EC")</f>
        <v>EC</v>
      </c>
      <c r="T211" s="111" t="str">
        <f>Q211</f>
        <v>1B</v>
      </c>
      <c r="U211" s="43">
        <f>R211</f>
        <v>45199</v>
      </c>
      <c r="V211" s="112" t="str">
        <f>IF(ISBLANK(原稿①!Q167),"EC","EC")</f>
        <v>EC</v>
      </c>
    </row>
    <row r="212" spans="2:22" s="198" customFormat="1" ht="33" customHeight="1">
      <c r="B212" s="647">
        <f>B205+1</f>
        <v>31</v>
      </c>
      <c r="C212" s="670" t="s">
        <v>11</v>
      </c>
      <c r="D212" s="196">
        <f>原稿①!K165</f>
        <v>0</v>
      </c>
      <c r="E212" s="647">
        <f>B212</f>
        <v>31</v>
      </c>
      <c r="F212" s="649" t="s">
        <v>11</v>
      </c>
      <c r="G212" s="197">
        <f>原稿①!L165</f>
        <v>0</v>
      </c>
      <c r="H212" s="647">
        <f>E212</f>
        <v>31</v>
      </c>
      <c r="I212" s="649" t="s">
        <v>11</v>
      </c>
      <c r="J212" s="197">
        <f>原稿①!M165</f>
        <v>0</v>
      </c>
      <c r="K212" s="647">
        <f>H212</f>
        <v>31</v>
      </c>
      <c r="L212" s="649" t="s">
        <v>11</v>
      </c>
      <c r="M212" s="197">
        <f>原稿①!N165</f>
        <v>0</v>
      </c>
      <c r="N212" s="647">
        <f>K212</f>
        <v>31</v>
      </c>
      <c r="O212" s="649" t="s">
        <v>11</v>
      </c>
      <c r="P212" s="197">
        <f>原稿①!O165</f>
        <v>0</v>
      </c>
      <c r="Q212" s="647">
        <f>N212</f>
        <v>31</v>
      </c>
      <c r="R212" s="649" t="s">
        <v>11</v>
      </c>
      <c r="S212" s="197">
        <f>原稿①!P165</f>
        <v>0</v>
      </c>
      <c r="T212" s="647">
        <f>Q212</f>
        <v>31</v>
      </c>
      <c r="U212" s="649" t="s">
        <v>11</v>
      </c>
      <c r="V212" s="197">
        <f>原稿①!Q165</f>
        <v>0</v>
      </c>
    </row>
    <row r="213" spans="2:22" s="284" customFormat="1" ht="43" customHeight="1">
      <c r="B213" s="656"/>
      <c r="C213" s="671"/>
      <c r="D213" s="283" t="str">
        <f>IFERROR(VLOOKUP(D212,'自動計算（このシートは消さない）'!$I$3:$J$62,2,FALSE),"")</f>
        <v/>
      </c>
      <c r="E213" s="656"/>
      <c r="F213" s="650"/>
      <c r="G213" s="273" t="str">
        <f>IFERROR(VLOOKUP(G212,'自動計算（このシートは消さない）'!$I$3:$J$62,2,FALSE),"")</f>
        <v/>
      </c>
      <c r="H213" s="656"/>
      <c r="I213" s="650"/>
      <c r="J213" s="273" t="str">
        <f>IFERROR(VLOOKUP(J212,'自動計算（このシートは消さない）'!$I$3:$J$62,2,FALSE),"")</f>
        <v/>
      </c>
      <c r="K213" s="656"/>
      <c r="L213" s="650"/>
      <c r="M213" s="273" t="str">
        <f>IFERROR(VLOOKUP(M212,'自動計算（このシートは消さない）'!$I$3:$J$62,2,FALSE),"")</f>
        <v/>
      </c>
      <c r="N213" s="656"/>
      <c r="O213" s="650"/>
      <c r="P213" s="273" t="str">
        <f>IFERROR(VLOOKUP(P212,'自動計算（このシートは消さない）'!$I$3:$J$62,2,FALSE),"")</f>
        <v/>
      </c>
      <c r="Q213" s="656"/>
      <c r="R213" s="650"/>
      <c r="S213" s="273" t="str">
        <f>IFERROR(VLOOKUP(S212,'自動計算（このシートは消さない）'!$I$3:$J$62,2,FALSE),"")</f>
        <v/>
      </c>
      <c r="T213" s="656"/>
      <c r="U213" s="650"/>
      <c r="V213" s="273" t="str">
        <f>IFERROR(VLOOKUP(V212,'自動計算（このシートは消さない）'!$I$3:$J$62,2,FALSE),"")</f>
        <v/>
      </c>
    </row>
    <row r="214" spans="2:22" s="284" customFormat="1" ht="43" customHeight="1">
      <c r="B214" s="639">
        <f>原稿①!F165</f>
        <v>0</v>
      </c>
      <c r="C214" s="640"/>
      <c r="D214" s="641"/>
      <c r="E214" s="639">
        <f>$B214</f>
        <v>0</v>
      </c>
      <c r="F214" s="640"/>
      <c r="G214" s="641"/>
      <c r="H214" s="639">
        <f>$B214</f>
        <v>0</v>
      </c>
      <c r="I214" s="640"/>
      <c r="J214" s="641"/>
      <c r="K214" s="639">
        <f>$B214</f>
        <v>0</v>
      </c>
      <c r="L214" s="640"/>
      <c r="M214" s="641"/>
      <c r="N214" s="639">
        <f>$B214</f>
        <v>0</v>
      </c>
      <c r="O214" s="640"/>
      <c r="P214" s="641"/>
      <c r="Q214" s="639">
        <f>$B214</f>
        <v>0</v>
      </c>
      <c r="R214" s="640"/>
      <c r="S214" s="641"/>
      <c r="T214" s="639">
        <f>$B214</f>
        <v>0</v>
      </c>
      <c r="U214" s="640"/>
      <c r="V214" s="641"/>
    </row>
    <row r="215" spans="2:22" s="284" customFormat="1" ht="43" customHeight="1">
      <c r="B215" s="639">
        <f>原稿①!I165</f>
        <v>0</v>
      </c>
      <c r="C215" s="640"/>
      <c r="D215" s="641"/>
      <c r="E215" s="639">
        <f>B215</f>
        <v>0</v>
      </c>
      <c r="F215" s="640"/>
      <c r="G215" s="641"/>
      <c r="H215" s="639">
        <f t="shared" ref="H215:H216" si="150">E215</f>
        <v>0</v>
      </c>
      <c r="I215" s="640"/>
      <c r="J215" s="641"/>
      <c r="K215" s="639">
        <f t="shared" ref="K215:K216" si="151">H215</f>
        <v>0</v>
      </c>
      <c r="L215" s="640"/>
      <c r="M215" s="641"/>
      <c r="N215" s="639">
        <f t="shared" ref="N215:N216" si="152">K215</f>
        <v>0</v>
      </c>
      <c r="O215" s="640"/>
      <c r="P215" s="641"/>
      <c r="Q215" s="639">
        <f t="shared" ref="Q215:Q216" si="153">N215</f>
        <v>0</v>
      </c>
      <c r="R215" s="640"/>
      <c r="S215" s="641"/>
      <c r="T215" s="639">
        <f t="shared" ref="T215:T216" si="154">Q215</f>
        <v>0</v>
      </c>
      <c r="U215" s="640"/>
      <c r="V215" s="641"/>
    </row>
    <row r="216" spans="2:22" s="271" customFormat="1" ht="46">
      <c r="B216" s="651">
        <f>原稿①!J165</f>
        <v>0</v>
      </c>
      <c r="C216" s="652"/>
      <c r="D216" s="653"/>
      <c r="E216" s="642">
        <f>B216</f>
        <v>0</v>
      </c>
      <c r="F216" s="643"/>
      <c r="G216" s="644"/>
      <c r="H216" s="642">
        <f t="shared" si="150"/>
        <v>0</v>
      </c>
      <c r="I216" s="643"/>
      <c r="J216" s="644"/>
      <c r="K216" s="642">
        <f t="shared" si="151"/>
        <v>0</v>
      </c>
      <c r="L216" s="643"/>
      <c r="M216" s="644"/>
      <c r="N216" s="642">
        <f t="shared" si="152"/>
        <v>0</v>
      </c>
      <c r="O216" s="643"/>
      <c r="P216" s="644"/>
      <c r="Q216" s="642">
        <f t="shared" si="153"/>
        <v>0</v>
      </c>
      <c r="R216" s="643"/>
      <c r="S216" s="644"/>
      <c r="T216" s="642">
        <f t="shared" si="154"/>
        <v>0</v>
      </c>
      <c r="U216" s="643"/>
      <c r="V216" s="644"/>
    </row>
    <row r="217" spans="2:22" ht="29.15" customHeight="1" thickBot="1">
      <c r="B217" s="258" t="s">
        <v>599</v>
      </c>
      <c r="C217" s="657" t="str">
        <f>原稿①!H165&amp;原稿①!K168</f>
        <v/>
      </c>
      <c r="D217" s="658"/>
      <c r="E217" s="258" t="s">
        <v>599</v>
      </c>
      <c r="F217" s="645" t="str">
        <f>原稿①!H165&amp;原稿①!L168</f>
        <v/>
      </c>
      <c r="G217" s="646"/>
      <c r="H217" s="258" t="s">
        <v>599</v>
      </c>
      <c r="I217" s="645" t="str">
        <f>原稿①!H165&amp;原稿①!M168</f>
        <v/>
      </c>
      <c r="J217" s="646"/>
      <c r="K217" s="258" t="s">
        <v>599</v>
      </c>
      <c r="L217" s="645" t="str">
        <f>原稿①!H165&amp;原稿①!N168</f>
        <v/>
      </c>
      <c r="M217" s="646"/>
      <c r="N217" s="258" t="s">
        <v>599</v>
      </c>
      <c r="O217" s="645" t="str">
        <f>原稿①!H165&amp;原稿①!O168</f>
        <v/>
      </c>
      <c r="P217" s="646"/>
      <c r="Q217" s="258" t="s">
        <v>599</v>
      </c>
      <c r="R217" s="645" t="str">
        <f>原稿①!H165&amp;原稿①!P168</f>
        <v/>
      </c>
      <c r="S217" s="646"/>
      <c r="T217" s="258" t="s">
        <v>599</v>
      </c>
      <c r="U217" s="645" t="str">
        <f>原稿①!H165&amp;原稿①!Q168</f>
        <v/>
      </c>
      <c r="V217" s="646"/>
    </row>
    <row r="218" spans="2:22" s="113" customFormat="1" ht="26" thickTop="1">
      <c r="B218" s="68" t="str">
        <f>B211</f>
        <v>1B</v>
      </c>
      <c r="C218" s="122">
        <f>C211</f>
        <v>45199</v>
      </c>
      <c r="D218" s="124" t="str">
        <f>IF(ISBLANK(原稿①!K171),"EC","EC")</f>
        <v>EC</v>
      </c>
      <c r="E218" s="111" t="str">
        <f>B218</f>
        <v>1B</v>
      </c>
      <c r="F218" s="43">
        <f>C218</f>
        <v>45199</v>
      </c>
      <c r="G218" s="112" t="str">
        <f>IF(ISBLANK(原稿①!L171),"EC","EC")</f>
        <v>EC</v>
      </c>
      <c r="H218" s="111" t="str">
        <f>E218</f>
        <v>1B</v>
      </c>
      <c r="I218" s="43">
        <f>F218</f>
        <v>45199</v>
      </c>
      <c r="J218" s="112" t="str">
        <f>IF(ISBLANK(原稿①!M171),"EC","EC")</f>
        <v>EC</v>
      </c>
      <c r="K218" s="111" t="str">
        <f>H218</f>
        <v>1B</v>
      </c>
      <c r="L218" s="43">
        <f>I218</f>
        <v>45199</v>
      </c>
      <c r="M218" s="112" t="str">
        <f>IF(ISBLANK(原稿①!N171),"EC","EC")</f>
        <v>EC</v>
      </c>
      <c r="N218" s="111" t="str">
        <f>K218</f>
        <v>1B</v>
      </c>
      <c r="O218" s="43">
        <f>L218</f>
        <v>45199</v>
      </c>
      <c r="P218" s="112" t="str">
        <f>IF(ISBLANK(原稿①!O171),"EC","EC")</f>
        <v>EC</v>
      </c>
      <c r="Q218" s="111" t="str">
        <f>N218</f>
        <v>1B</v>
      </c>
      <c r="R218" s="43">
        <f>O218</f>
        <v>45199</v>
      </c>
      <c r="S218" s="112" t="str">
        <f>IF(ISBLANK(原稿①!P171),"EC","EC")</f>
        <v>EC</v>
      </c>
      <c r="T218" s="111" t="str">
        <f>Q218</f>
        <v>1B</v>
      </c>
      <c r="U218" s="43">
        <f>R218</f>
        <v>45199</v>
      </c>
      <c r="V218" s="112" t="str">
        <f>IF(ISBLANK(原稿①!Q171),"EC","EC")</f>
        <v>EC</v>
      </c>
    </row>
    <row r="219" spans="2:22" s="198" customFormat="1" ht="33" customHeight="1">
      <c r="B219" s="647">
        <f>B212+1</f>
        <v>32</v>
      </c>
      <c r="C219" s="670" t="s">
        <v>11</v>
      </c>
      <c r="D219" s="196">
        <f>原稿①!K169</f>
        <v>0</v>
      </c>
      <c r="E219" s="647">
        <f>B219</f>
        <v>32</v>
      </c>
      <c r="F219" s="649" t="s">
        <v>11</v>
      </c>
      <c r="G219" s="197">
        <f>原稿①!L169</f>
        <v>0</v>
      </c>
      <c r="H219" s="647">
        <f>E219</f>
        <v>32</v>
      </c>
      <c r="I219" s="649" t="s">
        <v>11</v>
      </c>
      <c r="J219" s="197">
        <f>原稿①!M169</f>
        <v>0</v>
      </c>
      <c r="K219" s="647">
        <f>H219</f>
        <v>32</v>
      </c>
      <c r="L219" s="649" t="s">
        <v>11</v>
      </c>
      <c r="M219" s="197">
        <f>原稿①!N169</f>
        <v>0</v>
      </c>
      <c r="N219" s="647">
        <f>K219</f>
        <v>32</v>
      </c>
      <c r="O219" s="649" t="s">
        <v>11</v>
      </c>
      <c r="P219" s="197">
        <f>原稿①!O169</f>
        <v>0</v>
      </c>
      <c r="Q219" s="647">
        <f>N219</f>
        <v>32</v>
      </c>
      <c r="R219" s="649" t="s">
        <v>11</v>
      </c>
      <c r="S219" s="197">
        <f>原稿①!P169</f>
        <v>0</v>
      </c>
      <c r="T219" s="647">
        <f>Q219</f>
        <v>32</v>
      </c>
      <c r="U219" s="649" t="s">
        <v>11</v>
      </c>
      <c r="V219" s="197">
        <f>原稿①!Q169</f>
        <v>0</v>
      </c>
    </row>
    <row r="220" spans="2:22" s="284" customFormat="1" ht="43" customHeight="1">
      <c r="B220" s="656"/>
      <c r="C220" s="671"/>
      <c r="D220" s="272" t="str">
        <f>IFERROR(VLOOKUP(D219,'自動計算（このシートは消さない）'!$I$3:$J$62,2,FALSE),"")</f>
        <v/>
      </c>
      <c r="E220" s="656"/>
      <c r="F220" s="650"/>
      <c r="G220" s="273" t="str">
        <f>IFERROR(VLOOKUP(G219,'自動計算（このシートは消さない）'!$I$3:$J$62,2,FALSE),"")</f>
        <v/>
      </c>
      <c r="H220" s="656"/>
      <c r="I220" s="650"/>
      <c r="J220" s="273" t="str">
        <f>IFERROR(VLOOKUP(J219,'自動計算（このシートは消さない）'!$I$3:$J$62,2,FALSE),"")</f>
        <v/>
      </c>
      <c r="K220" s="656"/>
      <c r="L220" s="650"/>
      <c r="M220" s="273" t="str">
        <f>IFERROR(VLOOKUP(M219,'自動計算（このシートは消さない）'!$I$3:$J$62,2,FALSE),"")</f>
        <v/>
      </c>
      <c r="N220" s="656"/>
      <c r="O220" s="650"/>
      <c r="P220" s="273" t="str">
        <f>IFERROR(VLOOKUP(P219,'自動計算（このシートは消さない）'!$I$3:$J$62,2,FALSE),"")</f>
        <v/>
      </c>
      <c r="Q220" s="656"/>
      <c r="R220" s="650"/>
      <c r="S220" s="273" t="str">
        <f>IFERROR(VLOOKUP(S219,'自動計算（このシートは消さない）'!$I$3:$J$62,2,FALSE),"")</f>
        <v/>
      </c>
      <c r="T220" s="656"/>
      <c r="U220" s="650"/>
      <c r="V220" s="273" t="str">
        <f>IFERROR(VLOOKUP(V219,'自動計算（このシートは消さない）'!$I$3:$J$62,2,FALSE),"")</f>
        <v/>
      </c>
    </row>
    <row r="221" spans="2:22" s="284" customFormat="1" ht="43" customHeight="1">
      <c r="B221" s="639">
        <f>原稿①!F169</f>
        <v>0</v>
      </c>
      <c r="C221" s="640"/>
      <c r="D221" s="641"/>
      <c r="E221" s="639">
        <f>$B221</f>
        <v>0</v>
      </c>
      <c r="F221" s="640"/>
      <c r="G221" s="641"/>
      <c r="H221" s="639">
        <f>$B221</f>
        <v>0</v>
      </c>
      <c r="I221" s="640"/>
      <c r="J221" s="641"/>
      <c r="K221" s="639">
        <f>$B221</f>
        <v>0</v>
      </c>
      <c r="L221" s="640"/>
      <c r="M221" s="641"/>
      <c r="N221" s="639">
        <f>$B221</f>
        <v>0</v>
      </c>
      <c r="O221" s="640"/>
      <c r="P221" s="641"/>
      <c r="Q221" s="639">
        <f>$B221</f>
        <v>0</v>
      </c>
      <c r="R221" s="640"/>
      <c r="S221" s="641"/>
      <c r="T221" s="639">
        <f>$B221</f>
        <v>0</v>
      </c>
      <c r="U221" s="640"/>
      <c r="V221" s="641"/>
    </row>
    <row r="222" spans="2:22" s="284" customFormat="1" ht="43" customHeight="1">
      <c r="B222" s="639">
        <f>原稿①!I169</f>
        <v>0</v>
      </c>
      <c r="C222" s="640"/>
      <c r="D222" s="641"/>
      <c r="E222" s="639">
        <f>B222</f>
        <v>0</v>
      </c>
      <c r="F222" s="640"/>
      <c r="G222" s="641"/>
      <c r="H222" s="639">
        <f>E222</f>
        <v>0</v>
      </c>
      <c r="I222" s="640"/>
      <c r="J222" s="641"/>
      <c r="K222" s="639">
        <f t="shared" ref="K222:K223" si="155">H222</f>
        <v>0</v>
      </c>
      <c r="L222" s="640"/>
      <c r="M222" s="641"/>
      <c r="N222" s="639">
        <f t="shared" ref="N222:N223" si="156">K222</f>
        <v>0</v>
      </c>
      <c r="O222" s="640"/>
      <c r="P222" s="641"/>
      <c r="Q222" s="639">
        <f t="shared" ref="Q222:Q223" si="157">N222</f>
        <v>0</v>
      </c>
      <c r="R222" s="640"/>
      <c r="S222" s="641"/>
      <c r="T222" s="639">
        <f t="shared" ref="T222:T223" si="158">Q222</f>
        <v>0</v>
      </c>
      <c r="U222" s="640"/>
      <c r="V222" s="641"/>
    </row>
    <row r="223" spans="2:22" s="271" customFormat="1" ht="46">
      <c r="B223" s="651">
        <f>原稿①!J169</f>
        <v>0</v>
      </c>
      <c r="C223" s="652"/>
      <c r="D223" s="653"/>
      <c r="E223" s="642">
        <f>B223</f>
        <v>0</v>
      </c>
      <c r="F223" s="643"/>
      <c r="G223" s="644"/>
      <c r="H223" s="642">
        <f t="shared" ref="H223" si="159">E223</f>
        <v>0</v>
      </c>
      <c r="I223" s="643"/>
      <c r="J223" s="644"/>
      <c r="K223" s="642">
        <f t="shared" si="155"/>
        <v>0</v>
      </c>
      <c r="L223" s="643"/>
      <c r="M223" s="644"/>
      <c r="N223" s="642">
        <f t="shared" si="156"/>
        <v>0</v>
      </c>
      <c r="O223" s="643"/>
      <c r="P223" s="644"/>
      <c r="Q223" s="642">
        <f t="shared" si="157"/>
        <v>0</v>
      </c>
      <c r="R223" s="643"/>
      <c r="S223" s="644"/>
      <c r="T223" s="642">
        <f t="shared" si="158"/>
        <v>0</v>
      </c>
      <c r="U223" s="643"/>
      <c r="V223" s="644"/>
    </row>
    <row r="224" spans="2:22" ht="29.15" customHeight="1" thickBot="1">
      <c r="B224" s="258" t="s">
        <v>599</v>
      </c>
      <c r="C224" s="657" t="str">
        <f>原稿①!H169&amp;原稿①!K172</f>
        <v/>
      </c>
      <c r="D224" s="658"/>
      <c r="E224" s="258" t="s">
        <v>599</v>
      </c>
      <c r="F224" s="645" t="str">
        <f>原稿①!H169&amp;原稿①!L172</f>
        <v/>
      </c>
      <c r="G224" s="646"/>
      <c r="H224" s="258" t="s">
        <v>599</v>
      </c>
      <c r="I224" s="645" t="str">
        <f>原稿①!H169&amp;原稿①!M172</f>
        <v/>
      </c>
      <c r="J224" s="646"/>
      <c r="K224" s="258" t="s">
        <v>599</v>
      </c>
      <c r="L224" s="645" t="str">
        <f>原稿①!H169&amp;原稿①!N172</f>
        <v/>
      </c>
      <c r="M224" s="646"/>
      <c r="N224" s="258" t="s">
        <v>599</v>
      </c>
      <c r="O224" s="645" t="str">
        <f>原稿①!H169&amp;原稿①!O172</f>
        <v/>
      </c>
      <c r="P224" s="646"/>
      <c r="Q224" s="258" t="s">
        <v>599</v>
      </c>
      <c r="R224" s="645" t="str">
        <f>原稿①!H169&amp;原稿①!P172</f>
        <v/>
      </c>
      <c r="S224" s="646"/>
      <c r="T224" s="258" t="s">
        <v>599</v>
      </c>
      <c r="U224" s="645" t="str">
        <f>原稿①!H169&amp;原稿①!Q172</f>
        <v/>
      </c>
      <c r="V224" s="646"/>
    </row>
    <row r="225" spans="2:22" s="113" customFormat="1" ht="26" thickTop="1">
      <c r="B225" s="68" t="str">
        <f>B211</f>
        <v>1B</v>
      </c>
      <c r="C225" s="122">
        <f>C211</f>
        <v>45199</v>
      </c>
      <c r="D225" s="124" t="str">
        <f>IF(ISBLANK(原稿①!K175),"EC","EC")</f>
        <v>EC</v>
      </c>
      <c r="E225" s="111" t="str">
        <f>B225</f>
        <v>1B</v>
      </c>
      <c r="F225" s="43">
        <f>C225</f>
        <v>45199</v>
      </c>
      <c r="G225" s="112" t="str">
        <f>IF(ISBLANK(原稿①!L175),"EC","EC")</f>
        <v>EC</v>
      </c>
      <c r="H225" s="111" t="str">
        <f>E225</f>
        <v>1B</v>
      </c>
      <c r="I225" s="43">
        <f>F225</f>
        <v>45199</v>
      </c>
      <c r="J225" s="112" t="str">
        <f>IF(ISBLANK(原稿①!M175),"EC","EC")</f>
        <v>EC</v>
      </c>
      <c r="K225" s="111" t="str">
        <f>H225</f>
        <v>1B</v>
      </c>
      <c r="L225" s="43">
        <f>I225</f>
        <v>45199</v>
      </c>
      <c r="M225" s="112" t="str">
        <f>IF(ISBLANK(原稿①!N175),"EC","EC")</f>
        <v>EC</v>
      </c>
      <c r="N225" s="111" t="str">
        <f>K225</f>
        <v>1B</v>
      </c>
      <c r="O225" s="43">
        <f>L225</f>
        <v>45199</v>
      </c>
      <c r="P225" s="112" t="str">
        <f>IF(ISBLANK(原稿①!O175),"EC","EC")</f>
        <v>EC</v>
      </c>
      <c r="Q225" s="111" t="str">
        <f>N225</f>
        <v>1B</v>
      </c>
      <c r="R225" s="43">
        <f>O225</f>
        <v>45199</v>
      </c>
      <c r="S225" s="112" t="str">
        <f>IF(ISBLANK(原稿①!P175),"EC","EC")</f>
        <v>EC</v>
      </c>
      <c r="T225" s="111" t="str">
        <f>Q225</f>
        <v>1B</v>
      </c>
      <c r="U225" s="43">
        <f>R225</f>
        <v>45199</v>
      </c>
      <c r="V225" s="112" t="str">
        <f>IF(ISBLANK(原稿①!Q175),"EC","EC")</f>
        <v>EC</v>
      </c>
    </row>
    <row r="226" spans="2:22" s="198" customFormat="1" ht="33" customHeight="1">
      <c r="B226" s="647">
        <f>B219+1</f>
        <v>33</v>
      </c>
      <c r="C226" s="670" t="s">
        <v>11</v>
      </c>
      <c r="D226" s="196">
        <f>原稿①!K173</f>
        <v>0</v>
      </c>
      <c r="E226" s="647">
        <f>B226</f>
        <v>33</v>
      </c>
      <c r="F226" s="649" t="s">
        <v>11</v>
      </c>
      <c r="G226" s="197">
        <f>原稿①!L173</f>
        <v>0</v>
      </c>
      <c r="H226" s="647">
        <f>E226</f>
        <v>33</v>
      </c>
      <c r="I226" s="649" t="s">
        <v>11</v>
      </c>
      <c r="J226" s="197">
        <f>原稿①!M173</f>
        <v>0</v>
      </c>
      <c r="K226" s="647">
        <f>H226</f>
        <v>33</v>
      </c>
      <c r="L226" s="649" t="s">
        <v>11</v>
      </c>
      <c r="M226" s="197">
        <f>原稿①!N173</f>
        <v>0</v>
      </c>
      <c r="N226" s="647">
        <f>K226</f>
        <v>33</v>
      </c>
      <c r="O226" s="649" t="s">
        <v>11</v>
      </c>
      <c r="P226" s="197">
        <f>原稿①!O173</f>
        <v>0</v>
      </c>
      <c r="Q226" s="647">
        <f>N226</f>
        <v>33</v>
      </c>
      <c r="R226" s="649" t="s">
        <v>11</v>
      </c>
      <c r="S226" s="197">
        <f>原稿①!P173</f>
        <v>0</v>
      </c>
      <c r="T226" s="647">
        <f>Q226</f>
        <v>33</v>
      </c>
      <c r="U226" s="649" t="s">
        <v>11</v>
      </c>
      <c r="V226" s="197">
        <f>原稿①!Q173</f>
        <v>0</v>
      </c>
    </row>
    <row r="227" spans="2:22" s="284" customFormat="1" ht="43" customHeight="1">
      <c r="B227" s="656"/>
      <c r="C227" s="671"/>
      <c r="D227" s="272" t="str">
        <f>IFERROR(VLOOKUP(D226,'自動計算（このシートは消さない）'!$I$3:$J$62,2,FALSE),"")</f>
        <v/>
      </c>
      <c r="E227" s="656"/>
      <c r="F227" s="650"/>
      <c r="G227" s="273" t="str">
        <f>IFERROR(VLOOKUP(G226,'自動計算（このシートは消さない）'!$I$3:$J$62,2,FALSE),"")</f>
        <v/>
      </c>
      <c r="H227" s="656"/>
      <c r="I227" s="650"/>
      <c r="J227" s="273" t="str">
        <f>IFERROR(VLOOKUP(J226,'自動計算（このシートは消さない）'!$I$3:$J$62,2,FALSE),"")</f>
        <v/>
      </c>
      <c r="K227" s="656"/>
      <c r="L227" s="650"/>
      <c r="M227" s="273" t="str">
        <f>IFERROR(VLOOKUP(M226,'自動計算（このシートは消さない）'!$I$3:$J$62,2,FALSE),"")</f>
        <v/>
      </c>
      <c r="N227" s="656"/>
      <c r="O227" s="650"/>
      <c r="P227" s="273" t="str">
        <f>IFERROR(VLOOKUP(P226,'自動計算（このシートは消さない）'!$I$3:$J$62,2,FALSE),"")</f>
        <v/>
      </c>
      <c r="Q227" s="656"/>
      <c r="R227" s="650"/>
      <c r="S227" s="273" t="str">
        <f>IFERROR(VLOOKUP(S226,'自動計算（このシートは消さない）'!$I$3:$J$62,2,FALSE),"")</f>
        <v/>
      </c>
      <c r="T227" s="656"/>
      <c r="U227" s="650"/>
      <c r="V227" s="273" t="str">
        <f>IFERROR(VLOOKUP(V226,'自動計算（このシートは消さない）'!$I$3:$J$62,2,FALSE),"")</f>
        <v/>
      </c>
    </row>
    <row r="228" spans="2:22" s="284" customFormat="1" ht="43" customHeight="1">
      <c r="B228" s="639">
        <f>原稿①!F173</f>
        <v>0</v>
      </c>
      <c r="C228" s="640"/>
      <c r="D228" s="641"/>
      <c r="E228" s="639">
        <f>$B228</f>
        <v>0</v>
      </c>
      <c r="F228" s="640"/>
      <c r="G228" s="641"/>
      <c r="H228" s="639">
        <f>$B228</f>
        <v>0</v>
      </c>
      <c r="I228" s="640"/>
      <c r="J228" s="641"/>
      <c r="K228" s="639">
        <f>$B228</f>
        <v>0</v>
      </c>
      <c r="L228" s="640"/>
      <c r="M228" s="641"/>
      <c r="N228" s="639">
        <f>$B228</f>
        <v>0</v>
      </c>
      <c r="O228" s="640"/>
      <c r="P228" s="641"/>
      <c r="Q228" s="639">
        <f>$B228</f>
        <v>0</v>
      </c>
      <c r="R228" s="640"/>
      <c r="S228" s="641"/>
      <c r="T228" s="639">
        <f>$B228</f>
        <v>0</v>
      </c>
      <c r="U228" s="640"/>
      <c r="V228" s="641"/>
    </row>
    <row r="229" spans="2:22" s="284" customFormat="1" ht="43" customHeight="1">
      <c r="B229" s="639">
        <f>原稿①!I173</f>
        <v>0</v>
      </c>
      <c r="C229" s="640"/>
      <c r="D229" s="641"/>
      <c r="E229" s="639">
        <f>B229</f>
        <v>0</v>
      </c>
      <c r="F229" s="640"/>
      <c r="G229" s="641"/>
      <c r="H229" s="639">
        <f t="shared" ref="H229:H230" si="160">E229</f>
        <v>0</v>
      </c>
      <c r="I229" s="640"/>
      <c r="J229" s="641"/>
      <c r="K229" s="639">
        <f t="shared" ref="K229:K230" si="161">H229</f>
        <v>0</v>
      </c>
      <c r="L229" s="640"/>
      <c r="M229" s="641"/>
      <c r="N229" s="639">
        <f t="shared" ref="N229:N230" si="162">K229</f>
        <v>0</v>
      </c>
      <c r="O229" s="640"/>
      <c r="P229" s="641"/>
      <c r="Q229" s="639">
        <f t="shared" ref="Q229:Q230" si="163">N229</f>
        <v>0</v>
      </c>
      <c r="R229" s="640"/>
      <c r="S229" s="641"/>
      <c r="T229" s="639">
        <f t="shared" ref="T229:T230" si="164">Q229</f>
        <v>0</v>
      </c>
      <c r="U229" s="640"/>
      <c r="V229" s="641"/>
    </row>
    <row r="230" spans="2:22" s="271" customFormat="1" ht="46">
      <c r="B230" s="651">
        <f>原稿①!J173</f>
        <v>0</v>
      </c>
      <c r="C230" s="652"/>
      <c r="D230" s="653"/>
      <c r="E230" s="642">
        <f>B230</f>
        <v>0</v>
      </c>
      <c r="F230" s="643"/>
      <c r="G230" s="644"/>
      <c r="H230" s="642">
        <f t="shared" si="160"/>
        <v>0</v>
      </c>
      <c r="I230" s="643"/>
      <c r="J230" s="644"/>
      <c r="K230" s="642">
        <f t="shared" si="161"/>
        <v>0</v>
      </c>
      <c r="L230" s="643"/>
      <c r="M230" s="644"/>
      <c r="N230" s="642">
        <f t="shared" si="162"/>
        <v>0</v>
      </c>
      <c r="O230" s="643"/>
      <c r="P230" s="644"/>
      <c r="Q230" s="642">
        <f t="shared" si="163"/>
        <v>0</v>
      </c>
      <c r="R230" s="643"/>
      <c r="S230" s="644"/>
      <c r="T230" s="642">
        <f t="shared" si="164"/>
        <v>0</v>
      </c>
      <c r="U230" s="643"/>
      <c r="V230" s="644"/>
    </row>
    <row r="231" spans="2:22" ht="29.15" customHeight="1" thickBot="1">
      <c r="B231" s="258" t="s">
        <v>599</v>
      </c>
      <c r="C231" s="657" t="str">
        <f>原稿①!H173&amp;原稿①!K176</f>
        <v/>
      </c>
      <c r="D231" s="658"/>
      <c r="E231" s="258" t="s">
        <v>599</v>
      </c>
      <c r="F231" s="645" t="str">
        <f>原稿①!H173&amp;原稿①!L176</f>
        <v/>
      </c>
      <c r="G231" s="646"/>
      <c r="H231" s="258" t="s">
        <v>599</v>
      </c>
      <c r="I231" s="645" t="str">
        <f>原稿①!H173&amp;原稿①!M176</f>
        <v/>
      </c>
      <c r="J231" s="646"/>
      <c r="K231" s="258" t="s">
        <v>599</v>
      </c>
      <c r="L231" s="645" t="str">
        <f>原稿①!H173&amp;原稿①!N176</f>
        <v/>
      </c>
      <c r="M231" s="646"/>
      <c r="N231" s="258" t="s">
        <v>599</v>
      </c>
      <c r="O231" s="645" t="str">
        <f>原稿①!H173&amp;原稿①!O176</f>
        <v/>
      </c>
      <c r="P231" s="646"/>
      <c r="Q231" s="258" t="s">
        <v>599</v>
      </c>
      <c r="R231" s="645" t="str">
        <f>原稿①!H173&amp;原稿①!P176</f>
        <v/>
      </c>
      <c r="S231" s="646"/>
      <c r="T231" s="258" t="s">
        <v>599</v>
      </c>
      <c r="U231" s="645" t="str">
        <f>原稿①!H173&amp;原稿①!Q176</f>
        <v/>
      </c>
      <c r="V231" s="646"/>
    </row>
    <row r="232" spans="2:22" s="113" customFormat="1" ht="26" thickTop="1">
      <c r="B232" s="68" t="str">
        <f>B211</f>
        <v>1B</v>
      </c>
      <c r="C232" s="122">
        <f>C211</f>
        <v>45199</v>
      </c>
      <c r="D232" s="124" t="str">
        <f>IF(ISBLANK(原稿①!K179),"EC","EC")</f>
        <v>EC</v>
      </c>
      <c r="E232" s="111" t="str">
        <f>B232</f>
        <v>1B</v>
      </c>
      <c r="F232" s="43">
        <f>C232</f>
        <v>45199</v>
      </c>
      <c r="G232" s="112" t="str">
        <f>IF(ISBLANK(原稿①!L179),"EC","EC")</f>
        <v>EC</v>
      </c>
      <c r="H232" s="111" t="str">
        <f>E232</f>
        <v>1B</v>
      </c>
      <c r="I232" s="43">
        <f>F232</f>
        <v>45199</v>
      </c>
      <c r="J232" s="112" t="str">
        <f>IF(ISBLANK(原稿①!M179),"EC","EC")</f>
        <v>EC</v>
      </c>
      <c r="K232" s="111" t="str">
        <f>H232</f>
        <v>1B</v>
      </c>
      <c r="L232" s="43">
        <f>I232</f>
        <v>45199</v>
      </c>
      <c r="M232" s="112" t="str">
        <f>IF(ISBLANK(原稿①!N179),"EC","EC")</f>
        <v>EC</v>
      </c>
      <c r="N232" s="111" t="str">
        <f>K232</f>
        <v>1B</v>
      </c>
      <c r="O232" s="43">
        <f>L232</f>
        <v>45199</v>
      </c>
      <c r="P232" s="112" t="str">
        <f>IF(ISBLANK(原稿①!O179),"EC","EC")</f>
        <v>EC</v>
      </c>
      <c r="Q232" s="111" t="str">
        <f>N232</f>
        <v>1B</v>
      </c>
      <c r="R232" s="43">
        <f>O232</f>
        <v>45199</v>
      </c>
      <c r="S232" s="112" t="str">
        <f>IF(ISBLANK(原稿①!P179),"EC","EC")</f>
        <v>EC</v>
      </c>
      <c r="T232" s="111" t="str">
        <f>Q232</f>
        <v>1B</v>
      </c>
      <c r="U232" s="43">
        <f>R232</f>
        <v>45199</v>
      </c>
      <c r="V232" s="112" t="str">
        <f>IF(ISBLANK(原稿①!Q179),"EC","EC")</f>
        <v>EC</v>
      </c>
    </row>
    <row r="233" spans="2:22" s="198" customFormat="1" ht="33" customHeight="1">
      <c r="B233" s="647">
        <f>B226+1</f>
        <v>34</v>
      </c>
      <c r="C233" s="670" t="s">
        <v>11</v>
      </c>
      <c r="D233" s="196">
        <f>原稿①!K177</f>
        <v>0</v>
      </c>
      <c r="E233" s="647">
        <f>B233</f>
        <v>34</v>
      </c>
      <c r="F233" s="649" t="s">
        <v>11</v>
      </c>
      <c r="G233" s="197">
        <f>原稿①!L177</f>
        <v>0</v>
      </c>
      <c r="H233" s="647">
        <f>E233</f>
        <v>34</v>
      </c>
      <c r="I233" s="649" t="s">
        <v>11</v>
      </c>
      <c r="J233" s="197">
        <f>原稿①!M177</f>
        <v>0</v>
      </c>
      <c r="K233" s="647">
        <f>H233</f>
        <v>34</v>
      </c>
      <c r="L233" s="649" t="s">
        <v>11</v>
      </c>
      <c r="M233" s="197">
        <f>原稿①!N177</f>
        <v>0</v>
      </c>
      <c r="N233" s="647">
        <f>K233</f>
        <v>34</v>
      </c>
      <c r="O233" s="649" t="s">
        <v>11</v>
      </c>
      <c r="P233" s="197">
        <f>原稿①!O177</f>
        <v>0</v>
      </c>
      <c r="Q233" s="647">
        <f>N233</f>
        <v>34</v>
      </c>
      <c r="R233" s="649" t="s">
        <v>11</v>
      </c>
      <c r="S233" s="197">
        <f>原稿①!P177</f>
        <v>0</v>
      </c>
      <c r="T233" s="647">
        <f>Q233</f>
        <v>34</v>
      </c>
      <c r="U233" s="649" t="s">
        <v>11</v>
      </c>
      <c r="V233" s="197">
        <f>原稿①!Q177</f>
        <v>0</v>
      </c>
    </row>
    <row r="234" spans="2:22" s="284" customFormat="1" ht="43" customHeight="1">
      <c r="B234" s="656"/>
      <c r="C234" s="671"/>
      <c r="D234" s="272" t="str">
        <f>IFERROR(VLOOKUP(D233,'自動計算（このシートは消さない）'!$I$3:$J$62,2,FALSE),"")</f>
        <v/>
      </c>
      <c r="E234" s="656"/>
      <c r="F234" s="650"/>
      <c r="G234" s="273" t="str">
        <f>IFERROR(VLOOKUP(G233,'自動計算（このシートは消さない）'!$I$3:$J$62,2,FALSE),"")</f>
        <v/>
      </c>
      <c r="H234" s="656"/>
      <c r="I234" s="650"/>
      <c r="J234" s="273" t="str">
        <f>IFERROR(VLOOKUP(J233,'自動計算（このシートは消さない）'!$I$3:$J$62,2,FALSE),"")</f>
        <v/>
      </c>
      <c r="K234" s="656"/>
      <c r="L234" s="650"/>
      <c r="M234" s="273" t="str">
        <f>IFERROR(VLOOKUP(M233,'自動計算（このシートは消さない）'!$I$3:$J$62,2,FALSE),"")</f>
        <v/>
      </c>
      <c r="N234" s="656"/>
      <c r="O234" s="650"/>
      <c r="P234" s="273" t="str">
        <f>IFERROR(VLOOKUP(P233,'自動計算（このシートは消さない）'!$I$3:$J$62,2,FALSE),"")</f>
        <v/>
      </c>
      <c r="Q234" s="656"/>
      <c r="R234" s="650"/>
      <c r="S234" s="273" t="str">
        <f>IFERROR(VLOOKUP(S233,'自動計算（このシートは消さない）'!$I$3:$J$62,2,FALSE),"")</f>
        <v/>
      </c>
      <c r="T234" s="656"/>
      <c r="U234" s="650"/>
      <c r="V234" s="273" t="str">
        <f>IFERROR(VLOOKUP(V233,'自動計算（このシートは消さない）'!$I$3:$J$62,2,FALSE),"")</f>
        <v/>
      </c>
    </row>
    <row r="235" spans="2:22" s="284" customFormat="1" ht="43" customHeight="1">
      <c r="B235" s="639">
        <f>原稿①!F177</f>
        <v>0</v>
      </c>
      <c r="C235" s="640"/>
      <c r="D235" s="641"/>
      <c r="E235" s="639">
        <f>$B235</f>
        <v>0</v>
      </c>
      <c r="F235" s="640"/>
      <c r="G235" s="641"/>
      <c r="H235" s="639">
        <f>$B235</f>
        <v>0</v>
      </c>
      <c r="I235" s="640"/>
      <c r="J235" s="641"/>
      <c r="K235" s="639">
        <f>$B235</f>
        <v>0</v>
      </c>
      <c r="L235" s="640"/>
      <c r="M235" s="641"/>
      <c r="N235" s="639">
        <f>$B235</f>
        <v>0</v>
      </c>
      <c r="O235" s="640"/>
      <c r="P235" s="641"/>
      <c r="Q235" s="639">
        <f>$B235</f>
        <v>0</v>
      </c>
      <c r="R235" s="640"/>
      <c r="S235" s="641"/>
      <c r="T235" s="639">
        <f>$B235</f>
        <v>0</v>
      </c>
      <c r="U235" s="640"/>
      <c r="V235" s="641"/>
    </row>
    <row r="236" spans="2:22" s="284" customFormat="1" ht="43" customHeight="1">
      <c r="B236" s="639">
        <f>原稿①!I177</f>
        <v>0</v>
      </c>
      <c r="C236" s="640"/>
      <c r="D236" s="641"/>
      <c r="E236" s="639">
        <f>B236</f>
        <v>0</v>
      </c>
      <c r="F236" s="640"/>
      <c r="G236" s="641"/>
      <c r="H236" s="639">
        <f t="shared" ref="H236:H237" si="165">E236</f>
        <v>0</v>
      </c>
      <c r="I236" s="640"/>
      <c r="J236" s="641"/>
      <c r="K236" s="639">
        <f t="shared" ref="K236:K237" si="166">H236</f>
        <v>0</v>
      </c>
      <c r="L236" s="640"/>
      <c r="M236" s="641"/>
      <c r="N236" s="639">
        <f t="shared" ref="N236:N237" si="167">K236</f>
        <v>0</v>
      </c>
      <c r="O236" s="640"/>
      <c r="P236" s="641"/>
      <c r="Q236" s="639">
        <f t="shared" ref="Q236:Q237" si="168">N236</f>
        <v>0</v>
      </c>
      <c r="R236" s="640"/>
      <c r="S236" s="641"/>
      <c r="T236" s="639">
        <f t="shared" ref="T236:T237" si="169">Q236</f>
        <v>0</v>
      </c>
      <c r="U236" s="640"/>
      <c r="V236" s="641"/>
    </row>
    <row r="237" spans="2:22" s="271" customFormat="1" ht="46">
      <c r="B237" s="651">
        <f>原稿①!J177</f>
        <v>0</v>
      </c>
      <c r="C237" s="652"/>
      <c r="D237" s="653"/>
      <c r="E237" s="642">
        <f>B237</f>
        <v>0</v>
      </c>
      <c r="F237" s="643"/>
      <c r="G237" s="644"/>
      <c r="H237" s="642">
        <f t="shared" si="165"/>
        <v>0</v>
      </c>
      <c r="I237" s="643"/>
      <c r="J237" s="644"/>
      <c r="K237" s="642">
        <f t="shared" si="166"/>
        <v>0</v>
      </c>
      <c r="L237" s="643"/>
      <c r="M237" s="644"/>
      <c r="N237" s="642">
        <f t="shared" si="167"/>
        <v>0</v>
      </c>
      <c r="O237" s="643"/>
      <c r="P237" s="644"/>
      <c r="Q237" s="642">
        <f t="shared" si="168"/>
        <v>0</v>
      </c>
      <c r="R237" s="643"/>
      <c r="S237" s="644"/>
      <c r="T237" s="642">
        <f t="shared" si="169"/>
        <v>0</v>
      </c>
      <c r="U237" s="643"/>
      <c r="V237" s="644"/>
    </row>
    <row r="238" spans="2:22" ht="29.15" customHeight="1" thickBot="1">
      <c r="B238" s="258" t="s">
        <v>599</v>
      </c>
      <c r="C238" s="657" t="str">
        <f>原稿①!H177&amp;原稿①!K180</f>
        <v/>
      </c>
      <c r="D238" s="658"/>
      <c r="E238" s="258" t="s">
        <v>599</v>
      </c>
      <c r="F238" s="645" t="str">
        <f>原稿①!H177&amp;原稿①!L180</f>
        <v/>
      </c>
      <c r="G238" s="646"/>
      <c r="H238" s="258" t="s">
        <v>599</v>
      </c>
      <c r="I238" s="645" t="str">
        <f>原稿①!H177&amp;原稿①!M180</f>
        <v/>
      </c>
      <c r="J238" s="646"/>
      <c r="K238" s="258" t="s">
        <v>599</v>
      </c>
      <c r="L238" s="645" t="str">
        <f>原稿①!H177&amp;原稿①!N180</f>
        <v/>
      </c>
      <c r="M238" s="646"/>
      <c r="N238" s="258" t="s">
        <v>599</v>
      </c>
      <c r="O238" s="645" t="str">
        <f>原稿①!H177&amp;原稿①!O180</f>
        <v/>
      </c>
      <c r="P238" s="646"/>
      <c r="Q238" s="258" t="s">
        <v>599</v>
      </c>
      <c r="R238" s="645" t="str">
        <f>原稿①!H177&amp;原稿①!P180</f>
        <v/>
      </c>
      <c r="S238" s="646"/>
      <c r="T238" s="258" t="s">
        <v>599</v>
      </c>
      <c r="U238" s="645" t="str">
        <f>原稿①!H177&amp;原稿①!Q180</f>
        <v/>
      </c>
      <c r="V238" s="646"/>
    </row>
    <row r="239" spans="2:22" s="113" customFormat="1" ht="26" thickTop="1">
      <c r="B239" s="69" t="str">
        <f>B211</f>
        <v>1B</v>
      </c>
      <c r="C239" s="123">
        <f>C211</f>
        <v>45199</v>
      </c>
      <c r="D239" s="125" t="str">
        <f>IF(ISBLANK(原稿①!K183),"EC","EC")</f>
        <v>EC</v>
      </c>
      <c r="E239" s="114" t="str">
        <f>B239</f>
        <v>1B</v>
      </c>
      <c r="F239" s="56">
        <f>C239</f>
        <v>45199</v>
      </c>
      <c r="G239" s="115" t="str">
        <f>IF(ISBLANK(原稿①!L183),"EC","EC")</f>
        <v>EC</v>
      </c>
      <c r="H239" s="114" t="str">
        <f>E239</f>
        <v>1B</v>
      </c>
      <c r="I239" s="56">
        <f>F239</f>
        <v>45199</v>
      </c>
      <c r="J239" s="115" t="str">
        <f>IF(ISBLANK(原稿①!M183),"EC","EC")</f>
        <v>EC</v>
      </c>
      <c r="K239" s="114" t="str">
        <f>H239</f>
        <v>1B</v>
      </c>
      <c r="L239" s="56">
        <f>I239</f>
        <v>45199</v>
      </c>
      <c r="M239" s="115" t="str">
        <f>IF(ISBLANK(原稿①!N183),"EC","EC")</f>
        <v>EC</v>
      </c>
      <c r="N239" s="114" t="str">
        <f>K239</f>
        <v>1B</v>
      </c>
      <c r="O239" s="56">
        <f>L239</f>
        <v>45199</v>
      </c>
      <c r="P239" s="115" t="str">
        <f>IF(ISBLANK(原稿①!O183),"EC","EC")</f>
        <v>EC</v>
      </c>
      <c r="Q239" s="114" t="str">
        <f>N239</f>
        <v>1B</v>
      </c>
      <c r="R239" s="56">
        <f>O239</f>
        <v>45199</v>
      </c>
      <c r="S239" s="115" t="str">
        <f>IF(ISBLANK(原稿①!P183),"EC","EC")</f>
        <v>EC</v>
      </c>
      <c r="T239" s="114" t="str">
        <f>Q239</f>
        <v>1B</v>
      </c>
      <c r="U239" s="56">
        <f>R239</f>
        <v>45199</v>
      </c>
      <c r="V239" s="115" t="str">
        <f>IF(ISBLANK(原稿①!Q183),"EC","EC")</f>
        <v>EC</v>
      </c>
    </row>
    <row r="240" spans="2:22" s="198" customFormat="1" ht="33" customHeight="1">
      <c r="B240" s="647">
        <f>B233+1</f>
        <v>35</v>
      </c>
      <c r="C240" s="670" t="s">
        <v>11</v>
      </c>
      <c r="D240" s="196">
        <f>原稿①!K181</f>
        <v>0</v>
      </c>
      <c r="E240" s="647">
        <f>B240</f>
        <v>35</v>
      </c>
      <c r="F240" s="649" t="s">
        <v>11</v>
      </c>
      <c r="G240" s="197">
        <f>原稿①!L181</f>
        <v>0</v>
      </c>
      <c r="H240" s="647">
        <f>E240</f>
        <v>35</v>
      </c>
      <c r="I240" s="649" t="s">
        <v>11</v>
      </c>
      <c r="J240" s="197">
        <f>原稿①!M181</f>
        <v>0</v>
      </c>
      <c r="K240" s="647">
        <f>H240</f>
        <v>35</v>
      </c>
      <c r="L240" s="649" t="s">
        <v>11</v>
      </c>
      <c r="M240" s="197">
        <f>原稿①!N181</f>
        <v>0</v>
      </c>
      <c r="N240" s="647">
        <f>K240</f>
        <v>35</v>
      </c>
      <c r="O240" s="649" t="s">
        <v>11</v>
      </c>
      <c r="P240" s="197">
        <f>原稿①!O181</f>
        <v>0</v>
      </c>
      <c r="Q240" s="647">
        <f>N240</f>
        <v>35</v>
      </c>
      <c r="R240" s="649" t="s">
        <v>11</v>
      </c>
      <c r="S240" s="197">
        <f>原稿①!P181</f>
        <v>0</v>
      </c>
      <c r="T240" s="647">
        <f>Q240</f>
        <v>35</v>
      </c>
      <c r="U240" s="649" t="s">
        <v>11</v>
      </c>
      <c r="V240" s="197">
        <f>原稿①!Q181</f>
        <v>0</v>
      </c>
    </row>
    <row r="241" spans="2:22" s="284" customFormat="1" ht="43" customHeight="1">
      <c r="B241" s="656"/>
      <c r="C241" s="671"/>
      <c r="D241" s="272" t="str">
        <f>IFERROR(VLOOKUP(D240,'自動計算（このシートは消さない）'!$I$3:$J$62,2,FALSE),"")</f>
        <v/>
      </c>
      <c r="E241" s="656"/>
      <c r="F241" s="650"/>
      <c r="G241" s="273" t="str">
        <f>IFERROR(VLOOKUP(G240,'自動計算（このシートは消さない）'!$I$3:$J$62,2,FALSE),"")</f>
        <v/>
      </c>
      <c r="H241" s="656"/>
      <c r="I241" s="650"/>
      <c r="J241" s="273" t="str">
        <f>IFERROR(VLOOKUP(J240,'自動計算（このシートは消さない）'!$I$3:$J$62,2,FALSE),"")</f>
        <v/>
      </c>
      <c r="K241" s="656"/>
      <c r="L241" s="650"/>
      <c r="M241" s="273" t="str">
        <f>IFERROR(VLOOKUP(M240,'自動計算（このシートは消さない）'!$I$3:$J$62,2,FALSE),"")</f>
        <v/>
      </c>
      <c r="N241" s="656"/>
      <c r="O241" s="650"/>
      <c r="P241" s="273" t="str">
        <f>IFERROR(VLOOKUP(P240,'自動計算（このシートは消さない）'!$I$3:$J$62,2,FALSE),"")</f>
        <v/>
      </c>
      <c r="Q241" s="656"/>
      <c r="R241" s="650"/>
      <c r="S241" s="273" t="str">
        <f>IFERROR(VLOOKUP(S240,'自動計算（このシートは消さない）'!$I$3:$J$62,2,FALSE),"")</f>
        <v/>
      </c>
      <c r="T241" s="656"/>
      <c r="U241" s="650"/>
      <c r="V241" s="273" t="str">
        <f>IFERROR(VLOOKUP(V240,'自動計算（このシートは消さない）'!$I$3:$J$62,2,FALSE),"")</f>
        <v/>
      </c>
    </row>
    <row r="242" spans="2:22" s="284" customFormat="1" ht="43" customHeight="1">
      <c r="B242" s="639">
        <f>原稿①!F181</f>
        <v>0</v>
      </c>
      <c r="C242" s="640"/>
      <c r="D242" s="641"/>
      <c r="E242" s="639">
        <f>$B242</f>
        <v>0</v>
      </c>
      <c r="F242" s="640"/>
      <c r="G242" s="641"/>
      <c r="H242" s="639">
        <f>$B242</f>
        <v>0</v>
      </c>
      <c r="I242" s="640"/>
      <c r="J242" s="641"/>
      <c r="K242" s="639">
        <f>$B242</f>
        <v>0</v>
      </c>
      <c r="L242" s="640"/>
      <c r="M242" s="641"/>
      <c r="N242" s="639">
        <f>$B242</f>
        <v>0</v>
      </c>
      <c r="O242" s="640"/>
      <c r="P242" s="641"/>
      <c r="Q242" s="639">
        <f>$B242</f>
        <v>0</v>
      </c>
      <c r="R242" s="640"/>
      <c r="S242" s="641"/>
      <c r="T242" s="639">
        <f>$B242</f>
        <v>0</v>
      </c>
      <c r="U242" s="640"/>
      <c r="V242" s="641"/>
    </row>
    <row r="243" spans="2:22" s="284" customFormat="1" ht="43" customHeight="1">
      <c r="B243" s="639">
        <f>原稿①!I181</f>
        <v>0</v>
      </c>
      <c r="C243" s="640"/>
      <c r="D243" s="641"/>
      <c r="E243" s="639">
        <f>B243</f>
        <v>0</v>
      </c>
      <c r="F243" s="640"/>
      <c r="G243" s="641"/>
      <c r="H243" s="639">
        <f t="shared" ref="H243:H244" si="170">E243</f>
        <v>0</v>
      </c>
      <c r="I243" s="640"/>
      <c r="J243" s="641"/>
      <c r="K243" s="639">
        <f t="shared" ref="K243:K244" si="171">H243</f>
        <v>0</v>
      </c>
      <c r="L243" s="640"/>
      <c r="M243" s="641"/>
      <c r="N243" s="639">
        <f t="shared" ref="N243:N244" si="172">K243</f>
        <v>0</v>
      </c>
      <c r="O243" s="640"/>
      <c r="P243" s="641"/>
      <c r="Q243" s="639">
        <f t="shared" ref="Q243:Q244" si="173">N243</f>
        <v>0</v>
      </c>
      <c r="R243" s="640"/>
      <c r="S243" s="641"/>
      <c r="T243" s="639">
        <f t="shared" ref="T243:T244" si="174">Q243</f>
        <v>0</v>
      </c>
      <c r="U243" s="640"/>
      <c r="V243" s="641"/>
    </row>
    <row r="244" spans="2:22" s="271" customFormat="1" ht="46">
      <c r="B244" s="651">
        <f>原稿①!J181</f>
        <v>0</v>
      </c>
      <c r="C244" s="652"/>
      <c r="D244" s="653"/>
      <c r="E244" s="642">
        <f>B244</f>
        <v>0</v>
      </c>
      <c r="F244" s="643"/>
      <c r="G244" s="644"/>
      <c r="H244" s="642">
        <f t="shared" si="170"/>
        <v>0</v>
      </c>
      <c r="I244" s="643"/>
      <c r="J244" s="644"/>
      <c r="K244" s="642">
        <f t="shared" si="171"/>
        <v>0</v>
      </c>
      <c r="L244" s="643"/>
      <c r="M244" s="644"/>
      <c r="N244" s="642">
        <f t="shared" si="172"/>
        <v>0</v>
      </c>
      <c r="O244" s="643"/>
      <c r="P244" s="644"/>
      <c r="Q244" s="642">
        <f t="shared" si="173"/>
        <v>0</v>
      </c>
      <c r="R244" s="643"/>
      <c r="S244" s="644"/>
      <c r="T244" s="642">
        <f t="shared" si="174"/>
        <v>0</v>
      </c>
      <c r="U244" s="643"/>
      <c r="V244" s="644"/>
    </row>
    <row r="245" spans="2:22" ht="29.15" customHeight="1" thickBot="1">
      <c r="B245" s="260" t="s">
        <v>599</v>
      </c>
      <c r="C245" s="672" t="str">
        <f>原稿①!H181&amp;原稿①!K184</f>
        <v/>
      </c>
      <c r="D245" s="673"/>
      <c r="E245" s="260" t="s">
        <v>599</v>
      </c>
      <c r="F245" s="654" t="str">
        <f>原稿①!H181&amp;原稿①!L184</f>
        <v/>
      </c>
      <c r="G245" s="655"/>
      <c r="H245" s="260" t="s">
        <v>599</v>
      </c>
      <c r="I245" s="654" t="str">
        <f>原稿①!H181&amp;原稿①!M184</f>
        <v/>
      </c>
      <c r="J245" s="655"/>
      <c r="K245" s="260" t="s">
        <v>599</v>
      </c>
      <c r="L245" s="654" t="str">
        <f>原稿①!H181&amp;原稿①!N184</f>
        <v/>
      </c>
      <c r="M245" s="655"/>
      <c r="N245" s="260" t="s">
        <v>599</v>
      </c>
      <c r="O245" s="654" t="str">
        <f>原稿①!H181&amp;原稿①!O184</f>
        <v/>
      </c>
      <c r="P245" s="655"/>
      <c r="Q245" s="260" t="s">
        <v>599</v>
      </c>
      <c r="R245" s="654" t="str">
        <f>原稿①!H181&amp;原稿①!P184</f>
        <v/>
      </c>
      <c r="S245" s="655"/>
      <c r="T245" s="260" t="s">
        <v>599</v>
      </c>
      <c r="U245" s="654" t="str">
        <f>原稿①!H181&amp;原稿①!Q184</f>
        <v/>
      </c>
      <c r="V245" s="655"/>
    </row>
    <row r="246" spans="2:22" s="113" customFormat="1" ht="25.5">
      <c r="B246" s="69" t="str">
        <f>B211</f>
        <v>1B</v>
      </c>
      <c r="C246" s="123">
        <f>C211</f>
        <v>45199</v>
      </c>
      <c r="D246" s="125" t="str">
        <f>IF(ISBLANK(原稿①!K187),"EC","EC")</f>
        <v>EC</v>
      </c>
      <c r="E246" s="114" t="str">
        <f>B246</f>
        <v>1B</v>
      </c>
      <c r="F246" s="56">
        <f>C246</f>
        <v>45199</v>
      </c>
      <c r="G246" s="115" t="str">
        <f>IF(ISBLANK(原稿①!L187),"EC","EC")</f>
        <v>EC</v>
      </c>
      <c r="H246" s="114" t="str">
        <f>E246</f>
        <v>1B</v>
      </c>
      <c r="I246" s="56">
        <f>F246</f>
        <v>45199</v>
      </c>
      <c r="J246" s="115" t="str">
        <f>IF(ISBLANK(原稿①!M187),"EC","EC")</f>
        <v>EC</v>
      </c>
      <c r="K246" s="114" t="str">
        <f>H246</f>
        <v>1B</v>
      </c>
      <c r="L246" s="56">
        <f>I246</f>
        <v>45199</v>
      </c>
      <c r="M246" s="115" t="str">
        <f>IF(ISBLANK(原稿①!N187),"EC","EC")</f>
        <v>EC</v>
      </c>
      <c r="N246" s="114" t="str">
        <f>K246</f>
        <v>1B</v>
      </c>
      <c r="O246" s="56">
        <f>L246</f>
        <v>45199</v>
      </c>
      <c r="P246" s="115" t="str">
        <f>IF(ISBLANK(原稿①!O187),"EC","EC")</f>
        <v>EC</v>
      </c>
      <c r="Q246" s="114" t="str">
        <f>N246</f>
        <v>1B</v>
      </c>
      <c r="R246" s="56">
        <f>O246</f>
        <v>45199</v>
      </c>
      <c r="S246" s="115" t="str">
        <f>IF(ISBLANK(原稿①!P187),"EC","EC")</f>
        <v>EC</v>
      </c>
      <c r="T246" s="114" t="str">
        <f>Q246</f>
        <v>1B</v>
      </c>
      <c r="U246" s="56">
        <f>R246</f>
        <v>45199</v>
      </c>
      <c r="V246" s="115" t="str">
        <f>IF(ISBLANK(原稿①!Q187),"EC","EC")</f>
        <v>EC</v>
      </c>
    </row>
    <row r="247" spans="2:22" s="198" customFormat="1" ht="33" customHeight="1">
      <c r="B247" s="647">
        <f>B240+1</f>
        <v>36</v>
      </c>
      <c r="C247" s="670" t="s">
        <v>11</v>
      </c>
      <c r="D247" s="196">
        <f>原稿①!K185</f>
        <v>0</v>
      </c>
      <c r="E247" s="647">
        <f>B247</f>
        <v>36</v>
      </c>
      <c r="F247" s="649" t="s">
        <v>11</v>
      </c>
      <c r="G247" s="197">
        <f>原稿①!L185</f>
        <v>0</v>
      </c>
      <c r="H247" s="647">
        <f>E247</f>
        <v>36</v>
      </c>
      <c r="I247" s="649" t="s">
        <v>11</v>
      </c>
      <c r="J247" s="197">
        <f>原稿①!M185</f>
        <v>0</v>
      </c>
      <c r="K247" s="647">
        <f>H247</f>
        <v>36</v>
      </c>
      <c r="L247" s="649" t="s">
        <v>11</v>
      </c>
      <c r="M247" s="197">
        <f>原稿①!N185</f>
        <v>0</v>
      </c>
      <c r="N247" s="647">
        <f>K247</f>
        <v>36</v>
      </c>
      <c r="O247" s="649" t="s">
        <v>11</v>
      </c>
      <c r="P247" s="197">
        <f>原稿①!O185</f>
        <v>0</v>
      </c>
      <c r="Q247" s="647">
        <f>N247</f>
        <v>36</v>
      </c>
      <c r="R247" s="649" t="s">
        <v>11</v>
      </c>
      <c r="S247" s="197">
        <f>原稿①!P185</f>
        <v>0</v>
      </c>
      <c r="T247" s="647">
        <f>Q247</f>
        <v>36</v>
      </c>
      <c r="U247" s="649" t="s">
        <v>11</v>
      </c>
      <c r="V247" s="197">
        <f>原稿①!Q185</f>
        <v>0</v>
      </c>
    </row>
    <row r="248" spans="2:22" s="284" customFormat="1" ht="43" customHeight="1">
      <c r="B248" s="656"/>
      <c r="C248" s="671"/>
      <c r="D248" s="272" t="str">
        <f>IFERROR(VLOOKUP(D247,'自動計算（このシートは消さない）'!$I$3:$J$62,2,FALSE),"")</f>
        <v/>
      </c>
      <c r="E248" s="656"/>
      <c r="F248" s="650"/>
      <c r="G248" s="273" t="str">
        <f>IFERROR(VLOOKUP(G247,'自動計算（このシートは消さない）'!$I$3:$J$62,2,FALSE),"")</f>
        <v/>
      </c>
      <c r="H248" s="656"/>
      <c r="I248" s="650"/>
      <c r="J248" s="273" t="str">
        <f>IFERROR(VLOOKUP(J247,'自動計算（このシートは消さない）'!$I$3:$J$62,2,FALSE),"")</f>
        <v/>
      </c>
      <c r="K248" s="656"/>
      <c r="L248" s="650"/>
      <c r="M248" s="273" t="str">
        <f>IFERROR(VLOOKUP(M247,'自動計算（このシートは消さない）'!$I$3:$J$62,2,FALSE),"")</f>
        <v/>
      </c>
      <c r="N248" s="656"/>
      <c r="O248" s="650"/>
      <c r="P248" s="273" t="str">
        <f>IFERROR(VLOOKUP(P247,'自動計算（このシートは消さない）'!$I$3:$J$62,2,FALSE),"")</f>
        <v/>
      </c>
      <c r="Q248" s="656"/>
      <c r="R248" s="650"/>
      <c r="S248" s="273" t="str">
        <f>IFERROR(VLOOKUP(S247,'自動計算（このシートは消さない）'!$I$3:$J$62,2,FALSE),"")</f>
        <v/>
      </c>
      <c r="T248" s="656"/>
      <c r="U248" s="650"/>
      <c r="V248" s="273" t="str">
        <f>IFERROR(VLOOKUP(V247,'自動計算（このシートは消さない）'!$I$3:$J$62,2,FALSE),"")</f>
        <v/>
      </c>
    </row>
    <row r="249" spans="2:22" s="284" customFormat="1" ht="43" customHeight="1">
      <c r="B249" s="639">
        <f>原稿①!F185</f>
        <v>0</v>
      </c>
      <c r="C249" s="640"/>
      <c r="D249" s="641"/>
      <c r="E249" s="639">
        <f>$B249</f>
        <v>0</v>
      </c>
      <c r="F249" s="640"/>
      <c r="G249" s="641"/>
      <c r="H249" s="639">
        <f>$B249</f>
        <v>0</v>
      </c>
      <c r="I249" s="640"/>
      <c r="J249" s="641"/>
      <c r="K249" s="639">
        <f>$B249</f>
        <v>0</v>
      </c>
      <c r="L249" s="640"/>
      <c r="M249" s="641"/>
      <c r="N249" s="639">
        <f>$B249</f>
        <v>0</v>
      </c>
      <c r="O249" s="640"/>
      <c r="P249" s="641"/>
      <c r="Q249" s="639">
        <f>$B249</f>
        <v>0</v>
      </c>
      <c r="R249" s="640"/>
      <c r="S249" s="641"/>
      <c r="T249" s="639">
        <f>$B249</f>
        <v>0</v>
      </c>
      <c r="U249" s="640"/>
      <c r="V249" s="641"/>
    </row>
    <row r="250" spans="2:22" s="284" customFormat="1" ht="43" customHeight="1">
      <c r="B250" s="639">
        <f>原稿①!I185</f>
        <v>0</v>
      </c>
      <c r="C250" s="640"/>
      <c r="D250" s="641"/>
      <c r="E250" s="639">
        <f>B250</f>
        <v>0</v>
      </c>
      <c r="F250" s="640"/>
      <c r="G250" s="641"/>
      <c r="H250" s="639">
        <f t="shared" ref="H250:H251" si="175">E250</f>
        <v>0</v>
      </c>
      <c r="I250" s="640"/>
      <c r="J250" s="641"/>
      <c r="K250" s="639">
        <f t="shared" ref="K250:K251" si="176">H250</f>
        <v>0</v>
      </c>
      <c r="L250" s="640"/>
      <c r="M250" s="641"/>
      <c r="N250" s="639">
        <f t="shared" ref="N250:N251" si="177">K250</f>
        <v>0</v>
      </c>
      <c r="O250" s="640"/>
      <c r="P250" s="641"/>
      <c r="Q250" s="639">
        <f t="shared" ref="Q250:Q251" si="178">N250</f>
        <v>0</v>
      </c>
      <c r="R250" s="640"/>
      <c r="S250" s="641"/>
      <c r="T250" s="639">
        <f t="shared" ref="T250:T251" si="179">Q250</f>
        <v>0</v>
      </c>
      <c r="U250" s="640"/>
      <c r="V250" s="641"/>
    </row>
    <row r="251" spans="2:22" s="271" customFormat="1" ht="46">
      <c r="B251" s="651">
        <f>原稿①!J185</f>
        <v>0</v>
      </c>
      <c r="C251" s="652"/>
      <c r="D251" s="653"/>
      <c r="E251" s="642">
        <f>B251</f>
        <v>0</v>
      </c>
      <c r="F251" s="643"/>
      <c r="G251" s="644"/>
      <c r="H251" s="642">
        <f t="shared" si="175"/>
        <v>0</v>
      </c>
      <c r="I251" s="643"/>
      <c r="J251" s="644"/>
      <c r="K251" s="642">
        <f t="shared" si="176"/>
        <v>0</v>
      </c>
      <c r="L251" s="643"/>
      <c r="M251" s="644"/>
      <c r="N251" s="642">
        <f t="shared" si="177"/>
        <v>0</v>
      </c>
      <c r="O251" s="643"/>
      <c r="P251" s="644"/>
      <c r="Q251" s="642">
        <f t="shared" si="178"/>
        <v>0</v>
      </c>
      <c r="R251" s="643"/>
      <c r="S251" s="644"/>
      <c r="T251" s="642">
        <f t="shared" si="179"/>
        <v>0</v>
      </c>
      <c r="U251" s="643"/>
      <c r="V251" s="644"/>
    </row>
    <row r="252" spans="2:22" ht="29.15" customHeight="1" thickBot="1">
      <c r="B252" s="258" t="s">
        <v>599</v>
      </c>
      <c r="C252" s="657" t="str">
        <f>原稿①!H185&amp;原稿①!K188</f>
        <v/>
      </c>
      <c r="D252" s="658"/>
      <c r="E252" s="258" t="s">
        <v>599</v>
      </c>
      <c r="F252" s="645" t="str">
        <f>原稿①!H185&amp;原稿①!L188</f>
        <v/>
      </c>
      <c r="G252" s="646"/>
      <c r="H252" s="258" t="s">
        <v>599</v>
      </c>
      <c r="I252" s="645" t="str">
        <f>原稿①!H185&amp;原稿①!M188</f>
        <v/>
      </c>
      <c r="J252" s="646"/>
      <c r="K252" s="258" t="s">
        <v>599</v>
      </c>
      <c r="L252" s="645" t="str">
        <f>原稿①!H185&amp;原稿①!N188</f>
        <v/>
      </c>
      <c r="M252" s="646"/>
      <c r="N252" s="258" t="s">
        <v>599</v>
      </c>
      <c r="O252" s="645" t="str">
        <f>原稿①!H185&amp;原稿①!O188</f>
        <v/>
      </c>
      <c r="P252" s="646"/>
      <c r="Q252" s="258" t="s">
        <v>599</v>
      </c>
      <c r="R252" s="645" t="str">
        <f>原稿①!H185&amp;原稿①!P188</f>
        <v/>
      </c>
      <c r="S252" s="646"/>
      <c r="T252" s="258" t="s">
        <v>599</v>
      </c>
      <c r="U252" s="645" t="str">
        <f>原稿①!H185&amp;原稿①!Q188</f>
        <v/>
      </c>
      <c r="V252" s="646"/>
    </row>
    <row r="253" spans="2:22" s="113" customFormat="1" ht="26" thickTop="1">
      <c r="B253" s="68" t="str">
        <f>B211</f>
        <v>1B</v>
      </c>
      <c r="C253" s="122">
        <f>C211</f>
        <v>45199</v>
      </c>
      <c r="D253" s="124" t="str">
        <f>IF(ISBLANK(原稿①!K191),"EC","EC")</f>
        <v>EC</v>
      </c>
      <c r="E253" s="111" t="str">
        <f>B253</f>
        <v>1B</v>
      </c>
      <c r="F253" s="43">
        <f>C253</f>
        <v>45199</v>
      </c>
      <c r="G253" s="112" t="str">
        <f>IF(ISBLANK(原稿①!L191),"EC","EC")</f>
        <v>EC</v>
      </c>
      <c r="H253" s="111" t="str">
        <f>E253</f>
        <v>1B</v>
      </c>
      <c r="I253" s="43">
        <f>F253</f>
        <v>45199</v>
      </c>
      <c r="J253" s="112" t="str">
        <f>IF(ISBLANK(原稿①!M191),"EC","EC")</f>
        <v>EC</v>
      </c>
      <c r="K253" s="111" t="str">
        <f>H253</f>
        <v>1B</v>
      </c>
      <c r="L253" s="43">
        <f>I253</f>
        <v>45199</v>
      </c>
      <c r="M253" s="112" t="str">
        <f>IF(ISBLANK(原稿①!N191),"EC","EC")</f>
        <v>EC</v>
      </c>
      <c r="N253" s="111" t="str">
        <f>K253</f>
        <v>1B</v>
      </c>
      <c r="O253" s="43">
        <f>L253</f>
        <v>45199</v>
      </c>
      <c r="P253" s="112" t="str">
        <f>IF(ISBLANK(原稿①!O191),"EC","EC")</f>
        <v>EC</v>
      </c>
      <c r="Q253" s="111" t="str">
        <f>N253</f>
        <v>1B</v>
      </c>
      <c r="R253" s="43">
        <f>O253</f>
        <v>45199</v>
      </c>
      <c r="S253" s="112" t="str">
        <f>IF(ISBLANK(原稿①!P191),"EC","EC")</f>
        <v>EC</v>
      </c>
      <c r="T253" s="111" t="str">
        <f>Q253</f>
        <v>1B</v>
      </c>
      <c r="U253" s="43">
        <f>R253</f>
        <v>45199</v>
      </c>
      <c r="V253" s="112" t="str">
        <f>IF(ISBLANK(原稿①!Q191),"EC","EC")</f>
        <v>EC</v>
      </c>
    </row>
    <row r="254" spans="2:22" s="198" customFormat="1" ht="33" customHeight="1">
      <c r="B254" s="647">
        <f>B247+1</f>
        <v>37</v>
      </c>
      <c r="C254" s="670" t="s">
        <v>11</v>
      </c>
      <c r="D254" s="196">
        <f>原稿①!K189</f>
        <v>0</v>
      </c>
      <c r="E254" s="647">
        <f>B254</f>
        <v>37</v>
      </c>
      <c r="F254" s="649" t="s">
        <v>11</v>
      </c>
      <c r="G254" s="197">
        <f>原稿①!L189</f>
        <v>0</v>
      </c>
      <c r="H254" s="647">
        <f>E254</f>
        <v>37</v>
      </c>
      <c r="I254" s="649" t="s">
        <v>11</v>
      </c>
      <c r="J254" s="197">
        <f>原稿①!M189</f>
        <v>0</v>
      </c>
      <c r="K254" s="647">
        <f>H254</f>
        <v>37</v>
      </c>
      <c r="L254" s="649" t="s">
        <v>11</v>
      </c>
      <c r="M254" s="197">
        <f>原稿①!N189</f>
        <v>0</v>
      </c>
      <c r="N254" s="647">
        <f>K254</f>
        <v>37</v>
      </c>
      <c r="O254" s="649" t="s">
        <v>11</v>
      </c>
      <c r="P254" s="197">
        <f>原稿①!O189</f>
        <v>0</v>
      </c>
      <c r="Q254" s="647">
        <f>N254</f>
        <v>37</v>
      </c>
      <c r="R254" s="649" t="s">
        <v>11</v>
      </c>
      <c r="S254" s="197">
        <f>原稿①!P189</f>
        <v>0</v>
      </c>
      <c r="T254" s="647">
        <f>Q254</f>
        <v>37</v>
      </c>
      <c r="U254" s="649" t="s">
        <v>11</v>
      </c>
      <c r="V254" s="197">
        <f>原稿①!Q189</f>
        <v>0</v>
      </c>
    </row>
    <row r="255" spans="2:22" s="284" customFormat="1" ht="43" customHeight="1">
      <c r="B255" s="656"/>
      <c r="C255" s="671"/>
      <c r="D255" s="272" t="str">
        <f>IFERROR(VLOOKUP(D254,'自動計算（このシートは消さない）'!$I$3:$J$62,2,FALSE),"")</f>
        <v/>
      </c>
      <c r="E255" s="656"/>
      <c r="F255" s="650"/>
      <c r="G255" s="273" t="str">
        <f>IFERROR(VLOOKUP(G254,'自動計算（このシートは消さない）'!$I$3:$J$62,2,FALSE),"")</f>
        <v/>
      </c>
      <c r="H255" s="656"/>
      <c r="I255" s="650"/>
      <c r="J255" s="273" t="str">
        <f>IFERROR(VLOOKUP(J254,'自動計算（このシートは消さない）'!$I$3:$J$62,2,FALSE),"")</f>
        <v/>
      </c>
      <c r="K255" s="656"/>
      <c r="L255" s="650"/>
      <c r="M255" s="273" t="str">
        <f>IFERROR(VLOOKUP(M254,'自動計算（このシートは消さない）'!$I$3:$J$62,2,FALSE),"")</f>
        <v/>
      </c>
      <c r="N255" s="656"/>
      <c r="O255" s="650"/>
      <c r="P255" s="273" t="str">
        <f>IFERROR(VLOOKUP(P254,'自動計算（このシートは消さない）'!$I$3:$J$62,2,FALSE),"")</f>
        <v/>
      </c>
      <c r="Q255" s="656"/>
      <c r="R255" s="650"/>
      <c r="S255" s="273" t="str">
        <f>IFERROR(VLOOKUP(S254,'自動計算（このシートは消さない）'!$I$3:$J$62,2,FALSE),"")</f>
        <v/>
      </c>
      <c r="T255" s="656"/>
      <c r="U255" s="650"/>
      <c r="V255" s="273" t="str">
        <f>IFERROR(VLOOKUP(V254,'自動計算（このシートは消さない）'!$I$3:$J$62,2,FALSE),"")</f>
        <v/>
      </c>
    </row>
    <row r="256" spans="2:22" s="284" customFormat="1" ht="43" customHeight="1">
      <c r="B256" s="639">
        <f>原稿①!F189</f>
        <v>0</v>
      </c>
      <c r="C256" s="640"/>
      <c r="D256" s="641"/>
      <c r="E256" s="639">
        <f>$B256</f>
        <v>0</v>
      </c>
      <c r="F256" s="640"/>
      <c r="G256" s="641"/>
      <c r="H256" s="639">
        <f>$B256</f>
        <v>0</v>
      </c>
      <c r="I256" s="640"/>
      <c r="J256" s="641"/>
      <c r="K256" s="639">
        <f>$B256</f>
        <v>0</v>
      </c>
      <c r="L256" s="640"/>
      <c r="M256" s="641"/>
      <c r="N256" s="639">
        <f>$B256</f>
        <v>0</v>
      </c>
      <c r="O256" s="640"/>
      <c r="P256" s="641"/>
      <c r="Q256" s="639">
        <f>$B256</f>
        <v>0</v>
      </c>
      <c r="R256" s="640"/>
      <c r="S256" s="641"/>
      <c r="T256" s="639">
        <f>$B256</f>
        <v>0</v>
      </c>
      <c r="U256" s="640"/>
      <c r="V256" s="641"/>
    </row>
    <row r="257" spans="2:22" s="284" customFormat="1" ht="43" customHeight="1">
      <c r="B257" s="639">
        <f>原稿①!I189</f>
        <v>0</v>
      </c>
      <c r="C257" s="640"/>
      <c r="D257" s="641"/>
      <c r="E257" s="639">
        <f>B257</f>
        <v>0</v>
      </c>
      <c r="F257" s="640"/>
      <c r="G257" s="641"/>
      <c r="H257" s="639">
        <f t="shared" ref="H257:H258" si="180">E257</f>
        <v>0</v>
      </c>
      <c r="I257" s="640"/>
      <c r="J257" s="641"/>
      <c r="K257" s="639">
        <f t="shared" ref="K257:K258" si="181">H257</f>
        <v>0</v>
      </c>
      <c r="L257" s="640"/>
      <c r="M257" s="641"/>
      <c r="N257" s="639">
        <f t="shared" ref="N257:N258" si="182">K257</f>
        <v>0</v>
      </c>
      <c r="O257" s="640"/>
      <c r="P257" s="641"/>
      <c r="Q257" s="639">
        <f t="shared" ref="Q257:Q258" si="183">N257</f>
        <v>0</v>
      </c>
      <c r="R257" s="640"/>
      <c r="S257" s="641"/>
      <c r="T257" s="639">
        <f t="shared" ref="T257:T258" si="184">Q257</f>
        <v>0</v>
      </c>
      <c r="U257" s="640"/>
      <c r="V257" s="641"/>
    </row>
    <row r="258" spans="2:22" s="271" customFormat="1" ht="46">
      <c r="B258" s="651">
        <f>原稿①!J189</f>
        <v>0</v>
      </c>
      <c r="C258" s="652"/>
      <c r="D258" s="653"/>
      <c r="E258" s="642">
        <f>B258</f>
        <v>0</v>
      </c>
      <c r="F258" s="643"/>
      <c r="G258" s="644"/>
      <c r="H258" s="642">
        <f t="shared" si="180"/>
        <v>0</v>
      </c>
      <c r="I258" s="643"/>
      <c r="J258" s="644"/>
      <c r="K258" s="642">
        <f t="shared" si="181"/>
        <v>0</v>
      </c>
      <c r="L258" s="643"/>
      <c r="M258" s="644"/>
      <c r="N258" s="642">
        <f t="shared" si="182"/>
        <v>0</v>
      </c>
      <c r="O258" s="643"/>
      <c r="P258" s="644"/>
      <c r="Q258" s="642">
        <f t="shared" si="183"/>
        <v>0</v>
      </c>
      <c r="R258" s="643"/>
      <c r="S258" s="644"/>
      <c r="T258" s="642">
        <f t="shared" si="184"/>
        <v>0</v>
      </c>
      <c r="U258" s="643"/>
      <c r="V258" s="644"/>
    </row>
    <row r="259" spans="2:22" ht="29.15" customHeight="1" thickBot="1">
      <c r="B259" s="258" t="s">
        <v>599</v>
      </c>
      <c r="C259" s="657" t="str">
        <f>原稿①!H189&amp;原稿①!K192</f>
        <v/>
      </c>
      <c r="D259" s="658"/>
      <c r="E259" s="258" t="s">
        <v>599</v>
      </c>
      <c r="F259" s="645" t="str">
        <f>原稿①!H189&amp;原稿①!L192</f>
        <v/>
      </c>
      <c r="G259" s="646"/>
      <c r="H259" s="258" t="s">
        <v>599</v>
      </c>
      <c r="I259" s="645" t="str">
        <f>原稿①!H189&amp;原稿①!M192</f>
        <v/>
      </c>
      <c r="J259" s="646"/>
      <c r="K259" s="258" t="s">
        <v>599</v>
      </c>
      <c r="L259" s="645" t="str">
        <f>原稿①!H189&amp;原稿①!N192</f>
        <v/>
      </c>
      <c r="M259" s="646"/>
      <c r="N259" s="258" t="s">
        <v>599</v>
      </c>
      <c r="O259" s="645" t="str">
        <f>原稿①!H189&amp;原稿①!O192</f>
        <v/>
      </c>
      <c r="P259" s="646"/>
      <c r="Q259" s="258" t="s">
        <v>599</v>
      </c>
      <c r="R259" s="645" t="str">
        <f>原稿①!H189&amp;原稿①!P192</f>
        <v/>
      </c>
      <c r="S259" s="646"/>
      <c r="T259" s="258" t="s">
        <v>599</v>
      </c>
      <c r="U259" s="645" t="str">
        <f>原稿①!H189&amp;原稿①!Q192</f>
        <v/>
      </c>
      <c r="V259" s="646"/>
    </row>
    <row r="260" spans="2:22" s="113" customFormat="1" ht="26" thickTop="1">
      <c r="B260" s="68" t="str">
        <f>B211</f>
        <v>1B</v>
      </c>
      <c r="C260" s="122">
        <f>C218</f>
        <v>45199</v>
      </c>
      <c r="D260" s="124" t="str">
        <f>IF(ISBLANK(原稿①!K195),"EC","EC")</f>
        <v>EC</v>
      </c>
      <c r="E260" s="111" t="str">
        <f>B260</f>
        <v>1B</v>
      </c>
      <c r="F260" s="43">
        <f>C260</f>
        <v>45199</v>
      </c>
      <c r="G260" s="112" t="str">
        <f>IF(ISBLANK(原稿①!L195),"EC","EC")</f>
        <v>EC</v>
      </c>
      <c r="H260" s="111" t="str">
        <f>E260</f>
        <v>1B</v>
      </c>
      <c r="I260" s="43">
        <f>F260</f>
        <v>45199</v>
      </c>
      <c r="J260" s="112" t="str">
        <f>IF(ISBLANK(原稿①!M195),"EC","EC")</f>
        <v>EC</v>
      </c>
      <c r="K260" s="111" t="str">
        <f>H260</f>
        <v>1B</v>
      </c>
      <c r="L260" s="43">
        <f>I260</f>
        <v>45199</v>
      </c>
      <c r="M260" s="112" t="str">
        <f>IF(ISBLANK(原稿①!N195),"EC","EC")</f>
        <v>EC</v>
      </c>
      <c r="N260" s="111" t="str">
        <f>K260</f>
        <v>1B</v>
      </c>
      <c r="O260" s="43">
        <f>L260</f>
        <v>45199</v>
      </c>
      <c r="P260" s="112" t="str">
        <f>IF(ISBLANK(原稿①!O195),"EC","EC")</f>
        <v>EC</v>
      </c>
      <c r="Q260" s="111" t="str">
        <f>N260</f>
        <v>1B</v>
      </c>
      <c r="R260" s="43">
        <f>O260</f>
        <v>45199</v>
      </c>
      <c r="S260" s="112" t="str">
        <f>IF(ISBLANK(原稿①!P195),"EC","EC")</f>
        <v>EC</v>
      </c>
      <c r="T260" s="111" t="str">
        <f>Q260</f>
        <v>1B</v>
      </c>
      <c r="U260" s="43">
        <f>R260</f>
        <v>45199</v>
      </c>
      <c r="V260" s="112" t="str">
        <f>IF(ISBLANK(原稿①!Q195),"EC","EC")</f>
        <v>EC</v>
      </c>
    </row>
    <row r="261" spans="2:22" s="198" customFormat="1" ht="33" customHeight="1">
      <c r="B261" s="647">
        <f>B254+1</f>
        <v>38</v>
      </c>
      <c r="C261" s="670" t="s">
        <v>11</v>
      </c>
      <c r="D261" s="196">
        <f>原稿①!K193</f>
        <v>0</v>
      </c>
      <c r="E261" s="647">
        <f>B261</f>
        <v>38</v>
      </c>
      <c r="F261" s="649" t="s">
        <v>11</v>
      </c>
      <c r="G261" s="197">
        <f>原稿①!L193</f>
        <v>0</v>
      </c>
      <c r="H261" s="647">
        <f>E261</f>
        <v>38</v>
      </c>
      <c r="I261" s="649" t="s">
        <v>11</v>
      </c>
      <c r="J261" s="197">
        <f>原稿①!M193</f>
        <v>0</v>
      </c>
      <c r="K261" s="647">
        <f>H261</f>
        <v>38</v>
      </c>
      <c r="L261" s="649" t="s">
        <v>11</v>
      </c>
      <c r="M261" s="197">
        <f>原稿①!N193</f>
        <v>0</v>
      </c>
      <c r="N261" s="647">
        <f>K261</f>
        <v>38</v>
      </c>
      <c r="O261" s="649" t="s">
        <v>11</v>
      </c>
      <c r="P261" s="197">
        <f>原稿①!O193</f>
        <v>0</v>
      </c>
      <c r="Q261" s="647">
        <f>N261</f>
        <v>38</v>
      </c>
      <c r="R261" s="649" t="s">
        <v>11</v>
      </c>
      <c r="S261" s="197">
        <f>原稿①!P193</f>
        <v>0</v>
      </c>
      <c r="T261" s="647">
        <f>Q261</f>
        <v>38</v>
      </c>
      <c r="U261" s="649" t="s">
        <v>11</v>
      </c>
      <c r="V261" s="197">
        <f>原稿①!Q193</f>
        <v>0</v>
      </c>
    </row>
    <row r="262" spans="2:22" s="284" customFormat="1" ht="43" customHeight="1">
      <c r="B262" s="656"/>
      <c r="C262" s="671"/>
      <c r="D262" s="272" t="str">
        <f>IFERROR(VLOOKUP(D261,'自動計算（このシートは消さない）'!$I$3:$J$62,2,FALSE),"")</f>
        <v/>
      </c>
      <c r="E262" s="656"/>
      <c r="F262" s="650"/>
      <c r="G262" s="273" t="str">
        <f>IFERROR(VLOOKUP(G261,'自動計算（このシートは消さない）'!$I$3:$J$62,2,FALSE),"")</f>
        <v/>
      </c>
      <c r="H262" s="656"/>
      <c r="I262" s="650"/>
      <c r="J262" s="273" t="str">
        <f>IFERROR(VLOOKUP(J261,'自動計算（このシートは消さない）'!$I$3:$J$62,2,FALSE),"")</f>
        <v/>
      </c>
      <c r="K262" s="656"/>
      <c r="L262" s="650"/>
      <c r="M262" s="273" t="str">
        <f>IFERROR(VLOOKUP(M261,'自動計算（このシートは消さない）'!$I$3:$J$62,2,FALSE),"")</f>
        <v/>
      </c>
      <c r="N262" s="656"/>
      <c r="O262" s="650"/>
      <c r="P262" s="273" t="str">
        <f>IFERROR(VLOOKUP(P261,'自動計算（このシートは消さない）'!$I$3:$J$62,2,FALSE),"")</f>
        <v/>
      </c>
      <c r="Q262" s="656"/>
      <c r="R262" s="650"/>
      <c r="S262" s="273" t="str">
        <f>IFERROR(VLOOKUP(S261,'自動計算（このシートは消さない）'!$I$3:$J$62,2,FALSE),"")</f>
        <v/>
      </c>
      <c r="T262" s="656"/>
      <c r="U262" s="650"/>
      <c r="V262" s="273" t="str">
        <f>IFERROR(VLOOKUP(V261,'自動計算（このシートは消さない）'!$I$3:$J$62,2,FALSE),"")</f>
        <v/>
      </c>
    </row>
    <row r="263" spans="2:22" s="284" customFormat="1" ht="43" customHeight="1">
      <c r="B263" s="639">
        <f>原稿①!F193</f>
        <v>0</v>
      </c>
      <c r="C263" s="640"/>
      <c r="D263" s="641"/>
      <c r="E263" s="639">
        <f>$B263</f>
        <v>0</v>
      </c>
      <c r="F263" s="640"/>
      <c r="G263" s="641"/>
      <c r="H263" s="639">
        <f>$B263</f>
        <v>0</v>
      </c>
      <c r="I263" s="640"/>
      <c r="J263" s="641"/>
      <c r="K263" s="639">
        <f>$B263</f>
        <v>0</v>
      </c>
      <c r="L263" s="640"/>
      <c r="M263" s="641"/>
      <c r="N263" s="639">
        <f>$B263</f>
        <v>0</v>
      </c>
      <c r="O263" s="640"/>
      <c r="P263" s="641"/>
      <c r="Q263" s="639">
        <f>$B263</f>
        <v>0</v>
      </c>
      <c r="R263" s="640"/>
      <c r="S263" s="641"/>
      <c r="T263" s="639">
        <f>$B263</f>
        <v>0</v>
      </c>
      <c r="U263" s="640"/>
      <c r="V263" s="641"/>
    </row>
    <row r="264" spans="2:22" s="284" customFormat="1" ht="43" customHeight="1">
      <c r="B264" s="639">
        <f>原稿①!I193</f>
        <v>0</v>
      </c>
      <c r="C264" s="640"/>
      <c r="D264" s="641"/>
      <c r="E264" s="639">
        <f>B264</f>
        <v>0</v>
      </c>
      <c r="F264" s="640"/>
      <c r="G264" s="641"/>
      <c r="H264" s="639">
        <f t="shared" ref="H264:H265" si="185">E264</f>
        <v>0</v>
      </c>
      <c r="I264" s="640"/>
      <c r="J264" s="641"/>
      <c r="K264" s="639">
        <f t="shared" ref="K264:K265" si="186">H264</f>
        <v>0</v>
      </c>
      <c r="L264" s="640"/>
      <c r="M264" s="641"/>
      <c r="N264" s="639">
        <f t="shared" ref="N264:N265" si="187">K264</f>
        <v>0</v>
      </c>
      <c r="O264" s="640"/>
      <c r="P264" s="641"/>
      <c r="Q264" s="639">
        <f t="shared" ref="Q264:Q265" si="188">N264</f>
        <v>0</v>
      </c>
      <c r="R264" s="640"/>
      <c r="S264" s="641"/>
      <c r="T264" s="639">
        <f t="shared" ref="T264:T265" si="189">Q264</f>
        <v>0</v>
      </c>
      <c r="U264" s="640"/>
      <c r="V264" s="641"/>
    </row>
    <row r="265" spans="2:22" s="271" customFormat="1" ht="46">
      <c r="B265" s="651">
        <f>原稿①!J193</f>
        <v>0</v>
      </c>
      <c r="C265" s="652"/>
      <c r="D265" s="653"/>
      <c r="E265" s="642">
        <f>B265</f>
        <v>0</v>
      </c>
      <c r="F265" s="643"/>
      <c r="G265" s="644"/>
      <c r="H265" s="642">
        <f t="shared" si="185"/>
        <v>0</v>
      </c>
      <c r="I265" s="643"/>
      <c r="J265" s="644"/>
      <c r="K265" s="642">
        <f t="shared" si="186"/>
        <v>0</v>
      </c>
      <c r="L265" s="643"/>
      <c r="M265" s="644"/>
      <c r="N265" s="642">
        <f t="shared" si="187"/>
        <v>0</v>
      </c>
      <c r="O265" s="643"/>
      <c r="P265" s="644"/>
      <c r="Q265" s="642">
        <f t="shared" si="188"/>
        <v>0</v>
      </c>
      <c r="R265" s="643"/>
      <c r="S265" s="644"/>
      <c r="T265" s="642">
        <f t="shared" si="189"/>
        <v>0</v>
      </c>
      <c r="U265" s="643"/>
      <c r="V265" s="644"/>
    </row>
    <row r="266" spans="2:22" ht="29.15" customHeight="1" thickBot="1">
      <c r="B266" s="258" t="s">
        <v>599</v>
      </c>
      <c r="C266" s="657" t="str">
        <f>原稿①!H193&amp;原稿①!K196</f>
        <v/>
      </c>
      <c r="D266" s="658"/>
      <c r="E266" s="258" t="s">
        <v>599</v>
      </c>
      <c r="F266" s="645" t="str">
        <f>原稿①!H193&amp;原稿①!L196</f>
        <v/>
      </c>
      <c r="G266" s="646"/>
      <c r="H266" s="258" t="s">
        <v>599</v>
      </c>
      <c r="I266" s="645" t="str">
        <f>原稿①!H193&amp;原稿①!M196</f>
        <v/>
      </c>
      <c r="J266" s="646"/>
      <c r="K266" s="258" t="s">
        <v>599</v>
      </c>
      <c r="L266" s="645" t="str">
        <f>原稿①!H193&amp;原稿①!N196</f>
        <v/>
      </c>
      <c r="M266" s="646"/>
      <c r="N266" s="258" t="s">
        <v>599</v>
      </c>
      <c r="O266" s="645" t="str">
        <f>原稿①!H193&amp;原稿①!O196</f>
        <v/>
      </c>
      <c r="P266" s="646"/>
      <c r="Q266" s="258" t="s">
        <v>599</v>
      </c>
      <c r="R266" s="645" t="str">
        <f>原稿①!H193&amp;原稿①!P196</f>
        <v/>
      </c>
      <c r="S266" s="646"/>
      <c r="T266" s="258" t="s">
        <v>599</v>
      </c>
      <c r="U266" s="645" t="str">
        <f>原稿①!H193&amp;原稿①!Q196</f>
        <v/>
      </c>
      <c r="V266" s="646"/>
    </row>
    <row r="267" spans="2:22" s="113" customFormat="1" ht="26" thickTop="1">
      <c r="B267" s="68" t="str">
        <f>B211</f>
        <v>1B</v>
      </c>
      <c r="C267" s="122">
        <f>C225</f>
        <v>45199</v>
      </c>
      <c r="D267" s="124" t="str">
        <f>IF(ISBLANK(原稿①!K199),"EC","EC")</f>
        <v>EC</v>
      </c>
      <c r="E267" s="111" t="str">
        <f>B267</f>
        <v>1B</v>
      </c>
      <c r="F267" s="43">
        <f>C267</f>
        <v>45199</v>
      </c>
      <c r="G267" s="112" t="str">
        <f>IF(ISBLANK(原稿①!L199),"EC","EC")</f>
        <v>EC</v>
      </c>
      <c r="H267" s="111" t="str">
        <f>E267</f>
        <v>1B</v>
      </c>
      <c r="I267" s="43">
        <f>F267</f>
        <v>45199</v>
      </c>
      <c r="J267" s="112" t="str">
        <f>IF(ISBLANK(原稿①!M199),"EC","EC")</f>
        <v>EC</v>
      </c>
      <c r="K267" s="111" t="str">
        <f>H267</f>
        <v>1B</v>
      </c>
      <c r="L267" s="43">
        <f>I267</f>
        <v>45199</v>
      </c>
      <c r="M267" s="112" t="str">
        <f>IF(ISBLANK(原稿①!N199),"EC","EC")</f>
        <v>EC</v>
      </c>
      <c r="N267" s="111" t="str">
        <f>K267</f>
        <v>1B</v>
      </c>
      <c r="O267" s="43">
        <f>L267</f>
        <v>45199</v>
      </c>
      <c r="P267" s="112" t="str">
        <f>IF(ISBLANK(原稿①!O199),"EC","EC")</f>
        <v>EC</v>
      </c>
      <c r="Q267" s="111" t="str">
        <f>N267</f>
        <v>1B</v>
      </c>
      <c r="R267" s="43">
        <f>O267</f>
        <v>45199</v>
      </c>
      <c r="S267" s="112" t="str">
        <f>IF(ISBLANK(原稿①!P199),"EC","EC")</f>
        <v>EC</v>
      </c>
      <c r="T267" s="111" t="str">
        <f>Q267</f>
        <v>1B</v>
      </c>
      <c r="U267" s="43">
        <f>R267</f>
        <v>45199</v>
      </c>
      <c r="V267" s="112" t="str">
        <f>IF(ISBLANK(原稿①!Q199),"EC","EC")</f>
        <v>EC</v>
      </c>
    </row>
    <row r="268" spans="2:22" s="198" customFormat="1" ht="33" customHeight="1">
      <c r="B268" s="647">
        <f>B261+1</f>
        <v>39</v>
      </c>
      <c r="C268" s="670" t="s">
        <v>11</v>
      </c>
      <c r="D268" s="196">
        <f>原稿①!K197</f>
        <v>0</v>
      </c>
      <c r="E268" s="647">
        <f>B268</f>
        <v>39</v>
      </c>
      <c r="F268" s="649" t="s">
        <v>11</v>
      </c>
      <c r="G268" s="197">
        <f>原稿①!L197</f>
        <v>0</v>
      </c>
      <c r="H268" s="647">
        <f>E268</f>
        <v>39</v>
      </c>
      <c r="I268" s="649" t="s">
        <v>11</v>
      </c>
      <c r="J268" s="197">
        <f>原稿①!M197</f>
        <v>0</v>
      </c>
      <c r="K268" s="647">
        <f>H268</f>
        <v>39</v>
      </c>
      <c r="L268" s="649" t="s">
        <v>11</v>
      </c>
      <c r="M268" s="197">
        <f>原稿①!N197</f>
        <v>0</v>
      </c>
      <c r="N268" s="647">
        <f>K268</f>
        <v>39</v>
      </c>
      <c r="O268" s="649" t="s">
        <v>11</v>
      </c>
      <c r="P268" s="197">
        <f>原稿①!O197</f>
        <v>0</v>
      </c>
      <c r="Q268" s="647">
        <f>N268</f>
        <v>39</v>
      </c>
      <c r="R268" s="649" t="s">
        <v>11</v>
      </c>
      <c r="S268" s="197">
        <f>原稿①!P197</f>
        <v>0</v>
      </c>
      <c r="T268" s="647">
        <f>Q268</f>
        <v>39</v>
      </c>
      <c r="U268" s="649" t="s">
        <v>11</v>
      </c>
      <c r="V268" s="197">
        <f>原稿①!Q197</f>
        <v>0</v>
      </c>
    </row>
    <row r="269" spans="2:22" s="284" customFormat="1" ht="43" customHeight="1">
      <c r="B269" s="656"/>
      <c r="C269" s="671"/>
      <c r="D269" s="272" t="str">
        <f>IFERROR(VLOOKUP(D268,'自動計算（このシートは消さない）'!$I$3:$J$62,2,FALSE),"")</f>
        <v/>
      </c>
      <c r="E269" s="648"/>
      <c r="F269" s="650"/>
      <c r="G269" s="273" t="str">
        <f>IFERROR(VLOOKUP(G268,'自動計算（このシートは消さない）'!$I$3:$J$62,2,FALSE),"")</f>
        <v/>
      </c>
      <c r="H269" s="648"/>
      <c r="I269" s="650"/>
      <c r="J269" s="273" t="str">
        <f>IFERROR(VLOOKUP(J268,'自動計算（このシートは消さない）'!$I$3:$J$62,2,FALSE),"")</f>
        <v/>
      </c>
      <c r="K269" s="648"/>
      <c r="L269" s="650"/>
      <c r="M269" s="273" t="str">
        <f>IFERROR(VLOOKUP(M268,'自動計算（このシートは消さない）'!$I$3:$J$62,2,FALSE),"")</f>
        <v/>
      </c>
      <c r="N269" s="648"/>
      <c r="O269" s="650"/>
      <c r="P269" s="273" t="str">
        <f>IFERROR(VLOOKUP(P268,'自動計算（このシートは消さない）'!$I$3:$J$62,2,FALSE),"")</f>
        <v/>
      </c>
      <c r="Q269" s="648"/>
      <c r="R269" s="650"/>
      <c r="S269" s="273" t="str">
        <f>IFERROR(VLOOKUP(S268,'自動計算（このシートは消さない）'!$I$3:$J$62,2,FALSE),"")</f>
        <v/>
      </c>
      <c r="T269" s="648"/>
      <c r="U269" s="650"/>
      <c r="V269" s="273" t="str">
        <f>IFERROR(VLOOKUP(V268,'自動計算（このシートは消さない）'!$I$3:$J$62,2,FALSE),"")</f>
        <v/>
      </c>
    </row>
    <row r="270" spans="2:22" s="284" customFormat="1" ht="43" customHeight="1">
      <c r="B270" s="639">
        <f>原稿①!F197</f>
        <v>0</v>
      </c>
      <c r="C270" s="640"/>
      <c r="D270" s="641"/>
      <c r="E270" s="639">
        <f>$B270</f>
        <v>0</v>
      </c>
      <c r="F270" s="640"/>
      <c r="G270" s="641"/>
      <c r="H270" s="639">
        <f>$B270</f>
        <v>0</v>
      </c>
      <c r="I270" s="640"/>
      <c r="J270" s="641"/>
      <c r="K270" s="639">
        <f>$B270</f>
        <v>0</v>
      </c>
      <c r="L270" s="640"/>
      <c r="M270" s="641"/>
      <c r="N270" s="639">
        <f>$B270</f>
        <v>0</v>
      </c>
      <c r="O270" s="640"/>
      <c r="P270" s="641"/>
      <c r="Q270" s="639">
        <f>$B270</f>
        <v>0</v>
      </c>
      <c r="R270" s="640"/>
      <c r="S270" s="641"/>
      <c r="T270" s="639">
        <f>$B270</f>
        <v>0</v>
      </c>
      <c r="U270" s="640"/>
      <c r="V270" s="641"/>
    </row>
    <row r="271" spans="2:22" s="284" customFormat="1" ht="43" customHeight="1">
      <c r="B271" s="639">
        <f>原稿①!I197</f>
        <v>0</v>
      </c>
      <c r="C271" s="640"/>
      <c r="D271" s="641"/>
      <c r="E271" s="660">
        <f>B271</f>
        <v>0</v>
      </c>
      <c r="F271" s="661"/>
      <c r="G271" s="662"/>
      <c r="H271" s="660">
        <f>E271</f>
        <v>0</v>
      </c>
      <c r="I271" s="661"/>
      <c r="J271" s="662"/>
      <c r="K271" s="660">
        <f>H271</f>
        <v>0</v>
      </c>
      <c r="L271" s="661"/>
      <c r="M271" s="662"/>
      <c r="N271" s="660">
        <f>K271</f>
        <v>0</v>
      </c>
      <c r="O271" s="661"/>
      <c r="P271" s="662"/>
      <c r="Q271" s="660">
        <f>N271</f>
        <v>0</v>
      </c>
      <c r="R271" s="661"/>
      <c r="S271" s="662"/>
      <c r="T271" s="660">
        <f>Q271</f>
        <v>0</v>
      </c>
      <c r="U271" s="661"/>
      <c r="V271" s="662"/>
    </row>
    <row r="272" spans="2:22" s="271" customFormat="1" ht="46">
      <c r="B272" s="651">
        <f>原稿①!J197</f>
        <v>0</v>
      </c>
      <c r="C272" s="652"/>
      <c r="D272" s="653"/>
      <c r="E272" s="642">
        <f>B272</f>
        <v>0</v>
      </c>
      <c r="F272" s="643"/>
      <c r="G272" s="644"/>
      <c r="H272" s="642">
        <f t="shared" ref="H272" si="190">E272</f>
        <v>0</v>
      </c>
      <c r="I272" s="643"/>
      <c r="J272" s="644"/>
      <c r="K272" s="642">
        <f t="shared" ref="K272" si="191">H272</f>
        <v>0</v>
      </c>
      <c r="L272" s="643"/>
      <c r="M272" s="644"/>
      <c r="N272" s="642">
        <f t="shared" ref="N272" si="192">K272</f>
        <v>0</v>
      </c>
      <c r="O272" s="643"/>
      <c r="P272" s="644"/>
      <c r="Q272" s="642">
        <f t="shared" ref="Q272" si="193">N272</f>
        <v>0</v>
      </c>
      <c r="R272" s="643"/>
      <c r="S272" s="644"/>
      <c r="T272" s="642">
        <f t="shared" ref="T272" si="194">Q272</f>
        <v>0</v>
      </c>
      <c r="U272" s="643"/>
      <c r="V272" s="644"/>
    </row>
    <row r="273" spans="2:22" ht="29.15" customHeight="1" thickBot="1">
      <c r="B273" s="258" t="s">
        <v>599</v>
      </c>
      <c r="C273" s="657" t="str">
        <f>原稿①!H197&amp;原稿①!K200</f>
        <v/>
      </c>
      <c r="D273" s="658"/>
      <c r="E273" s="258" t="s">
        <v>599</v>
      </c>
      <c r="F273" s="654" t="str">
        <f>原稿①!H197&amp;原稿①!L200</f>
        <v/>
      </c>
      <c r="G273" s="655"/>
      <c r="H273" s="261" t="s">
        <v>599</v>
      </c>
      <c r="I273" s="654" t="str">
        <f>原稿①!H197&amp;原稿①!M200</f>
        <v/>
      </c>
      <c r="J273" s="655"/>
      <c r="K273" s="261" t="s">
        <v>599</v>
      </c>
      <c r="L273" s="654" t="str">
        <f>原稿①!H197&amp;原稿①!N200</f>
        <v/>
      </c>
      <c r="M273" s="655"/>
      <c r="N273" s="261" t="s">
        <v>599</v>
      </c>
      <c r="O273" s="654" t="str">
        <f>原稿①!H197&amp;原稿①!O200</f>
        <v/>
      </c>
      <c r="P273" s="655"/>
      <c r="Q273" s="261" t="s">
        <v>599</v>
      </c>
      <c r="R273" s="654" t="str">
        <f>原稿①!H197&amp;原稿①!P200</f>
        <v/>
      </c>
      <c r="S273" s="655"/>
      <c r="T273" s="261" t="s">
        <v>599</v>
      </c>
      <c r="U273" s="654" t="str">
        <f>原稿①!H197&amp;原稿①!Q200</f>
        <v/>
      </c>
      <c r="V273" s="655"/>
    </row>
    <row r="274" spans="2:22" s="113" customFormat="1" ht="26" thickTop="1">
      <c r="B274" s="69" t="str">
        <f>B211</f>
        <v>1B</v>
      </c>
      <c r="C274" s="122">
        <f>C232</f>
        <v>45199</v>
      </c>
      <c r="D274" s="124" t="str">
        <f>IF(ISBLANK(原稿①!K203),"EC","EC")</f>
        <v>EC</v>
      </c>
      <c r="E274" s="114" t="str">
        <f>B274</f>
        <v>1B</v>
      </c>
      <c r="F274" s="56">
        <f>C274</f>
        <v>45199</v>
      </c>
      <c r="G274" s="115" t="str">
        <f>IF(ISBLANK(原稿①!L203),"EC","EC")</f>
        <v>EC</v>
      </c>
      <c r="H274" s="114" t="str">
        <f>E274</f>
        <v>1B</v>
      </c>
      <c r="I274" s="56">
        <f>F274</f>
        <v>45199</v>
      </c>
      <c r="J274" s="115" t="str">
        <f>IF(ISBLANK(原稿①!M203),"EC","EC")</f>
        <v>EC</v>
      </c>
      <c r="K274" s="114" t="str">
        <f>H274</f>
        <v>1B</v>
      </c>
      <c r="L274" s="56">
        <f>I274</f>
        <v>45199</v>
      </c>
      <c r="M274" s="115" t="str">
        <f>IF(ISBLANK(原稿①!N203),"EC","EC")</f>
        <v>EC</v>
      </c>
      <c r="N274" s="114" t="str">
        <f>K274</f>
        <v>1B</v>
      </c>
      <c r="O274" s="56">
        <f>L274</f>
        <v>45199</v>
      </c>
      <c r="P274" s="115" t="str">
        <f>IF(ISBLANK(原稿①!O203),"EC","EC")</f>
        <v>EC</v>
      </c>
      <c r="Q274" s="114" t="str">
        <f>N274</f>
        <v>1B</v>
      </c>
      <c r="R274" s="56">
        <f>O274</f>
        <v>45199</v>
      </c>
      <c r="S274" s="115" t="str">
        <f>IF(ISBLANK(原稿①!P203),"EC","EC")</f>
        <v>EC</v>
      </c>
      <c r="T274" s="114" t="str">
        <f>Q274</f>
        <v>1B</v>
      </c>
      <c r="U274" s="56">
        <f>R274</f>
        <v>45199</v>
      </c>
      <c r="V274" s="115" t="str">
        <f>IF(ISBLANK(原稿①!Q203),"EC","EC")</f>
        <v>EC</v>
      </c>
    </row>
    <row r="275" spans="2:22" s="198" customFormat="1" ht="33" customHeight="1">
      <c r="B275" s="647">
        <f>B268+1</f>
        <v>40</v>
      </c>
      <c r="C275" s="670" t="s">
        <v>11</v>
      </c>
      <c r="D275" s="196">
        <f>原稿①!K201</f>
        <v>0</v>
      </c>
      <c r="E275" s="647">
        <f>B275</f>
        <v>40</v>
      </c>
      <c r="F275" s="649" t="s">
        <v>11</v>
      </c>
      <c r="G275" s="197">
        <f>原稿①!L201</f>
        <v>0</v>
      </c>
      <c r="H275" s="647">
        <f>E275</f>
        <v>40</v>
      </c>
      <c r="I275" s="649" t="s">
        <v>11</v>
      </c>
      <c r="J275" s="197">
        <f>原稿①!M201</f>
        <v>0</v>
      </c>
      <c r="K275" s="647">
        <f>H275</f>
        <v>40</v>
      </c>
      <c r="L275" s="649" t="s">
        <v>11</v>
      </c>
      <c r="M275" s="197">
        <f>原稿①!N201</f>
        <v>0</v>
      </c>
      <c r="N275" s="647">
        <f>K275</f>
        <v>40</v>
      </c>
      <c r="O275" s="649" t="s">
        <v>11</v>
      </c>
      <c r="P275" s="197">
        <f>原稿①!O201</f>
        <v>0</v>
      </c>
      <c r="Q275" s="647">
        <f>N275</f>
        <v>40</v>
      </c>
      <c r="R275" s="649" t="s">
        <v>11</v>
      </c>
      <c r="S275" s="197">
        <f>原稿①!P201</f>
        <v>0</v>
      </c>
      <c r="T275" s="647">
        <f>Q275</f>
        <v>40</v>
      </c>
      <c r="U275" s="649" t="s">
        <v>11</v>
      </c>
      <c r="V275" s="197">
        <f>原稿①!Q201</f>
        <v>0</v>
      </c>
    </row>
    <row r="276" spans="2:22" s="284" customFormat="1" ht="43" customHeight="1">
      <c r="B276" s="656"/>
      <c r="C276" s="671"/>
      <c r="D276" s="272" t="str">
        <f>IFERROR(VLOOKUP(D275,'自動計算（このシートは消さない）'!$I$3:$J$62,2,FALSE),"")</f>
        <v/>
      </c>
      <c r="E276" s="656"/>
      <c r="F276" s="650"/>
      <c r="G276" s="273" t="str">
        <f>IFERROR(VLOOKUP(G275,'自動計算（このシートは消さない）'!$I$3:$J$62,2,FALSE),"")</f>
        <v/>
      </c>
      <c r="H276" s="656"/>
      <c r="I276" s="650"/>
      <c r="J276" s="273" t="str">
        <f>IFERROR(VLOOKUP(J275,'自動計算（このシートは消さない）'!$I$3:$J$62,2,FALSE),"")</f>
        <v/>
      </c>
      <c r="K276" s="656"/>
      <c r="L276" s="650"/>
      <c r="M276" s="273" t="str">
        <f>IFERROR(VLOOKUP(M275,'自動計算（このシートは消さない）'!$I$3:$J$62,2,FALSE),"")</f>
        <v/>
      </c>
      <c r="N276" s="656"/>
      <c r="O276" s="650"/>
      <c r="P276" s="273" t="str">
        <f>IFERROR(VLOOKUP(P275,'自動計算（このシートは消さない）'!$I$3:$J$62,2,FALSE),"")</f>
        <v/>
      </c>
      <c r="Q276" s="656"/>
      <c r="R276" s="650"/>
      <c r="S276" s="273" t="str">
        <f>IFERROR(VLOOKUP(S275,'自動計算（このシートは消さない）'!$I$3:$J$62,2,FALSE),"")</f>
        <v/>
      </c>
      <c r="T276" s="656"/>
      <c r="U276" s="650"/>
      <c r="V276" s="273" t="str">
        <f>IFERROR(VLOOKUP(V275,'自動計算（このシートは消さない）'!$I$3:$J$62,2,FALSE),"")</f>
        <v/>
      </c>
    </row>
    <row r="277" spans="2:22" s="284" customFormat="1" ht="43" customHeight="1">
      <c r="B277" s="639">
        <f>原稿①!F201</f>
        <v>0</v>
      </c>
      <c r="C277" s="640"/>
      <c r="D277" s="641"/>
      <c r="E277" s="639">
        <f>$B277</f>
        <v>0</v>
      </c>
      <c r="F277" s="640"/>
      <c r="G277" s="641"/>
      <c r="H277" s="639">
        <f>$B277</f>
        <v>0</v>
      </c>
      <c r="I277" s="640"/>
      <c r="J277" s="641"/>
      <c r="K277" s="639">
        <f>$B277</f>
        <v>0</v>
      </c>
      <c r="L277" s="640"/>
      <c r="M277" s="641"/>
      <c r="N277" s="639">
        <f>$B277</f>
        <v>0</v>
      </c>
      <c r="O277" s="640"/>
      <c r="P277" s="641"/>
      <c r="Q277" s="639">
        <f>$B277</f>
        <v>0</v>
      </c>
      <c r="R277" s="640"/>
      <c r="S277" s="641"/>
      <c r="T277" s="639">
        <f>$B277</f>
        <v>0</v>
      </c>
      <c r="U277" s="640"/>
      <c r="V277" s="641"/>
    </row>
    <row r="278" spans="2:22" s="284" customFormat="1" ht="43" customHeight="1">
      <c r="B278" s="639">
        <f>原稿①!I201</f>
        <v>0</v>
      </c>
      <c r="C278" s="640"/>
      <c r="D278" s="641"/>
      <c r="E278" s="639">
        <f>B278</f>
        <v>0</v>
      </c>
      <c r="F278" s="640"/>
      <c r="G278" s="641"/>
      <c r="H278" s="639">
        <f t="shared" ref="H278:H279" si="195">E278</f>
        <v>0</v>
      </c>
      <c r="I278" s="640"/>
      <c r="J278" s="641"/>
      <c r="K278" s="639">
        <f t="shared" ref="K278:K279" si="196">H278</f>
        <v>0</v>
      </c>
      <c r="L278" s="640"/>
      <c r="M278" s="641"/>
      <c r="N278" s="639">
        <f t="shared" ref="N278:N279" si="197">K278</f>
        <v>0</v>
      </c>
      <c r="O278" s="640"/>
      <c r="P278" s="641"/>
      <c r="Q278" s="639">
        <f t="shared" ref="Q278:Q279" si="198">N278</f>
        <v>0</v>
      </c>
      <c r="R278" s="640"/>
      <c r="S278" s="641"/>
      <c r="T278" s="639">
        <f t="shared" ref="T278:T279" si="199">Q278</f>
        <v>0</v>
      </c>
      <c r="U278" s="640"/>
      <c r="V278" s="641"/>
    </row>
    <row r="279" spans="2:22" s="271" customFormat="1" ht="46">
      <c r="B279" s="651">
        <f>原稿①!J201</f>
        <v>0</v>
      </c>
      <c r="C279" s="652"/>
      <c r="D279" s="653"/>
      <c r="E279" s="642">
        <f>B279</f>
        <v>0</v>
      </c>
      <c r="F279" s="643"/>
      <c r="G279" s="644"/>
      <c r="H279" s="642">
        <f t="shared" si="195"/>
        <v>0</v>
      </c>
      <c r="I279" s="643"/>
      <c r="J279" s="644"/>
      <c r="K279" s="642">
        <f t="shared" si="196"/>
        <v>0</v>
      </c>
      <c r="L279" s="643"/>
      <c r="M279" s="644"/>
      <c r="N279" s="642">
        <f t="shared" si="197"/>
        <v>0</v>
      </c>
      <c r="O279" s="643"/>
      <c r="P279" s="644"/>
      <c r="Q279" s="642">
        <f t="shared" si="198"/>
        <v>0</v>
      </c>
      <c r="R279" s="643"/>
      <c r="S279" s="644"/>
      <c r="T279" s="642">
        <f t="shared" si="199"/>
        <v>0</v>
      </c>
      <c r="U279" s="643"/>
      <c r="V279" s="644"/>
    </row>
    <row r="280" spans="2:22" ht="29.15" customHeight="1" thickBot="1">
      <c r="B280" s="259" t="s">
        <v>599</v>
      </c>
      <c r="C280" s="674" t="str">
        <f>原稿①!H201&amp;原稿①!K204</f>
        <v/>
      </c>
      <c r="D280" s="675"/>
      <c r="E280" s="259" t="s">
        <v>599</v>
      </c>
      <c r="F280" s="663" t="str">
        <f>原稿①!H201&amp;原稿①!L204</f>
        <v/>
      </c>
      <c r="G280" s="664"/>
      <c r="H280" s="285" t="s">
        <v>599</v>
      </c>
      <c r="I280" s="663" t="str">
        <f>原稿①!H201&amp;原稿①!M204</f>
        <v/>
      </c>
      <c r="J280" s="664"/>
      <c r="K280" s="285" t="s">
        <v>599</v>
      </c>
      <c r="L280" s="663" t="str">
        <f>原稿①!H201&amp;原稿①!N204</f>
        <v/>
      </c>
      <c r="M280" s="664"/>
      <c r="N280" s="285" t="s">
        <v>599</v>
      </c>
      <c r="O280" s="663" t="str">
        <f>原稿①!H201&amp;原稿①!O204</f>
        <v/>
      </c>
      <c r="P280" s="664"/>
      <c r="Q280" s="285" t="s">
        <v>599</v>
      </c>
      <c r="R280" s="663" t="str">
        <f>原稿①!H201&amp;原稿①!P204</f>
        <v/>
      </c>
      <c r="S280" s="664"/>
      <c r="T280" s="285" t="s">
        <v>599</v>
      </c>
      <c r="U280" s="663" t="str">
        <f>原稿①!H201&amp;原稿①!Q204</f>
        <v/>
      </c>
      <c r="V280" s="664"/>
    </row>
    <row r="281" spans="2:22" s="113" customFormat="1" ht="26" thickTop="1">
      <c r="B281" s="68" t="str">
        <f>B218</f>
        <v>1B</v>
      </c>
      <c r="C281" s="122">
        <f>C239</f>
        <v>45199</v>
      </c>
      <c r="D281" s="124" t="str">
        <f>IF(ISBLANK(原稿①!K218),"EC","EC")</f>
        <v>EC</v>
      </c>
      <c r="E281" s="111" t="str">
        <f>B281</f>
        <v>1B</v>
      </c>
      <c r="F281" s="43">
        <f>C281</f>
        <v>45199</v>
      </c>
      <c r="G281" s="112" t="str">
        <f>IF(ISBLANK(原稿①!L218),"EC","EC")</f>
        <v>EC</v>
      </c>
      <c r="H281" s="111" t="str">
        <f>E281</f>
        <v>1B</v>
      </c>
      <c r="I281" s="43">
        <f>F281</f>
        <v>45199</v>
      </c>
      <c r="J281" s="112" t="str">
        <f>IF(ISBLANK(原稿①!M218),"EC","EC")</f>
        <v>EC</v>
      </c>
      <c r="K281" s="111" t="str">
        <f>H281</f>
        <v>1B</v>
      </c>
      <c r="L281" s="43">
        <f>I281</f>
        <v>45199</v>
      </c>
      <c r="M281" s="112" t="str">
        <f>IF(ISBLANK(原稿①!N218),"EC","EC")</f>
        <v>EC</v>
      </c>
      <c r="N281" s="111" t="str">
        <f>K281</f>
        <v>1B</v>
      </c>
      <c r="O281" s="43">
        <f>L281</f>
        <v>45199</v>
      </c>
      <c r="P281" s="112" t="str">
        <f>IF(ISBLANK(原稿①!O218),"EC","EC")</f>
        <v>EC</v>
      </c>
      <c r="Q281" s="111" t="str">
        <f>N281</f>
        <v>1B</v>
      </c>
      <c r="R281" s="43">
        <f>O281</f>
        <v>45199</v>
      </c>
      <c r="S281" s="112" t="str">
        <f>IF(ISBLANK(原稿①!P218),"EC","EC")</f>
        <v>EC</v>
      </c>
      <c r="T281" s="111" t="str">
        <f>Q281</f>
        <v>1B</v>
      </c>
      <c r="U281" s="43">
        <f>R281</f>
        <v>45199</v>
      </c>
      <c r="V281" s="112" t="str">
        <f>IF(ISBLANK(原稿①!Q218),"EC","EC")</f>
        <v>EC</v>
      </c>
    </row>
    <row r="282" spans="2:22" s="198" customFormat="1" ht="33" customHeight="1">
      <c r="B282" s="647">
        <f>B275+1</f>
        <v>41</v>
      </c>
      <c r="C282" s="670" t="s">
        <v>11</v>
      </c>
      <c r="D282" s="196">
        <f>原稿①!K216</f>
        <v>0</v>
      </c>
      <c r="E282" s="647">
        <f>B282</f>
        <v>41</v>
      </c>
      <c r="F282" s="649" t="s">
        <v>11</v>
      </c>
      <c r="G282" s="197">
        <f>原稿①!L216</f>
        <v>0</v>
      </c>
      <c r="H282" s="647">
        <f>E282</f>
        <v>41</v>
      </c>
      <c r="I282" s="649" t="s">
        <v>11</v>
      </c>
      <c r="J282" s="197">
        <f>原稿①!M216</f>
        <v>0</v>
      </c>
      <c r="K282" s="647">
        <f>H282</f>
        <v>41</v>
      </c>
      <c r="L282" s="649" t="s">
        <v>11</v>
      </c>
      <c r="M282" s="197">
        <f>原稿①!N216</f>
        <v>0</v>
      </c>
      <c r="N282" s="647">
        <f>K282</f>
        <v>41</v>
      </c>
      <c r="O282" s="649" t="s">
        <v>11</v>
      </c>
      <c r="P282" s="197">
        <f>原稿①!O216</f>
        <v>0</v>
      </c>
      <c r="Q282" s="647">
        <f>N282</f>
        <v>41</v>
      </c>
      <c r="R282" s="649" t="s">
        <v>11</v>
      </c>
      <c r="S282" s="197">
        <f>原稿①!P216</f>
        <v>0</v>
      </c>
      <c r="T282" s="647">
        <f>Q282</f>
        <v>41</v>
      </c>
      <c r="U282" s="649" t="s">
        <v>11</v>
      </c>
      <c r="V282" s="197">
        <f>原稿①!Q216</f>
        <v>0</v>
      </c>
    </row>
    <row r="283" spans="2:22" s="284" customFormat="1" ht="43" customHeight="1">
      <c r="B283" s="656"/>
      <c r="C283" s="671"/>
      <c r="D283" s="272" t="str">
        <f>IFERROR(VLOOKUP(D282,'自動計算（このシートは消さない）'!$I$3:$J$62,2,FALSE),"")</f>
        <v/>
      </c>
      <c r="E283" s="656"/>
      <c r="F283" s="650"/>
      <c r="G283" s="273" t="str">
        <f>IFERROR(VLOOKUP(G282,'自動計算（このシートは消さない）'!$I$3:$J$62,2,FALSE),"")</f>
        <v/>
      </c>
      <c r="H283" s="656"/>
      <c r="I283" s="650"/>
      <c r="J283" s="273" t="str">
        <f>IFERROR(VLOOKUP(J282,'自動計算（このシートは消さない）'!$I$3:$J$62,2,FALSE),"")</f>
        <v/>
      </c>
      <c r="K283" s="656"/>
      <c r="L283" s="650"/>
      <c r="M283" s="273" t="str">
        <f>IFERROR(VLOOKUP(M282,'自動計算（このシートは消さない）'!$I$3:$J$62,2,FALSE),"")</f>
        <v/>
      </c>
      <c r="N283" s="656"/>
      <c r="O283" s="650"/>
      <c r="P283" s="273" t="str">
        <f>IFERROR(VLOOKUP(P282,'自動計算（このシートは消さない）'!$I$3:$J$62,2,FALSE),"")</f>
        <v/>
      </c>
      <c r="Q283" s="656"/>
      <c r="R283" s="650"/>
      <c r="S283" s="273" t="str">
        <f>IFERROR(VLOOKUP(S282,'自動計算（このシートは消さない）'!$I$3:$J$62,2,FALSE),"")</f>
        <v/>
      </c>
      <c r="T283" s="656"/>
      <c r="U283" s="650"/>
      <c r="V283" s="273" t="str">
        <f>IFERROR(VLOOKUP(V282,'自動計算（このシートは消さない）'!$I$3:$J$62,2,FALSE),"")</f>
        <v/>
      </c>
    </row>
    <row r="284" spans="2:22" s="284" customFormat="1" ht="43" customHeight="1">
      <c r="B284" s="639">
        <f>原稿①!F216</f>
        <v>0</v>
      </c>
      <c r="C284" s="640"/>
      <c r="D284" s="641"/>
      <c r="E284" s="639">
        <f>$B284</f>
        <v>0</v>
      </c>
      <c r="F284" s="640"/>
      <c r="G284" s="641"/>
      <c r="H284" s="639">
        <f>$B284</f>
        <v>0</v>
      </c>
      <c r="I284" s="640"/>
      <c r="J284" s="641"/>
      <c r="K284" s="639">
        <f>$B284</f>
        <v>0</v>
      </c>
      <c r="L284" s="640"/>
      <c r="M284" s="641"/>
      <c r="N284" s="639">
        <f>$B284</f>
        <v>0</v>
      </c>
      <c r="O284" s="640"/>
      <c r="P284" s="641"/>
      <c r="Q284" s="639">
        <f>$B284</f>
        <v>0</v>
      </c>
      <c r="R284" s="640"/>
      <c r="S284" s="641"/>
      <c r="T284" s="639">
        <f>$B284</f>
        <v>0</v>
      </c>
      <c r="U284" s="640"/>
      <c r="V284" s="641"/>
    </row>
    <row r="285" spans="2:22" s="284" customFormat="1" ht="43" customHeight="1">
      <c r="B285" s="639">
        <f>原稿①!I216</f>
        <v>0</v>
      </c>
      <c r="C285" s="640"/>
      <c r="D285" s="641"/>
      <c r="E285" s="639">
        <f>B285</f>
        <v>0</v>
      </c>
      <c r="F285" s="640"/>
      <c r="G285" s="641"/>
      <c r="H285" s="639">
        <f t="shared" ref="H285:H286" si="200">E285</f>
        <v>0</v>
      </c>
      <c r="I285" s="640"/>
      <c r="J285" s="641"/>
      <c r="K285" s="639">
        <f t="shared" ref="K285:K286" si="201">H285</f>
        <v>0</v>
      </c>
      <c r="L285" s="640"/>
      <c r="M285" s="641"/>
      <c r="N285" s="639">
        <f t="shared" ref="N285:N286" si="202">K285</f>
        <v>0</v>
      </c>
      <c r="O285" s="640"/>
      <c r="P285" s="641"/>
      <c r="Q285" s="639">
        <f t="shared" ref="Q285:Q286" si="203">N285</f>
        <v>0</v>
      </c>
      <c r="R285" s="640"/>
      <c r="S285" s="641"/>
      <c r="T285" s="639">
        <f t="shared" ref="T285:T286" si="204">Q285</f>
        <v>0</v>
      </c>
      <c r="U285" s="640"/>
      <c r="V285" s="641"/>
    </row>
    <row r="286" spans="2:22" s="271" customFormat="1" ht="46">
      <c r="B286" s="651">
        <f>原稿①!J216</f>
        <v>0</v>
      </c>
      <c r="C286" s="652"/>
      <c r="D286" s="653"/>
      <c r="E286" s="642">
        <f>B286</f>
        <v>0</v>
      </c>
      <c r="F286" s="643"/>
      <c r="G286" s="644"/>
      <c r="H286" s="642">
        <f t="shared" si="200"/>
        <v>0</v>
      </c>
      <c r="I286" s="643"/>
      <c r="J286" s="644"/>
      <c r="K286" s="642">
        <f t="shared" si="201"/>
        <v>0</v>
      </c>
      <c r="L286" s="643"/>
      <c r="M286" s="644"/>
      <c r="N286" s="642">
        <f t="shared" si="202"/>
        <v>0</v>
      </c>
      <c r="O286" s="643"/>
      <c r="P286" s="644"/>
      <c r="Q286" s="642">
        <f t="shared" si="203"/>
        <v>0</v>
      </c>
      <c r="R286" s="643"/>
      <c r="S286" s="644"/>
      <c r="T286" s="642">
        <f t="shared" si="204"/>
        <v>0</v>
      </c>
      <c r="U286" s="643"/>
      <c r="V286" s="644"/>
    </row>
    <row r="287" spans="2:22" ht="29.15" customHeight="1" thickBot="1">
      <c r="B287" s="258" t="s">
        <v>599</v>
      </c>
      <c r="C287" s="657" t="str">
        <f>原稿①!H216&amp;原稿①!K219</f>
        <v/>
      </c>
      <c r="D287" s="658"/>
      <c r="E287" s="258" t="s">
        <v>599</v>
      </c>
      <c r="F287" s="645" t="str">
        <f>原稿①!H216&amp;原稿①!L219</f>
        <v/>
      </c>
      <c r="G287" s="646"/>
      <c r="H287" s="258" t="s">
        <v>599</v>
      </c>
      <c r="I287" s="645" t="str">
        <f>原稿①!H216&amp;原稿①!M219</f>
        <v/>
      </c>
      <c r="J287" s="646"/>
      <c r="K287" s="258" t="s">
        <v>599</v>
      </c>
      <c r="L287" s="645" t="str">
        <f>原稿①!H216&amp;原稿①!N219</f>
        <v/>
      </c>
      <c r="M287" s="646"/>
      <c r="N287" s="258" t="s">
        <v>599</v>
      </c>
      <c r="O287" s="645" t="str">
        <f>原稿①!H216&amp;原稿①!O219</f>
        <v/>
      </c>
      <c r="P287" s="646"/>
      <c r="Q287" s="258" t="s">
        <v>599</v>
      </c>
      <c r="R287" s="645" t="str">
        <f>原稿①!H216&amp;原稿①!P219</f>
        <v/>
      </c>
      <c r="S287" s="646"/>
      <c r="T287" s="258" t="s">
        <v>599</v>
      </c>
      <c r="U287" s="645" t="str">
        <f>原稿①!H216&amp;原稿①!Q219</f>
        <v/>
      </c>
      <c r="V287" s="646"/>
    </row>
    <row r="288" spans="2:22" s="113" customFormat="1" ht="26" thickTop="1">
      <c r="B288" s="68" t="str">
        <f>B218</f>
        <v>1B</v>
      </c>
      <c r="C288" s="122">
        <f>C246</f>
        <v>45199</v>
      </c>
      <c r="D288" s="124" t="str">
        <f>IF(ISBLANK(原稿①!K222),"EC","EC")</f>
        <v>EC</v>
      </c>
      <c r="E288" s="111" t="str">
        <f>B288</f>
        <v>1B</v>
      </c>
      <c r="F288" s="43">
        <f>C288</f>
        <v>45199</v>
      </c>
      <c r="G288" s="112" t="str">
        <f>IF(ISBLANK(原稿①!L222),"EC","EC")</f>
        <v>EC</v>
      </c>
      <c r="H288" s="111" t="str">
        <f>E288</f>
        <v>1B</v>
      </c>
      <c r="I288" s="43">
        <f>F288</f>
        <v>45199</v>
      </c>
      <c r="J288" s="112" t="str">
        <f>IF(ISBLANK(原稿①!M222),"EC","EC")</f>
        <v>EC</v>
      </c>
      <c r="K288" s="111" t="str">
        <f>H288</f>
        <v>1B</v>
      </c>
      <c r="L288" s="43">
        <f>I288</f>
        <v>45199</v>
      </c>
      <c r="M288" s="112" t="str">
        <f>IF(ISBLANK(原稿①!N222),"EC","EC")</f>
        <v>EC</v>
      </c>
      <c r="N288" s="111" t="str">
        <f>K288</f>
        <v>1B</v>
      </c>
      <c r="O288" s="43">
        <f>L288</f>
        <v>45199</v>
      </c>
      <c r="P288" s="112" t="str">
        <f>IF(ISBLANK(原稿①!O222),"EC","EC")</f>
        <v>EC</v>
      </c>
      <c r="Q288" s="111" t="str">
        <f>N288</f>
        <v>1B</v>
      </c>
      <c r="R288" s="43">
        <f>O288</f>
        <v>45199</v>
      </c>
      <c r="S288" s="112" t="str">
        <f>IF(ISBLANK(原稿①!P222),"EC","EC")</f>
        <v>EC</v>
      </c>
      <c r="T288" s="111" t="str">
        <f>Q288</f>
        <v>1B</v>
      </c>
      <c r="U288" s="43">
        <f>R288</f>
        <v>45199</v>
      </c>
      <c r="V288" s="112" t="str">
        <f>IF(ISBLANK(原稿①!Q222),"EC","EC")</f>
        <v>EC</v>
      </c>
    </row>
    <row r="289" spans="2:22" s="198" customFormat="1" ht="33" customHeight="1">
      <c r="B289" s="647">
        <f>B282+1</f>
        <v>42</v>
      </c>
      <c r="C289" s="670" t="s">
        <v>11</v>
      </c>
      <c r="D289" s="196">
        <f>原稿①!K220</f>
        <v>0</v>
      </c>
      <c r="E289" s="647">
        <f>B289</f>
        <v>42</v>
      </c>
      <c r="F289" s="649" t="s">
        <v>11</v>
      </c>
      <c r="G289" s="197">
        <f>原稿①!L220</f>
        <v>0</v>
      </c>
      <c r="H289" s="647">
        <f>E289</f>
        <v>42</v>
      </c>
      <c r="I289" s="649" t="s">
        <v>11</v>
      </c>
      <c r="J289" s="197">
        <f>原稿①!M220</f>
        <v>0</v>
      </c>
      <c r="K289" s="647">
        <f>H289</f>
        <v>42</v>
      </c>
      <c r="L289" s="649" t="s">
        <v>11</v>
      </c>
      <c r="M289" s="197">
        <f>原稿①!N220</f>
        <v>0</v>
      </c>
      <c r="N289" s="647">
        <f>K289</f>
        <v>42</v>
      </c>
      <c r="O289" s="649" t="s">
        <v>11</v>
      </c>
      <c r="P289" s="197">
        <f>原稿①!O220</f>
        <v>0</v>
      </c>
      <c r="Q289" s="647">
        <f>N289</f>
        <v>42</v>
      </c>
      <c r="R289" s="649" t="s">
        <v>11</v>
      </c>
      <c r="S289" s="197">
        <f>原稿①!P220</f>
        <v>0</v>
      </c>
      <c r="T289" s="647">
        <f>Q289</f>
        <v>42</v>
      </c>
      <c r="U289" s="649" t="s">
        <v>11</v>
      </c>
      <c r="V289" s="197">
        <f>原稿①!Q220</f>
        <v>0</v>
      </c>
    </row>
    <row r="290" spans="2:22" s="284" customFormat="1" ht="43" customHeight="1">
      <c r="B290" s="656"/>
      <c r="C290" s="671"/>
      <c r="D290" s="283" t="str">
        <f>IFERROR(VLOOKUP(D289,'自動計算（このシートは消さない）'!$I$3:$J$62,2,FALSE),"")</f>
        <v/>
      </c>
      <c r="E290" s="656"/>
      <c r="F290" s="650"/>
      <c r="G290" s="273" t="str">
        <f>IFERROR(VLOOKUP(G289,'自動計算（このシートは消さない）'!$I$3:$J$62,2,FALSE),"")</f>
        <v/>
      </c>
      <c r="H290" s="656"/>
      <c r="I290" s="650"/>
      <c r="J290" s="273" t="str">
        <f>IFERROR(VLOOKUP(J289,'自動計算（このシートは消さない）'!$I$3:$J$62,2,FALSE),"")</f>
        <v/>
      </c>
      <c r="K290" s="656"/>
      <c r="L290" s="650"/>
      <c r="M290" s="273" t="str">
        <f>IFERROR(VLOOKUP(M289,'自動計算（このシートは消さない）'!$I$3:$J$62,2,FALSE),"")</f>
        <v/>
      </c>
      <c r="N290" s="656"/>
      <c r="O290" s="650"/>
      <c r="P290" s="273" t="str">
        <f>IFERROR(VLOOKUP(P289,'自動計算（このシートは消さない）'!$I$3:$J$62,2,FALSE),"")</f>
        <v/>
      </c>
      <c r="Q290" s="656"/>
      <c r="R290" s="650"/>
      <c r="S290" s="273" t="str">
        <f>IFERROR(VLOOKUP(S289,'自動計算（このシートは消さない）'!$I$3:$J$62,2,FALSE),"")</f>
        <v/>
      </c>
      <c r="T290" s="656"/>
      <c r="U290" s="650"/>
      <c r="V290" s="273" t="str">
        <f>IFERROR(VLOOKUP(V289,'自動計算（このシートは消さない）'!$I$3:$J$62,2,FALSE),"")</f>
        <v/>
      </c>
    </row>
    <row r="291" spans="2:22" s="284" customFormat="1" ht="43" customHeight="1">
      <c r="B291" s="639">
        <f>原稿①!F220</f>
        <v>0</v>
      </c>
      <c r="C291" s="640"/>
      <c r="D291" s="641"/>
      <c r="E291" s="639">
        <f>$B291</f>
        <v>0</v>
      </c>
      <c r="F291" s="640"/>
      <c r="G291" s="641"/>
      <c r="H291" s="639">
        <f>$B291</f>
        <v>0</v>
      </c>
      <c r="I291" s="640"/>
      <c r="J291" s="641"/>
      <c r="K291" s="639">
        <f>$B291</f>
        <v>0</v>
      </c>
      <c r="L291" s="640"/>
      <c r="M291" s="641"/>
      <c r="N291" s="639">
        <f>$B291</f>
        <v>0</v>
      </c>
      <c r="O291" s="640"/>
      <c r="P291" s="641"/>
      <c r="Q291" s="639">
        <f>$B291</f>
        <v>0</v>
      </c>
      <c r="R291" s="640"/>
      <c r="S291" s="641"/>
      <c r="T291" s="639">
        <f>$B291</f>
        <v>0</v>
      </c>
      <c r="U291" s="640"/>
      <c r="V291" s="641"/>
    </row>
    <row r="292" spans="2:22" s="284" customFormat="1" ht="43" customHeight="1">
      <c r="B292" s="639">
        <f>原稿①!I220</f>
        <v>0</v>
      </c>
      <c r="C292" s="640"/>
      <c r="D292" s="641"/>
      <c r="E292" s="639">
        <f>B292</f>
        <v>0</v>
      </c>
      <c r="F292" s="640"/>
      <c r="G292" s="641"/>
      <c r="H292" s="639">
        <f t="shared" ref="H292:H293" si="205">E292</f>
        <v>0</v>
      </c>
      <c r="I292" s="640"/>
      <c r="J292" s="641"/>
      <c r="K292" s="639">
        <f t="shared" ref="K292:K293" si="206">H292</f>
        <v>0</v>
      </c>
      <c r="L292" s="640"/>
      <c r="M292" s="641"/>
      <c r="N292" s="639">
        <f t="shared" ref="N292:N293" si="207">K292</f>
        <v>0</v>
      </c>
      <c r="O292" s="640"/>
      <c r="P292" s="641"/>
      <c r="Q292" s="639">
        <f t="shared" ref="Q292:Q293" si="208">N292</f>
        <v>0</v>
      </c>
      <c r="R292" s="640"/>
      <c r="S292" s="641"/>
      <c r="T292" s="639">
        <f t="shared" ref="T292:T293" si="209">Q292</f>
        <v>0</v>
      </c>
      <c r="U292" s="640"/>
      <c r="V292" s="641"/>
    </row>
    <row r="293" spans="2:22" s="271" customFormat="1" ht="46">
      <c r="B293" s="651">
        <f>原稿①!J220</f>
        <v>0</v>
      </c>
      <c r="C293" s="652"/>
      <c r="D293" s="653"/>
      <c r="E293" s="642">
        <f>B293</f>
        <v>0</v>
      </c>
      <c r="F293" s="643"/>
      <c r="G293" s="644"/>
      <c r="H293" s="642">
        <f t="shared" si="205"/>
        <v>0</v>
      </c>
      <c r="I293" s="643"/>
      <c r="J293" s="644"/>
      <c r="K293" s="642">
        <f t="shared" si="206"/>
        <v>0</v>
      </c>
      <c r="L293" s="643"/>
      <c r="M293" s="644"/>
      <c r="N293" s="642">
        <f t="shared" si="207"/>
        <v>0</v>
      </c>
      <c r="O293" s="643"/>
      <c r="P293" s="644"/>
      <c r="Q293" s="642">
        <f t="shared" si="208"/>
        <v>0</v>
      </c>
      <c r="R293" s="643"/>
      <c r="S293" s="644"/>
      <c r="T293" s="642">
        <f t="shared" si="209"/>
        <v>0</v>
      </c>
      <c r="U293" s="643"/>
      <c r="V293" s="644"/>
    </row>
    <row r="294" spans="2:22" ht="29.15" customHeight="1" thickBot="1">
      <c r="B294" s="258" t="s">
        <v>599</v>
      </c>
      <c r="C294" s="657" t="str">
        <f>原稿①!H220&amp;原稿①!K223</f>
        <v/>
      </c>
      <c r="D294" s="658"/>
      <c r="E294" s="258" t="s">
        <v>599</v>
      </c>
      <c r="F294" s="645" t="str">
        <f>原稿①!H220&amp;原稿①!L223</f>
        <v/>
      </c>
      <c r="G294" s="646"/>
      <c r="H294" s="258" t="s">
        <v>599</v>
      </c>
      <c r="I294" s="645" t="str">
        <f>原稿①!H220&amp;原稿①!M223</f>
        <v/>
      </c>
      <c r="J294" s="646"/>
      <c r="K294" s="258" t="s">
        <v>599</v>
      </c>
      <c r="L294" s="645" t="str">
        <f>原稿①!H220&amp;原稿①!N223</f>
        <v/>
      </c>
      <c r="M294" s="646"/>
      <c r="N294" s="258" t="s">
        <v>599</v>
      </c>
      <c r="O294" s="645" t="str">
        <f>原稿①!H220&amp;原稿①!O223</f>
        <v/>
      </c>
      <c r="P294" s="646"/>
      <c r="Q294" s="258" t="s">
        <v>599</v>
      </c>
      <c r="R294" s="645" t="str">
        <f>原稿①!H220&amp;原稿①!P223</f>
        <v/>
      </c>
      <c r="S294" s="646"/>
      <c r="T294" s="258" t="s">
        <v>599</v>
      </c>
      <c r="U294" s="645" t="str">
        <f>原稿①!H220&amp;原稿①!Q223</f>
        <v/>
      </c>
      <c r="V294" s="646"/>
    </row>
    <row r="295" spans="2:22" s="113" customFormat="1" ht="26" thickTop="1">
      <c r="B295" s="68" t="str">
        <f>B288</f>
        <v>1B</v>
      </c>
      <c r="C295" s="122">
        <f>C288</f>
        <v>45199</v>
      </c>
      <c r="D295" s="124" t="str">
        <f>IF(ISBLANK(原稿①!K226),"EC","EC")</f>
        <v>EC</v>
      </c>
      <c r="E295" s="111" t="str">
        <f>B295</f>
        <v>1B</v>
      </c>
      <c r="F295" s="43">
        <f>C295</f>
        <v>45199</v>
      </c>
      <c r="G295" s="112" t="str">
        <f>IF(ISBLANK(原稿①!L226),"EC","EC")</f>
        <v>EC</v>
      </c>
      <c r="H295" s="111" t="str">
        <f>E295</f>
        <v>1B</v>
      </c>
      <c r="I295" s="43">
        <f>F295</f>
        <v>45199</v>
      </c>
      <c r="J295" s="112" t="str">
        <f>IF(ISBLANK(原稿①!M226),"EC","EC")</f>
        <v>EC</v>
      </c>
      <c r="K295" s="111" t="str">
        <f>H295</f>
        <v>1B</v>
      </c>
      <c r="L295" s="43">
        <f>I295</f>
        <v>45199</v>
      </c>
      <c r="M295" s="112" t="str">
        <f>IF(ISBLANK(原稿①!N226),"EC","EC")</f>
        <v>EC</v>
      </c>
      <c r="N295" s="111" t="str">
        <f>K295</f>
        <v>1B</v>
      </c>
      <c r="O295" s="43">
        <f>L295</f>
        <v>45199</v>
      </c>
      <c r="P295" s="112" t="str">
        <f>IF(ISBLANK(原稿①!O226),"EC","EC")</f>
        <v>EC</v>
      </c>
      <c r="Q295" s="111" t="str">
        <f>N295</f>
        <v>1B</v>
      </c>
      <c r="R295" s="43">
        <f>O295</f>
        <v>45199</v>
      </c>
      <c r="S295" s="112" t="str">
        <f>IF(ISBLANK(原稿①!P226),"EC","EC")</f>
        <v>EC</v>
      </c>
      <c r="T295" s="111" t="str">
        <f>Q295</f>
        <v>1B</v>
      </c>
      <c r="U295" s="43">
        <f>R295</f>
        <v>45199</v>
      </c>
      <c r="V295" s="112" t="str">
        <f>IF(ISBLANK(原稿①!Q226),"EC","EC")</f>
        <v>EC</v>
      </c>
    </row>
    <row r="296" spans="2:22" s="198" customFormat="1" ht="33" customHeight="1">
      <c r="B296" s="647">
        <f>B289+1</f>
        <v>43</v>
      </c>
      <c r="C296" s="670" t="s">
        <v>11</v>
      </c>
      <c r="D296" s="196">
        <f>原稿①!K224</f>
        <v>0</v>
      </c>
      <c r="E296" s="647">
        <f>B296</f>
        <v>43</v>
      </c>
      <c r="F296" s="649" t="s">
        <v>11</v>
      </c>
      <c r="G296" s="197">
        <f>原稿①!L224</f>
        <v>0</v>
      </c>
      <c r="H296" s="647">
        <f>E296</f>
        <v>43</v>
      </c>
      <c r="I296" s="649" t="s">
        <v>11</v>
      </c>
      <c r="J296" s="197">
        <f>原稿①!M224</f>
        <v>0</v>
      </c>
      <c r="K296" s="647">
        <f>H296</f>
        <v>43</v>
      </c>
      <c r="L296" s="649" t="s">
        <v>11</v>
      </c>
      <c r="M296" s="197">
        <f>原稿①!N224</f>
        <v>0</v>
      </c>
      <c r="N296" s="647">
        <f>K296</f>
        <v>43</v>
      </c>
      <c r="O296" s="649" t="s">
        <v>11</v>
      </c>
      <c r="P296" s="197">
        <f>原稿①!O224</f>
        <v>0</v>
      </c>
      <c r="Q296" s="647">
        <f>N296</f>
        <v>43</v>
      </c>
      <c r="R296" s="649" t="s">
        <v>11</v>
      </c>
      <c r="S296" s="197">
        <f>原稿①!P224</f>
        <v>0</v>
      </c>
      <c r="T296" s="647">
        <f>Q296</f>
        <v>43</v>
      </c>
      <c r="U296" s="649" t="s">
        <v>11</v>
      </c>
      <c r="V296" s="197">
        <f>原稿①!Q224</f>
        <v>0</v>
      </c>
    </row>
    <row r="297" spans="2:22" s="284" customFormat="1" ht="43" customHeight="1">
      <c r="B297" s="656"/>
      <c r="C297" s="671"/>
      <c r="D297" s="272" t="str">
        <f>IFERROR(VLOOKUP(D296,'自動計算（このシートは消さない）'!$I$3:$J$62,2,FALSE),"")</f>
        <v/>
      </c>
      <c r="E297" s="656"/>
      <c r="F297" s="650"/>
      <c r="G297" s="273" t="str">
        <f>IFERROR(VLOOKUP(G296,'自動計算（このシートは消さない）'!$I$3:$J$62,2,FALSE),"")</f>
        <v/>
      </c>
      <c r="H297" s="656"/>
      <c r="I297" s="650"/>
      <c r="J297" s="273" t="str">
        <f>IFERROR(VLOOKUP(J296,'自動計算（このシートは消さない）'!$I$3:$J$62,2,FALSE),"")</f>
        <v/>
      </c>
      <c r="K297" s="656"/>
      <c r="L297" s="650"/>
      <c r="M297" s="273" t="str">
        <f>IFERROR(VLOOKUP(M296,'自動計算（このシートは消さない）'!$I$3:$J$62,2,FALSE),"")</f>
        <v/>
      </c>
      <c r="N297" s="656"/>
      <c r="O297" s="650"/>
      <c r="P297" s="273" t="str">
        <f>IFERROR(VLOOKUP(P296,'自動計算（このシートは消さない）'!$I$3:$J$62,2,FALSE),"")</f>
        <v/>
      </c>
      <c r="Q297" s="656"/>
      <c r="R297" s="650"/>
      <c r="S297" s="273" t="str">
        <f>IFERROR(VLOOKUP(S296,'自動計算（このシートは消さない）'!$I$3:$J$62,2,FALSE),"")</f>
        <v/>
      </c>
      <c r="T297" s="656"/>
      <c r="U297" s="650"/>
      <c r="V297" s="273" t="str">
        <f>IFERROR(VLOOKUP(V296,'自動計算（このシートは消さない）'!$I$3:$J$62,2,FALSE),"")</f>
        <v/>
      </c>
    </row>
    <row r="298" spans="2:22" s="284" customFormat="1" ht="43" customHeight="1">
      <c r="B298" s="639">
        <f>原稿①!F224</f>
        <v>0</v>
      </c>
      <c r="C298" s="640"/>
      <c r="D298" s="641"/>
      <c r="E298" s="639">
        <f>$B298</f>
        <v>0</v>
      </c>
      <c r="F298" s="640"/>
      <c r="G298" s="641"/>
      <c r="H298" s="639">
        <f>$B298</f>
        <v>0</v>
      </c>
      <c r="I298" s="640"/>
      <c r="J298" s="641"/>
      <c r="K298" s="639">
        <f>$B298</f>
        <v>0</v>
      </c>
      <c r="L298" s="640"/>
      <c r="M298" s="641"/>
      <c r="N298" s="639">
        <f>$B298</f>
        <v>0</v>
      </c>
      <c r="O298" s="640"/>
      <c r="P298" s="641"/>
      <c r="Q298" s="639">
        <f>$B298</f>
        <v>0</v>
      </c>
      <c r="R298" s="640"/>
      <c r="S298" s="641"/>
      <c r="T298" s="639">
        <f>$B298</f>
        <v>0</v>
      </c>
      <c r="U298" s="640"/>
      <c r="V298" s="641"/>
    </row>
    <row r="299" spans="2:22" s="284" customFormat="1" ht="43" customHeight="1">
      <c r="B299" s="639">
        <f>原稿①!I224</f>
        <v>0</v>
      </c>
      <c r="C299" s="640"/>
      <c r="D299" s="641"/>
      <c r="E299" s="639">
        <f>B299</f>
        <v>0</v>
      </c>
      <c r="F299" s="640"/>
      <c r="G299" s="641"/>
      <c r="H299" s="639">
        <f>E299</f>
        <v>0</v>
      </c>
      <c r="I299" s="640"/>
      <c r="J299" s="641"/>
      <c r="K299" s="639">
        <f t="shared" ref="K299:K300" si="210">H299</f>
        <v>0</v>
      </c>
      <c r="L299" s="640"/>
      <c r="M299" s="641"/>
      <c r="N299" s="639">
        <f t="shared" ref="N299:N300" si="211">K299</f>
        <v>0</v>
      </c>
      <c r="O299" s="640"/>
      <c r="P299" s="641"/>
      <c r="Q299" s="639">
        <f t="shared" ref="Q299:Q300" si="212">N299</f>
        <v>0</v>
      </c>
      <c r="R299" s="640"/>
      <c r="S299" s="641"/>
      <c r="T299" s="639">
        <f t="shared" ref="T299:T300" si="213">Q299</f>
        <v>0</v>
      </c>
      <c r="U299" s="640"/>
      <c r="V299" s="641"/>
    </row>
    <row r="300" spans="2:22" s="271" customFormat="1" ht="46">
      <c r="B300" s="651">
        <f>原稿①!J224</f>
        <v>0</v>
      </c>
      <c r="C300" s="652"/>
      <c r="D300" s="653"/>
      <c r="E300" s="642">
        <f>B300</f>
        <v>0</v>
      </c>
      <c r="F300" s="643"/>
      <c r="G300" s="644"/>
      <c r="H300" s="642">
        <f t="shared" ref="H300" si="214">E300</f>
        <v>0</v>
      </c>
      <c r="I300" s="643"/>
      <c r="J300" s="644"/>
      <c r="K300" s="642">
        <f t="shared" si="210"/>
        <v>0</v>
      </c>
      <c r="L300" s="643"/>
      <c r="M300" s="644"/>
      <c r="N300" s="642">
        <f t="shared" si="211"/>
        <v>0</v>
      </c>
      <c r="O300" s="643"/>
      <c r="P300" s="644"/>
      <c r="Q300" s="642">
        <f t="shared" si="212"/>
        <v>0</v>
      </c>
      <c r="R300" s="643"/>
      <c r="S300" s="644"/>
      <c r="T300" s="642">
        <f t="shared" si="213"/>
        <v>0</v>
      </c>
      <c r="U300" s="643"/>
      <c r="V300" s="644"/>
    </row>
    <row r="301" spans="2:22" ht="29.15" customHeight="1" thickBot="1">
      <c r="B301" s="258" t="s">
        <v>599</v>
      </c>
      <c r="C301" s="657" t="str">
        <f>原稿①!H224&amp;原稿①!K227</f>
        <v/>
      </c>
      <c r="D301" s="658"/>
      <c r="E301" s="258" t="s">
        <v>599</v>
      </c>
      <c r="F301" s="645" t="str">
        <f>原稿①!H224&amp;原稿①!L227</f>
        <v/>
      </c>
      <c r="G301" s="646"/>
      <c r="H301" s="258" t="s">
        <v>599</v>
      </c>
      <c r="I301" s="645" t="str">
        <f>原稿①!H224&amp;原稿①!M227</f>
        <v/>
      </c>
      <c r="J301" s="646"/>
      <c r="K301" s="258" t="s">
        <v>599</v>
      </c>
      <c r="L301" s="645" t="str">
        <f>原稿①!H224&amp;原稿①!N227</f>
        <v/>
      </c>
      <c r="M301" s="646"/>
      <c r="N301" s="258" t="s">
        <v>599</v>
      </c>
      <c r="O301" s="645" t="str">
        <f>原稿①!H224&amp;原稿①!O227</f>
        <v/>
      </c>
      <c r="P301" s="646"/>
      <c r="Q301" s="258" t="s">
        <v>599</v>
      </c>
      <c r="R301" s="645" t="str">
        <f>原稿①!H224&amp;原稿①!P227</f>
        <v/>
      </c>
      <c r="S301" s="646"/>
      <c r="T301" s="258" t="s">
        <v>599</v>
      </c>
      <c r="U301" s="645" t="str">
        <f>原稿①!H224&amp;原稿①!Q227</f>
        <v/>
      </c>
      <c r="V301" s="646"/>
    </row>
    <row r="302" spans="2:22" s="113" customFormat="1" ht="26" thickTop="1">
      <c r="B302" s="68" t="str">
        <f>B288</f>
        <v>1B</v>
      </c>
      <c r="C302" s="122">
        <f>C288</f>
        <v>45199</v>
      </c>
      <c r="D302" s="124" t="str">
        <f>IF(ISBLANK(原稿①!K230),"EC","EC")</f>
        <v>EC</v>
      </c>
      <c r="E302" s="111" t="str">
        <f>B302</f>
        <v>1B</v>
      </c>
      <c r="F302" s="43">
        <f>C302</f>
        <v>45199</v>
      </c>
      <c r="G302" s="112" t="str">
        <f>IF(ISBLANK(原稿①!L230),"EC","EC")</f>
        <v>EC</v>
      </c>
      <c r="H302" s="111" t="str">
        <f>E302</f>
        <v>1B</v>
      </c>
      <c r="I302" s="43">
        <f>F302</f>
        <v>45199</v>
      </c>
      <c r="J302" s="112" t="str">
        <f>IF(ISBLANK(原稿①!M230),"EC","EC")</f>
        <v>EC</v>
      </c>
      <c r="K302" s="111" t="str">
        <f>H302</f>
        <v>1B</v>
      </c>
      <c r="L302" s="43">
        <f>I302</f>
        <v>45199</v>
      </c>
      <c r="M302" s="112" t="str">
        <f>IF(ISBLANK(原稿①!N230),"EC","EC")</f>
        <v>EC</v>
      </c>
      <c r="N302" s="111" t="str">
        <f>K302</f>
        <v>1B</v>
      </c>
      <c r="O302" s="43">
        <f>L302</f>
        <v>45199</v>
      </c>
      <c r="P302" s="112" t="str">
        <f>IF(ISBLANK(原稿①!O230),"EC","EC")</f>
        <v>EC</v>
      </c>
      <c r="Q302" s="111" t="str">
        <f>N302</f>
        <v>1B</v>
      </c>
      <c r="R302" s="43">
        <f>O302</f>
        <v>45199</v>
      </c>
      <c r="S302" s="112" t="str">
        <f>IF(ISBLANK(原稿①!P230),"EC","EC")</f>
        <v>EC</v>
      </c>
      <c r="T302" s="111" t="str">
        <f>Q302</f>
        <v>1B</v>
      </c>
      <c r="U302" s="43">
        <f>R302</f>
        <v>45199</v>
      </c>
      <c r="V302" s="112" t="str">
        <f>IF(ISBLANK(原稿①!Q230),"EC","EC")</f>
        <v>EC</v>
      </c>
    </row>
    <row r="303" spans="2:22" s="198" customFormat="1" ht="33" customHeight="1">
      <c r="B303" s="647">
        <f>B296+1</f>
        <v>44</v>
      </c>
      <c r="C303" s="670" t="s">
        <v>11</v>
      </c>
      <c r="D303" s="196">
        <f>原稿①!K228</f>
        <v>0</v>
      </c>
      <c r="E303" s="647">
        <f>B303</f>
        <v>44</v>
      </c>
      <c r="F303" s="649" t="s">
        <v>11</v>
      </c>
      <c r="G303" s="197">
        <f>原稿①!L228</f>
        <v>0</v>
      </c>
      <c r="H303" s="647">
        <f>E303</f>
        <v>44</v>
      </c>
      <c r="I303" s="649" t="s">
        <v>11</v>
      </c>
      <c r="J303" s="197">
        <f>原稿①!M228</f>
        <v>0</v>
      </c>
      <c r="K303" s="647">
        <f>H303</f>
        <v>44</v>
      </c>
      <c r="L303" s="649" t="s">
        <v>11</v>
      </c>
      <c r="M303" s="197">
        <f>原稿①!N228</f>
        <v>0</v>
      </c>
      <c r="N303" s="647">
        <f>K303</f>
        <v>44</v>
      </c>
      <c r="O303" s="649" t="s">
        <v>11</v>
      </c>
      <c r="P303" s="197">
        <f>原稿①!O228</f>
        <v>0</v>
      </c>
      <c r="Q303" s="647">
        <f>N303</f>
        <v>44</v>
      </c>
      <c r="R303" s="649" t="s">
        <v>11</v>
      </c>
      <c r="S303" s="197">
        <f>原稿①!P228</f>
        <v>0</v>
      </c>
      <c r="T303" s="647">
        <f>Q303</f>
        <v>44</v>
      </c>
      <c r="U303" s="649" t="s">
        <v>11</v>
      </c>
      <c r="V303" s="197">
        <f>原稿①!Q228</f>
        <v>0</v>
      </c>
    </row>
    <row r="304" spans="2:22" s="284" customFormat="1" ht="43" customHeight="1">
      <c r="B304" s="656"/>
      <c r="C304" s="671"/>
      <c r="D304" s="272" t="str">
        <f>IFERROR(VLOOKUP(D303,'自動計算（このシートは消さない）'!$I$3:$J$62,2,FALSE),"")</f>
        <v/>
      </c>
      <c r="E304" s="656"/>
      <c r="F304" s="650"/>
      <c r="G304" s="273" t="str">
        <f>IFERROR(VLOOKUP(G303,'自動計算（このシートは消さない）'!$I$3:$J$62,2,FALSE),"")</f>
        <v/>
      </c>
      <c r="H304" s="656"/>
      <c r="I304" s="650"/>
      <c r="J304" s="273" t="str">
        <f>IFERROR(VLOOKUP(J303,'自動計算（このシートは消さない）'!$I$3:$J$62,2,FALSE),"")</f>
        <v/>
      </c>
      <c r="K304" s="656"/>
      <c r="L304" s="650"/>
      <c r="M304" s="273" t="str">
        <f>IFERROR(VLOOKUP(M303,'自動計算（このシートは消さない）'!$I$3:$J$62,2,FALSE),"")</f>
        <v/>
      </c>
      <c r="N304" s="656"/>
      <c r="O304" s="650"/>
      <c r="P304" s="273" t="str">
        <f>IFERROR(VLOOKUP(P303,'自動計算（このシートは消さない）'!$I$3:$J$62,2,FALSE),"")</f>
        <v/>
      </c>
      <c r="Q304" s="656"/>
      <c r="R304" s="650"/>
      <c r="S304" s="273" t="str">
        <f>IFERROR(VLOOKUP(S303,'自動計算（このシートは消さない）'!$I$3:$J$62,2,FALSE),"")</f>
        <v/>
      </c>
      <c r="T304" s="656"/>
      <c r="U304" s="650"/>
      <c r="V304" s="273" t="str">
        <f>IFERROR(VLOOKUP(V303,'自動計算（このシートは消さない）'!$I$3:$J$62,2,FALSE),"")</f>
        <v/>
      </c>
    </row>
    <row r="305" spans="2:22" s="284" customFormat="1" ht="43" customHeight="1">
      <c r="B305" s="639">
        <f>原稿①!F228</f>
        <v>0</v>
      </c>
      <c r="C305" s="640"/>
      <c r="D305" s="641"/>
      <c r="E305" s="639">
        <f>$B305</f>
        <v>0</v>
      </c>
      <c r="F305" s="640"/>
      <c r="G305" s="641"/>
      <c r="H305" s="639">
        <f>$B305</f>
        <v>0</v>
      </c>
      <c r="I305" s="640"/>
      <c r="J305" s="641"/>
      <c r="K305" s="639">
        <f>$B305</f>
        <v>0</v>
      </c>
      <c r="L305" s="640"/>
      <c r="M305" s="641"/>
      <c r="N305" s="639">
        <f>$B305</f>
        <v>0</v>
      </c>
      <c r="O305" s="640"/>
      <c r="P305" s="641"/>
      <c r="Q305" s="639">
        <f>$B305</f>
        <v>0</v>
      </c>
      <c r="R305" s="640"/>
      <c r="S305" s="641"/>
      <c r="T305" s="639">
        <f>$B305</f>
        <v>0</v>
      </c>
      <c r="U305" s="640"/>
      <c r="V305" s="641"/>
    </row>
    <row r="306" spans="2:22" s="284" customFormat="1" ht="43" customHeight="1">
      <c r="B306" s="639">
        <f>原稿①!I228</f>
        <v>0</v>
      </c>
      <c r="C306" s="640"/>
      <c r="D306" s="641"/>
      <c r="E306" s="639">
        <f>B306</f>
        <v>0</v>
      </c>
      <c r="F306" s="640"/>
      <c r="G306" s="641"/>
      <c r="H306" s="639">
        <f t="shared" ref="H306:H307" si="215">E306</f>
        <v>0</v>
      </c>
      <c r="I306" s="640"/>
      <c r="J306" s="641"/>
      <c r="K306" s="639">
        <f t="shared" ref="K306:K307" si="216">H306</f>
        <v>0</v>
      </c>
      <c r="L306" s="640"/>
      <c r="M306" s="641"/>
      <c r="N306" s="639">
        <f t="shared" ref="N306:N307" si="217">K306</f>
        <v>0</v>
      </c>
      <c r="O306" s="640"/>
      <c r="P306" s="641"/>
      <c r="Q306" s="639">
        <f t="shared" ref="Q306:Q307" si="218">N306</f>
        <v>0</v>
      </c>
      <c r="R306" s="640"/>
      <c r="S306" s="641"/>
      <c r="T306" s="639">
        <f t="shared" ref="T306:T307" si="219">Q306</f>
        <v>0</v>
      </c>
      <c r="U306" s="640"/>
      <c r="V306" s="641"/>
    </row>
    <row r="307" spans="2:22" s="271" customFormat="1" ht="46">
      <c r="B307" s="651">
        <f>原稿①!J228</f>
        <v>0</v>
      </c>
      <c r="C307" s="652"/>
      <c r="D307" s="653"/>
      <c r="E307" s="642">
        <f>B307</f>
        <v>0</v>
      </c>
      <c r="F307" s="643"/>
      <c r="G307" s="644"/>
      <c r="H307" s="642">
        <f t="shared" si="215"/>
        <v>0</v>
      </c>
      <c r="I307" s="643"/>
      <c r="J307" s="644"/>
      <c r="K307" s="642">
        <f t="shared" si="216"/>
        <v>0</v>
      </c>
      <c r="L307" s="643"/>
      <c r="M307" s="644"/>
      <c r="N307" s="642">
        <f t="shared" si="217"/>
        <v>0</v>
      </c>
      <c r="O307" s="643"/>
      <c r="P307" s="644"/>
      <c r="Q307" s="642">
        <f t="shared" si="218"/>
        <v>0</v>
      </c>
      <c r="R307" s="643"/>
      <c r="S307" s="644"/>
      <c r="T307" s="642">
        <f t="shared" si="219"/>
        <v>0</v>
      </c>
      <c r="U307" s="643"/>
      <c r="V307" s="644"/>
    </row>
    <row r="308" spans="2:22" ht="29.15" customHeight="1" thickBot="1">
      <c r="B308" s="260" t="s">
        <v>599</v>
      </c>
      <c r="C308" s="672" t="str">
        <f>原稿①!H228&amp;原稿①!K231</f>
        <v/>
      </c>
      <c r="D308" s="673"/>
      <c r="E308" s="260" t="s">
        <v>599</v>
      </c>
      <c r="F308" s="654" t="str">
        <f>原稿①!H228&amp;原稿①!L231</f>
        <v/>
      </c>
      <c r="G308" s="655"/>
      <c r="H308" s="260" t="s">
        <v>599</v>
      </c>
      <c r="I308" s="654" t="str">
        <f>原稿①!H228&amp;原稿①!M231</f>
        <v/>
      </c>
      <c r="J308" s="655"/>
      <c r="K308" s="260" t="s">
        <v>599</v>
      </c>
      <c r="L308" s="654" t="str">
        <f>原稿①!H228&amp;原稿①!N231</f>
        <v/>
      </c>
      <c r="M308" s="655"/>
      <c r="N308" s="260" t="s">
        <v>599</v>
      </c>
      <c r="O308" s="654" t="str">
        <f>原稿①!H228&amp;原稿①!O231</f>
        <v/>
      </c>
      <c r="P308" s="655"/>
      <c r="Q308" s="260" t="s">
        <v>599</v>
      </c>
      <c r="R308" s="654" t="str">
        <f>原稿①!H228&amp;原稿①!P231</f>
        <v/>
      </c>
      <c r="S308" s="655"/>
      <c r="T308" s="260" t="s">
        <v>599</v>
      </c>
      <c r="U308" s="654" t="str">
        <f>原稿①!H228&amp;原稿①!Q231</f>
        <v/>
      </c>
      <c r="V308" s="655"/>
    </row>
    <row r="309" spans="2:22" ht="25.5">
      <c r="B309" s="69" t="str">
        <f>B288</f>
        <v>1B</v>
      </c>
      <c r="C309" s="123">
        <v>3</v>
      </c>
      <c r="D309" s="125" t="str">
        <f>IF(ISBLANK(原稿①!K234),"EC","EC")</f>
        <v>EC</v>
      </c>
      <c r="E309" s="69" t="str">
        <f>B309</f>
        <v>1B</v>
      </c>
      <c r="F309" s="56">
        <f>C309</f>
        <v>3</v>
      </c>
      <c r="G309" s="110" t="str">
        <f>IF(ISBLANK(原稿①!L234),"EC","EC")</f>
        <v>EC</v>
      </c>
      <c r="H309" s="69" t="str">
        <f>E309</f>
        <v>1B</v>
      </c>
      <c r="I309" s="56">
        <f>F309</f>
        <v>3</v>
      </c>
      <c r="J309" s="110" t="str">
        <f>IF(ISBLANK(原稿①!M234),"EC","EC")</f>
        <v>EC</v>
      </c>
      <c r="K309" s="69" t="str">
        <f>H309</f>
        <v>1B</v>
      </c>
      <c r="L309" s="56">
        <f>I309</f>
        <v>3</v>
      </c>
      <c r="M309" s="110" t="str">
        <f>IF(ISBLANK(原稿①!N234),"EC","EC")</f>
        <v>EC</v>
      </c>
      <c r="N309" s="69" t="str">
        <f>K309</f>
        <v>1B</v>
      </c>
      <c r="O309" s="56">
        <f>L309</f>
        <v>3</v>
      </c>
      <c r="P309" s="110" t="str">
        <f>IF(ISBLANK(原稿①!O234),"EC","EC")</f>
        <v>EC</v>
      </c>
      <c r="Q309" s="69" t="str">
        <f>N309</f>
        <v>1B</v>
      </c>
      <c r="R309" s="56">
        <f>O309</f>
        <v>3</v>
      </c>
      <c r="S309" s="110" t="str">
        <f>IF(ISBLANK(原稿①!P234),"EC","EC")</f>
        <v>EC</v>
      </c>
      <c r="T309" s="69" t="str">
        <f>Q309</f>
        <v>1B</v>
      </c>
      <c r="U309" s="56">
        <f>R309</f>
        <v>3</v>
      </c>
      <c r="V309" s="110" t="str">
        <f>IF(ISBLANK(原稿①!Q234),"EC","EC")</f>
        <v>EC</v>
      </c>
    </row>
    <row r="310" spans="2:22" s="198" customFormat="1" ht="33" customHeight="1">
      <c r="B310" s="647">
        <f>B303+1</f>
        <v>45</v>
      </c>
      <c r="C310" s="670" t="s">
        <v>11</v>
      </c>
      <c r="D310" s="196">
        <f>原稿①!K232</f>
        <v>0</v>
      </c>
      <c r="E310" s="647">
        <f>B310</f>
        <v>45</v>
      </c>
      <c r="F310" s="649" t="s">
        <v>11</v>
      </c>
      <c r="G310" s="197">
        <f>原稿①!L232</f>
        <v>0</v>
      </c>
      <c r="H310" s="647">
        <f>E310</f>
        <v>45</v>
      </c>
      <c r="I310" s="649" t="s">
        <v>11</v>
      </c>
      <c r="J310" s="197">
        <f>原稿①!M232</f>
        <v>0</v>
      </c>
      <c r="K310" s="647">
        <f>H310</f>
        <v>45</v>
      </c>
      <c r="L310" s="649" t="s">
        <v>11</v>
      </c>
      <c r="M310" s="197">
        <f>原稿①!N232</f>
        <v>0</v>
      </c>
      <c r="N310" s="647">
        <f>K310</f>
        <v>45</v>
      </c>
      <c r="O310" s="649" t="s">
        <v>11</v>
      </c>
      <c r="P310" s="197">
        <f>原稿①!O232</f>
        <v>0</v>
      </c>
      <c r="Q310" s="647">
        <f>N310</f>
        <v>45</v>
      </c>
      <c r="R310" s="649" t="s">
        <v>11</v>
      </c>
      <c r="S310" s="197">
        <f>原稿①!P232</f>
        <v>0</v>
      </c>
      <c r="T310" s="647">
        <f>Q310</f>
        <v>45</v>
      </c>
      <c r="U310" s="649" t="s">
        <v>11</v>
      </c>
      <c r="V310" s="197">
        <f>原稿①!Q232</f>
        <v>0</v>
      </c>
    </row>
    <row r="311" spans="2:22" s="284" customFormat="1" ht="43" customHeight="1">
      <c r="B311" s="656"/>
      <c r="C311" s="671"/>
      <c r="D311" s="272" t="str">
        <f>IFERROR(VLOOKUP(D310,'自動計算（このシートは消さない）'!$I$3:$J$62,2,FALSE),"")</f>
        <v/>
      </c>
      <c r="E311" s="656"/>
      <c r="F311" s="650"/>
      <c r="G311" s="273" t="str">
        <f>IFERROR(VLOOKUP(G310,'自動計算（このシートは消さない）'!$I$3:$J$62,2,FALSE),"")</f>
        <v/>
      </c>
      <c r="H311" s="656"/>
      <c r="I311" s="650"/>
      <c r="J311" s="273" t="str">
        <f>IFERROR(VLOOKUP(J310,'自動計算（このシートは消さない）'!$I$3:$J$62,2,FALSE),"")</f>
        <v/>
      </c>
      <c r="K311" s="656"/>
      <c r="L311" s="650"/>
      <c r="M311" s="273" t="str">
        <f>IFERROR(VLOOKUP(M310,'自動計算（このシートは消さない）'!$I$3:$J$62,2,FALSE),"")</f>
        <v/>
      </c>
      <c r="N311" s="656"/>
      <c r="O311" s="650"/>
      <c r="P311" s="273" t="str">
        <f>IFERROR(VLOOKUP(P310,'自動計算（このシートは消さない）'!$I$3:$J$62,2,FALSE),"")</f>
        <v/>
      </c>
      <c r="Q311" s="656"/>
      <c r="R311" s="650"/>
      <c r="S311" s="273" t="str">
        <f>IFERROR(VLOOKUP(S310,'自動計算（このシートは消さない）'!$I$3:$J$62,2,FALSE),"")</f>
        <v/>
      </c>
      <c r="T311" s="656"/>
      <c r="U311" s="650"/>
      <c r="V311" s="273" t="str">
        <f>IFERROR(VLOOKUP(V310,'自動計算（このシートは消さない）'!$I$3:$J$62,2,FALSE),"")</f>
        <v/>
      </c>
    </row>
    <row r="312" spans="2:22" s="284" customFormat="1" ht="43" customHeight="1">
      <c r="B312" s="639">
        <f>原稿①!F232</f>
        <v>0</v>
      </c>
      <c r="C312" s="640"/>
      <c r="D312" s="641"/>
      <c r="E312" s="639">
        <f>$B312</f>
        <v>0</v>
      </c>
      <c r="F312" s="640"/>
      <c r="G312" s="641"/>
      <c r="H312" s="639">
        <f>$B312</f>
        <v>0</v>
      </c>
      <c r="I312" s="640"/>
      <c r="J312" s="641"/>
      <c r="K312" s="639">
        <f>$B312</f>
        <v>0</v>
      </c>
      <c r="L312" s="640"/>
      <c r="M312" s="641"/>
      <c r="N312" s="639">
        <f>$B312</f>
        <v>0</v>
      </c>
      <c r="O312" s="640"/>
      <c r="P312" s="641"/>
      <c r="Q312" s="639">
        <f>$B312</f>
        <v>0</v>
      </c>
      <c r="R312" s="640"/>
      <c r="S312" s="641"/>
      <c r="T312" s="639">
        <f>$B312</f>
        <v>0</v>
      </c>
      <c r="U312" s="640"/>
      <c r="V312" s="641"/>
    </row>
    <row r="313" spans="2:22" s="284" customFormat="1" ht="43" customHeight="1">
      <c r="B313" s="639">
        <f>原稿①!I232</f>
        <v>0</v>
      </c>
      <c r="C313" s="640"/>
      <c r="D313" s="641"/>
      <c r="E313" s="639">
        <f>B313</f>
        <v>0</v>
      </c>
      <c r="F313" s="640"/>
      <c r="G313" s="641"/>
      <c r="H313" s="639">
        <f t="shared" ref="H313:H314" si="220">E313</f>
        <v>0</v>
      </c>
      <c r="I313" s="640"/>
      <c r="J313" s="641"/>
      <c r="K313" s="639">
        <f t="shared" ref="K313:K314" si="221">H313</f>
        <v>0</v>
      </c>
      <c r="L313" s="640"/>
      <c r="M313" s="641"/>
      <c r="N313" s="639">
        <f t="shared" ref="N313:N314" si="222">K313</f>
        <v>0</v>
      </c>
      <c r="O313" s="640"/>
      <c r="P313" s="641"/>
      <c r="Q313" s="639">
        <f t="shared" ref="Q313:Q314" si="223">N313</f>
        <v>0</v>
      </c>
      <c r="R313" s="640"/>
      <c r="S313" s="641"/>
      <c r="T313" s="639">
        <f t="shared" ref="T313:T314" si="224">Q313</f>
        <v>0</v>
      </c>
      <c r="U313" s="640"/>
      <c r="V313" s="641"/>
    </row>
    <row r="314" spans="2:22" s="271" customFormat="1" ht="46">
      <c r="B314" s="651">
        <f>原稿①!J232</f>
        <v>0</v>
      </c>
      <c r="C314" s="652"/>
      <c r="D314" s="653"/>
      <c r="E314" s="642">
        <f>B314</f>
        <v>0</v>
      </c>
      <c r="F314" s="643"/>
      <c r="G314" s="644"/>
      <c r="H314" s="642">
        <f t="shared" si="220"/>
        <v>0</v>
      </c>
      <c r="I314" s="643"/>
      <c r="J314" s="644"/>
      <c r="K314" s="642">
        <f t="shared" si="221"/>
        <v>0</v>
      </c>
      <c r="L314" s="643"/>
      <c r="M314" s="644"/>
      <c r="N314" s="642">
        <f t="shared" si="222"/>
        <v>0</v>
      </c>
      <c r="O314" s="643"/>
      <c r="P314" s="644"/>
      <c r="Q314" s="642">
        <f t="shared" si="223"/>
        <v>0</v>
      </c>
      <c r="R314" s="643"/>
      <c r="S314" s="644"/>
      <c r="T314" s="642">
        <f t="shared" si="224"/>
        <v>0</v>
      </c>
      <c r="U314" s="643"/>
      <c r="V314" s="644"/>
    </row>
    <row r="315" spans="2:22" ht="29.15" customHeight="1" thickBot="1">
      <c r="B315" s="258" t="s">
        <v>599</v>
      </c>
      <c r="C315" s="657" t="str">
        <f>原稿①!H232&amp;原稿①!K235</f>
        <v/>
      </c>
      <c r="D315" s="658"/>
      <c r="E315" s="258" t="s">
        <v>599</v>
      </c>
      <c r="F315" s="645" t="str">
        <f>原稿①!H232&amp;原稿①!L235</f>
        <v/>
      </c>
      <c r="G315" s="646"/>
      <c r="H315" s="258" t="s">
        <v>599</v>
      </c>
      <c r="I315" s="645" t="str">
        <f>原稿①!H232&amp;原稿①!M235</f>
        <v/>
      </c>
      <c r="J315" s="646"/>
      <c r="K315" s="258" t="s">
        <v>599</v>
      </c>
      <c r="L315" s="645" t="str">
        <f>原稿①!H232&amp;原稿①!N235</f>
        <v/>
      </c>
      <c r="M315" s="646"/>
      <c r="N315" s="258" t="s">
        <v>599</v>
      </c>
      <c r="O315" s="645" t="str">
        <f>原稿①!H232&amp;原稿①!O235</f>
        <v/>
      </c>
      <c r="P315" s="646"/>
      <c r="Q315" s="258" t="s">
        <v>599</v>
      </c>
      <c r="R315" s="645" t="str">
        <f>原稿①!H232&amp;原稿①!P235</f>
        <v/>
      </c>
      <c r="S315" s="646"/>
      <c r="T315" s="258" t="s">
        <v>599</v>
      </c>
      <c r="U315" s="645" t="str">
        <f>原稿①!H232&amp;原稿①!Q235</f>
        <v/>
      </c>
      <c r="V315" s="646"/>
    </row>
    <row r="316" spans="2:22" ht="26" thickTop="1">
      <c r="B316" s="68" t="str">
        <f>B288</f>
        <v>1B</v>
      </c>
      <c r="C316" s="122">
        <f>C288</f>
        <v>45199</v>
      </c>
      <c r="D316" s="124" t="str">
        <f>IF(ISBLANK(原稿①!K238),"EC","EC")</f>
        <v>EC</v>
      </c>
      <c r="E316" s="68" t="str">
        <f>B316</f>
        <v>1B</v>
      </c>
      <c r="F316" s="43">
        <f>C316</f>
        <v>45199</v>
      </c>
      <c r="G316" s="106" t="str">
        <f>IF(ISBLANK(原稿①!L238),"EC","EC")</f>
        <v>EC</v>
      </c>
      <c r="H316" s="68" t="str">
        <f>E316</f>
        <v>1B</v>
      </c>
      <c r="I316" s="43">
        <f>F316</f>
        <v>45199</v>
      </c>
      <c r="J316" s="106" t="str">
        <f>IF(ISBLANK(原稿①!M238),"EC","EC")</f>
        <v>EC</v>
      </c>
      <c r="K316" s="68" t="str">
        <f>H316</f>
        <v>1B</v>
      </c>
      <c r="L316" s="43">
        <f>I316</f>
        <v>45199</v>
      </c>
      <c r="M316" s="106" t="str">
        <f>IF(ISBLANK(原稿①!N238),"EC","EC")</f>
        <v>EC</v>
      </c>
      <c r="N316" s="68" t="str">
        <f>K316</f>
        <v>1B</v>
      </c>
      <c r="O316" s="43">
        <f>L316</f>
        <v>45199</v>
      </c>
      <c r="P316" s="106" t="str">
        <f>IF(ISBLANK(原稿①!O238),"EC","EC")</f>
        <v>EC</v>
      </c>
      <c r="Q316" s="68" t="str">
        <f>N316</f>
        <v>1B</v>
      </c>
      <c r="R316" s="43">
        <f>O316</f>
        <v>45199</v>
      </c>
      <c r="S316" s="106" t="str">
        <f>IF(ISBLANK(原稿①!P238),"EC","EC")</f>
        <v>EC</v>
      </c>
      <c r="T316" s="68" t="str">
        <f>Q316</f>
        <v>1B</v>
      </c>
      <c r="U316" s="43">
        <f>R316</f>
        <v>45199</v>
      </c>
      <c r="V316" s="106" t="str">
        <f>IF(ISBLANK(原稿①!Q238),"EC","EC")</f>
        <v>EC</v>
      </c>
    </row>
    <row r="317" spans="2:22" s="198" customFormat="1" ht="33" customHeight="1">
      <c r="B317" s="647">
        <f>B310+1</f>
        <v>46</v>
      </c>
      <c r="C317" s="670" t="s">
        <v>11</v>
      </c>
      <c r="D317" s="196">
        <f>原稿①!K236</f>
        <v>0</v>
      </c>
      <c r="E317" s="647">
        <f>B317</f>
        <v>46</v>
      </c>
      <c r="F317" s="649" t="s">
        <v>11</v>
      </c>
      <c r="G317" s="197">
        <f>原稿①!L236</f>
        <v>0</v>
      </c>
      <c r="H317" s="647">
        <f>E317</f>
        <v>46</v>
      </c>
      <c r="I317" s="649" t="s">
        <v>11</v>
      </c>
      <c r="J317" s="197">
        <f>原稿①!M236</f>
        <v>0</v>
      </c>
      <c r="K317" s="647">
        <f>H317</f>
        <v>46</v>
      </c>
      <c r="L317" s="649" t="s">
        <v>11</v>
      </c>
      <c r="M317" s="197">
        <f>原稿①!N236</f>
        <v>0</v>
      </c>
      <c r="N317" s="647">
        <f>K317</f>
        <v>46</v>
      </c>
      <c r="O317" s="649" t="s">
        <v>11</v>
      </c>
      <c r="P317" s="197">
        <f>原稿①!O236</f>
        <v>0</v>
      </c>
      <c r="Q317" s="647">
        <f>N317</f>
        <v>46</v>
      </c>
      <c r="R317" s="649" t="s">
        <v>11</v>
      </c>
      <c r="S317" s="197">
        <f>原稿①!P236</f>
        <v>0</v>
      </c>
      <c r="T317" s="647">
        <f>Q317</f>
        <v>46</v>
      </c>
      <c r="U317" s="649" t="s">
        <v>11</v>
      </c>
      <c r="V317" s="197">
        <f>原稿①!Q236</f>
        <v>0</v>
      </c>
    </row>
    <row r="318" spans="2:22" s="284" customFormat="1" ht="43" customHeight="1">
      <c r="B318" s="656"/>
      <c r="C318" s="671"/>
      <c r="D318" s="272" t="str">
        <f>IFERROR(VLOOKUP(D317,'自動計算（このシートは消さない）'!$I$3:$J$62,2,FALSE),"")</f>
        <v/>
      </c>
      <c r="E318" s="656"/>
      <c r="F318" s="650"/>
      <c r="G318" s="273" t="str">
        <f>IFERROR(VLOOKUP(G317,'自動計算（このシートは消さない）'!$I$3:$J$62,2,FALSE),"")</f>
        <v/>
      </c>
      <c r="H318" s="656"/>
      <c r="I318" s="650"/>
      <c r="J318" s="273" t="str">
        <f>IFERROR(VLOOKUP(J317,'自動計算（このシートは消さない）'!$I$3:$J$62,2,FALSE),"")</f>
        <v/>
      </c>
      <c r="K318" s="656"/>
      <c r="L318" s="650"/>
      <c r="M318" s="273" t="str">
        <f>IFERROR(VLOOKUP(M317,'自動計算（このシートは消さない）'!$I$3:$J$62,2,FALSE),"")</f>
        <v/>
      </c>
      <c r="N318" s="656"/>
      <c r="O318" s="650"/>
      <c r="P318" s="273" t="str">
        <f>IFERROR(VLOOKUP(P317,'自動計算（このシートは消さない）'!$I$3:$J$62,2,FALSE),"")</f>
        <v/>
      </c>
      <c r="Q318" s="656"/>
      <c r="R318" s="650"/>
      <c r="S318" s="273" t="str">
        <f>IFERROR(VLOOKUP(S317,'自動計算（このシートは消さない）'!$I$3:$J$62,2,FALSE),"")</f>
        <v/>
      </c>
      <c r="T318" s="656"/>
      <c r="U318" s="650"/>
      <c r="V318" s="273" t="str">
        <f>IFERROR(VLOOKUP(V317,'自動計算（このシートは消さない）'!$I$3:$J$62,2,FALSE),"")</f>
        <v/>
      </c>
    </row>
    <row r="319" spans="2:22" s="284" customFormat="1" ht="43" customHeight="1">
      <c r="B319" s="639">
        <f>原稿①!F236</f>
        <v>0</v>
      </c>
      <c r="C319" s="640"/>
      <c r="D319" s="641"/>
      <c r="E319" s="639">
        <f>$B319</f>
        <v>0</v>
      </c>
      <c r="F319" s="640"/>
      <c r="G319" s="641"/>
      <c r="H319" s="639">
        <f>$B319</f>
        <v>0</v>
      </c>
      <c r="I319" s="640"/>
      <c r="J319" s="641"/>
      <c r="K319" s="639">
        <f>$B319</f>
        <v>0</v>
      </c>
      <c r="L319" s="640"/>
      <c r="M319" s="641"/>
      <c r="N319" s="639">
        <f>$B319</f>
        <v>0</v>
      </c>
      <c r="O319" s="640"/>
      <c r="P319" s="641"/>
      <c r="Q319" s="639">
        <f>$B319</f>
        <v>0</v>
      </c>
      <c r="R319" s="640"/>
      <c r="S319" s="641"/>
      <c r="T319" s="639">
        <f>$B319</f>
        <v>0</v>
      </c>
      <c r="U319" s="640"/>
      <c r="V319" s="641"/>
    </row>
    <row r="320" spans="2:22" s="284" customFormat="1" ht="43" customHeight="1">
      <c r="B320" s="639">
        <f>原稿①!I236</f>
        <v>0</v>
      </c>
      <c r="C320" s="640"/>
      <c r="D320" s="641"/>
      <c r="E320" s="639">
        <f>B320</f>
        <v>0</v>
      </c>
      <c r="F320" s="640"/>
      <c r="G320" s="641"/>
      <c r="H320" s="639">
        <f t="shared" ref="H320:H321" si="225">E320</f>
        <v>0</v>
      </c>
      <c r="I320" s="640"/>
      <c r="J320" s="641"/>
      <c r="K320" s="639">
        <f t="shared" ref="K320:K321" si="226">H320</f>
        <v>0</v>
      </c>
      <c r="L320" s="640"/>
      <c r="M320" s="641"/>
      <c r="N320" s="639">
        <f t="shared" ref="N320:N321" si="227">K320</f>
        <v>0</v>
      </c>
      <c r="O320" s="640"/>
      <c r="P320" s="641"/>
      <c r="Q320" s="639">
        <f t="shared" ref="Q320:Q321" si="228">N320</f>
        <v>0</v>
      </c>
      <c r="R320" s="640"/>
      <c r="S320" s="641"/>
      <c r="T320" s="639">
        <f t="shared" ref="T320:T321" si="229">Q320</f>
        <v>0</v>
      </c>
      <c r="U320" s="640"/>
      <c r="V320" s="641"/>
    </row>
    <row r="321" spans="2:22" s="271" customFormat="1" ht="46">
      <c r="B321" s="651">
        <f>原稿①!J236</f>
        <v>0</v>
      </c>
      <c r="C321" s="652"/>
      <c r="D321" s="653"/>
      <c r="E321" s="642">
        <f>B321</f>
        <v>0</v>
      </c>
      <c r="F321" s="643"/>
      <c r="G321" s="644"/>
      <c r="H321" s="642">
        <f t="shared" si="225"/>
        <v>0</v>
      </c>
      <c r="I321" s="643"/>
      <c r="J321" s="644"/>
      <c r="K321" s="642">
        <f t="shared" si="226"/>
        <v>0</v>
      </c>
      <c r="L321" s="643"/>
      <c r="M321" s="644"/>
      <c r="N321" s="642">
        <f t="shared" si="227"/>
        <v>0</v>
      </c>
      <c r="O321" s="643"/>
      <c r="P321" s="644"/>
      <c r="Q321" s="642">
        <f t="shared" si="228"/>
        <v>0</v>
      </c>
      <c r="R321" s="643"/>
      <c r="S321" s="644"/>
      <c r="T321" s="642">
        <f t="shared" si="229"/>
        <v>0</v>
      </c>
      <c r="U321" s="643"/>
      <c r="V321" s="644"/>
    </row>
    <row r="322" spans="2:22" ht="29.15" customHeight="1" thickBot="1">
      <c r="B322" s="259" t="s">
        <v>599</v>
      </c>
      <c r="C322" s="657" t="str">
        <f>原稿①!H236&amp;原稿①!K239</f>
        <v/>
      </c>
      <c r="D322" s="658"/>
      <c r="E322" s="259" t="s">
        <v>599</v>
      </c>
      <c r="F322" s="645" t="str">
        <f>原稿①!H236&amp;原稿①!L239</f>
        <v/>
      </c>
      <c r="G322" s="646"/>
      <c r="H322" s="259" t="s">
        <v>599</v>
      </c>
      <c r="I322" s="645" t="str">
        <f>原稿①!H236&amp;原稿①!M239</f>
        <v/>
      </c>
      <c r="J322" s="646"/>
      <c r="K322" s="259" t="s">
        <v>599</v>
      </c>
      <c r="L322" s="645" t="str">
        <f>原稿①!H236&amp;原稿①!N239</f>
        <v/>
      </c>
      <c r="M322" s="646"/>
      <c r="N322" s="259" t="s">
        <v>599</v>
      </c>
      <c r="O322" s="645" t="str">
        <f>原稿①!H236&amp;原稿①!O239</f>
        <v/>
      </c>
      <c r="P322" s="646"/>
      <c r="Q322" s="259" t="s">
        <v>599</v>
      </c>
      <c r="R322" s="645" t="str">
        <f>原稿①!H236&amp;原稿①!P239</f>
        <v/>
      </c>
      <c r="S322" s="646"/>
      <c r="T322" s="259" t="s">
        <v>599</v>
      </c>
      <c r="U322" s="645" t="str">
        <f>原稿①!H236&amp;原稿①!Q239</f>
        <v/>
      </c>
      <c r="V322" s="646"/>
    </row>
    <row r="323" spans="2:22" ht="26" thickTop="1">
      <c r="B323" s="68" t="str">
        <f>B288</f>
        <v>1B</v>
      </c>
      <c r="C323" s="122">
        <f>C288</f>
        <v>45199</v>
      </c>
      <c r="D323" s="124" t="str">
        <f>IF(ISBLANK(原稿①!K242),"EC","EC")</f>
        <v>EC</v>
      </c>
      <c r="E323" s="68" t="str">
        <f>B323</f>
        <v>1B</v>
      </c>
      <c r="F323" s="43">
        <f>C323</f>
        <v>45199</v>
      </c>
      <c r="G323" s="106" t="str">
        <f>IF(ISBLANK(原稿①!L242),"EC","EC")</f>
        <v>EC</v>
      </c>
      <c r="H323" s="68" t="str">
        <f>E323</f>
        <v>1B</v>
      </c>
      <c r="I323" s="43">
        <f>F323</f>
        <v>45199</v>
      </c>
      <c r="J323" s="106" t="str">
        <f>IF(ISBLANK(原稿①!M242),"EC","EC")</f>
        <v>EC</v>
      </c>
      <c r="K323" s="68" t="str">
        <f>H323</f>
        <v>1B</v>
      </c>
      <c r="L323" s="43">
        <f>I323</f>
        <v>45199</v>
      </c>
      <c r="M323" s="106" t="str">
        <f>IF(ISBLANK(原稿①!N242),"EC","EC")</f>
        <v>EC</v>
      </c>
      <c r="N323" s="68" t="str">
        <f>K323</f>
        <v>1B</v>
      </c>
      <c r="O323" s="43">
        <f>L323</f>
        <v>45199</v>
      </c>
      <c r="P323" s="106" t="str">
        <f>IF(ISBLANK(原稿①!O242),"EC","EC")</f>
        <v>EC</v>
      </c>
      <c r="Q323" s="68" t="str">
        <f>N323</f>
        <v>1B</v>
      </c>
      <c r="R323" s="43">
        <f>O323</f>
        <v>45199</v>
      </c>
      <c r="S323" s="106" t="str">
        <f>IF(ISBLANK(原稿①!P242),"EC","EC")</f>
        <v>EC</v>
      </c>
      <c r="T323" s="68" t="str">
        <f>Q323</f>
        <v>1B</v>
      </c>
      <c r="U323" s="43">
        <f>R323</f>
        <v>45199</v>
      </c>
      <c r="V323" s="106" t="str">
        <f>IF(ISBLANK(原稿①!Q242),"EC","EC")</f>
        <v>EC</v>
      </c>
    </row>
    <row r="324" spans="2:22" s="198" customFormat="1" ht="33" customHeight="1">
      <c r="B324" s="647">
        <f>B317+1</f>
        <v>47</v>
      </c>
      <c r="C324" s="670" t="s">
        <v>11</v>
      </c>
      <c r="D324" s="196">
        <f>原稿①!K240</f>
        <v>0</v>
      </c>
      <c r="E324" s="647">
        <f>B324</f>
        <v>47</v>
      </c>
      <c r="F324" s="649" t="s">
        <v>11</v>
      </c>
      <c r="G324" s="197">
        <f>原稿①!L240</f>
        <v>0</v>
      </c>
      <c r="H324" s="647">
        <f>E324</f>
        <v>47</v>
      </c>
      <c r="I324" s="649" t="s">
        <v>11</v>
      </c>
      <c r="J324" s="197">
        <f>原稿①!M240</f>
        <v>0</v>
      </c>
      <c r="K324" s="647">
        <f>H324</f>
        <v>47</v>
      </c>
      <c r="L324" s="649" t="s">
        <v>11</v>
      </c>
      <c r="M324" s="197">
        <f>原稿①!N240</f>
        <v>0</v>
      </c>
      <c r="N324" s="647">
        <f>K324</f>
        <v>47</v>
      </c>
      <c r="O324" s="649" t="s">
        <v>11</v>
      </c>
      <c r="P324" s="197">
        <f>原稿①!O240</f>
        <v>0</v>
      </c>
      <c r="Q324" s="647">
        <f>N324</f>
        <v>47</v>
      </c>
      <c r="R324" s="649" t="s">
        <v>11</v>
      </c>
      <c r="S324" s="197">
        <f>原稿①!P240</f>
        <v>0</v>
      </c>
      <c r="T324" s="647">
        <f>Q324</f>
        <v>47</v>
      </c>
      <c r="U324" s="649" t="s">
        <v>11</v>
      </c>
      <c r="V324" s="197">
        <f>原稿①!Q240</f>
        <v>0</v>
      </c>
    </row>
    <row r="325" spans="2:22" s="284" customFormat="1" ht="43" customHeight="1">
      <c r="B325" s="656"/>
      <c r="C325" s="671"/>
      <c r="D325" s="272" t="str">
        <f>IFERROR(VLOOKUP(D324,'自動計算（このシートは消さない）'!$I$3:$J$62,2,FALSE),"")</f>
        <v/>
      </c>
      <c r="E325" s="656"/>
      <c r="F325" s="650"/>
      <c r="G325" s="273" t="str">
        <f>IFERROR(VLOOKUP(G324,'自動計算（このシートは消さない）'!$I$3:$J$62,2,FALSE),"")</f>
        <v/>
      </c>
      <c r="H325" s="656"/>
      <c r="I325" s="650"/>
      <c r="J325" s="273" t="str">
        <f>IFERROR(VLOOKUP(J324,'自動計算（このシートは消さない）'!$I$3:$J$62,2,FALSE),"")</f>
        <v/>
      </c>
      <c r="K325" s="656"/>
      <c r="L325" s="650"/>
      <c r="M325" s="273" t="str">
        <f>IFERROR(VLOOKUP(M324,'自動計算（このシートは消さない）'!$I$3:$J$62,2,FALSE),"")</f>
        <v/>
      </c>
      <c r="N325" s="656"/>
      <c r="O325" s="650"/>
      <c r="P325" s="273" t="str">
        <f>IFERROR(VLOOKUP(P324,'自動計算（このシートは消さない）'!$I$3:$J$62,2,FALSE),"")</f>
        <v/>
      </c>
      <c r="Q325" s="656"/>
      <c r="R325" s="650"/>
      <c r="S325" s="273" t="str">
        <f>IFERROR(VLOOKUP(S324,'自動計算（このシートは消さない）'!$I$3:$J$62,2,FALSE),"")</f>
        <v/>
      </c>
      <c r="T325" s="656"/>
      <c r="U325" s="650"/>
      <c r="V325" s="273" t="str">
        <f>IFERROR(VLOOKUP(V324,'自動計算（このシートは消さない）'!$I$3:$J$62,2,FALSE),"")</f>
        <v/>
      </c>
    </row>
    <row r="326" spans="2:22" s="284" customFormat="1" ht="43" customHeight="1">
      <c r="B326" s="639">
        <f>原稿①!F240</f>
        <v>0</v>
      </c>
      <c r="C326" s="640"/>
      <c r="D326" s="641"/>
      <c r="E326" s="639">
        <f>$B326</f>
        <v>0</v>
      </c>
      <c r="F326" s="640"/>
      <c r="G326" s="641"/>
      <c r="H326" s="639">
        <f>$B326</f>
        <v>0</v>
      </c>
      <c r="I326" s="640"/>
      <c r="J326" s="641"/>
      <c r="K326" s="639">
        <f>$B326</f>
        <v>0</v>
      </c>
      <c r="L326" s="640"/>
      <c r="M326" s="641"/>
      <c r="N326" s="639">
        <f>$B326</f>
        <v>0</v>
      </c>
      <c r="O326" s="640"/>
      <c r="P326" s="641"/>
      <c r="Q326" s="639">
        <f>$B326</f>
        <v>0</v>
      </c>
      <c r="R326" s="640"/>
      <c r="S326" s="641"/>
      <c r="T326" s="639">
        <f>$B326</f>
        <v>0</v>
      </c>
      <c r="U326" s="640"/>
      <c r="V326" s="641"/>
    </row>
    <row r="327" spans="2:22" s="284" customFormat="1" ht="43" customHeight="1">
      <c r="B327" s="639">
        <f>原稿①!I240</f>
        <v>0</v>
      </c>
      <c r="C327" s="640"/>
      <c r="D327" s="641"/>
      <c r="E327" s="639">
        <f>B327</f>
        <v>0</v>
      </c>
      <c r="F327" s="640"/>
      <c r="G327" s="641"/>
      <c r="H327" s="639">
        <f t="shared" ref="H327:H328" si="230">E327</f>
        <v>0</v>
      </c>
      <c r="I327" s="640"/>
      <c r="J327" s="641"/>
      <c r="K327" s="639">
        <f t="shared" ref="K327:K328" si="231">H327</f>
        <v>0</v>
      </c>
      <c r="L327" s="640"/>
      <c r="M327" s="641"/>
      <c r="N327" s="639">
        <f t="shared" ref="N327:N328" si="232">K327</f>
        <v>0</v>
      </c>
      <c r="O327" s="640"/>
      <c r="P327" s="641"/>
      <c r="Q327" s="639">
        <f t="shared" ref="Q327:Q328" si="233">N327</f>
        <v>0</v>
      </c>
      <c r="R327" s="640"/>
      <c r="S327" s="641"/>
      <c r="T327" s="639">
        <f t="shared" ref="T327:T328" si="234">Q327</f>
        <v>0</v>
      </c>
      <c r="U327" s="640"/>
      <c r="V327" s="641"/>
    </row>
    <row r="328" spans="2:22" s="271" customFormat="1" ht="46">
      <c r="B328" s="651">
        <f>原稿①!J240</f>
        <v>0</v>
      </c>
      <c r="C328" s="652"/>
      <c r="D328" s="653"/>
      <c r="E328" s="642">
        <f>B328</f>
        <v>0</v>
      </c>
      <c r="F328" s="643"/>
      <c r="G328" s="644"/>
      <c r="H328" s="642">
        <f t="shared" si="230"/>
        <v>0</v>
      </c>
      <c r="I328" s="643"/>
      <c r="J328" s="644"/>
      <c r="K328" s="642">
        <f t="shared" si="231"/>
        <v>0</v>
      </c>
      <c r="L328" s="643"/>
      <c r="M328" s="644"/>
      <c r="N328" s="642">
        <f t="shared" si="232"/>
        <v>0</v>
      </c>
      <c r="O328" s="643"/>
      <c r="P328" s="644"/>
      <c r="Q328" s="642">
        <f t="shared" si="233"/>
        <v>0</v>
      </c>
      <c r="R328" s="643"/>
      <c r="S328" s="644"/>
      <c r="T328" s="642">
        <f t="shared" si="234"/>
        <v>0</v>
      </c>
      <c r="U328" s="643"/>
      <c r="V328" s="644"/>
    </row>
    <row r="329" spans="2:22" ht="29.15" customHeight="1" thickBot="1">
      <c r="B329" s="259" t="s">
        <v>599</v>
      </c>
      <c r="C329" s="657" t="str">
        <f>原稿①!H240&amp;原稿①!K243</f>
        <v/>
      </c>
      <c r="D329" s="658"/>
      <c r="E329" s="259" t="s">
        <v>599</v>
      </c>
      <c r="F329" s="645" t="str">
        <f>原稿①!H240&amp;原稿①!L243</f>
        <v/>
      </c>
      <c r="G329" s="646"/>
      <c r="H329" s="259" t="s">
        <v>599</v>
      </c>
      <c r="I329" s="645" t="str">
        <f>原稿①!H240&amp;原稿①!M243</f>
        <v/>
      </c>
      <c r="J329" s="646"/>
      <c r="K329" s="259" t="s">
        <v>599</v>
      </c>
      <c r="L329" s="645" t="str">
        <f>原稿①!H240&amp;原稿①!N243</f>
        <v/>
      </c>
      <c r="M329" s="646"/>
      <c r="N329" s="259" t="s">
        <v>599</v>
      </c>
      <c r="O329" s="645" t="str">
        <f>原稿①!H240&amp;原稿①!O243</f>
        <v/>
      </c>
      <c r="P329" s="646"/>
      <c r="Q329" s="259" t="s">
        <v>599</v>
      </c>
      <c r="R329" s="645" t="str">
        <f>原稿①!H240&amp;原稿①!P243</f>
        <v/>
      </c>
      <c r="S329" s="646"/>
      <c r="T329" s="259" t="s">
        <v>599</v>
      </c>
      <c r="U329" s="645" t="str">
        <f>原稿①!H240&amp;原稿①!Q243</f>
        <v/>
      </c>
      <c r="V329" s="646"/>
    </row>
    <row r="330" spans="2:22" ht="26" thickTop="1">
      <c r="B330" s="68" t="str">
        <f>B288</f>
        <v>1B</v>
      </c>
      <c r="C330" s="122">
        <f>C288</f>
        <v>45199</v>
      </c>
      <c r="D330" s="124" t="str">
        <f>IF(ISBLANK(原稿①!K246),"EC","EC")</f>
        <v>EC</v>
      </c>
      <c r="E330" s="68" t="str">
        <f>B330</f>
        <v>1B</v>
      </c>
      <c r="F330" s="43">
        <f>C330</f>
        <v>45199</v>
      </c>
      <c r="G330" s="106" t="str">
        <f>IF(ISBLANK(原稿①!L246),"EC","EC")</f>
        <v>EC</v>
      </c>
      <c r="H330" s="68" t="str">
        <f>E330</f>
        <v>1B</v>
      </c>
      <c r="I330" s="43">
        <f>F330</f>
        <v>45199</v>
      </c>
      <c r="J330" s="106" t="str">
        <f>IF(ISBLANK(原稿①!M246),"EC","EC")</f>
        <v>EC</v>
      </c>
      <c r="K330" s="68" t="str">
        <f>H330</f>
        <v>1B</v>
      </c>
      <c r="L330" s="43">
        <f>I330</f>
        <v>45199</v>
      </c>
      <c r="M330" s="106" t="str">
        <f>IF(ISBLANK(原稿①!N246),"EC","EC")</f>
        <v>EC</v>
      </c>
      <c r="N330" s="68" t="str">
        <f>K330</f>
        <v>1B</v>
      </c>
      <c r="O330" s="43">
        <f>L330</f>
        <v>45199</v>
      </c>
      <c r="P330" s="106" t="str">
        <f>IF(ISBLANK(原稿①!O246),"EC","EC")</f>
        <v>EC</v>
      </c>
      <c r="Q330" s="68" t="str">
        <f>N330</f>
        <v>1B</v>
      </c>
      <c r="R330" s="43">
        <f>O330</f>
        <v>45199</v>
      </c>
      <c r="S330" s="106" t="str">
        <f>IF(ISBLANK(原稿①!P246),"EC","EC")</f>
        <v>EC</v>
      </c>
      <c r="T330" s="68" t="str">
        <f>Q330</f>
        <v>1B</v>
      </c>
      <c r="U330" s="43">
        <f>R330</f>
        <v>45199</v>
      </c>
      <c r="V330" s="106" t="str">
        <f>IF(ISBLANK(原稿①!Q246),"EC","EC")</f>
        <v>EC</v>
      </c>
    </row>
    <row r="331" spans="2:22" s="198" customFormat="1" ht="33" customHeight="1">
      <c r="B331" s="647">
        <f>B324+1</f>
        <v>48</v>
      </c>
      <c r="C331" s="670" t="s">
        <v>11</v>
      </c>
      <c r="D331" s="196">
        <f>原稿①!K244</f>
        <v>0</v>
      </c>
      <c r="E331" s="647">
        <f>B331</f>
        <v>48</v>
      </c>
      <c r="F331" s="649" t="s">
        <v>11</v>
      </c>
      <c r="G331" s="197">
        <f>原稿①!L244</f>
        <v>0</v>
      </c>
      <c r="H331" s="647">
        <f>E331</f>
        <v>48</v>
      </c>
      <c r="I331" s="649" t="s">
        <v>11</v>
      </c>
      <c r="J331" s="197">
        <f>原稿①!M244</f>
        <v>0</v>
      </c>
      <c r="K331" s="647">
        <f>H331</f>
        <v>48</v>
      </c>
      <c r="L331" s="649" t="s">
        <v>11</v>
      </c>
      <c r="M331" s="197">
        <f>原稿①!N244</f>
        <v>0</v>
      </c>
      <c r="N331" s="647">
        <f>K331</f>
        <v>48</v>
      </c>
      <c r="O331" s="649" t="s">
        <v>11</v>
      </c>
      <c r="P331" s="197">
        <f>原稿①!O244</f>
        <v>0</v>
      </c>
      <c r="Q331" s="647">
        <f>N331</f>
        <v>48</v>
      </c>
      <c r="R331" s="649" t="s">
        <v>11</v>
      </c>
      <c r="S331" s="197">
        <f>原稿①!P244</f>
        <v>0</v>
      </c>
      <c r="T331" s="647">
        <f>Q331</f>
        <v>48</v>
      </c>
      <c r="U331" s="649" t="s">
        <v>11</v>
      </c>
      <c r="V331" s="197">
        <f>原稿①!Q244</f>
        <v>0</v>
      </c>
    </row>
    <row r="332" spans="2:22" s="284" customFormat="1" ht="43" customHeight="1">
      <c r="B332" s="656"/>
      <c r="C332" s="671"/>
      <c r="D332" s="272" t="str">
        <f>IFERROR(VLOOKUP(D331,'自動計算（このシートは消さない）'!$I$3:$J$62,2,FALSE),"")</f>
        <v/>
      </c>
      <c r="E332" s="656"/>
      <c r="F332" s="650"/>
      <c r="G332" s="273" t="str">
        <f>IFERROR(VLOOKUP(G331,'自動計算（このシートは消さない）'!$I$3:$J$62,2,FALSE),"")</f>
        <v/>
      </c>
      <c r="H332" s="656"/>
      <c r="I332" s="650"/>
      <c r="J332" s="273" t="str">
        <f>IFERROR(VLOOKUP(J331,'自動計算（このシートは消さない）'!$I$3:$J$62,2,FALSE),"")</f>
        <v/>
      </c>
      <c r="K332" s="656"/>
      <c r="L332" s="650"/>
      <c r="M332" s="273" t="str">
        <f>IFERROR(VLOOKUP(M331,'自動計算（このシートは消さない）'!$I$3:$J$62,2,FALSE),"")</f>
        <v/>
      </c>
      <c r="N332" s="656"/>
      <c r="O332" s="650"/>
      <c r="P332" s="273" t="str">
        <f>IFERROR(VLOOKUP(P331,'自動計算（このシートは消さない）'!$I$3:$J$62,2,FALSE),"")</f>
        <v/>
      </c>
      <c r="Q332" s="656"/>
      <c r="R332" s="650"/>
      <c r="S332" s="273" t="str">
        <f>IFERROR(VLOOKUP(S331,'自動計算（このシートは消さない）'!$I$3:$J$62,2,FALSE),"")</f>
        <v/>
      </c>
      <c r="T332" s="656"/>
      <c r="U332" s="650"/>
      <c r="V332" s="273" t="str">
        <f>IFERROR(VLOOKUP(V331,'自動計算（このシートは消さない）'!$I$3:$J$62,2,FALSE),"")</f>
        <v/>
      </c>
    </row>
    <row r="333" spans="2:22" s="284" customFormat="1" ht="43" customHeight="1">
      <c r="B333" s="639">
        <f>原稿①!F244</f>
        <v>0</v>
      </c>
      <c r="C333" s="640"/>
      <c r="D333" s="641"/>
      <c r="E333" s="639">
        <f>$B333</f>
        <v>0</v>
      </c>
      <c r="F333" s="640"/>
      <c r="G333" s="641"/>
      <c r="H333" s="639">
        <f>$B333</f>
        <v>0</v>
      </c>
      <c r="I333" s="640"/>
      <c r="J333" s="641"/>
      <c r="K333" s="639">
        <f>$B333</f>
        <v>0</v>
      </c>
      <c r="L333" s="640"/>
      <c r="M333" s="641"/>
      <c r="N333" s="639">
        <f>$B333</f>
        <v>0</v>
      </c>
      <c r="O333" s="640"/>
      <c r="P333" s="641"/>
      <c r="Q333" s="639">
        <f>$B333</f>
        <v>0</v>
      </c>
      <c r="R333" s="640"/>
      <c r="S333" s="641"/>
      <c r="T333" s="639">
        <f>$B333</f>
        <v>0</v>
      </c>
      <c r="U333" s="640"/>
      <c r="V333" s="641"/>
    </row>
    <row r="334" spans="2:22" s="284" customFormat="1" ht="43" customHeight="1">
      <c r="B334" s="639">
        <f>原稿①!I244</f>
        <v>0</v>
      </c>
      <c r="C334" s="640"/>
      <c r="D334" s="641"/>
      <c r="E334" s="639">
        <f>B334</f>
        <v>0</v>
      </c>
      <c r="F334" s="640"/>
      <c r="G334" s="641"/>
      <c r="H334" s="639">
        <f t="shared" ref="H334:H335" si="235">E334</f>
        <v>0</v>
      </c>
      <c r="I334" s="640"/>
      <c r="J334" s="641"/>
      <c r="K334" s="639">
        <f t="shared" ref="K334:K335" si="236">H334</f>
        <v>0</v>
      </c>
      <c r="L334" s="640"/>
      <c r="M334" s="641"/>
      <c r="N334" s="639">
        <f t="shared" ref="N334:N335" si="237">K334</f>
        <v>0</v>
      </c>
      <c r="O334" s="640"/>
      <c r="P334" s="641"/>
      <c r="Q334" s="639">
        <f t="shared" ref="Q334:Q335" si="238">N334</f>
        <v>0</v>
      </c>
      <c r="R334" s="640"/>
      <c r="S334" s="641"/>
      <c r="T334" s="639">
        <f t="shared" ref="T334:T335" si="239">Q334</f>
        <v>0</v>
      </c>
      <c r="U334" s="640"/>
      <c r="V334" s="641"/>
    </row>
    <row r="335" spans="2:22" s="271" customFormat="1" ht="46">
      <c r="B335" s="651">
        <f>原稿①!J244</f>
        <v>0</v>
      </c>
      <c r="C335" s="652"/>
      <c r="D335" s="653"/>
      <c r="E335" s="642">
        <f>B335</f>
        <v>0</v>
      </c>
      <c r="F335" s="643"/>
      <c r="G335" s="644"/>
      <c r="H335" s="642">
        <f t="shared" si="235"/>
        <v>0</v>
      </c>
      <c r="I335" s="643"/>
      <c r="J335" s="644"/>
      <c r="K335" s="642">
        <f t="shared" si="236"/>
        <v>0</v>
      </c>
      <c r="L335" s="643"/>
      <c r="M335" s="644"/>
      <c r="N335" s="642">
        <f t="shared" si="237"/>
        <v>0</v>
      </c>
      <c r="O335" s="643"/>
      <c r="P335" s="644"/>
      <c r="Q335" s="642">
        <f t="shared" si="238"/>
        <v>0</v>
      </c>
      <c r="R335" s="643"/>
      <c r="S335" s="644"/>
      <c r="T335" s="642">
        <f t="shared" si="239"/>
        <v>0</v>
      </c>
      <c r="U335" s="643"/>
      <c r="V335" s="644"/>
    </row>
    <row r="336" spans="2:22" ht="29.15" customHeight="1" thickBot="1">
      <c r="B336" s="258" t="s">
        <v>599</v>
      </c>
      <c r="C336" s="657" t="str">
        <f>原稿①!H244&amp;原稿①!K247</f>
        <v/>
      </c>
      <c r="D336" s="658"/>
      <c r="E336" s="258" t="s">
        <v>599</v>
      </c>
      <c r="F336" s="645" t="str">
        <f>原稿①!H244&amp;原稿①!L247</f>
        <v/>
      </c>
      <c r="G336" s="646"/>
      <c r="H336" s="258" t="s">
        <v>599</v>
      </c>
      <c r="I336" s="645" t="str">
        <f>原稿①!H244&amp;原稿①!M247</f>
        <v/>
      </c>
      <c r="J336" s="646"/>
      <c r="K336" s="258" t="s">
        <v>599</v>
      </c>
      <c r="L336" s="645" t="str">
        <f>原稿①!H244&amp;原稿①!N247</f>
        <v/>
      </c>
      <c r="M336" s="646"/>
      <c r="N336" s="258" t="s">
        <v>599</v>
      </c>
      <c r="O336" s="645" t="str">
        <f>原稿①!H244&amp;原稿①!O247</f>
        <v/>
      </c>
      <c r="P336" s="646"/>
      <c r="Q336" s="258" t="s">
        <v>599</v>
      </c>
      <c r="R336" s="645" t="str">
        <f>原稿①!H244&amp;原稿①!P247</f>
        <v/>
      </c>
      <c r="S336" s="646"/>
      <c r="T336" s="258" t="s">
        <v>599</v>
      </c>
      <c r="U336" s="645" t="str">
        <f>原稿①!H244&amp;原稿①!Q247</f>
        <v/>
      </c>
      <c r="V336" s="646"/>
    </row>
    <row r="337" spans="2:22" ht="26" thickTop="1">
      <c r="B337" s="68" t="str">
        <f>B288</f>
        <v>1B</v>
      </c>
      <c r="C337" s="122">
        <f>C295</f>
        <v>45199</v>
      </c>
      <c r="D337" s="124" t="str">
        <f>IF(ISBLANK(原稿①!K250),"EC","EC")</f>
        <v>EC</v>
      </c>
      <c r="E337" s="68" t="str">
        <f>B337</f>
        <v>1B</v>
      </c>
      <c r="F337" s="43">
        <f>C337</f>
        <v>45199</v>
      </c>
      <c r="G337" s="106" t="str">
        <f>IF(ISBLANK(原稿①!L250),"EC","EC")</f>
        <v>EC</v>
      </c>
      <c r="H337" s="68" t="str">
        <f>E337</f>
        <v>1B</v>
      </c>
      <c r="I337" s="43">
        <f>F337</f>
        <v>45199</v>
      </c>
      <c r="J337" s="106" t="str">
        <f>IF(ISBLANK(原稿①!M250),"EC","EC")</f>
        <v>EC</v>
      </c>
      <c r="K337" s="68" t="str">
        <f>H337</f>
        <v>1B</v>
      </c>
      <c r="L337" s="43">
        <f>I337</f>
        <v>45199</v>
      </c>
      <c r="M337" s="106" t="str">
        <f>IF(ISBLANK(原稿①!N250),"EC","EC")</f>
        <v>EC</v>
      </c>
      <c r="N337" s="68" t="str">
        <f>K337</f>
        <v>1B</v>
      </c>
      <c r="O337" s="43">
        <f>L337</f>
        <v>45199</v>
      </c>
      <c r="P337" s="127" t="str">
        <f>IF(ISBLANK(原稿①!O250),"EC","EC")</f>
        <v>EC</v>
      </c>
      <c r="Q337" s="68" t="str">
        <f>N337</f>
        <v>1B</v>
      </c>
      <c r="R337" s="43">
        <f>O337</f>
        <v>45199</v>
      </c>
      <c r="S337" s="106" t="str">
        <f>IF(ISBLANK(原稿①!P250),"EC","EC")</f>
        <v>EC</v>
      </c>
      <c r="T337" s="68" t="str">
        <f>Q337</f>
        <v>1B</v>
      </c>
      <c r="U337" s="43">
        <f>R337</f>
        <v>45199</v>
      </c>
      <c r="V337" s="106" t="str">
        <f>IF(ISBLANK(原稿①!Q250),"EC","EC")</f>
        <v>EC</v>
      </c>
    </row>
    <row r="338" spans="2:22" s="198" customFormat="1" ht="33" customHeight="1">
      <c r="B338" s="647">
        <f>B331+1</f>
        <v>49</v>
      </c>
      <c r="C338" s="670" t="s">
        <v>11</v>
      </c>
      <c r="D338" s="196">
        <f>原稿①!K248</f>
        <v>0</v>
      </c>
      <c r="E338" s="647">
        <f>B338</f>
        <v>49</v>
      </c>
      <c r="F338" s="649" t="s">
        <v>11</v>
      </c>
      <c r="G338" s="197">
        <f>原稿①!L248</f>
        <v>0</v>
      </c>
      <c r="H338" s="647">
        <f>E338</f>
        <v>49</v>
      </c>
      <c r="I338" s="649" t="s">
        <v>11</v>
      </c>
      <c r="J338" s="197">
        <f>原稿①!M248</f>
        <v>0</v>
      </c>
      <c r="K338" s="647">
        <f>H338</f>
        <v>49</v>
      </c>
      <c r="L338" s="649" t="s">
        <v>11</v>
      </c>
      <c r="M338" s="197">
        <f>原稿①!N248</f>
        <v>0</v>
      </c>
      <c r="N338" s="647">
        <f>K338</f>
        <v>49</v>
      </c>
      <c r="O338" s="649" t="s">
        <v>11</v>
      </c>
      <c r="P338" s="199">
        <f>原稿①!O248</f>
        <v>0</v>
      </c>
      <c r="Q338" s="647">
        <f>N338</f>
        <v>49</v>
      </c>
      <c r="R338" s="649" t="s">
        <v>11</v>
      </c>
      <c r="S338" s="197">
        <f>原稿①!P248</f>
        <v>0</v>
      </c>
      <c r="T338" s="647">
        <f>Q338</f>
        <v>49</v>
      </c>
      <c r="U338" s="649" t="s">
        <v>11</v>
      </c>
      <c r="V338" s="197">
        <f>原稿①!Q248</f>
        <v>0</v>
      </c>
    </row>
    <row r="339" spans="2:22" s="284" customFormat="1" ht="43" customHeight="1">
      <c r="B339" s="656"/>
      <c r="C339" s="671"/>
      <c r="D339" s="272" t="str">
        <f>IFERROR(VLOOKUP(D338,'自動計算（このシートは消さない）'!$I$3:$J$62,2,FALSE),"")</f>
        <v/>
      </c>
      <c r="E339" s="656"/>
      <c r="F339" s="650"/>
      <c r="G339" s="273" t="str">
        <f>IFERROR(VLOOKUP(G338,'自動計算（このシートは消さない）'!$I$3:$J$62,2,FALSE),"")</f>
        <v/>
      </c>
      <c r="H339" s="656"/>
      <c r="I339" s="650"/>
      <c r="J339" s="273" t="str">
        <f>IFERROR(VLOOKUP(J338,'自動計算（このシートは消さない）'!$I$3:$J$62,2,FALSE),"")</f>
        <v/>
      </c>
      <c r="K339" s="656"/>
      <c r="L339" s="650"/>
      <c r="M339" s="273" t="str">
        <f>IFERROR(VLOOKUP(M338,'自動計算（このシートは消さない）'!$I$3:$J$62,2,FALSE),"")</f>
        <v/>
      </c>
      <c r="N339" s="656"/>
      <c r="O339" s="650"/>
      <c r="P339" s="282" t="str">
        <f>IFERROR(VLOOKUP(P338,'自動計算（このシートは消さない）'!$I$3:$J$62,2,FALSE),"")</f>
        <v/>
      </c>
      <c r="Q339" s="656"/>
      <c r="R339" s="650"/>
      <c r="S339" s="273" t="str">
        <f>IFERROR(VLOOKUP(S338,'自動計算（このシートは消さない）'!$I$3:$J$62,2,FALSE),"")</f>
        <v/>
      </c>
      <c r="T339" s="656"/>
      <c r="U339" s="650"/>
      <c r="V339" s="273" t="str">
        <f>IFERROR(VLOOKUP(V338,'自動計算（このシートは消さない）'!$I$3:$J$62,2,FALSE),"")</f>
        <v/>
      </c>
    </row>
    <row r="340" spans="2:22" s="284" customFormat="1" ht="43" customHeight="1">
      <c r="B340" s="639">
        <f>原稿①!F248</f>
        <v>0</v>
      </c>
      <c r="C340" s="640"/>
      <c r="D340" s="641"/>
      <c r="E340" s="639">
        <f>$B340</f>
        <v>0</v>
      </c>
      <c r="F340" s="640"/>
      <c r="G340" s="641"/>
      <c r="H340" s="639">
        <f>$B340</f>
        <v>0</v>
      </c>
      <c r="I340" s="640"/>
      <c r="J340" s="641"/>
      <c r="K340" s="639">
        <f>$B340</f>
        <v>0</v>
      </c>
      <c r="L340" s="640"/>
      <c r="M340" s="641"/>
      <c r="N340" s="639">
        <f>$B340</f>
        <v>0</v>
      </c>
      <c r="O340" s="640"/>
      <c r="P340" s="641"/>
      <c r="Q340" s="639">
        <f>$B340</f>
        <v>0</v>
      </c>
      <c r="R340" s="640"/>
      <c r="S340" s="641"/>
      <c r="T340" s="639">
        <f>$B340</f>
        <v>0</v>
      </c>
      <c r="U340" s="640"/>
      <c r="V340" s="641"/>
    </row>
    <row r="341" spans="2:22" s="284" customFormat="1" ht="43" customHeight="1">
      <c r="B341" s="639">
        <f>原稿①!I248</f>
        <v>0</v>
      </c>
      <c r="C341" s="640"/>
      <c r="D341" s="641"/>
      <c r="E341" s="639">
        <f>B341</f>
        <v>0</v>
      </c>
      <c r="F341" s="640"/>
      <c r="G341" s="641"/>
      <c r="H341" s="639">
        <f t="shared" ref="H341:H342" si="240">E341</f>
        <v>0</v>
      </c>
      <c r="I341" s="640"/>
      <c r="J341" s="641"/>
      <c r="K341" s="639">
        <f t="shared" ref="K341:K342" si="241">H341</f>
        <v>0</v>
      </c>
      <c r="L341" s="640"/>
      <c r="M341" s="641"/>
      <c r="N341" s="639">
        <f t="shared" ref="N341:N342" si="242">K341</f>
        <v>0</v>
      </c>
      <c r="O341" s="640"/>
      <c r="P341" s="641"/>
      <c r="Q341" s="639">
        <f t="shared" ref="Q341:Q342" si="243">N341</f>
        <v>0</v>
      </c>
      <c r="R341" s="640"/>
      <c r="S341" s="641"/>
      <c r="T341" s="639">
        <f t="shared" ref="T341:T342" si="244">Q341</f>
        <v>0</v>
      </c>
      <c r="U341" s="640"/>
      <c r="V341" s="641"/>
    </row>
    <row r="342" spans="2:22" s="271" customFormat="1" ht="46">
      <c r="B342" s="651">
        <f>原稿①!J248</f>
        <v>0</v>
      </c>
      <c r="C342" s="652"/>
      <c r="D342" s="653"/>
      <c r="E342" s="642">
        <f>B342</f>
        <v>0</v>
      </c>
      <c r="F342" s="643"/>
      <c r="G342" s="644"/>
      <c r="H342" s="642">
        <f t="shared" si="240"/>
        <v>0</v>
      </c>
      <c r="I342" s="643"/>
      <c r="J342" s="644"/>
      <c r="K342" s="642">
        <f t="shared" si="241"/>
        <v>0</v>
      </c>
      <c r="L342" s="643"/>
      <c r="M342" s="644"/>
      <c r="N342" s="642">
        <f t="shared" si="242"/>
        <v>0</v>
      </c>
      <c r="O342" s="643"/>
      <c r="P342" s="644"/>
      <c r="Q342" s="642">
        <f t="shared" si="243"/>
        <v>0</v>
      </c>
      <c r="R342" s="643"/>
      <c r="S342" s="644"/>
      <c r="T342" s="642">
        <f t="shared" si="244"/>
        <v>0</v>
      </c>
      <c r="U342" s="643"/>
      <c r="V342" s="644"/>
    </row>
    <row r="343" spans="2:22" ht="29.15" customHeight="1" thickBot="1">
      <c r="B343" s="259" t="s">
        <v>599</v>
      </c>
      <c r="C343" s="657" t="str">
        <f>原稿①!H248&amp;原稿①!K251</f>
        <v/>
      </c>
      <c r="D343" s="658"/>
      <c r="E343" s="259" t="s">
        <v>599</v>
      </c>
      <c r="F343" s="645" t="str">
        <f>原稿①!H248&amp;原稿①!L251</f>
        <v/>
      </c>
      <c r="G343" s="646"/>
      <c r="H343" s="259" t="s">
        <v>599</v>
      </c>
      <c r="I343" s="645" t="str">
        <f>原稿①!H248&amp;原稿①!M251</f>
        <v/>
      </c>
      <c r="J343" s="646"/>
      <c r="K343" s="259" t="s">
        <v>599</v>
      </c>
      <c r="L343" s="645" t="str">
        <f>原稿①!H248&amp;原稿①!N251</f>
        <v/>
      </c>
      <c r="M343" s="646"/>
      <c r="N343" s="259" t="s">
        <v>599</v>
      </c>
      <c r="O343" s="645" t="str">
        <f>原稿①!H248&amp;原稿①!O251</f>
        <v/>
      </c>
      <c r="P343" s="646"/>
      <c r="Q343" s="259" t="s">
        <v>599</v>
      </c>
      <c r="R343" s="645" t="str">
        <f>原稿①!H248&amp;原稿①!P251</f>
        <v/>
      </c>
      <c r="S343" s="646"/>
      <c r="T343" s="259" t="s">
        <v>599</v>
      </c>
      <c r="U343" s="645" t="str">
        <f>原稿①!H248&amp;原稿①!Q251</f>
        <v/>
      </c>
      <c r="V343" s="646"/>
    </row>
    <row r="344" spans="2:22" ht="26" thickTop="1">
      <c r="B344" s="68" t="str">
        <f>B288</f>
        <v>1B</v>
      </c>
      <c r="C344" s="122">
        <f>C302</f>
        <v>45199</v>
      </c>
      <c r="D344" s="124" t="str">
        <f>IF(ISBLANK(原稿①!K254),"EC","EC")</f>
        <v>EC</v>
      </c>
      <c r="E344" s="68" t="str">
        <f>B344</f>
        <v>1B</v>
      </c>
      <c r="F344" s="43">
        <f>C344</f>
        <v>45199</v>
      </c>
      <c r="G344" s="106" t="str">
        <f>IF(ISBLANK(原稿①!L254),"EC","EC")</f>
        <v>EC</v>
      </c>
      <c r="H344" s="68" t="str">
        <f>E344</f>
        <v>1B</v>
      </c>
      <c r="I344" s="43">
        <f>F344</f>
        <v>45199</v>
      </c>
      <c r="J344" s="106" t="str">
        <f>IF(ISBLANK(原稿①!M254),"EC","EC")</f>
        <v>EC</v>
      </c>
      <c r="K344" s="68" t="str">
        <f>H344</f>
        <v>1B</v>
      </c>
      <c r="L344" s="43">
        <f>I344</f>
        <v>45199</v>
      </c>
      <c r="M344" s="106" t="str">
        <f>IF(ISBLANK(原稿①!N254),"EC","EC")</f>
        <v>EC</v>
      </c>
      <c r="N344" s="68" t="str">
        <f>K344</f>
        <v>1B</v>
      </c>
      <c r="O344" s="43">
        <f>L344</f>
        <v>45199</v>
      </c>
      <c r="P344" s="127" t="str">
        <f>IF(ISBLANK(原稿①!O254),"EC","EC")</f>
        <v>EC</v>
      </c>
      <c r="Q344" s="68" t="str">
        <f>N344</f>
        <v>1B</v>
      </c>
      <c r="R344" s="43">
        <f>O344</f>
        <v>45199</v>
      </c>
      <c r="S344" s="106" t="str">
        <f>IF(ISBLANK(原稿①!P254),"EC","EC")</f>
        <v>EC</v>
      </c>
      <c r="T344" s="68" t="str">
        <f>Q344</f>
        <v>1B</v>
      </c>
      <c r="U344" s="43">
        <f>R344</f>
        <v>45199</v>
      </c>
      <c r="V344" s="106" t="str">
        <f>IF(ISBLANK(原稿①!Q254),"EC","EC")</f>
        <v>EC</v>
      </c>
    </row>
    <row r="345" spans="2:22" s="198" customFormat="1" ht="33" customHeight="1">
      <c r="B345" s="647">
        <f>B338+1</f>
        <v>50</v>
      </c>
      <c r="C345" s="670" t="s">
        <v>11</v>
      </c>
      <c r="D345" s="196">
        <f>原稿①!K252</f>
        <v>0</v>
      </c>
      <c r="E345" s="647">
        <f>B345</f>
        <v>50</v>
      </c>
      <c r="F345" s="649" t="s">
        <v>11</v>
      </c>
      <c r="G345" s="197">
        <f>原稿①!L252</f>
        <v>0</v>
      </c>
      <c r="H345" s="647">
        <f>E345</f>
        <v>50</v>
      </c>
      <c r="I345" s="649" t="s">
        <v>11</v>
      </c>
      <c r="J345" s="197">
        <f>原稿①!M252</f>
        <v>0</v>
      </c>
      <c r="K345" s="647">
        <f>H345</f>
        <v>50</v>
      </c>
      <c r="L345" s="649" t="s">
        <v>11</v>
      </c>
      <c r="M345" s="197">
        <f>原稿①!N252</f>
        <v>0</v>
      </c>
      <c r="N345" s="647">
        <f>K345</f>
        <v>50</v>
      </c>
      <c r="O345" s="649" t="s">
        <v>11</v>
      </c>
      <c r="P345" s="199">
        <f>原稿①!O252</f>
        <v>0</v>
      </c>
      <c r="Q345" s="647">
        <f>N345</f>
        <v>50</v>
      </c>
      <c r="R345" s="649" t="s">
        <v>11</v>
      </c>
      <c r="S345" s="197">
        <f>原稿①!P252</f>
        <v>0</v>
      </c>
      <c r="T345" s="647">
        <f>Q345</f>
        <v>50</v>
      </c>
      <c r="U345" s="649" t="s">
        <v>11</v>
      </c>
      <c r="V345" s="197">
        <f>原稿①!Q252</f>
        <v>0</v>
      </c>
    </row>
    <row r="346" spans="2:22" s="284" customFormat="1" ht="43" customHeight="1">
      <c r="B346" s="656"/>
      <c r="C346" s="671"/>
      <c r="D346" s="272" t="str">
        <f>IFERROR(VLOOKUP(D345,'自動計算（このシートは消さない）'!$I$3:$J$62,2,FALSE),"")</f>
        <v/>
      </c>
      <c r="E346" s="648"/>
      <c r="F346" s="650"/>
      <c r="G346" s="273" t="str">
        <f>IFERROR(VLOOKUP(G345,'自動計算（このシートは消さない）'!$I$3:$J$62,2,FALSE),"")</f>
        <v/>
      </c>
      <c r="H346" s="648"/>
      <c r="I346" s="650"/>
      <c r="J346" s="273" t="str">
        <f>IFERROR(VLOOKUP(J345,'自動計算（このシートは消さない）'!$I$3:$J$62,2,FALSE),"")</f>
        <v/>
      </c>
      <c r="K346" s="648"/>
      <c r="L346" s="650"/>
      <c r="M346" s="273" t="str">
        <f>IFERROR(VLOOKUP(M345,'自動計算（このシートは消さない）'!$I$3:$J$62,2,FALSE),"")</f>
        <v/>
      </c>
      <c r="N346" s="648"/>
      <c r="O346" s="650"/>
      <c r="P346" s="282" t="str">
        <f>IFERROR(VLOOKUP(P345,'自動計算（このシートは消さない）'!$I$3:$J$62,2,FALSE),"")</f>
        <v/>
      </c>
      <c r="Q346" s="648"/>
      <c r="R346" s="650"/>
      <c r="S346" s="273" t="str">
        <f>IFERROR(VLOOKUP(S345,'自動計算（このシートは消さない）'!$I$3:$J$62,2,FALSE),"")</f>
        <v/>
      </c>
      <c r="T346" s="648"/>
      <c r="U346" s="650"/>
      <c r="V346" s="273" t="str">
        <f>IFERROR(VLOOKUP(V345,'自動計算（このシートは消さない）'!$I$3:$J$62,2,FALSE),"")</f>
        <v/>
      </c>
    </row>
    <row r="347" spans="2:22" s="284" customFormat="1" ht="43" customHeight="1">
      <c r="B347" s="639">
        <f>原稿①!F252</f>
        <v>0</v>
      </c>
      <c r="C347" s="640"/>
      <c r="D347" s="641"/>
      <c r="E347" s="639">
        <f>$B347</f>
        <v>0</v>
      </c>
      <c r="F347" s="640"/>
      <c r="G347" s="641"/>
      <c r="H347" s="639">
        <f>$B347</f>
        <v>0</v>
      </c>
      <c r="I347" s="640"/>
      <c r="J347" s="641"/>
      <c r="K347" s="639">
        <f>$B347</f>
        <v>0</v>
      </c>
      <c r="L347" s="640"/>
      <c r="M347" s="641"/>
      <c r="N347" s="639">
        <f>$B347</f>
        <v>0</v>
      </c>
      <c r="O347" s="640"/>
      <c r="P347" s="641"/>
      <c r="Q347" s="639">
        <f>$B347</f>
        <v>0</v>
      </c>
      <c r="R347" s="640"/>
      <c r="S347" s="641"/>
      <c r="T347" s="639">
        <f>$B347</f>
        <v>0</v>
      </c>
      <c r="U347" s="640"/>
      <c r="V347" s="641"/>
    </row>
    <row r="348" spans="2:22" s="284" customFormat="1" ht="43" customHeight="1">
      <c r="B348" s="639">
        <f>原稿①!I252</f>
        <v>0</v>
      </c>
      <c r="C348" s="640"/>
      <c r="D348" s="641"/>
      <c r="E348" s="660">
        <f>B348</f>
        <v>0</v>
      </c>
      <c r="F348" s="661"/>
      <c r="G348" s="662"/>
      <c r="H348" s="660">
        <f>E348</f>
        <v>0</v>
      </c>
      <c r="I348" s="661"/>
      <c r="J348" s="662"/>
      <c r="K348" s="660">
        <f>H348</f>
        <v>0</v>
      </c>
      <c r="L348" s="661"/>
      <c r="M348" s="662"/>
      <c r="N348" s="660">
        <f>K348</f>
        <v>0</v>
      </c>
      <c r="O348" s="661"/>
      <c r="P348" s="662"/>
      <c r="Q348" s="660">
        <f>N348</f>
        <v>0</v>
      </c>
      <c r="R348" s="661"/>
      <c r="S348" s="662"/>
      <c r="T348" s="660">
        <f>Q348</f>
        <v>0</v>
      </c>
      <c r="U348" s="661"/>
      <c r="V348" s="662"/>
    </row>
    <row r="349" spans="2:22" s="271" customFormat="1" ht="46">
      <c r="B349" s="651">
        <f>原稿①!J252</f>
        <v>0</v>
      </c>
      <c r="C349" s="652"/>
      <c r="D349" s="653"/>
      <c r="E349" s="642">
        <f>B349</f>
        <v>0</v>
      </c>
      <c r="F349" s="643"/>
      <c r="G349" s="644"/>
      <c r="H349" s="642">
        <f t="shared" ref="H349" si="245">E349</f>
        <v>0</v>
      </c>
      <c r="I349" s="643"/>
      <c r="J349" s="644"/>
      <c r="K349" s="642">
        <f t="shared" ref="K349" si="246">H349</f>
        <v>0</v>
      </c>
      <c r="L349" s="643"/>
      <c r="M349" s="644"/>
      <c r="N349" s="642">
        <f t="shared" ref="N349" si="247">K349</f>
        <v>0</v>
      </c>
      <c r="O349" s="643"/>
      <c r="P349" s="644"/>
      <c r="Q349" s="642">
        <f t="shared" ref="Q349" si="248">N349</f>
        <v>0</v>
      </c>
      <c r="R349" s="643"/>
      <c r="S349" s="644"/>
      <c r="T349" s="642">
        <f t="shared" ref="T349" si="249">Q349</f>
        <v>0</v>
      </c>
      <c r="U349" s="643"/>
      <c r="V349" s="644"/>
    </row>
    <row r="350" spans="2:22" ht="29.15" customHeight="1" thickBot="1">
      <c r="B350" s="258" t="s">
        <v>599</v>
      </c>
      <c r="C350" s="657" t="str">
        <f>原稿①!H252&amp;原稿①!K255</f>
        <v/>
      </c>
      <c r="D350" s="658"/>
      <c r="E350" s="258" t="s">
        <v>599</v>
      </c>
      <c r="F350" s="645" t="str">
        <f>原稿①!H252&amp;原稿①!L255</f>
        <v/>
      </c>
      <c r="G350" s="646"/>
      <c r="H350" s="258" t="s">
        <v>599</v>
      </c>
      <c r="I350" s="645" t="str">
        <f>原稿①!H252&amp;原稿①!M255</f>
        <v/>
      </c>
      <c r="J350" s="646"/>
      <c r="K350" s="258" t="s">
        <v>599</v>
      </c>
      <c r="L350" s="645" t="str">
        <f>原稿①!H252&amp;原稿①!N255</f>
        <v/>
      </c>
      <c r="M350" s="646"/>
      <c r="N350" s="258" t="s">
        <v>599</v>
      </c>
      <c r="O350" s="645" t="str">
        <f>原稿①!H252&amp;原稿①!O255</f>
        <v/>
      </c>
      <c r="P350" s="646"/>
      <c r="Q350" s="258" t="s">
        <v>599</v>
      </c>
      <c r="R350" s="645" t="str">
        <f>原稿①!H252&amp;原稿①!P255</f>
        <v/>
      </c>
      <c r="S350" s="646"/>
      <c r="T350" s="258" t="s">
        <v>599</v>
      </c>
      <c r="U350" s="645" t="str">
        <f>原稿①!H252&amp;原稿①!Q255</f>
        <v/>
      </c>
      <c r="V350" s="646"/>
    </row>
    <row r="351" spans="2:22" ht="13.5" thickTop="1"/>
  </sheetData>
  <mergeCells count="2100">
    <mergeCell ref="E137:G137"/>
    <mergeCell ref="H137:J137"/>
    <mergeCell ref="K137:M137"/>
    <mergeCell ref="N137:P137"/>
    <mergeCell ref="Q137:S137"/>
    <mergeCell ref="T137:V137"/>
    <mergeCell ref="B88:D88"/>
    <mergeCell ref="B95:D95"/>
    <mergeCell ref="B102:D102"/>
    <mergeCell ref="B109:D109"/>
    <mergeCell ref="B116:D116"/>
    <mergeCell ref="B123:D123"/>
    <mergeCell ref="B130:D130"/>
    <mergeCell ref="B137:D137"/>
    <mergeCell ref="E116:G116"/>
    <mergeCell ref="H116:J116"/>
    <mergeCell ref="K116:M116"/>
    <mergeCell ref="N116:P116"/>
    <mergeCell ref="Q116:S116"/>
    <mergeCell ref="T116:V116"/>
    <mergeCell ref="E123:G123"/>
    <mergeCell ref="H123:J123"/>
    <mergeCell ref="K123:M123"/>
    <mergeCell ref="N123:P123"/>
    <mergeCell ref="Q123:S123"/>
    <mergeCell ref="T123:V123"/>
    <mergeCell ref="E130:G130"/>
    <mergeCell ref="H130:J130"/>
    <mergeCell ref="K130:M130"/>
    <mergeCell ref="N130:P130"/>
    <mergeCell ref="Q130:S130"/>
    <mergeCell ref="T130:V130"/>
    <mergeCell ref="E95:G95"/>
    <mergeCell ref="H95:J95"/>
    <mergeCell ref="K95:M95"/>
    <mergeCell ref="N95:P95"/>
    <mergeCell ref="Q95:S95"/>
    <mergeCell ref="T95:V95"/>
    <mergeCell ref="E102:G102"/>
    <mergeCell ref="H102:J102"/>
    <mergeCell ref="K102:M102"/>
    <mergeCell ref="N102:P102"/>
    <mergeCell ref="Q102:S102"/>
    <mergeCell ref="T102:V102"/>
    <mergeCell ref="E109:G109"/>
    <mergeCell ref="H109:J109"/>
    <mergeCell ref="K109:M109"/>
    <mergeCell ref="N109:P109"/>
    <mergeCell ref="Q109:S109"/>
    <mergeCell ref="T109:V109"/>
    <mergeCell ref="U98:V98"/>
    <mergeCell ref="T100:T101"/>
    <mergeCell ref="U100:U101"/>
    <mergeCell ref="T103:V103"/>
    <mergeCell ref="T104:V104"/>
    <mergeCell ref="U105:V105"/>
    <mergeCell ref="T107:T108"/>
    <mergeCell ref="U107:U108"/>
    <mergeCell ref="Q60:S60"/>
    <mergeCell ref="T60:V60"/>
    <mergeCell ref="B67:D67"/>
    <mergeCell ref="E67:G67"/>
    <mergeCell ref="H67:J67"/>
    <mergeCell ref="K67:M67"/>
    <mergeCell ref="N67:P67"/>
    <mergeCell ref="Q67:S67"/>
    <mergeCell ref="T67:V67"/>
    <mergeCell ref="B74:D74"/>
    <mergeCell ref="E74:G74"/>
    <mergeCell ref="H74:J74"/>
    <mergeCell ref="K74:M74"/>
    <mergeCell ref="N74:P74"/>
    <mergeCell ref="Q74:S74"/>
    <mergeCell ref="T74:V74"/>
    <mergeCell ref="B81:D81"/>
    <mergeCell ref="E81:G81"/>
    <mergeCell ref="H81:J81"/>
    <mergeCell ref="K81:M81"/>
    <mergeCell ref="N81:P81"/>
    <mergeCell ref="Q81:S81"/>
    <mergeCell ref="T81:V81"/>
    <mergeCell ref="E79:E80"/>
    <mergeCell ref="F79:F80"/>
    <mergeCell ref="H79:H80"/>
    <mergeCell ref="I79:I80"/>
    <mergeCell ref="K79:K80"/>
    <mergeCell ref="L79:L80"/>
    <mergeCell ref="N79:N80"/>
    <mergeCell ref="C77:D77"/>
    <mergeCell ref="F77:G77"/>
    <mergeCell ref="T25:V25"/>
    <mergeCell ref="B32:D32"/>
    <mergeCell ref="E32:G32"/>
    <mergeCell ref="H32:J32"/>
    <mergeCell ref="K32:M32"/>
    <mergeCell ref="N32:P32"/>
    <mergeCell ref="Q32:S32"/>
    <mergeCell ref="T32:V32"/>
    <mergeCell ref="B39:D39"/>
    <mergeCell ref="E39:G39"/>
    <mergeCell ref="H39:J39"/>
    <mergeCell ref="K39:M39"/>
    <mergeCell ref="N39:P39"/>
    <mergeCell ref="Q39:S39"/>
    <mergeCell ref="T39:V39"/>
    <mergeCell ref="B46:D46"/>
    <mergeCell ref="E46:G46"/>
    <mergeCell ref="H46:J46"/>
    <mergeCell ref="K46:M46"/>
    <mergeCell ref="N46:P46"/>
    <mergeCell ref="Q46:S46"/>
    <mergeCell ref="T46:V46"/>
    <mergeCell ref="H41:J41"/>
    <mergeCell ref="K41:M41"/>
    <mergeCell ref="N41:P41"/>
    <mergeCell ref="Q41:S41"/>
    <mergeCell ref="C42:D42"/>
    <mergeCell ref="F42:G42"/>
    <mergeCell ref="I42:J42"/>
    <mergeCell ref="L42:M42"/>
    <mergeCell ref="O42:P42"/>
    <mergeCell ref="R42:S42"/>
    <mergeCell ref="K4:M4"/>
    <mergeCell ref="N4:P4"/>
    <mergeCell ref="Q4:S4"/>
    <mergeCell ref="T4:V4"/>
    <mergeCell ref="B11:D11"/>
    <mergeCell ref="E11:G11"/>
    <mergeCell ref="H11:J11"/>
    <mergeCell ref="K11:M11"/>
    <mergeCell ref="N11:P11"/>
    <mergeCell ref="Q11:S11"/>
    <mergeCell ref="T11:V11"/>
    <mergeCell ref="B18:D18"/>
    <mergeCell ref="E18:G18"/>
    <mergeCell ref="H18:J18"/>
    <mergeCell ref="K18:M18"/>
    <mergeCell ref="N18:P18"/>
    <mergeCell ref="Q18:S18"/>
    <mergeCell ref="T18:V18"/>
    <mergeCell ref="N9:N10"/>
    <mergeCell ref="O9:O10"/>
    <mergeCell ref="Q9:Q10"/>
    <mergeCell ref="R9:R10"/>
    <mergeCell ref="Q6:S6"/>
    <mergeCell ref="R7:S7"/>
    <mergeCell ref="C9:C10"/>
    <mergeCell ref="E9:E10"/>
    <mergeCell ref="F9:F10"/>
    <mergeCell ref="K5:M5"/>
    <mergeCell ref="K13:M13"/>
    <mergeCell ref="N13:P13"/>
    <mergeCell ref="Q13:S13"/>
    <mergeCell ref="C14:D14"/>
    <mergeCell ref="C140:D140"/>
    <mergeCell ref="F140:G140"/>
    <mergeCell ref="I140:J140"/>
    <mergeCell ref="L140:M140"/>
    <mergeCell ref="O140:P140"/>
    <mergeCell ref="R140:S140"/>
    <mergeCell ref="B132:D132"/>
    <mergeCell ref="E132:G132"/>
    <mergeCell ref="H132:J132"/>
    <mergeCell ref="K132:M132"/>
    <mergeCell ref="N132:P132"/>
    <mergeCell ref="Q132:S132"/>
    <mergeCell ref="C133:D133"/>
    <mergeCell ref="F133:G133"/>
    <mergeCell ref="I133:J133"/>
    <mergeCell ref="L133:M133"/>
    <mergeCell ref="O133:P133"/>
    <mergeCell ref="R133:S133"/>
    <mergeCell ref="B135:B136"/>
    <mergeCell ref="C135:C136"/>
    <mergeCell ref="E135:E136"/>
    <mergeCell ref="F135:F136"/>
    <mergeCell ref="H135:H136"/>
    <mergeCell ref="I135:I136"/>
    <mergeCell ref="B138:D138"/>
    <mergeCell ref="E138:G138"/>
    <mergeCell ref="H138:J138"/>
    <mergeCell ref="K138:M138"/>
    <mergeCell ref="N138:P138"/>
    <mergeCell ref="Q138:S138"/>
    <mergeCell ref="B139:D139"/>
    <mergeCell ref="E139:G139"/>
    <mergeCell ref="K135:K136"/>
    <mergeCell ref="L135:L136"/>
    <mergeCell ref="N135:N136"/>
    <mergeCell ref="O135:O136"/>
    <mergeCell ref="Q135:Q136"/>
    <mergeCell ref="R135:R136"/>
    <mergeCell ref="B128:B129"/>
    <mergeCell ref="C128:C129"/>
    <mergeCell ref="E128:E129"/>
    <mergeCell ref="F128:F129"/>
    <mergeCell ref="H128:H129"/>
    <mergeCell ref="I128:I129"/>
    <mergeCell ref="K128:K129"/>
    <mergeCell ref="L128:L129"/>
    <mergeCell ref="N128:N129"/>
    <mergeCell ref="O128:O129"/>
    <mergeCell ref="Q128:Q129"/>
    <mergeCell ref="R128:R129"/>
    <mergeCell ref="B131:D131"/>
    <mergeCell ref="E131:G131"/>
    <mergeCell ref="H131:J131"/>
    <mergeCell ref="K131:M131"/>
    <mergeCell ref="N131:P131"/>
    <mergeCell ref="Q131:S131"/>
    <mergeCell ref="H139:J139"/>
    <mergeCell ref="K139:M139"/>
    <mergeCell ref="N139:P139"/>
    <mergeCell ref="Q139:S139"/>
    <mergeCell ref="H118:J118"/>
    <mergeCell ref="K118:M118"/>
    <mergeCell ref="N118:P118"/>
    <mergeCell ref="Q118:S118"/>
    <mergeCell ref="O121:O122"/>
    <mergeCell ref="Q121:Q122"/>
    <mergeCell ref="R121:R122"/>
    <mergeCell ref="B124:D124"/>
    <mergeCell ref="E124:G124"/>
    <mergeCell ref="H124:J124"/>
    <mergeCell ref="K124:M124"/>
    <mergeCell ref="N124:P124"/>
    <mergeCell ref="Q124:S124"/>
    <mergeCell ref="B121:B122"/>
    <mergeCell ref="C121:C122"/>
    <mergeCell ref="E121:E122"/>
    <mergeCell ref="F121:F122"/>
    <mergeCell ref="H121:H122"/>
    <mergeCell ref="I121:I122"/>
    <mergeCell ref="K121:K122"/>
    <mergeCell ref="L121:L122"/>
    <mergeCell ref="N121:N122"/>
    <mergeCell ref="C119:D119"/>
    <mergeCell ref="F119:G119"/>
    <mergeCell ref="I119:J119"/>
    <mergeCell ref="L119:M119"/>
    <mergeCell ref="O119:P119"/>
    <mergeCell ref="R119:S119"/>
    <mergeCell ref="B118:D118"/>
    <mergeCell ref="E118:G118"/>
    <mergeCell ref="K114:K115"/>
    <mergeCell ref="L114:L115"/>
    <mergeCell ref="N114:N115"/>
    <mergeCell ref="O114:O115"/>
    <mergeCell ref="Q114:Q115"/>
    <mergeCell ref="R114:R115"/>
    <mergeCell ref="B107:B108"/>
    <mergeCell ref="C107:C108"/>
    <mergeCell ref="E107:E108"/>
    <mergeCell ref="F107:F108"/>
    <mergeCell ref="H107:H108"/>
    <mergeCell ref="I107:I108"/>
    <mergeCell ref="K107:K108"/>
    <mergeCell ref="L107:L108"/>
    <mergeCell ref="N107:N108"/>
    <mergeCell ref="O107:O108"/>
    <mergeCell ref="Q107:Q108"/>
    <mergeCell ref="R107:R108"/>
    <mergeCell ref="B110:D110"/>
    <mergeCell ref="E110:G110"/>
    <mergeCell ref="H110:J110"/>
    <mergeCell ref="K110:M110"/>
    <mergeCell ref="N110:P110"/>
    <mergeCell ref="Q110:S110"/>
    <mergeCell ref="B111:D111"/>
    <mergeCell ref="E111:G111"/>
    <mergeCell ref="H111:J111"/>
    <mergeCell ref="K111:M111"/>
    <mergeCell ref="H114:H115"/>
    <mergeCell ref="I114:I115"/>
    <mergeCell ref="I112:J112"/>
    <mergeCell ref="C105:D105"/>
    <mergeCell ref="F105:G105"/>
    <mergeCell ref="I105:J105"/>
    <mergeCell ref="L105:M105"/>
    <mergeCell ref="N111:P111"/>
    <mergeCell ref="Q111:S111"/>
    <mergeCell ref="E100:E101"/>
    <mergeCell ref="F100:F101"/>
    <mergeCell ref="H100:H101"/>
    <mergeCell ref="I100:I101"/>
    <mergeCell ref="B103:D103"/>
    <mergeCell ref="E103:G103"/>
    <mergeCell ref="H103:J103"/>
    <mergeCell ref="K103:M103"/>
    <mergeCell ref="N103:P103"/>
    <mergeCell ref="Q103:S103"/>
    <mergeCell ref="B104:D104"/>
    <mergeCell ref="E104:G104"/>
    <mergeCell ref="H104:J104"/>
    <mergeCell ref="K104:M104"/>
    <mergeCell ref="N104:P104"/>
    <mergeCell ref="Q104:S104"/>
    <mergeCell ref="O105:P105"/>
    <mergeCell ref="R105:S105"/>
    <mergeCell ref="C98:D98"/>
    <mergeCell ref="F98:G98"/>
    <mergeCell ref="I98:J98"/>
    <mergeCell ref="L98:M98"/>
    <mergeCell ref="O98:P98"/>
    <mergeCell ref="R98:S98"/>
    <mergeCell ref="B100:B101"/>
    <mergeCell ref="C100:C101"/>
    <mergeCell ref="O86:O87"/>
    <mergeCell ref="Q86:Q87"/>
    <mergeCell ref="R86:R87"/>
    <mergeCell ref="B117:D117"/>
    <mergeCell ref="E117:G117"/>
    <mergeCell ref="H117:J117"/>
    <mergeCell ref="K117:M117"/>
    <mergeCell ref="N117:P117"/>
    <mergeCell ref="Q117:S117"/>
    <mergeCell ref="C112:D112"/>
    <mergeCell ref="F112:G112"/>
    <mergeCell ref="L112:M112"/>
    <mergeCell ref="O112:P112"/>
    <mergeCell ref="R112:S112"/>
    <mergeCell ref="B114:B115"/>
    <mergeCell ref="C114:C115"/>
    <mergeCell ref="E114:E115"/>
    <mergeCell ref="F114:F115"/>
    <mergeCell ref="K93:K94"/>
    <mergeCell ref="L93:L94"/>
    <mergeCell ref="N93:N94"/>
    <mergeCell ref="O93:O94"/>
    <mergeCell ref="Q93:Q94"/>
    <mergeCell ref="B89:D89"/>
    <mergeCell ref="E89:G89"/>
    <mergeCell ref="H89:J89"/>
    <mergeCell ref="K89:M89"/>
    <mergeCell ref="N89:P89"/>
    <mergeCell ref="Q89:S89"/>
    <mergeCell ref="B86:B87"/>
    <mergeCell ref="C86:C87"/>
    <mergeCell ref="E86:E87"/>
    <mergeCell ref="F86:F87"/>
    <mergeCell ref="H86:H87"/>
    <mergeCell ref="I86:I87"/>
    <mergeCell ref="K86:K87"/>
    <mergeCell ref="L86:L87"/>
    <mergeCell ref="N86:N87"/>
    <mergeCell ref="B97:D97"/>
    <mergeCell ref="E97:G97"/>
    <mergeCell ref="H97:J97"/>
    <mergeCell ref="K97:M97"/>
    <mergeCell ref="N97:P97"/>
    <mergeCell ref="Q97:S97"/>
    <mergeCell ref="R93:R94"/>
    <mergeCell ref="B96:D96"/>
    <mergeCell ref="E96:G96"/>
    <mergeCell ref="H96:J96"/>
    <mergeCell ref="K96:M96"/>
    <mergeCell ref="N96:P96"/>
    <mergeCell ref="Q96:S96"/>
    <mergeCell ref="E88:G88"/>
    <mergeCell ref="H88:J88"/>
    <mergeCell ref="K88:M88"/>
    <mergeCell ref="N88:P88"/>
    <mergeCell ref="Q88:S88"/>
    <mergeCell ref="I77:J77"/>
    <mergeCell ref="L77:M77"/>
    <mergeCell ref="O77:P77"/>
    <mergeCell ref="R77:S77"/>
    <mergeCell ref="C84:D84"/>
    <mergeCell ref="F84:G84"/>
    <mergeCell ref="I84:J84"/>
    <mergeCell ref="L84:M84"/>
    <mergeCell ref="O84:P84"/>
    <mergeCell ref="R84:S84"/>
    <mergeCell ref="Q62:S62"/>
    <mergeCell ref="C63:D63"/>
    <mergeCell ref="F63:G63"/>
    <mergeCell ref="I63:J63"/>
    <mergeCell ref="L63:M63"/>
    <mergeCell ref="O63:P63"/>
    <mergeCell ref="R63:S63"/>
    <mergeCell ref="R70:S70"/>
    <mergeCell ref="Q68:S68"/>
    <mergeCell ref="N68:P68"/>
    <mergeCell ref="K68:M68"/>
    <mergeCell ref="H68:J68"/>
    <mergeCell ref="E68:G68"/>
    <mergeCell ref="N76:P76"/>
    <mergeCell ref="Q76:S76"/>
    <mergeCell ref="Q82:S82"/>
    <mergeCell ref="B83:D83"/>
    <mergeCell ref="E83:G83"/>
    <mergeCell ref="H83:J83"/>
    <mergeCell ref="K83:M83"/>
    <mergeCell ref="N83:P83"/>
    <mergeCell ref="Q83:S83"/>
    <mergeCell ref="O79:O80"/>
    <mergeCell ref="Q79:Q80"/>
    <mergeCell ref="R79:R80"/>
    <mergeCell ref="B82:D82"/>
    <mergeCell ref="E82:G82"/>
    <mergeCell ref="H82:J82"/>
    <mergeCell ref="K82:M82"/>
    <mergeCell ref="N82:P82"/>
    <mergeCell ref="B79:B80"/>
    <mergeCell ref="C79:C80"/>
    <mergeCell ref="B76:D76"/>
    <mergeCell ref="E76:G76"/>
    <mergeCell ref="H76:J76"/>
    <mergeCell ref="K76:M76"/>
    <mergeCell ref="C58:C59"/>
    <mergeCell ref="E58:E59"/>
    <mergeCell ref="F58:F59"/>
    <mergeCell ref="H58:H59"/>
    <mergeCell ref="I58:I59"/>
    <mergeCell ref="K58:K59"/>
    <mergeCell ref="L58:L59"/>
    <mergeCell ref="N58:N59"/>
    <mergeCell ref="F65:F66"/>
    <mergeCell ref="H65:H66"/>
    <mergeCell ref="I65:I66"/>
    <mergeCell ref="K65:K66"/>
    <mergeCell ref="L65:L66"/>
    <mergeCell ref="N65:N66"/>
    <mergeCell ref="B62:D62"/>
    <mergeCell ref="E62:G62"/>
    <mergeCell ref="H62:J62"/>
    <mergeCell ref="K62:M62"/>
    <mergeCell ref="N62:P62"/>
    <mergeCell ref="O72:O73"/>
    <mergeCell ref="B60:D60"/>
    <mergeCell ref="E60:G60"/>
    <mergeCell ref="H60:J60"/>
    <mergeCell ref="K60:M60"/>
    <mergeCell ref="N60:P60"/>
    <mergeCell ref="Q72:Q73"/>
    <mergeCell ref="R72:R73"/>
    <mergeCell ref="O65:O66"/>
    <mergeCell ref="Q65:Q66"/>
    <mergeCell ref="R65:R66"/>
    <mergeCell ref="B68:D68"/>
    <mergeCell ref="B69:D69"/>
    <mergeCell ref="E69:G69"/>
    <mergeCell ref="H69:J69"/>
    <mergeCell ref="K69:M69"/>
    <mergeCell ref="N69:P69"/>
    <mergeCell ref="Q69:S69"/>
    <mergeCell ref="C70:D70"/>
    <mergeCell ref="F70:G70"/>
    <mergeCell ref="I70:J70"/>
    <mergeCell ref="L70:M70"/>
    <mergeCell ref="O70:P70"/>
    <mergeCell ref="B72:B73"/>
    <mergeCell ref="C72:C73"/>
    <mergeCell ref="E72:E73"/>
    <mergeCell ref="F72:F73"/>
    <mergeCell ref="H72:H73"/>
    <mergeCell ref="I72:I73"/>
    <mergeCell ref="K72:K73"/>
    <mergeCell ref="L72:L73"/>
    <mergeCell ref="N72:N73"/>
    <mergeCell ref="Q48:S48"/>
    <mergeCell ref="C49:D49"/>
    <mergeCell ref="F49:G49"/>
    <mergeCell ref="I49:J49"/>
    <mergeCell ref="L49:M49"/>
    <mergeCell ref="O49:P49"/>
    <mergeCell ref="R49:S49"/>
    <mergeCell ref="B54:D54"/>
    <mergeCell ref="B48:D48"/>
    <mergeCell ref="E48:G48"/>
    <mergeCell ref="H48:J48"/>
    <mergeCell ref="K48:M48"/>
    <mergeCell ref="N48:P48"/>
    <mergeCell ref="B65:B66"/>
    <mergeCell ref="C65:C66"/>
    <mergeCell ref="E65:E66"/>
    <mergeCell ref="C56:D56"/>
    <mergeCell ref="F56:G56"/>
    <mergeCell ref="I56:J56"/>
    <mergeCell ref="L56:M56"/>
    <mergeCell ref="O56:P56"/>
    <mergeCell ref="R56:S56"/>
    <mergeCell ref="O58:O59"/>
    <mergeCell ref="Q58:Q59"/>
    <mergeCell ref="R58:R59"/>
    <mergeCell ref="B61:D61"/>
    <mergeCell ref="Q61:S61"/>
    <mergeCell ref="N61:P61"/>
    <mergeCell ref="K61:M61"/>
    <mergeCell ref="H61:J61"/>
    <mergeCell ref="E61:G61"/>
    <mergeCell ref="B58:B59"/>
    <mergeCell ref="B55:D55"/>
    <mergeCell ref="E55:G55"/>
    <mergeCell ref="H55:J55"/>
    <mergeCell ref="K55:M55"/>
    <mergeCell ref="N55:P55"/>
    <mergeCell ref="Q55:S55"/>
    <mergeCell ref="F51:F52"/>
    <mergeCell ref="H51:H52"/>
    <mergeCell ref="I51:I52"/>
    <mergeCell ref="K51:K52"/>
    <mergeCell ref="L51:L52"/>
    <mergeCell ref="N51:N52"/>
    <mergeCell ref="O51:O52"/>
    <mergeCell ref="Q51:Q52"/>
    <mergeCell ref="R51:R52"/>
    <mergeCell ref="B51:B52"/>
    <mergeCell ref="C51:C52"/>
    <mergeCell ref="E51:E52"/>
    <mergeCell ref="E54:G54"/>
    <mergeCell ref="N54:P54"/>
    <mergeCell ref="Q54:S54"/>
    <mergeCell ref="K54:M54"/>
    <mergeCell ref="H54:J54"/>
    <mergeCell ref="B53:D53"/>
    <mergeCell ref="E53:G53"/>
    <mergeCell ref="H53:J53"/>
    <mergeCell ref="K53:M53"/>
    <mergeCell ref="N53:P53"/>
    <mergeCell ref="Q53:S53"/>
    <mergeCell ref="O44:O45"/>
    <mergeCell ref="Q44:Q45"/>
    <mergeCell ref="R44:R45"/>
    <mergeCell ref="B47:D47"/>
    <mergeCell ref="E47:G47"/>
    <mergeCell ref="H47:J47"/>
    <mergeCell ref="K47:M47"/>
    <mergeCell ref="N47:P47"/>
    <mergeCell ref="Q47:S47"/>
    <mergeCell ref="B44:B45"/>
    <mergeCell ref="C44:C45"/>
    <mergeCell ref="E44:E45"/>
    <mergeCell ref="F44:F45"/>
    <mergeCell ref="H44:H45"/>
    <mergeCell ref="I44:I45"/>
    <mergeCell ref="K44:K45"/>
    <mergeCell ref="L44:L45"/>
    <mergeCell ref="N44:N45"/>
    <mergeCell ref="I23:I24"/>
    <mergeCell ref="K23:K24"/>
    <mergeCell ref="L23:L24"/>
    <mergeCell ref="N23:N24"/>
    <mergeCell ref="O23:O24"/>
    <mergeCell ref="Q23:Q24"/>
    <mergeCell ref="R23:R24"/>
    <mergeCell ref="L30:L31"/>
    <mergeCell ref="N30:N31"/>
    <mergeCell ref="O35:P35"/>
    <mergeCell ref="R35:S35"/>
    <mergeCell ref="H25:J25"/>
    <mergeCell ref="K25:M25"/>
    <mergeCell ref="N25:P25"/>
    <mergeCell ref="Q25:S25"/>
    <mergeCell ref="H26:J26"/>
    <mergeCell ref="K26:M26"/>
    <mergeCell ref="N26:P26"/>
    <mergeCell ref="K19:M19"/>
    <mergeCell ref="F23:F24"/>
    <mergeCell ref="E33:G33"/>
    <mergeCell ref="H33:J33"/>
    <mergeCell ref="K33:M33"/>
    <mergeCell ref="N33:P33"/>
    <mergeCell ref="Q33:S33"/>
    <mergeCell ref="H34:J34"/>
    <mergeCell ref="K34:M34"/>
    <mergeCell ref="N34:P34"/>
    <mergeCell ref="Q34:S34"/>
    <mergeCell ref="B19:D19"/>
    <mergeCell ref="N19:P19"/>
    <mergeCell ref="Q19:S19"/>
    <mergeCell ref="B25:D25"/>
    <mergeCell ref="E25:G25"/>
    <mergeCell ref="B37:B38"/>
    <mergeCell ref="C37:C38"/>
    <mergeCell ref="E37:E38"/>
    <mergeCell ref="F37:F38"/>
    <mergeCell ref="H37:H38"/>
    <mergeCell ref="I37:I38"/>
    <mergeCell ref="K37:K38"/>
    <mergeCell ref="L37:L38"/>
    <mergeCell ref="N37:N38"/>
    <mergeCell ref="I28:J28"/>
    <mergeCell ref="L28:M28"/>
    <mergeCell ref="O28:P28"/>
    <mergeCell ref="R28:S28"/>
    <mergeCell ref="B30:B31"/>
    <mergeCell ref="C30:C31"/>
    <mergeCell ref="E30:E31"/>
    <mergeCell ref="O14:P14"/>
    <mergeCell ref="R14:S14"/>
    <mergeCell ref="N12:P12"/>
    <mergeCell ref="Q12:S12"/>
    <mergeCell ref="B26:D26"/>
    <mergeCell ref="B27:D27"/>
    <mergeCell ref="E27:G27"/>
    <mergeCell ref="K12:M12"/>
    <mergeCell ref="N16:N17"/>
    <mergeCell ref="O16:O17"/>
    <mergeCell ref="Q16:Q17"/>
    <mergeCell ref="R16:R17"/>
    <mergeCell ref="Q2:Q3"/>
    <mergeCell ref="R2:R3"/>
    <mergeCell ref="L2:L3"/>
    <mergeCell ref="K6:M6"/>
    <mergeCell ref="L7:M7"/>
    <mergeCell ref="N2:N3"/>
    <mergeCell ref="O2:O3"/>
    <mergeCell ref="N6:P6"/>
    <mergeCell ref="O7:P7"/>
    <mergeCell ref="N5:P5"/>
    <mergeCell ref="Q5:S5"/>
    <mergeCell ref="K2:K3"/>
    <mergeCell ref="C2:C3"/>
    <mergeCell ref="B5:D5"/>
    <mergeCell ref="H2:H3"/>
    <mergeCell ref="B16:B17"/>
    <mergeCell ref="B2:B3"/>
    <mergeCell ref="B23:B24"/>
    <mergeCell ref="C23:C24"/>
    <mergeCell ref="E23:E24"/>
    <mergeCell ref="N75:P75"/>
    <mergeCell ref="Q75:S75"/>
    <mergeCell ref="H27:J27"/>
    <mergeCell ref="K27:M27"/>
    <mergeCell ref="N27:P27"/>
    <mergeCell ref="Q27:S27"/>
    <mergeCell ref="E26:G26"/>
    <mergeCell ref="Q26:S26"/>
    <mergeCell ref="B20:D20"/>
    <mergeCell ref="E20:G20"/>
    <mergeCell ref="H20:J20"/>
    <mergeCell ref="K20:M20"/>
    <mergeCell ref="N20:P20"/>
    <mergeCell ref="Q20:S20"/>
    <mergeCell ref="C28:D28"/>
    <mergeCell ref="F28:G28"/>
    <mergeCell ref="C21:D21"/>
    <mergeCell ref="F21:G21"/>
    <mergeCell ref="F30:F31"/>
    <mergeCell ref="O30:O31"/>
    <mergeCell ref="N40:P40"/>
    <mergeCell ref="Q40:S40"/>
    <mergeCell ref="I21:J21"/>
    <mergeCell ref="L21:M21"/>
    <mergeCell ref="O21:P21"/>
    <mergeCell ref="R21:S21"/>
    <mergeCell ref="O37:O38"/>
    <mergeCell ref="Q37:Q38"/>
    <mergeCell ref="R37:R38"/>
    <mergeCell ref="Q30:Q31"/>
    <mergeCell ref="R30:R31"/>
    <mergeCell ref="H23:H24"/>
    <mergeCell ref="F7:G7"/>
    <mergeCell ref="B6:D6"/>
    <mergeCell ref="E2:E3"/>
    <mergeCell ref="F2:F3"/>
    <mergeCell ref="B12:D12"/>
    <mergeCell ref="B13:D13"/>
    <mergeCell ref="E13:G13"/>
    <mergeCell ref="H13:J13"/>
    <mergeCell ref="I2:I3"/>
    <mergeCell ref="H6:J6"/>
    <mergeCell ref="I7:J7"/>
    <mergeCell ref="H9:H10"/>
    <mergeCell ref="H16:H17"/>
    <mergeCell ref="I16:I17"/>
    <mergeCell ref="H5:J5"/>
    <mergeCell ref="E5:G5"/>
    <mergeCell ref="E12:G12"/>
    <mergeCell ref="H12:J12"/>
    <mergeCell ref="I9:I10"/>
    <mergeCell ref="B4:D4"/>
    <mergeCell ref="E6:G6"/>
    <mergeCell ref="E4:G4"/>
    <mergeCell ref="H4:J4"/>
    <mergeCell ref="C16:C17"/>
    <mergeCell ref="E16:E17"/>
    <mergeCell ref="F16:F17"/>
    <mergeCell ref="C7:D7"/>
    <mergeCell ref="F14:G14"/>
    <mergeCell ref="I14:J14"/>
    <mergeCell ref="K16:K17"/>
    <mergeCell ref="L16:L17"/>
    <mergeCell ref="B125:D125"/>
    <mergeCell ref="E125:G125"/>
    <mergeCell ref="H125:J125"/>
    <mergeCell ref="K125:M125"/>
    <mergeCell ref="K9:K10"/>
    <mergeCell ref="L9:L10"/>
    <mergeCell ref="C35:D35"/>
    <mergeCell ref="F35:G35"/>
    <mergeCell ref="I35:J35"/>
    <mergeCell ref="L35:M35"/>
    <mergeCell ref="H30:H31"/>
    <mergeCell ref="I30:I31"/>
    <mergeCell ref="K30:K31"/>
    <mergeCell ref="E40:G40"/>
    <mergeCell ref="H40:J40"/>
    <mergeCell ref="K40:M40"/>
    <mergeCell ref="B33:D33"/>
    <mergeCell ref="B34:D34"/>
    <mergeCell ref="E34:G34"/>
    <mergeCell ref="B40:D40"/>
    <mergeCell ref="B41:D41"/>
    <mergeCell ref="E41:G41"/>
    <mergeCell ref="B9:B10"/>
    <mergeCell ref="B75:D75"/>
    <mergeCell ref="E75:G75"/>
    <mergeCell ref="H75:J75"/>
    <mergeCell ref="K75:M75"/>
    <mergeCell ref="L14:M14"/>
    <mergeCell ref="E19:G19"/>
    <mergeCell ref="H19:J19"/>
    <mergeCell ref="N125:P125"/>
    <mergeCell ref="Q125:S125"/>
    <mergeCell ref="C126:D126"/>
    <mergeCell ref="F126:G126"/>
    <mergeCell ref="I126:J126"/>
    <mergeCell ref="L126:M126"/>
    <mergeCell ref="O126:P126"/>
    <mergeCell ref="R126:S126"/>
    <mergeCell ref="B90:D90"/>
    <mergeCell ref="E90:G90"/>
    <mergeCell ref="H90:J90"/>
    <mergeCell ref="K90:M90"/>
    <mergeCell ref="N90:P90"/>
    <mergeCell ref="Q90:S90"/>
    <mergeCell ref="C91:D91"/>
    <mergeCell ref="F91:G91"/>
    <mergeCell ref="I91:J91"/>
    <mergeCell ref="L91:M91"/>
    <mergeCell ref="O91:P91"/>
    <mergeCell ref="R91:S91"/>
    <mergeCell ref="K100:K101"/>
    <mergeCell ref="L100:L101"/>
    <mergeCell ref="N100:N101"/>
    <mergeCell ref="O100:O101"/>
    <mergeCell ref="Q100:Q101"/>
    <mergeCell ref="R100:R101"/>
    <mergeCell ref="B93:B94"/>
    <mergeCell ref="C93:C94"/>
    <mergeCell ref="E93:E94"/>
    <mergeCell ref="F93:F94"/>
    <mergeCell ref="H93:H94"/>
    <mergeCell ref="I93:I94"/>
    <mergeCell ref="O142:O143"/>
    <mergeCell ref="Q142:Q143"/>
    <mergeCell ref="R142:R143"/>
    <mergeCell ref="B145:D145"/>
    <mergeCell ref="E145:G145"/>
    <mergeCell ref="H145:J145"/>
    <mergeCell ref="K145:M145"/>
    <mergeCell ref="N145:P145"/>
    <mergeCell ref="Q145:S145"/>
    <mergeCell ref="B142:B143"/>
    <mergeCell ref="C142:C143"/>
    <mergeCell ref="E142:E143"/>
    <mergeCell ref="F142:F143"/>
    <mergeCell ref="H142:H143"/>
    <mergeCell ref="I142:I143"/>
    <mergeCell ref="K142:K143"/>
    <mergeCell ref="L142:L143"/>
    <mergeCell ref="N142:N143"/>
    <mergeCell ref="B153:D153"/>
    <mergeCell ref="E153:G153"/>
    <mergeCell ref="H153:J153"/>
    <mergeCell ref="K153:M153"/>
    <mergeCell ref="N153:P153"/>
    <mergeCell ref="Q153:S153"/>
    <mergeCell ref="C154:D154"/>
    <mergeCell ref="F154:G154"/>
    <mergeCell ref="I154:J154"/>
    <mergeCell ref="L154:M154"/>
    <mergeCell ref="O154:P154"/>
    <mergeCell ref="R154:S154"/>
    <mergeCell ref="O149:O150"/>
    <mergeCell ref="Q149:Q150"/>
    <mergeCell ref="R149:R150"/>
    <mergeCell ref="B152:D152"/>
    <mergeCell ref="E152:G152"/>
    <mergeCell ref="H152:J152"/>
    <mergeCell ref="K152:M152"/>
    <mergeCell ref="N152:P152"/>
    <mergeCell ref="Q152:S152"/>
    <mergeCell ref="B149:B150"/>
    <mergeCell ref="C149:C150"/>
    <mergeCell ref="E149:E150"/>
    <mergeCell ref="F149:F150"/>
    <mergeCell ref="H149:H150"/>
    <mergeCell ref="I149:I150"/>
    <mergeCell ref="K149:K150"/>
    <mergeCell ref="L149:L150"/>
    <mergeCell ref="N149:N150"/>
    <mergeCell ref="B160:D160"/>
    <mergeCell ref="E160:G160"/>
    <mergeCell ref="H160:J160"/>
    <mergeCell ref="K160:M160"/>
    <mergeCell ref="N160:P160"/>
    <mergeCell ref="Q160:S160"/>
    <mergeCell ref="C161:D161"/>
    <mergeCell ref="F161:G161"/>
    <mergeCell ref="I161:J161"/>
    <mergeCell ref="L161:M161"/>
    <mergeCell ref="O161:P161"/>
    <mergeCell ref="R161:S161"/>
    <mergeCell ref="O156:O157"/>
    <mergeCell ref="Q156:Q157"/>
    <mergeCell ref="R156:R157"/>
    <mergeCell ref="B159:D159"/>
    <mergeCell ref="E159:G159"/>
    <mergeCell ref="H159:J159"/>
    <mergeCell ref="K159:M159"/>
    <mergeCell ref="N159:P159"/>
    <mergeCell ref="Q159:S159"/>
    <mergeCell ref="B156:B157"/>
    <mergeCell ref="C156:C157"/>
    <mergeCell ref="E156:E157"/>
    <mergeCell ref="F156:F157"/>
    <mergeCell ref="H156:H157"/>
    <mergeCell ref="I156:I157"/>
    <mergeCell ref="K156:K157"/>
    <mergeCell ref="L156:L157"/>
    <mergeCell ref="N156:N157"/>
    <mergeCell ref="B158:D158"/>
    <mergeCell ref="E158:G158"/>
    <mergeCell ref="Q163:Q164"/>
    <mergeCell ref="R163:R164"/>
    <mergeCell ref="B166:D166"/>
    <mergeCell ref="E166:G166"/>
    <mergeCell ref="H166:J166"/>
    <mergeCell ref="K166:M166"/>
    <mergeCell ref="N166:P166"/>
    <mergeCell ref="Q166:S166"/>
    <mergeCell ref="B163:B164"/>
    <mergeCell ref="C163:C164"/>
    <mergeCell ref="E163:E164"/>
    <mergeCell ref="F163:F164"/>
    <mergeCell ref="H163:H164"/>
    <mergeCell ref="I163:I164"/>
    <mergeCell ref="K163:K164"/>
    <mergeCell ref="L163:L164"/>
    <mergeCell ref="N163:N164"/>
    <mergeCell ref="B174:D174"/>
    <mergeCell ref="E174:G174"/>
    <mergeCell ref="H174:J174"/>
    <mergeCell ref="K174:M174"/>
    <mergeCell ref="N174:P174"/>
    <mergeCell ref="Q174:S174"/>
    <mergeCell ref="C175:D175"/>
    <mergeCell ref="F175:G175"/>
    <mergeCell ref="I175:J175"/>
    <mergeCell ref="L175:M175"/>
    <mergeCell ref="O175:P175"/>
    <mergeCell ref="R175:S175"/>
    <mergeCell ref="O170:O171"/>
    <mergeCell ref="Q170:Q171"/>
    <mergeCell ref="R170:R171"/>
    <mergeCell ref="B173:D173"/>
    <mergeCell ref="E173:G173"/>
    <mergeCell ref="H173:J173"/>
    <mergeCell ref="K173:M173"/>
    <mergeCell ref="N173:P173"/>
    <mergeCell ref="Q173:S173"/>
    <mergeCell ref="B170:B171"/>
    <mergeCell ref="C170:C171"/>
    <mergeCell ref="E170:E171"/>
    <mergeCell ref="F170:F171"/>
    <mergeCell ref="H170:H171"/>
    <mergeCell ref="I170:I171"/>
    <mergeCell ref="K170:K171"/>
    <mergeCell ref="L170:L171"/>
    <mergeCell ref="N170:N171"/>
    <mergeCell ref="B181:D181"/>
    <mergeCell ref="E181:G181"/>
    <mergeCell ref="H181:J181"/>
    <mergeCell ref="K181:M181"/>
    <mergeCell ref="N181:P181"/>
    <mergeCell ref="Q181:S181"/>
    <mergeCell ref="C182:D182"/>
    <mergeCell ref="F182:G182"/>
    <mergeCell ref="I182:J182"/>
    <mergeCell ref="L182:M182"/>
    <mergeCell ref="O182:P182"/>
    <mergeCell ref="R182:S182"/>
    <mergeCell ref="O177:O178"/>
    <mergeCell ref="Q177:Q178"/>
    <mergeCell ref="R177:R178"/>
    <mergeCell ref="B180:D180"/>
    <mergeCell ref="E180:G180"/>
    <mergeCell ref="H180:J180"/>
    <mergeCell ref="K180:M180"/>
    <mergeCell ref="N180:P180"/>
    <mergeCell ref="Q180:S180"/>
    <mergeCell ref="B177:B178"/>
    <mergeCell ref="C177:C178"/>
    <mergeCell ref="E177:E178"/>
    <mergeCell ref="F177:F178"/>
    <mergeCell ref="H177:H178"/>
    <mergeCell ref="I177:I178"/>
    <mergeCell ref="K177:K178"/>
    <mergeCell ref="L177:L178"/>
    <mergeCell ref="N177:N178"/>
    <mergeCell ref="B179:D179"/>
    <mergeCell ref="E179:G179"/>
    <mergeCell ref="Q188:S188"/>
    <mergeCell ref="C189:D189"/>
    <mergeCell ref="F189:G189"/>
    <mergeCell ref="I189:J189"/>
    <mergeCell ref="L189:M189"/>
    <mergeCell ref="O189:P189"/>
    <mergeCell ref="R189:S189"/>
    <mergeCell ref="O184:O185"/>
    <mergeCell ref="Q184:Q185"/>
    <mergeCell ref="R184:R185"/>
    <mergeCell ref="B187:D187"/>
    <mergeCell ref="E187:G187"/>
    <mergeCell ref="H187:J187"/>
    <mergeCell ref="K187:M187"/>
    <mergeCell ref="N187:P187"/>
    <mergeCell ref="Q187:S187"/>
    <mergeCell ref="B184:B185"/>
    <mergeCell ref="C184:C185"/>
    <mergeCell ref="E184:E185"/>
    <mergeCell ref="F184:F185"/>
    <mergeCell ref="H184:H185"/>
    <mergeCell ref="I184:I185"/>
    <mergeCell ref="K184:K185"/>
    <mergeCell ref="L184:L185"/>
    <mergeCell ref="N184:N185"/>
    <mergeCell ref="B195:D195"/>
    <mergeCell ref="E195:G195"/>
    <mergeCell ref="H195:J195"/>
    <mergeCell ref="K195:M195"/>
    <mergeCell ref="N195:P195"/>
    <mergeCell ref="Q195:S195"/>
    <mergeCell ref="C196:D196"/>
    <mergeCell ref="F196:G196"/>
    <mergeCell ref="I196:J196"/>
    <mergeCell ref="L196:M196"/>
    <mergeCell ref="O196:P196"/>
    <mergeCell ref="R196:S196"/>
    <mergeCell ref="O191:O192"/>
    <mergeCell ref="Q191:Q192"/>
    <mergeCell ref="R191:R192"/>
    <mergeCell ref="B194:D194"/>
    <mergeCell ref="E194:G194"/>
    <mergeCell ref="H194:J194"/>
    <mergeCell ref="K194:M194"/>
    <mergeCell ref="N194:P194"/>
    <mergeCell ref="Q194:S194"/>
    <mergeCell ref="B191:B192"/>
    <mergeCell ref="C191:C192"/>
    <mergeCell ref="E191:E192"/>
    <mergeCell ref="F191:F192"/>
    <mergeCell ref="H191:H192"/>
    <mergeCell ref="I191:I192"/>
    <mergeCell ref="K191:K192"/>
    <mergeCell ref="L191:L192"/>
    <mergeCell ref="N191:N192"/>
    <mergeCell ref="B202:D202"/>
    <mergeCell ref="E202:G202"/>
    <mergeCell ref="H202:J202"/>
    <mergeCell ref="K202:M202"/>
    <mergeCell ref="N202:P202"/>
    <mergeCell ref="Q202:S202"/>
    <mergeCell ref="C203:D203"/>
    <mergeCell ref="F203:G203"/>
    <mergeCell ref="I203:J203"/>
    <mergeCell ref="L203:M203"/>
    <mergeCell ref="O203:P203"/>
    <mergeCell ref="R203:S203"/>
    <mergeCell ref="O198:O199"/>
    <mergeCell ref="Q198:Q199"/>
    <mergeCell ref="R198:R199"/>
    <mergeCell ref="B201:D201"/>
    <mergeCell ref="E201:G201"/>
    <mergeCell ref="H201:J201"/>
    <mergeCell ref="K201:M201"/>
    <mergeCell ref="N201:P201"/>
    <mergeCell ref="Q201:S201"/>
    <mergeCell ref="B198:B199"/>
    <mergeCell ref="C198:C199"/>
    <mergeCell ref="E198:E199"/>
    <mergeCell ref="F198:F199"/>
    <mergeCell ref="H198:H199"/>
    <mergeCell ref="I198:I199"/>
    <mergeCell ref="K198:K199"/>
    <mergeCell ref="L198:L199"/>
    <mergeCell ref="N198:N199"/>
    <mergeCell ref="B200:D200"/>
    <mergeCell ref="E200:G200"/>
    <mergeCell ref="Q205:Q206"/>
    <mergeCell ref="R205:R206"/>
    <mergeCell ref="B208:D208"/>
    <mergeCell ref="E208:G208"/>
    <mergeCell ref="H208:J208"/>
    <mergeCell ref="K208:M208"/>
    <mergeCell ref="N208:P208"/>
    <mergeCell ref="Q208:S208"/>
    <mergeCell ref="B205:B206"/>
    <mergeCell ref="C205:C206"/>
    <mergeCell ref="E205:E206"/>
    <mergeCell ref="F205:F206"/>
    <mergeCell ref="H205:H206"/>
    <mergeCell ref="I205:I206"/>
    <mergeCell ref="K205:K206"/>
    <mergeCell ref="L205:L206"/>
    <mergeCell ref="N205:N206"/>
    <mergeCell ref="B216:D216"/>
    <mergeCell ref="E216:G216"/>
    <mergeCell ref="H216:J216"/>
    <mergeCell ref="K216:M216"/>
    <mergeCell ref="N216:P216"/>
    <mergeCell ref="Q216:S216"/>
    <mergeCell ref="C217:D217"/>
    <mergeCell ref="F217:G217"/>
    <mergeCell ref="I217:J217"/>
    <mergeCell ref="L217:M217"/>
    <mergeCell ref="O217:P217"/>
    <mergeCell ref="R217:S217"/>
    <mergeCell ref="O212:O213"/>
    <mergeCell ref="Q212:Q213"/>
    <mergeCell ref="R212:R213"/>
    <mergeCell ref="B215:D215"/>
    <mergeCell ref="E215:G215"/>
    <mergeCell ref="H215:J215"/>
    <mergeCell ref="K215:M215"/>
    <mergeCell ref="N215:P215"/>
    <mergeCell ref="Q215:S215"/>
    <mergeCell ref="B212:B213"/>
    <mergeCell ref="C212:C213"/>
    <mergeCell ref="E212:E213"/>
    <mergeCell ref="F212:F213"/>
    <mergeCell ref="H212:H213"/>
    <mergeCell ref="I212:I213"/>
    <mergeCell ref="K212:K213"/>
    <mergeCell ref="L212:L213"/>
    <mergeCell ref="N212:N213"/>
    <mergeCell ref="B223:D223"/>
    <mergeCell ref="E223:G223"/>
    <mergeCell ref="H223:J223"/>
    <mergeCell ref="K223:M223"/>
    <mergeCell ref="N223:P223"/>
    <mergeCell ref="Q223:S223"/>
    <mergeCell ref="C224:D224"/>
    <mergeCell ref="F224:G224"/>
    <mergeCell ref="I224:J224"/>
    <mergeCell ref="L224:M224"/>
    <mergeCell ref="O224:P224"/>
    <mergeCell ref="R224:S224"/>
    <mergeCell ref="O219:O220"/>
    <mergeCell ref="Q219:Q220"/>
    <mergeCell ref="R219:R220"/>
    <mergeCell ref="B222:D222"/>
    <mergeCell ref="E222:G222"/>
    <mergeCell ref="H222:J222"/>
    <mergeCell ref="K222:M222"/>
    <mergeCell ref="N222:P222"/>
    <mergeCell ref="Q222:S222"/>
    <mergeCell ref="B219:B220"/>
    <mergeCell ref="C219:C220"/>
    <mergeCell ref="E219:E220"/>
    <mergeCell ref="F219:F220"/>
    <mergeCell ref="H219:H220"/>
    <mergeCell ref="I219:I220"/>
    <mergeCell ref="K219:K220"/>
    <mergeCell ref="L219:L220"/>
    <mergeCell ref="N219:N220"/>
    <mergeCell ref="B221:D221"/>
    <mergeCell ref="E221:G221"/>
    <mergeCell ref="O231:P231"/>
    <mergeCell ref="R231:S231"/>
    <mergeCell ref="O226:O227"/>
    <mergeCell ref="Q226:Q227"/>
    <mergeCell ref="R226:R227"/>
    <mergeCell ref="B229:D229"/>
    <mergeCell ref="E229:G229"/>
    <mergeCell ref="H229:J229"/>
    <mergeCell ref="K229:M229"/>
    <mergeCell ref="N229:P229"/>
    <mergeCell ref="Q229:S229"/>
    <mergeCell ref="B226:B227"/>
    <mergeCell ref="C226:C227"/>
    <mergeCell ref="E226:E227"/>
    <mergeCell ref="F226:F227"/>
    <mergeCell ref="H226:H227"/>
    <mergeCell ref="I226:I227"/>
    <mergeCell ref="K226:K227"/>
    <mergeCell ref="L226:L227"/>
    <mergeCell ref="N226:N227"/>
    <mergeCell ref="B237:D237"/>
    <mergeCell ref="E237:G237"/>
    <mergeCell ref="H237:J237"/>
    <mergeCell ref="K237:M237"/>
    <mergeCell ref="N237:P237"/>
    <mergeCell ref="Q237:S237"/>
    <mergeCell ref="C238:D238"/>
    <mergeCell ref="F238:G238"/>
    <mergeCell ref="I238:J238"/>
    <mergeCell ref="L238:M238"/>
    <mergeCell ref="O238:P238"/>
    <mergeCell ref="R238:S238"/>
    <mergeCell ref="O233:O234"/>
    <mergeCell ref="Q233:Q234"/>
    <mergeCell ref="R233:R234"/>
    <mergeCell ref="B236:D236"/>
    <mergeCell ref="E236:G236"/>
    <mergeCell ref="H236:J236"/>
    <mergeCell ref="K236:M236"/>
    <mergeCell ref="N236:P236"/>
    <mergeCell ref="Q236:S236"/>
    <mergeCell ref="B233:B234"/>
    <mergeCell ref="C233:C234"/>
    <mergeCell ref="E233:E234"/>
    <mergeCell ref="F233:F234"/>
    <mergeCell ref="H233:H234"/>
    <mergeCell ref="I233:I234"/>
    <mergeCell ref="K233:K234"/>
    <mergeCell ref="L233:L234"/>
    <mergeCell ref="N233:N234"/>
    <mergeCell ref="B244:D244"/>
    <mergeCell ref="E244:G244"/>
    <mergeCell ref="H244:J244"/>
    <mergeCell ref="K244:M244"/>
    <mergeCell ref="N244:P244"/>
    <mergeCell ref="Q244:S244"/>
    <mergeCell ref="C245:D245"/>
    <mergeCell ref="F245:G245"/>
    <mergeCell ref="I245:J245"/>
    <mergeCell ref="L245:M245"/>
    <mergeCell ref="O245:P245"/>
    <mergeCell ref="R245:S245"/>
    <mergeCell ref="O240:O241"/>
    <mergeCell ref="Q240:Q241"/>
    <mergeCell ref="R240:R241"/>
    <mergeCell ref="B243:D243"/>
    <mergeCell ref="E243:G243"/>
    <mergeCell ref="H243:J243"/>
    <mergeCell ref="K243:M243"/>
    <mergeCell ref="N243:P243"/>
    <mergeCell ref="Q243:S243"/>
    <mergeCell ref="B240:B241"/>
    <mergeCell ref="C240:C241"/>
    <mergeCell ref="E240:E241"/>
    <mergeCell ref="F240:F241"/>
    <mergeCell ref="H240:H241"/>
    <mergeCell ref="I240:I241"/>
    <mergeCell ref="K240:K241"/>
    <mergeCell ref="L240:L241"/>
    <mergeCell ref="N240:N241"/>
    <mergeCell ref="B242:D242"/>
    <mergeCell ref="E242:G242"/>
    <mergeCell ref="Q247:Q248"/>
    <mergeCell ref="R247:R248"/>
    <mergeCell ref="B250:D250"/>
    <mergeCell ref="E250:G250"/>
    <mergeCell ref="H250:J250"/>
    <mergeCell ref="K250:M250"/>
    <mergeCell ref="N250:P250"/>
    <mergeCell ref="Q250:S250"/>
    <mergeCell ref="B247:B248"/>
    <mergeCell ref="C247:C248"/>
    <mergeCell ref="E247:E248"/>
    <mergeCell ref="F247:F248"/>
    <mergeCell ref="H247:H248"/>
    <mergeCell ref="I247:I248"/>
    <mergeCell ref="K247:K248"/>
    <mergeCell ref="L247:L248"/>
    <mergeCell ref="N247:N248"/>
    <mergeCell ref="B258:D258"/>
    <mergeCell ref="E258:G258"/>
    <mergeCell ref="H258:J258"/>
    <mergeCell ref="K258:M258"/>
    <mergeCell ref="N258:P258"/>
    <mergeCell ref="Q258:S258"/>
    <mergeCell ref="C259:D259"/>
    <mergeCell ref="F259:G259"/>
    <mergeCell ref="I259:J259"/>
    <mergeCell ref="L259:M259"/>
    <mergeCell ref="O259:P259"/>
    <mergeCell ref="R259:S259"/>
    <mergeCell ref="O254:O255"/>
    <mergeCell ref="Q254:Q255"/>
    <mergeCell ref="R254:R255"/>
    <mergeCell ref="B257:D257"/>
    <mergeCell ref="E257:G257"/>
    <mergeCell ref="H257:J257"/>
    <mergeCell ref="K257:M257"/>
    <mergeCell ref="N257:P257"/>
    <mergeCell ref="Q257:S257"/>
    <mergeCell ref="B254:B255"/>
    <mergeCell ref="C254:C255"/>
    <mergeCell ref="E254:E255"/>
    <mergeCell ref="F254:F255"/>
    <mergeCell ref="H254:H255"/>
    <mergeCell ref="I254:I255"/>
    <mergeCell ref="K254:K255"/>
    <mergeCell ref="L254:L255"/>
    <mergeCell ref="N254:N255"/>
    <mergeCell ref="B265:D265"/>
    <mergeCell ref="E265:G265"/>
    <mergeCell ref="H265:J265"/>
    <mergeCell ref="K265:M265"/>
    <mergeCell ref="N265:P265"/>
    <mergeCell ref="Q265:S265"/>
    <mergeCell ref="C266:D266"/>
    <mergeCell ref="F266:G266"/>
    <mergeCell ref="I266:J266"/>
    <mergeCell ref="L266:M266"/>
    <mergeCell ref="O266:P266"/>
    <mergeCell ref="R266:S266"/>
    <mergeCell ref="O261:O262"/>
    <mergeCell ref="Q261:Q262"/>
    <mergeCell ref="R261:R262"/>
    <mergeCell ref="B264:D264"/>
    <mergeCell ref="E264:G264"/>
    <mergeCell ref="H264:J264"/>
    <mergeCell ref="K264:M264"/>
    <mergeCell ref="N264:P264"/>
    <mergeCell ref="Q264:S264"/>
    <mergeCell ref="B261:B262"/>
    <mergeCell ref="C261:C262"/>
    <mergeCell ref="E261:E262"/>
    <mergeCell ref="F261:F262"/>
    <mergeCell ref="H261:H262"/>
    <mergeCell ref="I261:I262"/>
    <mergeCell ref="K261:K262"/>
    <mergeCell ref="L261:L262"/>
    <mergeCell ref="N261:N262"/>
    <mergeCell ref="B263:D263"/>
    <mergeCell ref="E263:G263"/>
    <mergeCell ref="Q268:Q269"/>
    <mergeCell ref="R268:R269"/>
    <mergeCell ref="B271:D271"/>
    <mergeCell ref="E271:G271"/>
    <mergeCell ref="H271:J271"/>
    <mergeCell ref="K271:M271"/>
    <mergeCell ref="N271:P271"/>
    <mergeCell ref="Q271:S271"/>
    <mergeCell ref="B268:B269"/>
    <mergeCell ref="C268:C269"/>
    <mergeCell ref="E268:E269"/>
    <mergeCell ref="F268:F269"/>
    <mergeCell ref="H268:H269"/>
    <mergeCell ref="I268:I269"/>
    <mergeCell ref="K268:K269"/>
    <mergeCell ref="L268:L269"/>
    <mergeCell ref="N268:N269"/>
    <mergeCell ref="B279:D279"/>
    <mergeCell ref="E279:G279"/>
    <mergeCell ref="H279:J279"/>
    <mergeCell ref="K279:M279"/>
    <mergeCell ref="N279:P279"/>
    <mergeCell ref="Q279:S279"/>
    <mergeCell ref="C280:D280"/>
    <mergeCell ref="F280:G280"/>
    <mergeCell ref="I280:J280"/>
    <mergeCell ref="L280:M280"/>
    <mergeCell ref="O280:P280"/>
    <mergeCell ref="R280:S280"/>
    <mergeCell ref="O275:O276"/>
    <mergeCell ref="Q275:Q276"/>
    <mergeCell ref="R275:R276"/>
    <mergeCell ref="B278:D278"/>
    <mergeCell ref="E278:G278"/>
    <mergeCell ref="H278:J278"/>
    <mergeCell ref="K278:M278"/>
    <mergeCell ref="N278:P278"/>
    <mergeCell ref="Q278:S278"/>
    <mergeCell ref="B275:B276"/>
    <mergeCell ref="C275:C276"/>
    <mergeCell ref="E275:E276"/>
    <mergeCell ref="F275:F276"/>
    <mergeCell ref="H275:H276"/>
    <mergeCell ref="I275:I276"/>
    <mergeCell ref="K275:K276"/>
    <mergeCell ref="L275:L276"/>
    <mergeCell ref="N275:N276"/>
    <mergeCell ref="B286:D286"/>
    <mergeCell ref="E286:G286"/>
    <mergeCell ref="H286:J286"/>
    <mergeCell ref="K286:M286"/>
    <mergeCell ref="N286:P286"/>
    <mergeCell ref="Q286:S286"/>
    <mergeCell ref="C287:D287"/>
    <mergeCell ref="F287:G287"/>
    <mergeCell ref="I287:J287"/>
    <mergeCell ref="L287:M287"/>
    <mergeCell ref="O287:P287"/>
    <mergeCell ref="R287:S287"/>
    <mergeCell ref="O282:O283"/>
    <mergeCell ref="Q282:Q283"/>
    <mergeCell ref="R282:R283"/>
    <mergeCell ref="B285:D285"/>
    <mergeCell ref="E285:G285"/>
    <mergeCell ref="H285:J285"/>
    <mergeCell ref="K285:M285"/>
    <mergeCell ref="N285:P285"/>
    <mergeCell ref="Q285:S285"/>
    <mergeCell ref="B282:B283"/>
    <mergeCell ref="C282:C283"/>
    <mergeCell ref="E282:E283"/>
    <mergeCell ref="F282:F283"/>
    <mergeCell ref="H282:H283"/>
    <mergeCell ref="I282:I283"/>
    <mergeCell ref="K282:K283"/>
    <mergeCell ref="L282:L283"/>
    <mergeCell ref="N282:N283"/>
    <mergeCell ref="B284:D284"/>
    <mergeCell ref="E284:G284"/>
    <mergeCell ref="Q289:Q290"/>
    <mergeCell ref="R289:R290"/>
    <mergeCell ref="B292:D292"/>
    <mergeCell ref="E292:G292"/>
    <mergeCell ref="H292:J292"/>
    <mergeCell ref="K292:M292"/>
    <mergeCell ref="N292:P292"/>
    <mergeCell ref="Q292:S292"/>
    <mergeCell ref="B289:B290"/>
    <mergeCell ref="C289:C290"/>
    <mergeCell ref="E289:E290"/>
    <mergeCell ref="F289:F290"/>
    <mergeCell ref="H289:H290"/>
    <mergeCell ref="I289:I290"/>
    <mergeCell ref="K289:K290"/>
    <mergeCell ref="L289:L290"/>
    <mergeCell ref="N289:N290"/>
    <mergeCell ref="B300:D300"/>
    <mergeCell ref="E300:G300"/>
    <mergeCell ref="H300:J300"/>
    <mergeCell ref="K300:M300"/>
    <mergeCell ref="N300:P300"/>
    <mergeCell ref="Q300:S300"/>
    <mergeCell ref="C301:D301"/>
    <mergeCell ref="F301:G301"/>
    <mergeCell ref="I301:J301"/>
    <mergeCell ref="L301:M301"/>
    <mergeCell ref="O301:P301"/>
    <mergeCell ref="R301:S301"/>
    <mergeCell ref="O296:O297"/>
    <mergeCell ref="Q296:Q297"/>
    <mergeCell ref="R296:R297"/>
    <mergeCell ref="B299:D299"/>
    <mergeCell ref="E299:G299"/>
    <mergeCell ref="H299:J299"/>
    <mergeCell ref="K299:M299"/>
    <mergeCell ref="N299:P299"/>
    <mergeCell ref="Q299:S299"/>
    <mergeCell ref="B296:B297"/>
    <mergeCell ref="C296:C297"/>
    <mergeCell ref="E296:E297"/>
    <mergeCell ref="F296:F297"/>
    <mergeCell ref="H296:H297"/>
    <mergeCell ref="I296:I297"/>
    <mergeCell ref="K296:K297"/>
    <mergeCell ref="L296:L297"/>
    <mergeCell ref="N296:N297"/>
    <mergeCell ref="B307:D307"/>
    <mergeCell ref="E307:G307"/>
    <mergeCell ref="H307:J307"/>
    <mergeCell ref="K307:M307"/>
    <mergeCell ref="N307:P307"/>
    <mergeCell ref="Q307:S307"/>
    <mergeCell ref="C308:D308"/>
    <mergeCell ref="F308:G308"/>
    <mergeCell ref="I308:J308"/>
    <mergeCell ref="L308:M308"/>
    <mergeCell ref="O308:P308"/>
    <mergeCell ref="R308:S308"/>
    <mergeCell ref="O303:O304"/>
    <mergeCell ref="Q303:Q304"/>
    <mergeCell ref="R303:R304"/>
    <mergeCell ref="B306:D306"/>
    <mergeCell ref="E306:G306"/>
    <mergeCell ref="H306:J306"/>
    <mergeCell ref="K306:M306"/>
    <mergeCell ref="N306:P306"/>
    <mergeCell ref="Q306:S306"/>
    <mergeCell ref="B303:B304"/>
    <mergeCell ref="C303:C304"/>
    <mergeCell ref="E303:E304"/>
    <mergeCell ref="F303:F304"/>
    <mergeCell ref="H303:H304"/>
    <mergeCell ref="I303:I304"/>
    <mergeCell ref="K303:K304"/>
    <mergeCell ref="L303:L304"/>
    <mergeCell ref="N303:N304"/>
    <mergeCell ref="B305:D305"/>
    <mergeCell ref="E305:G305"/>
    <mergeCell ref="K314:M314"/>
    <mergeCell ref="N314:P314"/>
    <mergeCell ref="Q314:S314"/>
    <mergeCell ref="C315:D315"/>
    <mergeCell ref="F315:G315"/>
    <mergeCell ref="I315:J315"/>
    <mergeCell ref="L315:M315"/>
    <mergeCell ref="O315:P315"/>
    <mergeCell ref="R315:S315"/>
    <mergeCell ref="O310:O311"/>
    <mergeCell ref="Q310:Q311"/>
    <mergeCell ref="R310:R311"/>
    <mergeCell ref="B313:D313"/>
    <mergeCell ref="E313:G313"/>
    <mergeCell ref="H313:J313"/>
    <mergeCell ref="K313:M313"/>
    <mergeCell ref="N313:P313"/>
    <mergeCell ref="Q313:S313"/>
    <mergeCell ref="B310:B311"/>
    <mergeCell ref="C310:C311"/>
    <mergeCell ref="E310:E311"/>
    <mergeCell ref="F310:F311"/>
    <mergeCell ref="H310:H311"/>
    <mergeCell ref="I310:I311"/>
    <mergeCell ref="K310:K311"/>
    <mergeCell ref="L310:L311"/>
    <mergeCell ref="N310:N311"/>
    <mergeCell ref="B321:D321"/>
    <mergeCell ref="E321:G321"/>
    <mergeCell ref="H321:J321"/>
    <mergeCell ref="K321:M321"/>
    <mergeCell ref="N321:P321"/>
    <mergeCell ref="Q321:S321"/>
    <mergeCell ref="C322:D322"/>
    <mergeCell ref="F322:G322"/>
    <mergeCell ref="I322:J322"/>
    <mergeCell ref="L322:M322"/>
    <mergeCell ref="O322:P322"/>
    <mergeCell ref="R322:S322"/>
    <mergeCell ref="O317:O318"/>
    <mergeCell ref="Q317:Q318"/>
    <mergeCell ref="R317:R318"/>
    <mergeCell ref="B320:D320"/>
    <mergeCell ref="E320:G320"/>
    <mergeCell ref="H320:J320"/>
    <mergeCell ref="K320:M320"/>
    <mergeCell ref="N320:P320"/>
    <mergeCell ref="Q320:S320"/>
    <mergeCell ref="B317:B318"/>
    <mergeCell ref="C317:C318"/>
    <mergeCell ref="E317:E318"/>
    <mergeCell ref="F317:F318"/>
    <mergeCell ref="H317:H318"/>
    <mergeCell ref="I317:I318"/>
    <mergeCell ref="K317:K318"/>
    <mergeCell ref="L317:L318"/>
    <mergeCell ref="N317:N318"/>
    <mergeCell ref="B328:D328"/>
    <mergeCell ref="E328:G328"/>
    <mergeCell ref="H328:J328"/>
    <mergeCell ref="K328:M328"/>
    <mergeCell ref="N328:P328"/>
    <mergeCell ref="Q328:S328"/>
    <mergeCell ref="C329:D329"/>
    <mergeCell ref="F329:G329"/>
    <mergeCell ref="I329:J329"/>
    <mergeCell ref="L329:M329"/>
    <mergeCell ref="O329:P329"/>
    <mergeCell ref="R329:S329"/>
    <mergeCell ref="O324:O325"/>
    <mergeCell ref="Q324:Q325"/>
    <mergeCell ref="R324:R325"/>
    <mergeCell ref="B327:D327"/>
    <mergeCell ref="E327:G327"/>
    <mergeCell ref="H327:J327"/>
    <mergeCell ref="K327:M327"/>
    <mergeCell ref="N327:P327"/>
    <mergeCell ref="Q327:S327"/>
    <mergeCell ref="B324:B325"/>
    <mergeCell ref="C324:C325"/>
    <mergeCell ref="E324:E325"/>
    <mergeCell ref="F324:F325"/>
    <mergeCell ref="H324:H325"/>
    <mergeCell ref="I324:I325"/>
    <mergeCell ref="K324:K325"/>
    <mergeCell ref="L324:L325"/>
    <mergeCell ref="N324:N325"/>
    <mergeCell ref="B326:D326"/>
    <mergeCell ref="E326:G326"/>
    <mergeCell ref="B335:D335"/>
    <mergeCell ref="E335:G335"/>
    <mergeCell ref="H335:J335"/>
    <mergeCell ref="K335:M335"/>
    <mergeCell ref="N335:P335"/>
    <mergeCell ref="Q335:S335"/>
    <mergeCell ref="C336:D336"/>
    <mergeCell ref="F336:G336"/>
    <mergeCell ref="I336:J336"/>
    <mergeCell ref="L336:M336"/>
    <mergeCell ref="O336:P336"/>
    <mergeCell ref="R336:S336"/>
    <mergeCell ref="O331:O332"/>
    <mergeCell ref="Q331:Q332"/>
    <mergeCell ref="R331:R332"/>
    <mergeCell ref="B334:D334"/>
    <mergeCell ref="E334:G334"/>
    <mergeCell ref="H334:J334"/>
    <mergeCell ref="K334:M334"/>
    <mergeCell ref="N334:P334"/>
    <mergeCell ref="Q334:S334"/>
    <mergeCell ref="B331:B332"/>
    <mergeCell ref="C331:C332"/>
    <mergeCell ref="E331:E332"/>
    <mergeCell ref="F331:F332"/>
    <mergeCell ref="H331:H332"/>
    <mergeCell ref="I331:I332"/>
    <mergeCell ref="K331:K332"/>
    <mergeCell ref="L331:L332"/>
    <mergeCell ref="N331:N332"/>
    <mergeCell ref="N342:P342"/>
    <mergeCell ref="Q342:S342"/>
    <mergeCell ref="C343:D343"/>
    <mergeCell ref="F343:G343"/>
    <mergeCell ref="I343:J343"/>
    <mergeCell ref="L343:M343"/>
    <mergeCell ref="O343:P343"/>
    <mergeCell ref="R343:S343"/>
    <mergeCell ref="O338:O339"/>
    <mergeCell ref="Q338:Q339"/>
    <mergeCell ref="R338:R339"/>
    <mergeCell ref="B341:D341"/>
    <mergeCell ref="E341:G341"/>
    <mergeCell ref="H341:J341"/>
    <mergeCell ref="K341:M341"/>
    <mergeCell ref="N341:P341"/>
    <mergeCell ref="Q341:S341"/>
    <mergeCell ref="B338:B339"/>
    <mergeCell ref="C338:C339"/>
    <mergeCell ref="E338:E339"/>
    <mergeCell ref="F338:F339"/>
    <mergeCell ref="H338:H339"/>
    <mergeCell ref="I338:I339"/>
    <mergeCell ref="K338:K339"/>
    <mergeCell ref="L338:L339"/>
    <mergeCell ref="N338:N339"/>
    <mergeCell ref="B349:D349"/>
    <mergeCell ref="E349:G349"/>
    <mergeCell ref="H349:J349"/>
    <mergeCell ref="K349:M349"/>
    <mergeCell ref="N349:P349"/>
    <mergeCell ref="Q349:S349"/>
    <mergeCell ref="C350:D350"/>
    <mergeCell ref="F350:G350"/>
    <mergeCell ref="I350:J350"/>
    <mergeCell ref="L350:M350"/>
    <mergeCell ref="O350:P350"/>
    <mergeCell ref="R350:S350"/>
    <mergeCell ref="O345:O346"/>
    <mergeCell ref="Q345:Q346"/>
    <mergeCell ref="R345:R346"/>
    <mergeCell ref="B348:D348"/>
    <mergeCell ref="E348:G348"/>
    <mergeCell ref="H348:J348"/>
    <mergeCell ref="K348:M348"/>
    <mergeCell ref="N348:P348"/>
    <mergeCell ref="Q348:S348"/>
    <mergeCell ref="B345:B346"/>
    <mergeCell ref="C345:C346"/>
    <mergeCell ref="E345:E346"/>
    <mergeCell ref="F345:F346"/>
    <mergeCell ref="H345:H346"/>
    <mergeCell ref="I345:I346"/>
    <mergeCell ref="K345:K346"/>
    <mergeCell ref="L345:L346"/>
    <mergeCell ref="N345:N346"/>
    <mergeCell ref="B347:D347"/>
    <mergeCell ref="E347:G347"/>
    <mergeCell ref="T2:T3"/>
    <mergeCell ref="U2:U3"/>
    <mergeCell ref="T5:V5"/>
    <mergeCell ref="T6:V6"/>
    <mergeCell ref="U7:V7"/>
    <mergeCell ref="T9:T10"/>
    <mergeCell ref="U9:U10"/>
    <mergeCell ref="T12:V12"/>
    <mergeCell ref="T13:V13"/>
    <mergeCell ref="U14:V14"/>
    <mergeCell ref="T16:T17"/>
    <mergeCell ref="U16:U17"/>
    <mergeCell ref="T19:V19"/>
    <mergeCell ref="T20:V20"/>
    <mergeCell ref="U21:V21"/>
    <mergeCell ref="T23:T24"/>
    <mergeCell ref="U23:U24"/>
    <mergeCell ref="T26:V26"/>
    <mergeCell ref="T27:V27"/>
    <mergeCell ref="U28:V28"/>
    <mergeCell ref="T30:T31"/>
    <mergeCell ref="U30:U31"/>
    <mergeCell ref="T33:V33"/>
    <mergeCell ref="T34:V34"/>
    <mergeCell ref="U35:V35"/>
    <mergeCell ref="T37:T38"/>
    <mergeCell ref="U37:U38"/>
    <mergeCell ref="T40:V40"/>
    <mergeCell ref="T41:V41"/>
    <mergeCell ref="U42:V42"/>
    <mergeCell ref="T44:T45"/>
    <mergeCell ref="U44:U45"/>
    <mergeCell ref="T47:V47"/>
    <mergeCell ref="T48:V48"/>
    <mergeCell ref="U49:V49"/>
    <mergeCell ref="T51:T52"/>
    <mergeCell ref="U51:U52"/>
    <mergeCell ref="T54:V54"/>
    <mergeCell ref="T55:V55"/>
    <mergeCell ref="U56:V56"/>
    <mergeCell ref="T58:T59"/>
    <mergeCell ref="U58:U59"/>
    <mergeCell ref="T61:V61"/>
    <mergeCell ref="T62:V62"/>
    <mergeCell ref="U63:V63"/>
    <mergeCell ref="T65:T66"/>
    <mergeCell ref="U65:U66"/>
    <mergeCell ref="T68:V68"/>
    <mergeCell ref="T69:V69"/>
    <mergeCell ref="U70:V70"/>
    <mergeCell ref="T72:T73"/>
    <mergeCell ref="U72:U73"/>
    <mergeCell ref="T53:V53"/>
    <mergeCell ref="T75:V75"/>
    <mergeCell ref="T76:V76"/>
    <mergeCell ref="U77:V77"/>
    <mergeCell ref="T79:T80"/>
    <mergeCell ref="U79:U80"/>
    <mergeCell ref="T82:V82"/>
    <mergeCell ref="T83:V83"/>
    <mergeCell ref="U84:V84"/>
    <mergeCell ref="T86:T87"/>
    <mergeCell ref="U86:U87"/>
    <mergeCell ref="T89:V89"/>
    <mergeCell ref="T90:V90"/>
    <mergeCell ref="U91:V91"/>
    <mergeCell ref="T93:T94"/>
    <mergeCell ref="U93:U94"/>
    <mergeCell ref="T96:V96"/>
    <mergeCell ref="T97:V97"/>
    <mergeCell ref="T88:V88"/>
    <mergeCell ref="T110:V110"/>
    <mergeCell ref="T111:V111"/>
    <mergeCell ref="U112:V112"/>
    <mergeCell ref="T114:T115"/>
    <mergeCell ref="U114:U115"/>
    <mergeCell ref="T117:V117"/>
    <mergeCell ref="T118:V118"/>
    <mergeCell ref="U119:V119"/>
    <mergeCell ref="T121:T122"/>
    <mergeCell ref="U121:U122"/>
    <mergeCell ref="T124:V124"/>
    <mergeCell ref="T125:V125"/>
    <mergeCell ref="U126:V126"/>
    <mergeCell ref="T128:T129"/>
    <mergeCell ref="U128:U129"/>
    <mergeCell ref="T131:V131"/>
    <mergeCell ref="T132:V132"/>
    <mergeCell ref="U133:V133"/>
    <mergeCell ref="T135:T136"/>
    <mergeCell ref="U135:U136"/>
    <mergeCell ref="T138:V138"/>
    <mergeCell ref="T139:V139"/>
    <mergeCell ref="U140:V140"/>
    <mergeCell ref="T142:T143"/>
    <mergeCell ref="U142:U143"/>
    <mergeCell ref="T145:V145"/>
    <mergeCell ref="U147:V147"/>
    <mergeCell ref="T149:T150"/>
    <mergeCell ref="U149:U150"/>
    <mergeCell ref="T152:V152"/>
    <mergeCell ref="T153:V153"/>
    <mergeCell ref="U154:V154"/>
    <mergeCell ref="T156:T157"/>
    <mergeCell ref="U156:U157"/>
    <mergeCell ref="T194:V194"/>
    <mergeCell ref="T195:V195"/>
    <mergeCell ref="U196:V196"/>
    <mergeCell ref="T198:T199"/>
    <mergeCell ref="U198:U199"/>
    <mergeCell ref="T201:V201"/>
    <mergeCell ref="T202:V202"/>
    <mergeCell ref="U203:V203"/>
    <mergeCell ref="T205:T206"/>
    <mergeCell ref="U205:U206"/>
    <mergeCell ref="T159:V159"/>
    <mergeCell ref="T160:V160"/>
    <mergeCell ref="U161:V161"/>
    <mergeCell ref="T163:T164"/>
    <mergeCell ref="U163:U164"/>
    <mergeCell ref="T166:V166"/>
    <mergeCell ref="T167:V167"/>
    <mergeCell ref="U168:V168"/>
    <mergeCell ref="T170:T171"/>
    <mergeCell ref="U170:U171"/>
    <mergeCell ref="T173:V173"/>
    <mergeCell ref="T174:V174"/>
    <mergeCell ref="U175:V175"/>
    <mergeCell ref="T177:T178"/>
    <mergeCell ref="U177:U178"/>
    <mergeCell ref="T180:V180"/>
    <mergeCell ref="T181:V181"/>
    <mergeCell ref="T236:V236"/>
    <mergeCell ref="T237:V237"/>
    <mergeCell ref="U238:V238"/>
    <mergeCell ref="T240:T241"/>
    <mergeCell ref="U240:U241"/>
    <mergeCell ref="T243:V243"/>
    <mergeCell ref="T244:V244"/>
    <mergeCell ref="U245:V245"/>
    <mergeCell ref="T247:T248"/>
    <mergeCell ref="U247:U248"/>
    <mergeCell ref="T250:V250"/>
    <mergeCell ref="T251:V251"/>
    <mergeCell ref="U252:V252"/>
    <mergeCell ref="T254:T255"/>
    <mergeCell ref="U254:U255"/>
    <mergeCell ref="T208:V208"/>
    <mergeCell ref="T209:V209"/>
    <mergeCell ref="U210:V210"/>
    <mergeCell ref="T212:T213"/>
    <mergeCell ref="U212:U213"/>
    <mergeCell ref="T215:V215"/>
    <mergeCell ref="T216:V216"/>
    <mergeCell ref="U217:V217"/>
    <mergeCell ref="T219:T220"/>
    <mergeCell ref="U219:U220"/>
    <mergeCell ref="T222:V222"/>
    <mergeCell ref="T223:V223"/>
    <mergeCell ref="U224:V224"/>
    <mergeCell ref="T226:T227"/>
    <mergeCell ref="U226:U227"/>
    <mergeCell ref="T229:V229"/>
    <mergeCell ref="T230:V230"/>
    <mergeCell ref="T257:V257"/>
    <mergeCell ref="T258:V258"/>
    <mergeCell ref="U259:V259"/>
    <mergeCell ref="T261:T262"/>
    <mergeCell ref="U261:U262"/>
    <mergeCell ref="T264:V264"/>
    <mergeCell ref="T265:V265"/>
    <mergeCell ref="U266:V266"/>
    <mergeCell ref="T268:T269"/>
    <mergeCell ref="U268:U269"/>
    <mergeCell ref="T271:V271"/>
    <mergeCell ref="T272:V272"/>
    <mergeCell ref="U273:V273"/>
    <mergeCell ref="T275:T276"/>
    <mergeCell ref="U275:U276"/>
    <mergeCell ref="T278:V278"/>
    <mergeCell ref="T279:V279"/>
    <mergeCell ref="U280:V280"/>
    <mergeCell ref="T282:T283"/>
    <mergeCell ref="U282:U283"/>
    <mergeCell ref="T285:V285"/>
    <mergeCell ref="T286:V286"/>
    <mergeCell ref="U287:V287"/>
    <mergeCell ref="T289:T290"/>
    <mergeCell ref="U289:U290"/>
    <mergeCell ref="T292:V292"/>
    <mergeCell ref="T293:V293"/>
    <mergeCell ref="U294:V294"/>
    <mergeCell ref="T296:T297"/>
    <mergeCell ref="U296:U297"/>
    <mergeCell ref="T299:V299"/>
    <mergeCell ref="T300:V300"/>
    <mergeCell ref="U301:V301"/>
    <mergeCell ref="T303:T304"/>
    <mergeCell ref="U303:U304"/>
    <mergeCell ref="T348:V348"/>
    <mergeCell ref="T349:V349"/>
    <mergeCell ref="U350:V350"/>
    <mergeCell ref="T320:V320"/>
    <mergeCell ref="T321:V321"/>
    <mergeCell ref="U322:V322"/>
    <mergeCell ref="T324:T325"/>
    <mergeCell ref="U324:U325"/>
    <mergeCell ref="T327:V327"/>
    <mergeCell ref="T328:V328"/>
    <mergeCell ref="U329:V329"/>
    <mergeCell ref="T331:T332"/>
    <mergeCell ref="U331:U332"/>
    <mergeCell ref="T334:V334"/>
    <mergeCell ref="T335:V335"/>
    <mergeCell ref="U336:V336"/>
    <mergeCell ref="T338:T339"/>
    <mergeCell ref="U338:U339"/>
    <mergeCell ref="T341:V341"/>
    <mergeCell ref="H146:J146"/>
    <mergeCell ref="K146:M146"/>
    <mergeCell ref="N146:P146"/>
    <mergeCell ref="Q146:S146"/>
    <mergeCell ref="T146:V146"/>
    <mergeCell ref="B144:D144"/>
    <mergeCell ref="E144:G144"/>
    <mergeCell ref="H144:J144"/>
    <mergeCell ref="K144:M144"/>
    <mergeCell ref="N144:P144"/>
    <mergeCell ref="Q144:S144"/>
    <mergeCell ref="T144:V144"/>
    <mergeCell ref="B151:D151"/>
    <mergeCell ref="E151:G151"/>
    <mergeCell ref="H151:J151"/>
    <mergeCell ref="K151:M151"/>
    <mergeCell ref="N151:P151"/>
    <mergeCell ref="Q151:S151"/>
    <mergeCell ref="T151:V151"/>
    <mergeCell ref="B146:D146"/>
    <mergeCell ref="E146:G146"/>
    <mergeCell ref="C147:D147"/>
    <mergeCell ref="F147:G147"/>
    <mergeCell ref="I147:J147"/>
    <mergeCell ref="L147:M147"/>
    <mergeCell ref="O147:P147"/>
    <mergeCell ref="R147:S147"/>
    <mergeCell ref="H158:J158"/>
    <mergeCell ref="K158:M158"/>
    <mergeCell ref="N158:P158"/>
    <mergeCell ref="Q158:S158"/>
    <mergeCell ref="T158:V158"/>
    <mergeCell ref="B165:D165"/>
    <mergeCell ref="E165:G165"/>
    <mergeCell ref="H165:J165"/>
    <mergeCell ref="K165:M165"/>
    <mergeCell ref="N165:P165"/>
    <mergeCell ref="Q165:S165"/>
    <mergeCell ref="T165:V165"/>
    <mergeCell ref="B172:D172"/>
    <mergeCell ref="E172:G172"/>
    <mergeCell ref="H172:J172"/>
    <mergeCell ref="K172:M172"/>
    <mergeCell ref="N172:P172"/>
    <mergeCell ref="Q172:S172"/>
    <mergeCell ref="T172:V172"/>
    <mergeCell ref="B167:D167"/>
    <mergeCell ref="E167:G167"/>
    <mergeCell ref="H167:J167"/>
    <mergeCell ref="K167:M167"/>
    <mergeCell ref="N167:P167"/>
    <mergeCell ref="Q167:S167"/>
    <mergeCell ref="C168:D168"/>
    <mergeCell ref="F168:G168"/>
    <mergeCell ref="I168:J168"/>
    <mergeCell ref="L168:M168"/>
    <mergeCell ref="O168:P168"/>
    <mergeCell ref="R168:S168"/>
    <mergeCell ref="O163:O164"/>
    <mergeCell ref="H179:J179"/>
    <mergeCell ref="K179:M179"/>
    <mergeCell ref="N179:P179"/>
    <mergeCell ref="Q179:S179"/>
    <mergeCell ref="T179:V179"/>
    <mergeCell ref="B186:D186"/>
    <mergeCell ref="E186:G186"/>
    <mergeCell ref="H186:J186"/>
    <mergeCell ref="K186:M186"/>
    <mergeCell ref="N186:P186"/>
    <mergeCell ref="Q186:S186"/>
    <mergeCell ref="T186:V186"/>
    <mergeCell ref="B193:D193"/>
    <mergeCell ref="E193:G193"/>
    <mergeCell ref="H193:J193"/>
    <mergeCell ref="K193:M193"/>
    <mergeCell ref="N193:P193"/>
    <mergeCell ref="Q193:S193"/>
    <mergeCell ref="T193:V193"/>
    <mergeCell ref="U182:V182"/>
    <mergeCell ref="T184:T185"/>
    <mergeCell ref="U184:U185"/>
    <mergeCell ref="T187:V187"/>
    <mergeCell ref="T188:V188"/>
    <mergeCell ref="U189:V189"/>
    <mergeCell ref="T191:T192"/>
    <mergeCell ref="U191:U192"/>
    <mergeCell ref="B188:D188"/>
    <mergeCell ref="E188:G188"/>
    <mergeCell ref="H188:J188"/>
    <mergeCell ref="K188:M188"/>
    <mergeCell ref="N188:P188"/>
    <mergeCell ref="H200:J200"/>
    <mergeCell ref="K200:M200"/>
    <mergeCell ref="N200:P200"/>
    <mergeCell ref="Q200:S200"/>
    <mergeCell ref="T200:V200"/>
    <mergeCell ref="B207:D207"/>
    <mergeCell ref="E207:G207"/>
    <mergeCell ref="H207:J207"/>
    <mergeCell ref="K207:M207"/>
    <mergeCell ref="N207:P207"/>
    <mergeCell ref="Q207:S207"/>
    <mergeCell ref="T207:V207"/>
    <mergeCell ref="B214:D214"/>
    <mergeCell ref="E214:G214"/>
    <mergeCell ref="H214:J214"/>
    <mergeCell ref="K214:M214"/>
    <mergeCell ref="N214:P214"/>
    <mergeCell ref="Q214:S214"/>
    <mergeCell ref="T214:V214"/>
    <mergeCell ref="B209:D209"/>
    <mergeCell ref="E209:G209"/>
    <mergeCell ref="H209:J209"/>
    <mergeCell ref="K209:M209"/>
    <mergeCell ref="N209:P209"/>
    <mergeCell ref="Q209:S209"/>
    <mergeCell ref="C210:D210"/>
    <mergeCell ref="F210:G210"/>
    <mergeCell ref="I210:J210"/>
    <mergeCell ref="L210:M210"/>
    <mergeCell ref="O210:P210"/>
    <mergeCell ref="R210:S210"/>
    <mergeCell ref="O205:O206"/>
    <mergeCell ref="H221:J221"/>
    <mergeCell ref="K221:M221"/>
    <mergeCell ref="N221:P221"/>
    <mergeCell ref="Q221:S221"/>
    <mergeCell ref="T221:V221"/>
    <mergeCell ref="B228:D228"/>
    <mergeCell ref="E228:G228"/>
    <mergeCell ref="H228:J228"/>
    <mergeCell ref="K228:M228"/>
    <mergeCell ref="N228:P228"/>
    <mergeCell ref="Q228:S228"/>
    <mergeCell ref="T228:V228"/>
    <mergeCell ref="B235:D235"/>
    <mergeCell ref="E235:G235"/>
    <mergeCell ref="H235:J235"/>
    <mergeCell ref="K235:M235"/>
    <mergeCell ref="N235:P235"/>
    <mergeCell ref="Q235:S235"/>
    <mergeCell ref="T235:V235"/>
    <mergeCell ref="U231:V231"/>
    <mergeCell ref="T233:T234"/>
    <mergeCell ref="U233:U234"/>
    <mergeCell ref="B230:D230"/>
    <mergeCell ref="E230:G230"/>
    <mergeCell ref="H230:J230"/>
    <mergeCell ref="K230:M230"/>
    <mergeCell ref="N230:P230"/>
    <mergeCell ref="Q230:S230"/>
    <mergeCell ref="C231:D231"/>
    <mergeCell ref="F231:G231"/>
    <mergeCell ref="I231:J231"/>
    <mergeCell ref="L231:M231"/>
    <mergeCell ref="H242:J242"/>
    <mergeCell ref="K242:M242"/>
    <mergeCell ref="N242:P242"/>
    <mergeCell ref="Q242:S242"/>
    <mergeCell ref="T242:V242"/>
    <mergeCell ref="B249:D249"/>
    <mergeCell ref="E249:G249"/>
    <mergeCell ref="H249:J249"/>
    <mergeCell ref="K249:M249"/>
    <mergeCell ref="N249:P249"/>
    <mergeCell ref="Q249:S249"/>
    <mergeCell ref="T249:V249"/>
    <mergeCell ref="B256:D256"/>
    <mergeCell ref="E256:G256"/>
    <mergeCell ref="H256:J256"/>
    <mergeCell ref="K256:M256"/>
    <mergeCell ref="N256:P256"/>
    <mergeCell ref="Q256:S256"/>
    <mergeCell ref="T256:V256"/>
    <mergeCell ref="B251:D251"/>
    <mergeCell ref="E251:G251"/>
    <mergeCell ref="H251:J251"/>
    <mergeCell ref="K251:M251"/>
    <mergeCell ref="N251:P251"/>
    <mergeCell ref="Q251:S251"/>
    <mergeCell ref="C252:D252"/>
    <mergeCell ref="F252:G252"/>
    <mergeCell ref="I252:J252"/>
    <mergeCell ref="L252:M252"/>
    <mergeCell ref="O252:P252"/>
    <mergeCell ref="R252:S252"/>
    <mergeCell ref="O247:O248"/>
    <mergeCell ref="H263:J263"/>
    <mergeCell ref="K263:M263"/>
    <mergeCell ref="N263:P263"/>
    <mergeCell ref="Q263:S263"/>
    <mergeCell ref="T263:V263"/>
    <mergeCell ref="B270:D270"/>
    <mergeCell ref="E270:G270"/>
    <mergeCell ref="H270:J270"/>
    <mergeCell ref="K270:M270"/>
    <mergeCell ref="N270:P270"/>
    <mergeCell ref="Q270:S270"/>
    <mergeCell ref="T270:V270"/>
    <mergeCell ref="B277:D277"/>
    <mergeCell ref="E277:G277"/>
    <mergeCell ref="H277:J277"/>
    <mergeCell ref="K277:M277"/>
    <mergeCell ref="N277:P277"/>
    <mergeCell ref="Q277:S277"/>
    <mergeCell ref="T277:V277"/>
    <mergeCell ref="B272:D272"/>
    <mergeCell ref="E272:G272"/>
    <mergeCell ref="H272:J272"/>
    <mergeCell ref="K272:M272"/>
    <mergeCell ref="N272:P272"/>
    <mergeCell ref="Q272:S272"/>
    <mergeCell ref="C273:D273"/>
    <mergeCell ref="F273:G273"/>
    <mergeCell ref="I273:J273"/>
    <mergeCell ref="L273:M273"/>
    <mergeCell ref="O273:P273"/>
    <mergeCell ref="R273:S273"/>
    <mergeCell ref="O268:O269"/>
    <mergeCell ref="H284:J284"/>
    <mergeCell ref="K284:M284"/>
    <mergeCell ref="N284:P284"/>
    <mergeCell ref="Q284:S284"/>
    <mergeCell ref="T284:V284"/>
    <mergeCell ref="B291:D291"/>
    <mergeCell ref="E291:G291"/>
    <mergeCell ref="H291:J291"/>
    <mergeCell ref="K291:M291"/>
    <mergeCell ref="N291:P291"/>
    <mergeCell ref="Q291:S291"/>
    <mergeCell ref="T291:V291"/>
    <mergeCell ref="B298:D298"/>
    <mergeCell ref="E298:G298"/>
    <mergeCell ref="H298:J298"/>
    <mergeCell ref="K298:M298"/>
    <mergeCell ref="N298:P298"/>
    <mergeCell ref="Q298:S298"/>
    <mergeCell ref="T298:V298"/>
    <mergeCell ref="B293:D293"/>
    <mergeCell ref="E293:G293"/>
    <mergeCell ref="H293:J293"/>
    <mergeCell ref="K293:M293"/>
    <mergeCell ref="N293:P293"/>
    <mergeCell ref="Q293:S293"/>
    <mergeCell ref="C294:D294"/>
    <mergeCell ref="F294:G294"/>
    <mergeCell ref="I294:J294"/>
    <mergeCell ref="L294:M294"/>
    <mergeCell ref="O294:P294"/>
    <mergeCell ref="R294:S294"/>
    <mergeCell ref="O289:O290"/>
    <mergeCell ref="H305:J305"/>
    <mergeCell ref="K305:M305"/>
    <mergeCell ref="N305:P305"/>
    <mergeCell ref="Q305:S305"/>
    <mergeCell ref="T305:V305"/>
    <mergeCell ref="B312:D312"/>
    <mergeCell ref="E312:G312"/>
    <mergeCell ref="H312:J312"/>
    <mergeCell ref="K312:M312"/>
    <mergeCell ref="N312:P312"/>
    <mergeCell ref="Q312:S312"/>
    <mergeCell ref="T312:V312"/>
    <mergeCell ref="B319:D319"/>
    <mergeCell ref="E319:G319"/>
    <mergeCell ref="H319:J319"/>
    <mergeCell ref="K319:M319"/>
    <mergeCell ref="N319:P319"/>
    <mergeCell ref="Q319:S319"/>
    <mergeCell ref="T319:V319"/>
    <mergeCell ref="T306:V306"/>
    <mergeCell ref="T307:V307"/>
    <mergeCell ref="U308:V308"/>
    <mergeCell ref="T310:T311"/>
    <mergeCell ref="U310:U311"/>
    <mergeCell ref="T313:V313"/>
    <mergeCell ref="T314:V314"/>
    <mergeCell ref="U315:V315"/>
    <mergeCell ref="T317:T318"/>
    <mergeCell ref="U317:U318"/>
    <mergeCell ref="B314:D314"/>
    <mergeCell ref="E314:G314"/>
    <mergeCell ref="H314:J314"/>
    <mergeCell ref="H347:J347"/>
    <mergeCell ref="K347:M347"/>
    <mergeCell ref="N347:P347"/>
    <mergeCell ref="Q347:S347"/>
    <mergeCell ref="T347:V347"/>
    <mergeCell ref="H326:J326"/>
    <mergeCell ref="K326:M326"/>
    <mergeCell ref="N326:P326"/>
    <mergeCell ref="Q326:S326"/>
    <mergeCell ref="T326:V326"/>
    <mergeCell ref="B333:D333"/>
    <mergeCell ref="E333:G333"/>
    <mergeCell ref="H333:J333"/>
    <mergeCell ref="K333:M333"/>
    <mergeCell ref="N333:P333"/>
    <mergeCell ref="Q333:S333"/>
    <mergeCell ref="T333:V333"/>
    <mergeCell ref="B340:D340"/>
    <mergeCell ref="E340:G340"/>
    <mergeCell ref="H340:J340"/>
    <mergeCell ref="K340:M340"/>
    <mergeCell ref="N340:P340"/>
    <mergeCell ref="Q340:S340"/>
    <mergeCell ref="T340:V340"/>
    <mergeCell ref="T342:V342"/>
    <mergeCell ref="U343:V343"/>
    <mergeCell ref="T345:T346"/>
    <mergeCell ref="U345:U346"/>
    <mergeCell ref="B342:D342"/>
    <mergeCell ref="E342:G342"/>
    <mergeCell ref="H342:J342"/>
    <mergeCell ref="K342:M342"/>
  </mergeCells>
  <phoneticPr fontId="1"/>
  <pageMargins left="0.23622047244094491" right="0.23622047244094491" top="0.39370078740157483" bottom="0.19685039370078741" header="0.31496062992125984" footer="0.31496062992125984"/>
  <pageSetup paperSize="8" scale="41" fitToHeight="0" orientation="portrait" r:id="rId1"/>
  <headerFooter alignWithMargins="0"/>
  <rowBreaks count="4" manualBreakCount="4">
    <brk id="70" max="21" man="1"/>
    <brk id="140" max="21" man="1"/>
    <brk id="210" max="21" man="1"/>
    <brk id="280"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pageSetUpPr fitToPage="1"/>
  </sheetPr>
  <dimension ref="A1:I61"/>
  <sheetViews>
    <sheetView topLeftCell="A34" zoomScale="55" zoomScaleNormal="55" workbookViewId="0">
      <selection activeCell="G10" sqref="G10"/>
    </sheetView>
  </sheetViews>
  <sheetFormatPr defaultRowHeight="18" customHeight="1"/>
  <cols>
    <col min="1" max="1" width="22.08203125" customWidth="1"/>
    <col min="2" max="2" width="18.08203125" style="53" customWidth="1"/>
    <col min="3" max="3" width="22.58203125" customWidth="1"/>
    <col min="4" max="4" width="34.33203125" bestFit="1" customWidth="1"/>
    <col min="5" max="5" width="9.58203125" style="53" bestFit="1" customWidth="1"/>
    <col min="6" max="6" width="18.08203125" bestFit="1" customWidth="1"/>
    <col min="7" max="7" width="62.58203125" customWidth="1"/>
    <col min="8" max="8" width="133.58203125" customWidth="1"/>
    <col min="9" max="9" width="8.83203125" customWidth="1"/>
  </cols>
  <sheetData>
    <row r="1" spans="1:9" ht="18.5" thickBot="1">
      <c r="B1" s="682" t="s">
        <v>185</v>
      </c>
      <c r="C1" s="682"/>
    </row>
    <row r="2" spans="1:9" ht="18.5" thickTop="1"/>
    <row r="3" spans="1:9">
      <c r="B3" s="225" t="s">
        <v>364</v>
      </c>
      <c r="C3" s="200"/>
      <c r="D3" s="200"/>
    </row>
    <row r="4" spans="1:9" s="53" customFormat="1" ht="42.65" customHeight="1">
      <c r="A4" s="138"/>
      <c r="B4" s="221" t="s">
        <v>186</v>
      </c>
      <c r="C4" s="139" t="s">
        <v>363</v>
      </c>
      <c r="D4" s="221" t="s">
        <v>6</v>
      </c>
      <c r="E4" s="139" t="s">
        <v>603</v>
      </c>
      <c r="F4" s="221" t="s">
        <v>187</v>
      </c>
      <c r="G4" s="221" t="s">
        <v>188</v>
      </c>
      <c r="H4" s="221" t="s">
        <v>189</v>
      </c>
      <c r="I4" s="139"/>
    </row>
    <row r="5" spans="1:9" s="53" customFormat="1">
      <c r="A5" s="138"/>
      <c r="B5" s="138"/>
      <c r="C5" s="138"/>
      <c r="D5" s="138"/>
      <c r="E5" s="138"/>
      <c r="F5" s="138"/>
      <c r="G5" s="138"/>
      <c r="H5" s="138"/>
      <c r="I5" s="138"/>
    </row>
    <row r="6" spans="1:9" ht="18" customHeight="1">
      <c r="A6" s="138"/>
      <c r="B6" s="138" t="s">
        <v>211</v>
      </c>
      <c r="C6" s="219" t="s">
        <v>125</v>
      </c>
      <c r="D6" s="141" t="s">
        <v>212</v>
      </c>
      <c r="E6" s="138">
        <v>32</v>
      </c>
      <c r="F6" s="141" t="s">
        <v>213</v>
      </c>
      <c r="G6" s="141" t="s">
        <v>604</v>
      </c>
      <c r="H6" s="141"/>
      <c r="I6" s="138"/>
    </row>
    <row r="7" spans="1:9" ht="18" customHeight="1">
      <c r="A7" s="138"/>
      <c r="B7" s="138" t="s">
        <v>211</v>
      </c>
      <c r="C7" s="219" t="s">
        <v>121</v>
      </c>
      <c r="D7" s="141" t="s">
        <v>212</v>
      </c>
      <c r="E7" s="138">
        <v>33</v>
      </c>
      <c r="F7" s="141" t="s">
        <v>213</v>
      </c>
      <c r="G7" s="141" t="s">
        <v>605</v>
      </c>
      <c r="H7" s="141"/>
      <c r="I7" s="138"/>
    </row>
    <row r="8" spans="1:9" ht="18" customHeight="1">
      <c r="A8" s="138"/>
      <c r="B8" s="138" t="s">
        <v>606</v>
      </c>
      <c r="C8" s="219" t="s">
        <v>607</v>
      </c>
      <c r="D8" s="141" t="s">
        <v>212</v>
      </c>
      <c r="E8" s="138">
        <v>34</v>
      </c>
      <c r="F8" s="141" t="s">
        <v>213</v>
      </c>
      <c r="G8" s="141" t="s">
        <v>214</v>
      </c>
      <c r="H8" s="141"/>
      <c r="I8" s="138"/>
    </row>
    <row r="9" spans="1:9" ht="18" customHeight="1">
      <c r="A9" s="138"/>
      <c r="B9" s="138" t="s">
        <v>211</v>
      </c>
      <c r="C9" s="219" t="s">
        <v>215</v>
      </c>
      <c r="D9" s="141" t="s">
        <v>212</v>
      </c>
      <c r="E9" s="138">
        <v>35</v>
      </c>
      <c r="F9" s="141" t="s">
        <v>213</v>
      </c>
      <c r="G9" s="141" t="s">
        <v>215</v>
      </c>
      <c r="H9" s="141"/>
      <c r="I9" s="138"/>
    </row>
    <row r="10" spans="1:9" ht="18" customHeight="1">
      <c r="A10" s="138"/>
      <c r="B10" s="138" t="s">
        <v>606</v>
      </c>
      <c r="C10" s="219" t="s">
        <v>216</v>
      </c>
      <c r="D10" s="141" t="s">
        <v>212</v>
      </c>
      <c r="E10" s="138">
        <v>37</v>
      </c>
      <c r="F10" s="141" t="s">
        <v>213</v>
      </c>
      <c r="G10" s="141" t="s">
        <v>216</v>
      </c>
      <c r="H10" s="141"/>
      <c r="I10" s="138"/>
    </row>
    <row r="11" spans="1:9" ht="18" customHeight="1">
      <c r="A11" s="138"/>
      <c r="B11" s="138" t="s">
        <v>608</v>
      </c>
      <c r="C11" s="219" t="s">
        <v>609</v>
      </c>
      <c r="D11" s="141" t="s">
        <v>212</v>
      </c>
      <c r="E11" s="138">
        <v>38</v>
      </c>
      <c r="F11" s="141" t="s">
        <v>213</v>
      </c>
      <c r="G11" s="141" t="s">
        <v>610</v>
      </c>
      <c r="H11" s="141"/>
      <c r="I11" s="138"/>
    </row>
    <row r="12" spans="1:9" ht="18" customHeight="1">
      <c r="A12" s="138"/>
      <c r="B12" s="138" t="s">
        <v>611</v>
      </c>
      <c r="C12" s="219" t="s">
        <v>612</v>
      </c>
      <c r="D12" s="141" t="s">
        <v>212</v>
      </c>
      <c r="E12" s="138">
        <v>51</v>
      </c>
      <c r="F12" s="141" t="s">
        <v>213</v>
      </c>
      <c r="G12" s="141" t="s">
        <v>218</v>
      </c>
      <c r="H12" s="141"/>
      <c r="I12" s="138"/>
    </row>
    <row r="13" spans="1:9" ht="18" customHeight="1">
      <c r="A13" s="138"/>
      <c r="B13" s="138" t="s">
        <v>217</v>
      </c>
      <c r="C13" s="219" t="s">
        <v>219</v>
      </c>
      <c r="D13" s="141" t="s">
        <v>220</v>
      </c>
      <c r="E13" s="138">
        <v>52</v>
      </c>
      <c r="F13" s="141" t="s">
        <v>213</v>
      </c>
      <c r="G13" s="141" t="s">
        <v>613</v>
      </c>
      <c r="H13" s="141" t="s">
        <v>307</v>
      </c>
      <c r="I13" s="138"/>
    </row>
    <row r="14" spans="1:9" ht="18" customHeight="1">
      <c r="A14" s="138"/>
      <c r="B14" s="138" t="s">
        <v>217</v>
      </c>
      <c r="C14" s="219" t="s">
        <v>145</v>
      </c>
      <c r="D14" s="141" t="s">
        <v>221</v>
      </c>
      <c r="E14" s="138">
        <v>53</v>
      </c>
      <c r="F14" s="141" t="s">
        <v>213</v>
      </c>
      <c r="G14" s="141" t="s">
        <v>145</v>
      </c>
      <c r="H14" s="141" t="s">
        <v>614</v>
      </c>
      <c r="I14" s="142"/>
    </row>
    <row r="15" spans="1:9" ht="18" customHeight="1">
      <c r="A15" s="138"/>
      <c r="B15" s="138" t="s">
        <v>217</v>
      </c>
      <c r="C15" s="219" t="s">
        <v>347</v>
      </c>
      <c r="D15" s="141" t="s">
        <v>222</v>
      </c>
      <c r="E15" s="138">
        <v>54</v>
      </c>
      <c r="F15" s="141" t="s">
        <v>213</v>
      </c>
      <c r="G15" s="141" t="s">
        <v>223</v>
      </c>
      <c r="H15" s="141"/>
      <c r="I15" s="138"/>
    </row>
    <row r="16" spans="1:9" ht="18" customHeight="1">
      <c r="A16" s="138"/>
      <c r="B16" s="138" t="s">
        <v>615</v>
      </c>
      <c r="C16" s="219" t="s">
        <v>348</v>
      </c>
      <c r="D16" s="141" t="s">
        <v>349</v>
      </c>
      <c r="E16" s="138">
        <v>55</v>
      </c>
      <c r="F16" s="141" t="s">
        <v>213</v>
      </c>
      <c r="G16" s="141" t="s">
        <v>224</v>
      </c>
      <c r="H16" s="143" t="s">
        <v>616</v>
      </c>
      <c r="I16" s="138"/>
    </row>
    <row r="17" spans="1:9" ht="18" customHeight="1">
      <c r="A17" s="138"/>
      <c r="B17" s="138" t="s">
        <v>611</v>
      </c>
      <c r="C17" s="219" t="s">
        <v>346</v>
      </c>
      <c r="D17" s="141" t="s">
        <v>225</v>
      </c>
      <c r="E17" s="138">
        <v>56</v>
      </c>
      <c r="F17" s="141" t="s">
        <v>213</v>
      </c>
      <c r="G17" s="144" t="s">
        <v>617</v>
      </c>
      <c r="H17" s="141"/>
      <c r="I17" s="138"/>
    </row>
    <row r="18" spans="1:9" ht="18" customHeight="1">
      <c r="A18" s="138"/>
      <c r="B18" s="138" t="s">
        <v>217</v>
      </c>
      <c r="C18" s="219" t="s">
        <v>618</v>
      </c>
      <c r="D18" s="141" t="s">
        <v>226</v>
      </c>
      <c r="E18" s="138">
        <v>57</v>
      </c>
      <c r="F18" s="141" t="s">
        <v>213</v>
      </c>
      <c r="G18" s="141" t="s">
        <v>618</v>
      </c>
      <c r="H18" s="141" t="s">
        <v>227</v>
      </c>
      <c r="I18" s="138"/>
    </row>
    <row r="19" spans="1:9" ht="18" customHeight="1">
      <c r="A19" s="138"/>
      <c r="B19" s="138" t="s">
        <v>619</v>
      </c>
      <c r="C19" s="219" t="s">
        <v>352</v>
      </c>
      <c r="D19" s="141" t="s">
        <v>228</v>
      </c>
      <c r="E19" s="138">
        <v>58</v>
      </c>
      <c r="F19" s="141" t="s">
        <v>213</v>
      </c>
      <c r="G19" s="141" t="s">
        <v>620</v>
      </c>
      <c r="H19" s="141" t="s">
        <v>229</v>
      </c>
      <c r="I19" s="138"/>
    </row>
    <row r="20" spans="1:9" ht="18" customHeight="1">
      <c r="A20" s="138"/>
      <c r="B20" s="138" t="s">
        <v>621</v>
      </c>
      <c r="C20" s="219" t="s">
        <v>230</v>
      </c>
      <c r="D20" s="141" t="s">
        <v>306</v>
      </c>
      <c r="E20" s="138">
        <v>59</v>
      </c>
      <c r="F20" s="141" t="s">
        <v>213</v>
      </c>
      <c r="G20" s="141" t="s">
        <v>622</v>
      </c>
      <c r="H20" s="141"/>
      <c r="I20" s="138"/>
    </row>
    <row r="21" spans="1:9" ht="18" customHeight="1">
      <c r="A21" s="138"/>
      <c r="B21" s="138" t="s">
        <v>217</v>
      </c>
      <c r="C21" s="219" t="s">
        <v>350</v>
      </c>
      <c r="D21" s="141" t="s">
        <v>316</v>
      </c>
      <c r="E21" s="138">
        <v>60</v>
      </c>
      <c r="F21" s="141" t="s">
        <v>213</v>
      </c>
      <c r="G21" s="141" t="s">
        <v>317</v>
      </c>
      <c r="H21" s="141"/>
      <c r="I21" s="138"/>
    </row>
    <row r="22" spans="1:9" ht="18" customHeight="1">
      <c r="A22" s="138"/>
      <c r="B22" s="138" t="s">
        <v>611</v>
      </c>
      <c r="C22" s="219" t="s">
        <v>351</v>
      </c>
      <c r="D22" s="141" t="s">
        <v>231</v>
      </c>
      <c r="E22" s="138">
        <v>61</v>
      </c>
      <c r="F22" s="141" t="s">
        <v>213</v>
      </c>
      <c r="G22" s="141" t="s">
        <v>232</v>
      </c>
      <c r="H22" s="143" t="s">
        <v>623</v>
      </c>
      <c r="I22" s="142"/>
    </row>
    <row r="23" spans="1:9" ht="18" customHeight="1">
      <c r="A23" s="138"/>
      <c r="B23" s="138" t="s">
        <v>615</v>
      </c>
      <c r="C23" s="219" t="s">
        <v>624</v>
      </c>
      <c r="D23" s="141" t="s">
        <v>234</v>
      </c>
      <c r="E23" s="138">
        <v>62</v>
      </c>
      <c r="F23" s="141" t="s">
        <v>213</v>
      </c>
      <c r="G23" s="141" t="s">
        <v>233</v>
      </c>
      <c r="H23" s="141"/>
      <c r="I23" s="138"/>
    </row>
    <row r="24" spans="1:9" ht="18" customHeight="1">
      <c r="A24" s="138"/>
      <c r="B24" s="138" t="s">
        <v>625</v>
      </c>
      <c r="C24" s="219" t="s">
        <v>345</v>
      </c>
      <c r="D24" s="141" t="s">
        <v>235</v>
      </c>
      <c r="E24" s="138">
        <v>63</v>
      </c>
      <c r="F24" s="141" t="s">
        <v>213</v>
      </c>
      <c r="G24" s="141" t="s">
        <v>626</v>
      </c>
      <c r="H24" s="141"/>
      <c r="I24" s="138"/>
    </row>
    <row r="25" spans="1:9" ht="18" customHeight="1">
      <c r="A25" s="138"/>
      <c r="B25" s="138" t="s">
        <v>217</v>
      </c>
      <c r="C25" s="219" t="s">
        <v>627</v>
      </c>
      <c r="D25" s="141" t="s">
        <v>313</v>
      </c>
      <c r="E25" s="138">
        <v>64</v>
      </c>
      <c r="F25" s="141" t="s">
        <v>213</v>
      </c>
      <c r="G25" s="141" t="s">
        <v>628</v>
      </c>
      <c r="H25" s="143" t="s">
        <v>365</v>
      </c>
      <c r="I25" s="138"/>
    </row>
    <row r="26" spans="1:9" s="53" customFormat="1" ht="18" customHeight="1">
      <c r="A26" s="138"/>
      <c r="B26" s="138" t="s">
        <v>318</v>
      </c>
      <c r="C26" s="220" t="s">
        <v>629</v>
      </c>
      <c r="D26" s="140" t="s">
        <v>314</v>
      </c>
      <c r="E26" s="138"/>
      <c r="F26" s="140" t="s">
        <v>148</v>
      </c>
      <c r="G26" s="140" t="s">
        <v>630</v>
      </c>
      <c r="H26" s="138"/>
      <c r="I26" s="138"/>
    </row>
    <row r="27" spans="1:9" s="53" customFormat="1" ht="18" customHeight="1">
      <c r="A27" s="138"/>
      <c r="B27" s="138" t="s">
        <v>631</v>
      </c>
      <c r="C27" s="220" t="s">
        <v>190</v>
      </c>
      <c r="D27" s="140" t="s">
        <v>314</v>
      </c>
      <c r="E27" s="138"/>
      <c r="F27" s="140" t="s">
        <v>632</v>
      </c>
      <c r="G27" s="140" t="s">
        <v>633</v>
      </c>
      <c r="H27" s="138"/>
      <c r="I27" s="138"/>
    </row>
    <row r="28" spans="1:9" ht="18" customHeight="1">
      <c r="A28" s="138"/>
      <c r="B28" s="138" t="s">
        <v>318</v>
      </c>
      <c r="C28" s="219" t="s">
        <v>634</v>
      </c>
      <c r="D28" s="140" t="s">
        <v>314</v>
      </c>
      <c r="E28" s="138"/>
      <c r="F28" s="141" t="s">
        <v>635</v>
      </c>
      <c r="G28" s="141" t="s">
        <v>636</v>
      </c>
      <c r="H28" s="141"/>
      <c r="I28" s="138"/>
    </row>
    <row r="29" spans="1:9" ht="18" customHeight="1">
      <c r="A29" s="138"/>
      <c r="B29" s="138" t="s">
        <v>631</v>
      </c>
      <c r="C29" s="219" t="s">
        <v>637</v>
      </c>
      <c r="D29" s="140" t="s">
        <v>192</v>
      </c>
      <c r="E29" s="138"/>
      <c r="F29" s="141" t="s">
        <v>638</v>
      </c>
      <c r="G29" s="141" t="s">
        <v>639</v>
      </c>
      <c r="H29" s="141"/>
      <c r="I29" s="138"/>
    </row>
    <row r="30" spans="1:9" ht="18" customHeight="1">
      <c r="A30" s="138"/>
      <c r="B30" s="138" t="s">
        <v>318</v>
      </c>
      <c r="C30" s="219" t="s">
        <v>640</v>
      </c>
      <c r="D30" s="140" t="s">
        <v>325</v>
      </c>
      <c r="E30" s="138"/>
      <c r="F30" s="141" t="s">
        <v>640</v>
      </c>
      <c r="G30" s="141" t="s">
        <v>641</v>
      </c>
      <c r="H30" s="141"/>
      <c r="I30" s="138"/>
    </row>
    <row r="31" spans="1:9" ht="18" customHeight="1">
      <c r="A31" s="138"/>
      <c r="B31" s="138" t="s">
        <v>642</v>
      </c>
      <c r="C31" s="219" t="s">
        <v>643</v>
      </c>
      <c r="D31" s="140" t="s">
        <v>329</v>
      </c>
      <c r="E31" s="138"/>
      <c r="F31" s="141" t="s">
        <v>644</v>
      </c>
      <c r="G31" s="141" t="s">
        <v>330</v>
      </c>
      <c r="H31" s="141"/>
      <c r="I31" s="138"/>
    </row>
    <row r="32" spans="1:9" ht="18" customHeight="1">
      <c r="A32" s="138"/>
      <c r="B32" s="138" t="s">
        <v>318</v>
      </c>
      <c r="C32" s="219" t="s">
        <v>645</v>
      </c>
      <c r="D32" s="140" t="s">
        <v>332</v>
      </c>
      <c r="E32" s="138"/>
      <c r="F32" s="141" t="s">
        <v>331</v>
      </c>
      <c r="G32" s="141" t="s">
        <v>646</v>
      </c>
      <c r="H32" s="141"/>
      <c r="I32" s="138"/>
    </row>
    <row r="33" spans="1:9" ht="18" customHeight="1">
      <c r="A33" s="138"/>
      <c r="B33" s="138" t="s">
        <v>318</v>
      </c>
      <c r="C33" s="219" t="s">
        <v>647</v>
      </c>
      <c r="D33" s="140" t="s">
        <v>324</v>
      </c>
      <c r="E33" s="138"/>
      <c r="F33" s="141" t="s">
        <v>648</v>
      </c>
      <c r="G33" s="141" t="s">
        <v>649</v>
      </c>
      <c r="H33" s="141"/>
      <c r="I33" s="138"/>
    </row>
    <row r="34" spans="1:9" ht="18" customHeight="1">
      <c r="A34" s="138"/>
      <c r="B34" s="138" t="s">
        <v>318</v>
      </c>
      <c r="C34" s="219" t="s">
        <v>650</v>
      </c>
      <c r="D34" s="140" t="s">
        <v>337</v>
      </c>
      <c r="E34" s="138"/>
      <c r="F34" s="141" t="s">
        <v>651</v>
      </c>
      <c r="G34" s="141" t="s">
        <v>652</v>
      </c>
      <c r="H34" s="141"/>
      <c r="I34" s="138"/>
    </row>
    <row r="35" spans="1:9" ht="18" customHeight="1">
      <c r="A35" s="138"/>
      <c r="B35" s="138" t="s">
        <v>318</v>
      </c>
      <c r="C35" s="219" t="s">
        <v>653</v>
      </c>
      <c r="D35" s="140" t="s">
        <v>339</v>
      </c>
      <c r="E35" s="138"/>
      <c r="F35" s="141" t="s">
        <v>654</v>
      </c>
      <c r="G35" s="141" t="s">
        <v>338</v>
      </c>
      <c r="H35" s="141"/>
      <c r="I35" s="138"/>
    </row>
    <row r="36" spans="1:9" ht="18" customHeight="1">
      <c r="A36" s="138"/>
      <c r="B36" s="138" t="s">
        <v>318</v>
      </c>
      <c r="C36" s="219" t="s">
        <v>340</v>
      </c>
      <c r="D36" s="140" t="s">
        <v>341</v>
      </c>
      <c r="E36" s="138"/>
      <c r="F36" s="141" t="s">
        <v>655</v>
      </c>
      <c r="G36" s="141" t="s">
        <v>342</v>
      </c>
      <c r="H36" s="141"/>
      <c r="I36" s="138"/>
    </row>
    <row r="37" spans="1:9" ht="18" customHeight="1">
      <c r="A37" s="138"/>
      <c r="B37" s="138" t="s">
        <v>318</v>
      </c>
      <c r="C37" s="219" t="s">
        <v>656</v>
      </c>
      <c r="D37" s="140" t="s">
        <v>343</v>
      </c>
      <c r="E37" s="138"/>
      <c r="F37" s="141" t="s">
        <v>657</v>
      </c>
      <c r="G37" s="141" t="s">
        <v>658</v>
      </c>
      <c r="H37" s="141"/>
      <c r="I37" s="138"/>
    </row>
    <row r="38" spans="1:9" ht="18" customHeight="1">
      <c r="A38" s="138"/>
      <c r="B38" s="138" t="s">
        <v>318</v>
      </c>
      <c r="C38" s="219" t="s">
        <v>353</v>
      </c>
      <c r="D38" s="140" t="s">
        <v>354</v>
      </c>
      <c r="E38" s="138"/>
      <c r="F38" s="141" t="s">
        <v>355</v>
      </c>
      <c r="G38" s="141" t="s">
        <v>356</v>
      </c>
      <c r="H38" s="141"/>
      <c r="I38" s="138"/>
    </row>
    <row r="39" spans="1:9" ht="18" customHeight="1">
      <c r="A39" s="138"/>
      <c r="B39" s="138" t="s">
        <v>631</v>
      </c>
      <c r="C39" s="219" t="s">
        <v>659</v>
      </c>
      <c r="D39" s="140" t="s">
        <v>454</v>
      </c>
      <c r="E39" s="138"/>
      <c r="F39" s="141" t="s">
        <v>660</v>
      </c>
      <c r="G39" s="141" t="s">
        <v>661</v>
      </c>
      <c r="H39" s="141"/>
      <c r="I39" s="138"/>
    </row>
    <row r="40" spans="1:9" ht="18" customHeight="1">
      <c r="A40" s="138"/>
      <c r="B40" s="138" t="s">
        <v>318</v>
      </c>
      <c r="C40" s="219" t="s">
        <v>456</v>
      </c>
      <c r="D40" s="140" t="s">
        <v>193</v>
      </c>
      <c r="E40" s="138"/>
      <c r="F40" s="141" t="s">
        <v>194</v>
      </c>
      <c r="G40" s="141" t="s">
        <v>195</v>
      </c>
      <c r="H40" s="141"/>
      <c r="I40" s="138"/>
    </row>
    <row r="41" spans="1:9" ht="18" customHeight="1">
      <c r="A41" s="138"/>
      <c r="B41" s="138" t="s">
        <v>662</v>
      </c>
      <c r="C41" s="219" t="s">
        <v>196</v>
      </c>
      <c r="D41" s="141" t="s">
        <v>197</v>
      </c>
      <c r="E41" s="138"/>
      <c r="F41" s="141" t="s">
        <v>322</v>
      </c>
      <c r="G41" s="141" t="s">
        <v>545</v>
      </c>
      <c r="H41" s="141"/>
      <c r="I41" s="138"/>
    </row>
    <row r="42" spans="1:9" ht="18" customHeight="1">
      <c r="A42" s="138"/>
      <c r="B42" s="138" t="s">
        <v>663</v>
      </c>
      <c r="C42" s="219" t="s">
        <v>320</v>
      </c>
      <c r="D42" s="141" t="s">
        <v>321</v>
      </c>
      <c r="E42" s="138"/>
      <c r="F42" s="141" t="s">
        <v>320</v>
      </c>
      <c r="G42" s="141" t="s">
        <v>546</v>
      </c>
      <c r="H42" s="141"/>
      <c r="I42" s="138"/>
    </row>
    <row r="43" spans="1:9" ht="18" customHeight="1">
      <c r="A43" s="138"/>
      <c r="B43" s="138" t="s">
        <v>664</v>
      </c>
      <c r="C43" s="219" t="s">
        <v>665</v>
      </c>
      <c r="D43" s="141" t="s">
        <v>336</v>
      </c>
      <c r="E43" s="138"/>
      <c r="F43" s="141" t="s">
        <v>666</v>
      </c>
      <c r="G43" s="141" t="s">
        <v>667</v>
      </c>
      <c r="H43" s="141"/>
      <c r="I43" s="138"/>
    </row>
    <row r="44" spans="1:9" ht="18" customHeight="1">
      <c r="A44" s="138"/>
      <c r="B44" s="138" t="s">
        <v>668</v>
      </c>
      <c r="C44" s="219" t="s">
        <v>198</v>
      </c>
      <c r="D44" s="141" t="s">
        <v>199</v>
      </c>
      <c r="E44" s="138"/>
      <c r="F44" s="141" t="s">
        <v>669</v>
      </c>
      <c r="G44" s="141" t="s">
        <v>200</v>
      </c>
      <c r="H44" s="141"/>
      <c r="I44" s="138"/>
    </row>
    <row r="45" spans="1:9" ht="18" customHeight="1">
      <c r="A45" s="138"/>
      <c r="B45" s="138" t="s">
        <v>670</v>
      </c>
      <c r="C45" s="219" t="s">
        <v>671</v>
      </c>
      <c r="D45" s="141" t="s">
        <v>201</v>
      </c>
      <c r="E45" s="138"/>
      <c r="F45" s="141" t="s">
        <v>672</v>
      </c>
      <c r="G45" s="141" t="s">
        <v>673</v>
      </c>
      <c r="H45" s="141" t="s">
        <v>308</v>
      </c>
      <c r="I45" s="142"/>
    </row>
    <row r="46" spans="1:9" ht="18" customHeight="1">
      <c r="A46" s="138"/>
      <c r="B46" s="138" t="s">
        <v>674</v>
      </c>
      <c r="C46" s="219" t="s">
        <v>544</v>
      </c>
      <c r="D46" s="141" t="s">
        <v>202</v>
      </c>
      <c r="E46" s="138"/>
      <c r="F46" s="141" t="s">
        <v>675</v>
      </c>
      <c r="G46" s="141" t="s">
        <v>676</v>
      </c>
      <c r="H46" s="141" t="s">
        <v>309</v>
      </c>
      <c r="I46" s="142"/>
    </row>
    <row r="47" spans="1:9" ht="18" customHeight="1">
      <c r="A47" s="138"/>
      <c r="B47" s="138" t="s">
        <v>677</v>
      </c>
      <c r="C47" s="219" t="s">
        <v>203</v>
      </c>
      <c r="D47" s="141" t="s">
        <v>204</v>
      </c>
      <c r="E47" s="138"/>
      <c r="F47" s="141" t="s">
        <v>678</v>
      </c>
      <c r="G47" s="141" t="s">
        <v>203</v>
      </c>
      <c r="H47" s="141" t="s">
        <v>310</v>
      </c>
      <c r="I47" s="142"/>
    </row>
    <row r="48" spans="1:9" ht="18" customHeight="1">
      <c r="A48" s="138"/>
      <c r="B48" s="138" t="s">
        <v>677</v>
      </c>
      <c r="C48" s="219" t="s">
        <v>679</v>
      </c>
      <c r="D48" s="141" t="s">
        <v>205</v>
      </c>
      <c r="E48" s="138"/>
      <c r="F48" s="141" t="s">
        <v>680</v>
      </c>
      <c r="G48" s="141" t="s">
        <v>303</v>
      </c>
      <c r="H48" s="141" t="s">
        <v>312</v>
      </c>
      <c r="I48" s="138"/>
    </row>
    <row r="49" spans="1:9" ht="18" customHeight="1">
      <c r="A49" s="138"/>
      <c r="B49" s="138" t="s">
        <v>674</v>
      </c>
      <c r="C49" s="219" t="s">
        <v>681</v>
      </c>
      <c r="D49" s="141" t="s">
        <v>206</v>
      </c>
      <c r="E49" s="138"/>
      <c r="F49" s="141" t="s">
        <v>682</v>
      </c>
      <c r="G49" s="141" t="s">
        <v>207</v>
      </c>
      <c r="H49" s="141" t="s">
        <v>311</v>
      </c>
      <c r="I49" s="138"/>
    </row>
    <row r="50" spans="1:9" ht="18" customHeight="1">
      <c r="A50" s="138"/>
      <c r="B50" s="138" t="s">
        <v>683</v>
      </c>
      <c r="C50" s="219" t="s">
        <v>684</v>
      </c>
      <c r="D50" s="141" t="s">
        <v>326</v>
      </c>
      <c r="E50" s="138"/>
      <c r="F50" s="141" t="s">
        <v>685</v>
      </c>
      <c r="G50" s="141" t="s">
        <v>684</v>
      </c>
      <c r="H50" s="141" t="s">
        <v>333</v>
      </c>
      <c r="I50" s="138"/>
    </row>
    <row r="51" spans="1:9" ht="18" customHeight="1">
      <c r="A51" s="138"/>
      <c r="B51" s="138" t="s">
        <v>686</v>
      </c>
      <c r="C51" s="219" t="s">
        <v>687</v>
      </c>
      <c r="D51" s="141" t="s">
        <v>327</v>
      </c>
      <c r="E51" s="138"/>
      <c r="F51" s="141" t="s">
        <v>688</v>
      </c>
      <c r="G51" s="141" t="s">
        <v>687</v>
      </c>
      <c r="H51" s="141" t="s">
        <v>334</v>
      </c>
      <c r="I51" s="138"/>
    </row>
    <row r="52" spans="1:9" ht="18" customHeight="1">
      <c r="A52" s="138"/>
      <c r="B52" s="138" t="s">
        <v>689</v>
      </c>
      <c r="C52" s="219" t="s">
        <v>690</v>
      </c>
      <c r="D52" s="141" t="s">
        <v>344</v>
      </c>
      <c r="E52" s="138"/>
      <c r="F52" s="141" t="s">
        <v>691</v>
      </c>
      <c r="G52" s="141" t="s">
        <v>690</v>
      </c>
      <c r="H52" s="141"/>
      <c r="I52" s="138"/>
    </row>
    <row r="53" spans="1:9" ht="18" customHeight="1">
      <c r="A53" s="138"/>
      <c r="B53" s="138" t="s">
        <v>686</v>
      </c>
      <c r="C53" s="219" t="s">
        <v>208</v>
      </c>
      <c r="D53" s="141" t="s">
        <v>209</v>
      </c>
      <c r="E53" s="138"/>
      <c r="F53" s="141" t="s">
        <v>692</v>
      </c>
      <c r="G53" s="141" t="s">
        <v>210</v>
      </c>
      <c r="H53" s="141"/>
      <c r="I53" s="138"/>
    </row>
    <row r="54" spans="1:9" ht="18" customHeight="1">
      <c r="A54" s="145"/>
      <c r="B54" s="138" t="s">
        <v>315</v>
      </c>
      <c r="C54" s="219" t="s">
        <v>693</v>
      </c>
      <c r="D54" s="141" t="s">
        <v>240</v>
      </c>
      <c r="E54" s="138"/>
      <c r="F54" s="146" t="s">
        <v>694</v>
      </c>
      <c r="G54" s="146" t="s">
        <v>695</v>
      </c>
      <c r="H54" s="146" t="s">
        <v>696</v>
      </c>
      <c r="I54" s="141"/>
    </row>
    <row r="55" spans="1:9" ht="18" customHeight="1">
      <c r="A55" s="145"/>
      <c r="B55" s="138" t="s">
        <v>315</v>
      </c>
      <c r="C55" s="219" t="s">
        <v>697</v>
      </c>
      <c r="D55" s="141" t="s">
        <v>323</v>
      </c>
      <c r="E55" s="138"/>
      <c r="F55" s="146" t="s">
        <v>698</v>
      </c>
      <c r="G55" s="146" t="s">
        <v>699</v>
      </c>
      <c r="H55" s="146"/>
      <c r="I55" s="141"/>
    </row>
    <row r="56" spans="1:9" ht="18" customHeight="1">
      <c r="A56" s="138"/>
      <c r="B56" s="138" t="s">
        <v>315</v>
      </c>
      <c r="C56" s="219" t="s">
        <v>700</v>
      </c>
      <c r="D56" s="141" t="s">
        <v>236</v>
      </c>
      <c r="E56" s="138"/>
      <c r="F56" s="141" t="s">
        <v>701</v>
      </c>
      <c r="G56" s="141" t="s">
        <v>237</v>
      </c>
      <c r="H56" s="143" t="s">
        <v>702</v>
      </c>
      <c r="I56" s="213"/>
    </row>
    <row r="57" spans="1:9" ht="18" customHeight="1">
      <c r="A57" s="138"/>
      <c r="B57" s="138" t="s">
        <v>315</v>
      </c>
      <c r="C57" s="219" t="s">
        <v>703</v>
      </c>
      <c r="D57" s="141" t="s">
        <v>238</v>
      </c>
      <c r="E57" s="138"/>
      <c r="F57" s="141" t="s">
        <v>704</v>
      </c>
      <c r="G57" s="141" t="s">
        <v>705</v>
      </c>
      <c r="H57" s="141" t="s">
        <v>239</v>
      </c>
      <c r="I57" s="213"/>
    </row>
    <row r="58" spans="1:9" ht="18" customHeight="1">
      <c r="A58" s="138"/>
      <c r="B58" s="138" t="s">
        <v>315</v>
      </c>
      <c r="C58" s="219" t="s">
        <v>706</v>
      </c>
      <c r="D58" s="141" t="s">
        <v>305</v>
      </c>
      <c r="E58" s="138"/>
      <c r="F58" s="141" t="s">
        <v>304</v>
      </c>
      <c r="G58" s="141" t="s">
        <v>707</v>
      </c>
      <c r="H58" s="141" t="s">
        <v>319</v>
      </c>
      <c r="I58" s="213"/>
    </row>
    <row r="59" spans="1:9" ht="18" customHeight="1">
      <c r="A59" s="141"/>
      <c r="B59" s="138" t="s">
        <v>315</v>
      </c>
      <c r="C59" s="219" t="s">
        <v>708</v>
      </c>
      <c r="D59" s="146" t="s">
        <v>335</v>
      </c>
      <c r="E59" s="138"/>
      <c r="F59" s="146" t="s">
        <v>708</v>
      </c>
      <c r="G59" s="146" t="s">
        <v>709</v>
      </c>
      <c r="H59" s="141"/>
      <c r="I59" s="213"/>
    </row>
    <row r="61" spans="1:9" ht="18" customHeight="1">
      <c r="D61" s="147"/>
    </row>
  </sheetData>
  <sheetProtection sort="0" autoFilter="0"/>
  <autoFilter ref="A5:I5" xr:uid="{00000000-0009-0000-0000-000007000000}"/>
  <mergeCells count="1">
    <mergeCell ref="B1:C1"/>
  </mergeCells>
  <phoneticPr fontId="1"/>
  <pageMargins left="0.25" right="0.25" top="0.75" bottom="0.75" header="0.3" footer="0.3"/>
  <pageSetup paperSize="8" scale="7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AN63"/>
  <sheetViews>
    <sheetView topLeftCell="A4" zoomScale="85" zoomScaleNormal="85" workbookViewId="0">
      <selection activeCell="N3" sqref="N3:AG44"/>
    </sheetView>
  </sheetViews>
  <sheetFormatPr defaultRowHeight="18"/>
  <cols>
    <col min="2" max="3" width="9" style="4"/>
    <col min="9" max="9" width="9" style="224"/>
    <col min="10" max="12" width="8.58203125" style="179"/>
    <col min="13" max="13" width="34.5" style="179" customWidth="1"/>
    <col min="14" max="19" width="8.58203125" style="202" customWidth="1"/>
    <col min="20" max="20" width="10.58203125" style="202" customWidth="1"/>
    <col min="21" max="27" width="8.58203125" style="202" customWidth="1"/>
    <col min="28" max="29" width="8.58203125" customWidth="1"/>
    <col min="30" max="30" width="10.58203125" customWidth="1"/>
    <col min="31" max="33" width="8.58203125" customWidth="1"/>
    <col min="34" max="34" width="74.5" customWidth="1"/>
    <col min="35" max="35" width="22.58203125" bestFit="1" customWidth="1"/>
    <col min="36" max="37" width="13.1640625" bestFit="1" customWidth="1"/>
    <col min="38" max="38" width="28.08203125" bestFit="1" customWidth="1"/>
    <col min="39" max="39" width="25.58203125" bestFit="1" customWidth="1"/>
    <col min="40" max="40" width="21" customWidth="1"/>
  </cols>
  <sheetData>
    <row r="1" spans="1:40" ht="26.5">
      <c r="A1" s="42" t="s">
        <v>19</v>
      </c>
      <c r="B1" s="40"/>
      <c r="C1" s="40"/>
      <c r="D1" s="41"/>
      <c r="E1" s="39"/>
    </row>
    <row r="2" spans="1:40">
      <c r="B2" s="4" t="s">
        <v>20</v>
      </c>
      <c r="N2" s="202">
        <v>1</v>
      </c>
      <c r="O2" s="202">
        <v>2</v>
      </c>
      <c r="P2" s="202">
        <v>3</v>
      </c>
      <c r="Q2" s="202">
        <v>4</v>
      </c>
      <c r="R2" s="202">
        <v>5</v>
      </c>
      <c r="S2" s="202">
        <v>6</v>
      </c>
      <c r="T2" s="202">
        <v>7</v>
      </c>
      <c r="U2" s="202">
        <v>8</v>
      </c>
      <c r="V2" s="202">
        <v>9</v>
      </c>
      <c r="W2" s="202">
        <v>10</v>
      </c>
      <c r="X2" s="202">
        <v>11</v>
      </c>
      <c r="Y2" s="202">
        <v>12</v>
      </c>
      <c r="Z2" s="202">
        <v>13</v>
      </c>
      <c r="AA2" s="202">
        <v>14</v>
      </c>
      <c r="AB2" s="176">
        <v>15</v>
      </c>
      <c r="AC2" s="176">
        <v>16</v>
      </c>
      <c r="AD2" s="176">
        <v>17</v>
      </c>
      <c r="AE2" s="176">
        <v>18</v>
      </c>
      <c r="AF2" s="176">
        <v>19</v>
      </c>
      <c r="AG2" s="176">
        <v>20</v>
      </c>
      <c r="AH2" t="s">
        <v>180</v>
      </c>
      <c r="AI2" s="35"/>
      <c r="AJ2" s="35"/>
      <c r="AK2" s="35"/>
      <c r="AL2" s="35"/>
      <c r="AM2" s="35"/>
      <c r="AN2" s="35"/>
    </row>
    <row r="3" spans="1:40" ht="18" customHeight="1">
      <c r="B3" s="5">
        <v>1</v>
      </c>
      <c r="C3" s="4" t="s">
        <v>21</v>
      </c>
      <c r="D3" s="4" t="s">
        <v>22</v>
      </c>
      <c r="E3" t="s">
        <v>23</v>
      </c>
      <c r="F3" t="str">
        <f>B3&amp;D3</f>
        <v>101</v>
      </c>
      <c r="G3" t="str">
        <f>C3&amp;E3</f>
        <v>濃赤</v>
      </c>
      <c r="I3" s="224">
        <v>101</v>
      </c>
      <c r="J3" s="179" t="s">
        <v>24</v>
      </c>
      <c r="L3" s="179">
        <v>1</v>
      </c>
      <c r="M3" s="179" t="s">
        <v>257</v>
      </c>
      <c r="N3" s="241" t="s">
        <v>549</v>
      </c>
      <c r="O3" s="242" t="s">
        <v>250</v>
      </c>
      <c r="P3" s="242" t="s">
        <v>550</v>
      </c>
      <c r="Q3" s="242" t="s">
        <v>250</v>
      </c>
      <c r="R3" s="205" t="s">
        <v>551</v>
      </c>
      <c r="S3" s="242" t="s">
        <v>250</v>
      </c>
      <c r="T3" s="243" t="s">
        <v>552</v>
      </c>
      <c r="U3" s="242" t="s">
        <v>250</v>
      </c>
      <c r="V3" s="244"/>
      <c r="W3" s="244"/>
      <c r="X3" s="203"/>
      <c r="AB3" s="129"/>
      <c r="AC3" s="128"/>
      <c r="AD3" s="175"/>
      <c r="AE3" s="128"/>
      <c r="AF3" s="133"/>
      <c r="AG3" s="133"/>
      <c r="AH3" s="133" t="str">
        <f>N3&amp;O3&amp;P3&amp;Q3&amp;R3&amp;S3&amp;T3&amp;U3&amp;V3&amp;W3&amp;X3&amp;Y3&amp;Z3&amp;AA3&amp;AB3&amp;AC3&amp;AD3&amp;AE3&amp;AF3&amp;AG3</f>
        <v>　身丈：○○cm　肩幅：○○cm　身幅：○○cm　そで丈：○○cm</v>
      </c>
      <c r="AI3" s="684"/>
      <c r="AJ3" s="684"/>
      <c r="AK3" s="683"/>
      <c r="AL3" s="684"/>
      <c r="AM3" s="684"/>
      <c r="AN3" s="684"/>
    </row>
    <row r="4" spans="1:40" ht="18" customHeight="1">
      <c r="B4" s="5">
        <v>2</v>
      </c>
      <c r="C4" s="4" t="s">
        <v>25</v>
      </c>
      <c r="F4" t="str">
        <f>B4&amp;D3</f>
        <v>201</v>
      </c>
      <c r="G4" t="str">
        <f>C4&amp;E3</f>
        <v>中赤</v>
      </c>
      <c r="I4" s="224">
        <v>102</v>
      </c>
      <c r="J4" s="179" t="s">
        <v>26</v>
      </c>
      <c r="L4" s="179">
        <v>2</v>
      </c>
      <c r="M4" s="179" t="s">
        <v>258</v>
      </c>
      <c r="N4" s="242" t="s">
        <v>549</v>
      </c>
      <c r="O4" s="242" t="s">
        <v>250</v>
      </c>
      <c r="P4" s="205" t="s">
        <v>551</v>
      </c>
      <c r="Q4" s="242" t="s">
        <v>250</v>
      </c>
      <c r="R4" s="244" t="s">
        <v>553</v>
      </c>
      <c r="S4" s="242" t="s">
        <v>250</v>
      </c>
      <c r="T4" s="244"/>
      <c r="U4" s="242"/>
      <c r="V4" s="244"/>
      <c r="W4" s="242"/>
      <c r="AB4" s="129"/>
      <c r="AC4" s="128"/>
      <c r="AD4" s="175"/>
      <c r="AE4" s="128"/>
      <c r="AF4" s="133"/>
      <c r="AG4" s="128"/>
      <c r="AH4" s="133" t="str">
        <f t="shared" ref="AH4:AH44" si="0">N4&amp;O4&amp;P4&amp;Q4&amp;R4&amp;S4&amp;T4&amp;U4&amp;V4&amp;W4&amp;X4&amp;Y4&amp;Z4&amp;AA4&amp;AB4&amp;AC4&amp;AD4&amp;AE4&amp;AF4&amp;AG4</f>
        <v>　身丈：○○cm　身幅：○○cm　ゆき丈：○○cm</v>
      </c>
      <c r="AI4" s="684"/>
      <c r="AJ4" s="684"/>
      <c r="AK4" s="683"/>
      <c r="AL4" s="684"/>
      <c r="AM4" s="684"/>
      <c r="AN4" s="684"/>
    </row>
    <row r="5" spans="1:40" ht="19">
      <c r="B5" s="5">
        <v>3</v>
      </c>
      <c r="C5" s="4" t="s">
        <v>27</v>
      </c>
      <c r="F5" t="str">
        <f>B5&amp;D3</f>
        <v>301</v>
      </c>
      <c r="G5" t="str">
        <f>C5&amp;E3</f>
        <v>淡赤</v>
      </c>
      <c r="I5" s="224">
        <v>103</v>
      </c>
      <c r="J5" s="179" t="s">
        <v>28</v>
      </c>
      <c r="L5" s="179">
        <v>3</v>
      </c>
      <c r="M5" s="179" t="s">
        <v>259</v>
      </c>
      <c r="N5" s="242" t="s">
        <v>554</v>
      </c>
      <c r="O5" s="242" t="s">
        <v>250</v>
      </c>
      <c r="P5" s="242" t="s">
        <v>550</v>
      </c>
      <c r="Q5" s="242" t="s">
        <v>250</v>
      </c>
      <c r="R5" s="242" t="s">
        <v>551</v>
      </c>
      <c r="S5" s="242" t="s">
        <v>250</v>
      </c>
      <c r="T5" s="242" t="s">
        <v>552</v>
      </c>
      <c r="U5" s="242" t="s">
        <v>250</v>
      </c>
      <c r="V5" s="242" t="s">
        <v>553</v>
      </c>
      <c r="W5" s="242" t="s">
        <v>250</v>
      </c>
      <c r="X5" s="202" t="s">
        <v>555</v>
      </c>
      <c r="Y5" s="202" t="s">
        <v>250</v>
      </c>
      <c r="AB5" s="129"/>
      <c r="AC5" s="128"/>
      <c r="AD5" s="130"/>
      <c r="AE5" s="128"/>
      <c r="AF5" s="132"/>
      <c r="AG5" s="128"/>
      <c r="AH5" s="133" t="str">
        <f t="shared" si="0"/>
        <v>　着丈：○○cm　肩幅：○○cm　身幅：○○cm　そで丈：○○cm　ゆき丈：○○cm　首周り：○○cm</v>
      </c>
      <c r="AI5" s="30"/>
      <c r="AJ5" s="30"/>
      <c r="AK5" s="30"/>
      <c r="AL5" s="30"/>
      <c r="AM5" s="30"/>
      <c r="AN5" s="36"/>
    </row>
    <row r="6" spans="1:40" ht="19">
      <c r="B6" s="5">
        <v>1</v>
      </c>
      <c r="C6" s="4" t="s">
        <v>21</v>
      </c>
      <c r="D6" s="4" t="s">
        <v>29</v>
      </c>
      <c r="E6" t="s">
        <v>30</v>
      </c>
      <c r="F6" t="str">
        <f>B6&amp;D6</f>
        <v>102</v>
      </c>
      <c r="G6" t="str">
        <f>C6&amp;E6</f>
        <v>濃橙</v>
      </c>
      <c r="I6" s="224">
        <v>104</v>
      </c>
      <c r="J6" s="179" t="s">
        <v>31</v>
      </c>
      <c r="L6" s="179">
        <v>4</v>
      </c>
      <c r="M6" s="179" t="s">
        <v>275</v>
      </c>
      <c r="N6" s="242" t="s">
        <v>549</v>
      </c>
      <c r="O6" s="242" t="s">
        <v>250</v>
      </c>
      <c r="P6" s="242" t="s">
        <v>550</v>
      </c>
      <c r="Q6" s="242" t="s">
        <v>250</v>
      </c>
      <c r="R6" s="205" t="s">
        <v>551</v>
      </c>
      <c r="S6" s="242" t="s">
        <v>250</v>
      </c>
      <c r="T6" s="244"/>
      <c r="U6" s="242"/>
      <c r="V6" s="244"/>
      <c r="W6" s="242"/>
      <c r="AB6" s="129"/>
      <c r="AC6" s="128"/>
      <c r="AD6" s="175"/>
      <c r="AE6" s="128"/>
      <c r="AF6" s="133"/>
      <c r="AG6" s="128"/>
      <c r="AH6" s="133" t="str">
        <f t="shared" si="0"/>
        <v>　身丈：○○cm　肩幅：○○cm　身幅：○○cm</v>
      </c>
      <c r="AI6" s="30"/>
      <c r="AJ6" s="30"/>
      <c r="AK6" s="30"/>
      <c r="AL6" s="30"/>
      <c r="AM6" s="30"/>
      <c r="AN6" s="36"/>
    </row>
    <row r="7" spans="1:40" ht="19">
      <c r="B7" s="5">
        <v>2</v>
      </c>
      <c r="C7" s="4" t="s">
        <v>25</v>
      </c>
      <c r="F7" t="str">
        <f>B7&amp;D6</f>
        <v>202</v>
      </c>
      <c r="G7" t="str">
        <f>C7&amp;E6</f>
        <v>中橙</v>
      </c>
      <c r="I7" s="224">
        <v>105</v>
      </c>
      <c r="J7" s="179" t="s">
        <v>32</v>
      </c>
      <c r="L7" s="179">
        <v>5</v>
      </c>
      <c r="M7" s="179" t="s">
        <v>260</v>
      </c>
      <c r="N7" s="242" t="s">
        <v>554</v>
      </c>
      <c r="O7" s="242" t="s">
        <v>250</v>
      </c>
      <c r="P7" s="242" t="s">
        <v>550</v>
      </c>
      <c r="Q7" s="242" t="s">
        <v>250</v>
      </c>
      <c r="R7" s="242" t="s">
        <v>551</v>
      </c>
      <c r="S7" s="242" t="s">
        <v>250</v>
      </c>
      <c r="T7" s="242" t="s">
        <v>552</v>
      </c>
      <c r="U7" s="242" t="s">
        <v>250</v>
      </c>
      <c r="V7" s="242"/>
      <c r="W7" s="242"/>
      <c r="AB7" s="129"/>
      <c r="AC7" s="129"/>
      <c r="AD7" s="131"/>
      <c r="AE7" s="131"/>
      <c r="AF7" s="132"/>
      <c r="AG7" s="132"/>
      <c r="AH7" s="133" t="str">
        <f t="shared" si="0"/>
        <v>　着丈：○○cm　肩幅：○○cm　身幅：○○cm　そで丈：○○cm</v>
      </c>
      <c r="AI7" s="30"/>
      <c r="AJ7" s="30"/>
      <c r="AK7" s="30"/>
      <c r="AL7" s="30"/>
      <c r="AM7" s="30"/>
      <c r="AN7" s="36"/>
    </row>
    <row r="8" spans="1:40" ht="19">
      <c r="B8" s="5">
        <v>3</v>
      </c>
      <c r="C8" s="4" t="s">
        <v>27</v>
      </c>
      <c r="F8" t="str">
        <f>B8&amp;D6</f>
        <v>302</v>
      </c>
      <c r="G8" t="str">
        <f>C8&amp;E6</f>
        <v>淡橙</v>
      </c>
      <c r="I8" s="224">
        <v>106</v>
      </c>
      <c r="J8" s="179" t="s">
        <v>33</v>
      </c>
      <c r="L8" s="179">
        <v>6</v>
      </c>
      <c r="M8" s="179" t="s">
        <v>150</v>
      </c>
      <c r="N8" s="242" t="s">
        <v>556</v>
      </c>
      <c r="O8" s="242" t="s">
        <v>250</v>
      </c>
      <c r="P8" s="205" t="s">
        <v>557</v>
      </c>
      <c r="Q8" s="242" t="s">
        <v>250</v>
      </c>
      <c r="R8" s="245" t="s">
        <v>558</v>
      </c>
      <c r="S8" s="242" t="s">
        <v>250</v>
      </c>
      <c r="T8" s="246" t="s">
        <v>559</v>
      </c>
      <c r="U8" s="242" t="s">
        <v>250</v>
      </c>
      <c r="V8" s="246"/>
      <c r="W8" s="242"/>
      <c r="AB8" s="129"/>
      <c r="AC8" s="129"/>
      <c r="AD8" s="130"/>
      <c r="AE8" s="131"/>
      <c r="AF8" s="132"/>
      <c r="AG8" s="132"/>
      <c r="AH8" s="133" t="str">
        <f t="shared" si="0"/>
        <v>　ウエスト：○○cm　ヒップ：○○cm　また上：○○cm　また下：○○cm</v>
      </c>
      <c r="AI8" s="30"/>
      <c r="AJ8" s="30"/>
      <c r="AK8" s="30"/>
      <c r="AL8" s="30"/>
      <c r="AM8" s="30"/>
      <c r="AN8" s="36"/>
    </row>
    <row r="9" spans="1:40" ht="19">
      <c r="B9" s="5">
        <v>1</v>
      </c>
      <c r="C9" s="4" t="s">
        <v>21</v>
      </c>
      <c r="D9" s="4" t="s">
        <v>34</v>
      </c>
      <c r="E9" t="s">
        <v>35</v>
      </c>
      <c r="F9" t="str">
        <f>B9&amp;D9</f>
        <v>103</v>
      </c>
      <c r="G9" t="str">
        <f>C9&amp;E9</f>
        <v>濃黄</v>
      </c>
      <c r="I9" s="224">
        <v>107</v>
      </c>
      <c r="J9" s="179" t="s">
        <v>36</v>
      </c>
      <c r="L9" s="179">
        <v>7</v>
      </c>
      <c r="M9" s="179" t="s">
        <v>151</v>
      </c>
      <c r="N9" s="242" t="s">
        <v>560</v>
      </c>
      <c r="O9" s="242" t="s">
        <v>250</v>
      </c>
      <c r="P9" s="242" t="s">
        <v>556</v>
      </c>
      <c r="Q9" s="242" t="s">
        <v>250</v>
      </c>
      <c r="R9" s="205" t="s">
        <v>557</v>
      </c>
      <c r="S9" s="242" t="s">
        <v>250</v>
      </c>
      <c r="T9" s="247"/>
      <c r="U9" s="247"/>
      <c r="V9" s="246"/>
      <c r="W9" s="246"/>
      <c r="AB9" s="129"/>
      <c r="AC9" s="129"/>
      <c r="AD9" s="131"/>
      <c r="AE9" s="131"/>
      <c r="AF9" s="132"/>
      <c r="AG9" s="132"/>
      <c r="AH9" s="133" t="str">
        <f t="shared" si="0"/>
        <v>　総丈：○○cm　ウエスト：○○cm　ヒップ：○○cm</v>
      </c>
      <c r="AI9" s="30"/>
      <c r="AJ9" s="30"/>
      <c r="AK9" s="30"/>
      <c r="AL9" s="30"/>
      <c r="AM9" s="30"/>
      <c r="AN9" s="36"/>
    </row>
    <row r="10" spans="1:40" ht="19">
      <c r="B10" s="5">
        <v>2</v>
      </c>
      <c r="C10" s="4" t="s">
        <v>25</v>
      </c>
      <c r="F10" t="str">
        <f>B10&amp;D9</f>
        <v>203</v>
      </c>
      <c r="G10" t="str">
        <f>C10&amp;E9</f>
        <v>中黄</v>
      </c>
      <c r="I10" s="224">
        <v>108</v>
      </c>
      <c r="J10" s="179" t="s">
        <v>37</v>
      </c>
      <c r="L10" s="179">
        <v>8</v>
      </c>
      <c r="M10" s="179" t="s">
        <v>541</v>
      </c>
      <c r="N10" s="242" t="s">
        <v>554</v>
      </c>
      <c r="O10" s="242" t="s">
        <v>250</v>
      </c>
      <c r="P10" s="242" t="s">
        <v>550</v>
      </c>
      <c r="Q10" s="242" t="s">
        <v>250</v>
      </c>
      <c r="R10" s="205" t="s">
        <v>551</v>
      </c>
      <c r="S10" s="242" t="s">
        <v>250</v>
      </c>
      <c r="T10" s="243" t="s">
        <v>552</v>
      </c>
      <c r="U10" s="242" t="s">
        <v>250</v>
      </c>
      <c r="V10" s="246"/>
      <c r="W10" s="246"/>
      <c r="AB10" s="129"/>
      <c r="AC10" s="129"/>
      <c r="AD10" s="131"/>
      <c r="AE10" s="131"/>
      <c r="AF10" s="132"/>
      <c r="AG10" s="132"/>
      <c r="AH10" s="133"/>
      <c r="AI10" s="30"/>
      <c r="AJ10" s="30"/>
      <c r="AK10" s="30"/>
      <c r="AL10" s="30"/>
      <c r="AM10" s="30"/>
      <c r="AN10" s="36"/>
    </row>
    <row r="11" spans="1:40" ht="19">
      <c r="B11" s="5">
        <v>3</v>
      </c>
      <c r="C11" s="4" t="s">
        <v>27</v>
      </c>
      <c r="F11" t="str">
        <f>B11&amp;D9</f>
        <v>303</v>
      </c>
      <c r="G11" t="str">
        <f>C11&amp;E9</f>
        <v>淡黄</v>
      </c>
      <c r="I11" s="224">
        <v>109</v>
      </c>
      <c r="J11" s="179" t="s">
        <v>38</v>
      </c>
      <c r="L11" s="179">
        <v>9</v>
      </c>
      <c r="M11" s="179" t="s">
        <v>542</v>
      </c>
      <c r="N11" s="242" t="s">
        <v>554</v>
      </c>
      <c r="O11" s="242" t="s">
        <v>250</v>
      </c>
      <c r="P11" s="205" t="s">
        <v>551</v>
      </c>
      <c r="Q11" s="242" t="s">
        <v>250</v>
      </c>
      <c r="R11" s="244" t="s">
        <v>553</v>
      </c>
      <c r="S11" s="242" t="s">
        <v>250</v>
      </c>
      <c r="T11" s="243"/>
      <c r="U11" s="242"/>
      <c r="V11" s="246"/>
      <c r="W11" s="246"/>
      <c r="AB11" s="129"/>
      <c r="AC11" s="129"/>
      <c r="AD11" s="131"/>
      <c r="AE11" s="131"/>
      <c r="AF11" s="132"/>
      <c r="AG11" s="132"/>
      <c r="AH11" s="133"/>
      <c r="AI11" s="30"/>
      <c r="AJ11" s="30"/>
      <c r="AK11" s="30"/>
      <c r="AL11" s="30"/>
      <c r="AM11" s="30"/>
      <c r="AN11" s="36"/>
    </row>
    <row r="12" spans="1:40" ht="19">
      <c r="B12" s="5">
        <v>1</v>
      </c>
      <c r="C12" s="4" t="s">
        <v>21</v>
      </c>
      <c r="D12" s="4" t="s">
        <v>39</v>
      </c>
      <c r="E12" t="s">
        <v>40</v>
      </c>
      <c r="F12" t="str">
        <f>B12&amp;D12</f>
        <v>104</v>
      </c>
      <c r="G12" t="str">
        <f>C12&amp;E12</f>
        <v>濃黄緑</v>
      </c>
      <c r="I12" s="224">
        <v>110</v>
      </c>
      <c r="J12" s="179" t="s">
        <v>41</v>
      </c>
      <c r="L12" s="179">
        <v>10</v>
      </c>
      <c r="M12" s="179" t="s">
        <v>269</v>
      </c>
      <c r="N12" s="242" t="s">
        <v>560</v>
      </c>
      <c r="O12" s="242" t="s">
        <v>250</v>
      </c>
      <c r="P12" s="242" t="s">
        <v>551</v>
      </c>
      <c r="Q12" s="242" t="s">
        <v>250</v>
      </c>
      <c r="R12" s="242"/>
      <c r="S12" s="242"/>
      <c r="T12" s="242"/>
      <c r="U12" s="242"/>
      <c r="V12" s="242"/>
      <c r="W12" s="242"/>
      <c r="AH12" s="133" t="str">
        <f t="shared" si="0"/>
        <v>　総丈：○○cm　身幅：○○cm</v>
      </c>
      <c r="AI12" s="30"/>
      <c r="AJ12" s="30"/>
      <c r="AK12" s="30"/>
      <c r="AL12" s="30"/>
      <c r="AM12" s="30"/>
      <c r="AN12" s="36"/>
    </row>
    <row r="13" spans="1:40" ht="18" customHeight="1">
      <c r="B13" s="5">
        <v>2</v>
      </c>
      <c r="C13" s="4" t="s">
        <v>25</v>
      </c>
      <c r="F13" t="str">
        <f>B13&amp;D12</f>
        <v>204</v>
      </c>
      <c r="G13" t="str">
        <f>C13&amp;E12</f>
        <v>中黄緑</v>
      </c>
      <c r="I13" s="224">
        <v>111</v>
      </c>
      <c r="J13" s="179" t="s">
        <v>42</v>
      </c>
      <c r="L13" s="179">
        <v>11</v>
      </c>
      <c r="M13" s="179" t="s">
        <v>272</v>
      </c>
      <c r="N13" s="242" t="s">
        <v>560</v>
      </c>
      <c r="O13" s="242" t="s">
        <v>250</v>
      </c>
      <c r="P13" s="205" t="s">
        <v>557</v>
      </c>
      <c r="Q13" s="242" t="s">
        <v>250</v>
      </c>
      <c r="R13" s="242" t="s">
        <v>559</v>
      </c>
      <c r="S13" s="242" t="s">
        <v>250</v>
      </c>
      <c r="T13" s="242"/>
      <c r="U13" s="242"/>
      <c r="V13" s="242"/>
      <c r="W13" s="242"/>
      <c r="AH13" s="133" t="str">
        <f t="shared" si="0"/>
        <v>　総丈：○○cm　ヒップ：○○cm　また下：○○cm</v>
      </c>
      <c r="AI13" s="30"/>
      <c r="AJ13" s="30"/>
      <c r="AK13" s="30"/>
      <c r="AL13" s="30"/>
      <c r="AM13" s="30"/>
      <c r="AN13" s="36"/>
    </row>
    <row r="14" spans="1:40" ht="72">
      <c r="B14" s="5">
        <v>3</v>
      </c>
      <c r="C14" s="4" t="s">
        <v>27</v>
      </c>
      <c r="F14" t="str">
        <f>B14&amp;D12</f>
        <v>304</v>
      </c>
      <c r="G14" t="str">
        <f>C14&amp;E12</f>
        <v>淡黄緑</v>
      </c>
      <c r="I14" s="224">
        <v>112</v>
      </c>
      <c r="J14" s="179" t="s">
        <v>43</v>
      </c>
      <c r="L14" s="179">
        <v>12</v>
      </c>
      <c r="M14" s="179" t="s">
        <v>241</v>
      </c>
      <c r="N14" s="241" t="s">
        <v>561</v>
      </c>
      <c r="O14" s="242" t="s">
        <v>250</v>
      </c>
      <c r="P14" s="242" t="s">
        <v>550</v>
      </c>
      <c r="Q14" s="242" t="s">
        <v>250</v>
      </c>
      <c r="R14" s="205" t="s">
        <v>551</v>
      </c>
      <c r="S14" s="242" t="s">
        <v>250</v>
      </c>
      <c r="T14" s="245" t="s">
        <v>552</v>
      </c>
      <c r="U14" s="242" t="s">
        <v>250</v>
      </c>
      <c r="V14" s="248" t="s">
        <v>562</v>
      </c>
      <c r="W14" s="246" t="s">
        <v>250</v>
      </c>
      <c r="X14" s="202" t="s">
        <v>563</v>
      </c>
      <c r="Y14" s="202" t="s">
        <v>250</v>
      </c>
      <c r="Z14" s="202" t="s">
        <v>559</v>
      </c>
      <c r="AA14" s="202" t="s">
        <v>250</v>
      </c>
      <c r="AB14" s="177"/>
      <c r="AC14" s="129"/>
      <c r="AD14" s="131"/>
      <c r="AE14" s="131"/>
      <c r="AF14" s="132"/>
      <c r="AG14" s="132"/>
      <c r="AH14" s="133" t="str">
        <f t="shared" si="0"/>
        <v xml:space="preserve">
&lt;トップス&gt;
身丈：○○cm　肩幅：○○cm　身幅：○○cm　そで丈：○○cm
&lt;ボトムス&gt;
ウエスト：○○cm　また上：○○cm　また下：○○cm</v>
      </c>
      <c r="AI14" s="30"/>
      <c r="AJ14" s="30"/>
      <c r="AK14" s="30"/>
      <c r="AL14" s="30"/>
      <c r="AM14" s="30"/>
      <c r="AN14" s="36"/>
    </row>
    <row r="15" spans="1:40" ht="72">
      <c r="B15" s="5">
        <v>1</v>
      </c>
      <c r="C15" s="4" t="s">
        <v>21</v>
      </c>
      <c r="D15" s="4" t="s">
        <v>44</v>
      </c>
      <c r="E15" t="s">
        <v>45</v>
      </c>
      <c r="F15" t="str">
        <f>B15&amp;D15</f>
        <v>105</v>
      </c>
      <c r="G15" t="str">
        <f>C15&amp;E15</f>
        <v>濃緑</v>
      </c>
      <c r="I15" s="224">
        <v>113</v>
      </c>
      <c r="J15" s="179" t="s">
        <v>46</v>
      </c>
      <c r="L15" s="179">
        <v>13</v>
      </c>
      <c r="M15" s="200" t="s">
        <v>268</v>
      </c>
      <c r="N15" s="241" t="s">
        <v>564</v>
      </c>
      <c r="O15" s="242" t="s">
        <v>250</v>
      </c>
      <c r="P15" s="242" t="s">
        <v>550</v>
      </c>
      <c r="Q15" s="242" t="s">
        <v>250</v>
      </c>
      <c r="R15" s="242" t="s">
        <v>551</v>
      </c>
      <c r="S15" s="242" t="s">
        <v>250</v>
      </c>
      <c r="T15" s="242" t="s">
        <v>552</v>
      </c>
      <c r="U15" s="242" t="s">
        <v>250</v>
      </c>
      <c r="V15" s="241" t="s">
        <v>565</v>
      </c>
      <c r="W15" s="242" t="s">
        <v>250</v>
      </c>
      <c r="X15" s="202" t="s">
        <v>550</v>
      </c>
      <c r="Y15" s="202" t="s">
        <v>250</v>
      </c>
      <c r="Z15" s="202" t="s">
        <v>551</v>
      </c>
      <c r="AA15" s="202" t="s">
        <v>250</v>
      </c>
      <c r="AB15" s="128" t="s">
        <v>552</v>
      </c>
      <c r="AC15" s="128" t="s">
        <v>250</v>
      </c>
      <c r="AD15" s="131"/>
      <c r="AE15" s="131"/>
      <c r="AF15" s="132"/>
      <c r="AG15" s="132"/>
      <c r="AH15" s="133" t="str">
        <f t="shared" si="0"/>
        <v xml:space="preserve">
&lt;アウター&gt;
身丈：○○cm　肩幅：○○cm　身幅：○○cm　そで丈：○○cm
&lt;インナー&gt;
身丈：○○cm　肩幅：○○cm　身幅：○○cm　そで丈：○○cm</v>
      </c>
      <c r="AI15" s="30"/>
      <c r="AJ15" s="30"/>
      <c r="AK15" s="30"/>
      <c r="AL15" s="30"/>
      <c r="AM15" s="30"/>
      <c r="AN15" s="36"/>
    </row>
    <row r="16" spans="1:40" ht="19">
      <c r="B16" s="5">
        <v>2</v>
      </c>
      <c r="C16" s="4" t="s">
        <v>25</v>
      </c>
      <c r="F16" t="str">
        <f>B16&amp;D15</f>
        <v>205</v>
      </c>
      <c r="G16" t="str">
        <f>C16&amp;E15</f>
        <v>中緑</v>
      </c>
      <c r="I16" s="224">
        <v>114</v>
      </c>
      <c r="J16" s="179" t="s">
        <v>136</v>
      </c>
      <c r="L16" s="179">
        <v>14</v>
      </c>
      <c r="M16" s="179" t="s">
        <v>279</v>
      </c>
      <c r="N16" s="242" t="s">
        <v>560</v>
      </c>
      <c r="O16" s="242" t="s">
        <v>250</v>
      </c>
      <c r="P16" s="242" t="s">
        <v>551</v>
      </c>
      <c r="Q16" s="242" t="s">
        <v>250</v>
      </c>
      <c r="R16" s="205" t="s">
        <v>552</v>
      </c>
      <c r="S16" s="242" t="s">
        <v>250</v>
      </c>
      <c r="T16" s="247"/>
      <c r="U16" s="247"/>
      <c r="V16" s="246"/>
      <c r="W16" s="246"/>
      <c r="AB16" s="129"/>
      <c r="AC16" s="128"/>
      <c r="AD16" s="131"/>
      <c r="AE16" s="131"/>
      <c r="AF16" s="132"/>
      <c r="AG16" s="132"/>
      <c r="AH16" s="133" t="str">
        <f t="shared" si="0"/>
        <v>　総丈：○○cm　身幅：○○cm　そで丈：○○cm</v>
      </c>
      <c r="AI16" s="30"/>
      <c r="AJ16" s="30"/>
      <c r="AK16" s="30"/>
      <c r="AL16" s="30"/>
      <c r="AM16" s="30"/>
      <c r="AN16" s="36"/>
    </row>
    <row r="17" spans="2:40" ht="19">
      <c r="B17" s="5">
        <v>3</v>
      </c>
      <c r="C17" s="4" t="s">
        <v>27</v>
      </c>
      <c r="F17" t="str">
        <f>B17&amp;D15</f>
        <v>305</v>
      </c>
      <c r="G17" t="str">
        <f>C17&amp;E15</f>
        <v>淡緑</v>
      </c>
      <c r="I17" s="224">
        <v>115</v>
      </c>
      <c r="J17" s="179" t="s">
        <v>47</v>
      </c>
      <c r="L17" s="179">
        <v>15</v>
      </c>
      <c r="M17" s="179" t="s">
        <v>301</v>
      </c>
      <c r="N17" s="242" t="s">
        <v>560</v>
      </c>
      <c r="O17" s="242" t="s">
        <v>250</v>
      </c>
      <c r="P17" s="242" t="s">
        <v>566</v>
      </c>
      <c r="Q17" s="242" t="s">
        <v>250</v>
      </c>
      <c r="R17" s="205" t="s">
        <v>567</v>
      </c>
      <c r="S17" s="242" t="s">
        <v>250</v>
      </c>
      <c r="T17" s="247" t="s">
        <v>568</v>
      </c>
      <c r="U17" s="242" t="s">
        <v>250</v>
      </c>
      <c r="V17" s="246"/>
      <c r="W17" s="246"/>
      <c r="AB17" s="129"/>
      <c r="AC17" s="129"/>
      <c r="AD17" s="131"/>
      <c r="AE17" s="131"/>
      <c r="AF17" s="132"/>
      <c r="AG17" s="132"/>
      <c r="AH17" s="133" t="str">
        <f t="shared" si="0"/>
        <v>　総丈：○○cm　横幅：○○cm　中心丈：○○cm　首周り：○○cm</v>
      </c>
      <c r="AI17" s="30"/>
      <c r="AJ17" s="30"/>
      <c r="AK17" s="30"/>
      <c r="AL17" s="30"/>
      <c r="AM17" s="30"/>
      <c r="AN17" s="36"/>
    </row>
    <row r="18" spans="2:40" ht="19">
      <c r="B18" s="5">
        <v>1</v>
      </c>
      <c r="C18" s="4" t="s">
        <v>21</v>
      </c>
      <c r="D18" s="4" t="s">
        <v>48</v>
      </c>
      <c r="E18" t="s">
        <v>49</v>
      </c>
      <c r="F18" t="str">
        <f>B18&amp;D18</f>
        <v>106</v>
      </c>
      <c r="G18" t="str">
        <f>C18&amp;E18</f>
        <v>濃水色</v>
      </c>
      <c r="I18" s="224">
        <v>116</v>
      </c>
      <c r="J18" s="179" t="s">
        <v>50</v>
      </c>
      <c r="L18" s="179">
        <v>16</v>
      </c>
      <c r="M18" s="179" t="s">
        <v>152</v>
      </c>
      <c r="N18" s="242" t="s">
        <v>549</v>
      </c>
      <c r="O18" s="242" t="s">
        <v>250</v>
      </c>
      <c r="P18" s="242" t="s">
        <v>566</v>
      </c>
      <c r="Q18" s="242" t="s">
        <v>250</v>
      </c>
      <c r="R18" s="205"/>
      <c r="S18" s="205"/>
      <c r="T18" s="247"/>
      <c r="U18" s="247"/>
      <c r="V18" s="246"/>
      <c r="W18" s="246"/>
      <c r="AB18" s="129"/>
      <c r="AC18" s="129"/>
      <c r="AD18" s="131"/>
      <c r="AE18" s="131"/>
      <c r="AF18" s="132"/>
      <c r="AG18" s="132"/>
      <c r="AH18" s="133" t="str">
        <f t="shared" si="0"/>
        <v>　身丈：○○cm　横幅：○○cm</v>
      </c>
      <c r="AI18" s="30"/>
      <c r="AJ18" s="30"/>
      <c r="AK18" s="30"/>
      <c r="AL18" s="30"/>
      <c r="AM18" s="30"/>
      <c r="AN18" s="36"/>
    </row>
    <row r="19" spans="2:40" ht="54">
      <c r="B19" s="5">
        <v>2</v>
      </c>
      <c r="C19" s="4" t="s">
        <v>25</v>
      </c>
      <c r="F19" t="str">
        <f>B19&amp;D18</f>
        <v>206</v>
      </c>
      <c r="G19" t="str">
        <f>C19&amp;E18</f>
        <v>中水色</v>
      </c>
      <c r="I19" s="224">
        <v>117</v>
      </c>
      <c r="J19" s="179" t="s">
        <v>51</v>
      </c>
      <c r="L19" s="179">
        <v>17</v>
      </c>
      <c r="M19" s="200" t="s">
        <v>273</v>
      </c>
      <c r="N19" s="241" t="s">
        <v>569</v>
      </c>
      <c r="O19" s="242" t="s">
        <v>250</v>
      </c>
      <c r="P19" s="242" t="s">
        <v>552</v>
      </c>
      <c r="Q19" s="242" t="s">
        <v>250</v>
      </c>
      <c r="R19" s="205" t="s">
        <v>553</v>
      </c>
      <c r="S19" s="242" t="s">
        <v>250</v>
      </c>
      <c r="T19" s="243" t="s">
        <v>570</v>
      </c>
      <c r="U19" s="247" t="s">
        <v>250</v>
      </c>
      <c r="V19" s="246"/>
      <c r="W19" s="246"/>
      <c r="AB19" s="129"/>
      <c r="AC19" s="129"/>
      <c r="AD19" s="131"/>
      <c r="AE19" s="131"/>
      <c r="AF19" s="132"/>
      <c r="AG19" s="132"/>
      <c r="AH19" s="133" t="str">
        <f t="shared" si="0"/>
        <v>　
&lt;浴衣&gt;
身丈：○○cm　そで丈：○○cm　ゆき丈：○○cm
&lt;帯&gt;
胴帯長さ：○○cm</v>
      </c>
      <c r="AI19" s="30"/>
      <c r="AJ19" s="30"/>
      <c r="AK19" s="30"/>
      <c r="AL19" s="30"/>
      <c r="AM19" s="30"/>
      <c r="AN19" s="36"/>
    </row>
    <row r="20" spans="2:40" ht="54">
      <c r="B20" s="5">
        <v>3</v>
      </c>
      <c r="C20" s="4" t="s">
        <v>27</v>
      </c>
      <c r="F20" t="str">
        <f>B20&amp;D18</f>
        <v>306</v>
      </c>
      <c r="G20" t="str">
        <f>C20&amp;E18</f>
        <v>淡水色</v>
      </c>
      <c r="I20" s="224">
        <v>118</v>
      </c>
      <c r="J20" s="179" t="s">
        <v>52</v>
      </c>
      <c r="L20" s="179">
        <v>18</v>
      </c>
      <c r="M20" s="200" t="s">
        <v>274</v>
      </c>
      <c r="N20" s="241" t="s">
        <v>569</v>
      </c>
      <c r="O20" s="242" t="s">
        <v>250</v>
      </c>
      <c r="P20" s="242" t="s">
        <v>552</v>
      </c>
      <c r="Q20" s="242" t="s">
        <v>250</v>
      </c>
      <c r="R20" s="205" t="s">
        <v>553</v>
      </c>
      <c r="S20" s="242" t="s">
        <v>250</v>
      </c>
      <c r="T20" s="243" t="s">
        <v>570</v>
      </c>
      <c r="U20" s="247" t="s">
        <v>250</v>
      </c>
      <c r="V20" s="248" t="s">
        <v>571</v>
      </c>
      <c r="W20" s="246" t="s">
        <v>250</v>
      </c>
      <c r="AB20" s="129"/>
      <c r="AC20" s="129"/>
      <c r="AD20" s="131"/>
      <c r="AE20" s="128"/>
      <c r="AF20" s="132"/>
      <c r="AG20" s="132"/>
      <c r="AH20" s="133" t="str">
        <f t="shared" si="0"/>
        <v>　
&lt;浴衣&gt;
身丈：○○cm　そで丈：○○cm　ゆき丈：○○cm
&lt;帯&gt;
胴帯長さ：○○cm
&lt;下駄&gt;
サイズ目安：○○cm</v>
      </c>
      <c r="AI20" s="30"/>
      <c r="AJ20" s="30"/>
      <c r="AK20" s="30"/>
      <c r="AL20" s="30"/>
      <c r="AM20" s="30"/>
      <c r="AN20" s="36"/>
    </row>
    <row r="21" spans="2:40" ht="19">
      <c r="B21" s="5">
        <v>1</v>
      </c>
      <c r="C21" s="4" t="s">
        <v>21</v>
      </c>
      <c r="D21" s="4" t="s">
        <v>53</v>
      </c>
      <c r="E21" t="s">
        <v>54</v>
      </c>
      <c r="F21" t="str">
        <f>B21&amp;D21</f>
        <v>107</v>
      </c>
      <c r="G21" t="str">
        <f>C21&amp;E21</f>
        <v>濃青</v>
      </c>
      <c r="I21" s="224">
        <v>119</v>
      </c>
      <c r="J21" s="179" t="s">
        <v>251</v>
      </c>
      <c r="L21" s="179">
        <v>19</v>
      </c>
      <c r="M21" s="179" t="s">
        <v>153</v>
      </c>
      <c r="N21" s="242" t="s">
        <v>560</v>
      </c>
      <c r="O21" s="242" t="s">
        <v>250</v>
      </c>
      <c r="P21" s="242" t="s">
        <v>572</v>
      </c>
      <c r="Q21" s="242" t="s">
        <v>250</v>
      </c>
      <c r="R21" s="205"/>
      <c r="S21" s="205"/>
      <c r="T21" s="247"/>
      <c r="U21" s="247"/>
      <c r="V21" s="246"/>
      <c r="W21" s="246"/>
      <c r="AB21" s="129"/>
      <c r="AC21" s="128"/>
      <c r="AD21" s="131"/>
      <c r="AE21" s="131"/>
      <c r="AF21" s="132"/>
      <c r="AG21" s="132"/>
      <c r="AH21" s="133" t="str">
        <f t="shared" si="0"/>
        <v>　総丈：○○cm　口ゴム幅：○○cm</v>
      </c>
      <c r="AI21" s="30"/>
      <c r="AJ21" s="30"/>
      <c r="AK21" s="30"/>
      <c r="AL21" s="30"/>
      <c r="AM21" s="30"/>
      <c r="AN21" s="36"/>
    </row>
    <row r="22" spans="2:40" ht="19">
      <c r="B22" s="5">
        <v>2</v>
      </c>
      <c r="C22" s="4" t="s">
        <v>25</v>
      </c>
      <c r="F22" t="str">
        <f>B22&amp;D21</f>
        <v>207</v>
      </c>
      <c r="G22" t="str">
        <f>C22&amp;E21</f>
        <v>中青</v>
      </c>
      <c r="I22" s="224">
        <v>120</v>
      </c>
      <c r="J22" s="179" t="s">
        <v>252</v>
      </c>
      <c r="L22" s="179">
        <v>20</v>
      </c>
      <c r="M22" s="179" t="s">
        <v>280</v>
      </c>
      <c r="N22" s="242" t="s">
        <v>573</v>
      </c>
      <c r="O22" s="242" t="s">
        <v>250</v>
      </c>
      <c r="P22" s="242" t="s">
        <v>574</v>
      </c>
      <c r="Q22" s="242" t="s">
        <v>250</v>
      </c>
      <c r="R22" s="205"/>
      <c r="S22" s="205"/>
      <c r="T22" s="247"/>
      <c r="U22" s="247"/>
      <c r="V22" s="246"/>
      <c r="W22" s="246"/>
      <c r="AB22" s="129"/>
      <c r="AC22" s="128"/>
      <c r="AD22" s="131"/>
      <c r="AE22" s="131"/>
      <c r="AF22" s="132"/>
      <c r="AG22" s="132"/>
      <c r="AH22" s="133" t="str">
        <f t="shared" si="0"/>
        <v>　バスト：○○cm　アンダーバスト：○○cm</v>
      </c>
      <c r="AI22" s="30"/>
      <c r="AJ22" s="30"/>
      <c r="AK22" s="30"/>
      <c r="AL22" s="30"/>
      <c r="AM22" s="30"/>
      <c r="AN22" s="36"/>
    </row>
    <row r="23" spans="2:40" ht="19">
      <c r="B23" s="5">
        <v>3</v>
      </c>
      <c r="C23" s="4" t="s">
        <v>27</v>
      </c>
      <c r="F23" t="str">
        <f>B23&amp;D21</f>
        <v>307</v>
      </c>
      <c r="G23" t="str">
        <f>C23&amp;E21</f>
        <v>淡青</v>
      </c>
      <c r="I23" s="224">
        <v>201</v>
      </c>
      <c r="J23" s="179" t="s">
        <v>55</v>
      </c>
      <c r="L23" s="179">
        <v>21</v>
      </c>
      <c r="M23" s="179" t="s">
        <v>281</v>
      </c>
      <c r="N23" s="242" t="s">
        <v>573</v>
      </c>
      <c r="O23" s="242" t="s">
        <v>250</v>
      </c>
      <c r="P23" s="242"/>
      <c r="Q23" s="242"/>
      <c r="R23" s="205"/>
      <c r="S23" s="205"/>
      <c r="T23" s="247"/>
      <c r="U23" s="247"/>
      <c r="V23" s="246"/>
      <c r="W23" s="246"/>
      <c r="AB23" s="129"/>
      <c r="AC23" s="128"/>
      <c r="AD23" s="131"/>
      <c r="AE23" s="131"/>
      <c r="AF23" s="132"/>
      <c r="AG23" s="132"/>
      <c r="AH23" s="133" t="str">
        <f t="shared" si="0"/>
        <v>　バスト：○○cm</v>
      </c>
      <c r="AI23" s="30"/>
      <c r="AJ23" s="30"/>
      <c r="AK23" s="30"/>
      <c r="AL23" s="30"/>
      <c r="AM23" s="30"/>
      <c r="AN23" s="36"/>
    </row>
    <row r="24" spans="2:40" ht="72">
      <c r="B24" s="5">
        <v>1</v>
      </c>
      <c r="C24" s="4" t="s">
        <v>21</v>
      </c>
      <c r="D24" s="4" t="s">
        <v>58</v>
      </c>
      <c r="E24" t="s">
        <v>59</v>
      </c>
      <c r="F24" t="str">
        <f>B24&amp;D24</f>
        <v>108</v>
      </c>
      <c r="G24" t="str">
        <f>C24&amp;E24</f>
        <v>濃紺</v>
      </c>
      <c r="I24" s="224">
        <v>202</v>
      </c>
      <c r="J24" s="179" t="s">
        <v>56</v>
      </c>
      <c r="L24" s="179">
        <v>22</v>
      </c>
      <c r="M24" s="201" t="s">
        <v>282</v>
      </c>
      <c r="N24" s="241" t="s">
        <v>575</v>
      </c>
      <c r="O24" s="242" t="s">
        <v>250</v>
      </c>
      <c r="P24" s="242" t="s">
        <v>574</v>
      </c>
      <c r="Q24" s="242" t="s">
        <v>250</v>
      </c>
      <c r="R24" s="249" t="s">
        <v>576</v>
      </c>
      <c r="S24" s="242" t="s">
        <v>250</v>
      </c>
      <c r="T24" s="247"/>
      <c r="U24" s="247"/>
      <c r="V24" s="246"/>
      <c r="W24" s="246"/>
      <c r="AB24" s="129"/>
      <c r="AC24" s="128"/>
      <c r="AD24" s="131"/>
      <c r="AE24" s="131"/>
      <c r="AF24" s="132"/>
      <c r="AG24" s="132"/>
      <c r="AH24" s="133" t="str">
        <f t="shared" si="0"/>
        <v xml:space="preserve">
&lt;ブラジャー&gt;
バスト：○○cm　アンダーバスト：○○cm
&lt;ショーツ&gt;
ヒップ：○○cm</v>
      </c>
      <c r="AI24" s="30"/>
      <c r="AJ24" s="30"/>
      <c r="AK24" s="30"/>
      <c r="AL24" s="30"/>
      <c r="AM24" s="30"/>
      <c r="AN24" s="36"/>
    </row>
    <row r="25" spans="2:40" ht="72">
      <c r="B25" s="5">
        <v>2</v>
      </c>
      <c r="C25" s="4" t="s">
        <v>25</v>
      </c>
      <c r="F25" t="str">
        <f>B25&amp;D24</f>
        <v>208</v>
      </c>
      <c r="G25" t="str">
        <f>C25&amp;E24</f>
        <v>中紺</v>
      </c>
      <c r="I25" s="224">
        <v>203</v>
      </c>
      <c r="J25" s="179" t="s">
        <v>57</v>
      </c>
      <c r="L25" s="179">
        <v>23</v>
      </c>
      <c r="M25" s="201" t="s">
        <v>283</v>
      </c>
      <c r="N25" s="241" t="s">
        <v>575</v>
      </c>
      <c r="O25" s="242" t="s">
        <v>250</v>
      </c>
      <c r="P25" s="249" t="s">
        <v>576</v>
      </c>
      <c r="Q25" s="242" t="s">
        <v>250</v>
      </c>
      <c r="R25" s="205"/>
      <c r="S25" s="205"/>
      <c r="T25" s="247"/>
      <c r="U25" s="247"/>
      <c r="V25" s="246"/>
      <c r="W25" s="246"/>
      <c r="AB25" s="129"/>
      <c r="AC25" s="128"/>
      <c r="AD25" s="131"/>
      <c r="AE25" s="131"/>
      <c r="AF25" s="132"/>
      <c r="AG25" s="132"/>
      <c r="AH25" s="133" t="str">
        <f t="shared" si="0"/>
        <v xml:space="preserve">
&lt;ブラジャー&gt;
バスト：○○cm
&lt;ショーツ&gt;
ヒップ：○○cm</v>
      </c>
      <c r="AI25" s="30"/>
      <c r="AJ25" s="30"/>
      <c r="AK25" s="30"/>
      <c r="AL25" s="30"/>
      <c r="AM25" s="30"/>
      <c r="AN25" s="36"/>
    </row>
    <row r="26" spans="2:40" ht="19">
      <c r="B26" s="5">
        <v>3</v>
      </c>
      <c r="C26" s="4" t="s">
        <v>27</v>
      </c>
      <c r="F26" t="str">
        <f>B26&amp;D24</f>
        <v>308</v>
      </c>
      <c r="G26" t="str">
        <f>C26&amp;E24</f>
        <v>淡紺</v>
      </c>
      <c r="I26" s="224">
        <v>204</v>
      </c>
      <c r="J26" s="179" t="s">
        <v>60</v>
      </c>
      <c r="L26" s="179">
        <v>24</v>
      </c>
      <c r="M26" s="179" t="s">
        <v>154</v>
      </c>
      <c r="N26" s="242" t="s">
        <v>557</v>
      </c>
      <c r="O26" s="242" t="s">
        <v>250</v>
      </c>
      <c r="P26" s="242"/>
      <c r="Q26" s="242"/>
      <c r="R26" s="205"/>
      <c r="S26" s="205"/>
      <c r="T26" s="247"/>
      <c r="U26" s="247"/>
      <c r="V26" s="246"/>
      <c r="W26" s="246"/>
      <c r="AB26" s="129"/>
      <c r="AC26" s="128"/>
      <c r="AE26" s="131"/>
      <c r="AF26" s="132"/>
      <c r="AG26" s="132"/>
      <c r="AH26" s="133" t="str">
        <f t="shared" si="0"/>
        <v>　ヒップ：○○cm</v>
      </c>
      <c r="AI26" s="30"/>
      <c r="AJ26" s="30"/>
      <c r="AK26" s="30"/>
      <c r="AL26" s="30"/>
      <c r="AM26" s="30"/>
      <c r="AN26" s="38"/>
    </row>
    <row r="27" spans="2:40" ht="19">
      <c r="B27" s="5">
        <v>1</v>
      </c>
      <c r="C27" s="4" t="s">
        <v>21</v>
      </c>
      <c r="D27" s="4" t="s">
        <v>63</v>
      </c>
      <c r="E27" t="s">
        <v>64</v>
      </c>
      <c r="F27" t="str">
        <f>B27&amp;D27</f>
        <v>109</v>
      </c>
      <c r="G27" t="str">
        <f>C27&amp;E27</f>
        <v>濃紫</v>
      </c>
      <c r="I27" s="224">
        <v>205</v>
      </c>
      <c r="J27" s="179" t="s">
        <v>61</v>
      </c>
      <c r="L27" s="179">
        <v>25</v>
      </c>
      <c r="M27" s="179" t="s">
        <v>300</v>
      </c>
      <c r="N27" s="242" t="s">
        <v>577</v>
      </c>
      <c r="O27" s="242" t="s">
        <v>264</v>
      </c>
      <c r="P27" s="247" t="s">
        <v>578</v>
      </c>
      <c r="Q27" s="242" t="s">
        <v>250</v>
      </c>
      <c r="R27" s="205"/>
      <c r="S27" s="242"/>
      <c r="T27" s="242"/>
      <c r="U27" s="242"/>
      <c r="V27" s="246"/>
      <c r="W27" s="246"/>
      <c r="AD27" s="131"/>
      <c r="AE27" s="131"/>
      <c r="AF27" s="132"/>
      <c r="AG27" s="132"/>
      <c r="AH27" s="133" t="str">
        <f t="shared" si="0"/>
        <v>　サイズ目安：○○cm～○○cm　ヒール：○○cm</v>
      </c>
      <c r="AI27" s="37"/>
      <c r="AJ27" s="38"/>
      <c r="AK27" s="38"/>
      <c r="AL27" s="38"/>
      <c r="AM27" s="38"/>
    </row>
    <row r="28" spans="2:40">
      <c r="B28" s="5">
        <v>2</v>
      </c>
      <c r="C28" s="4" t="s">
        <v>25</v>
      </c>
      <c r="F28" t="str">
        <f>B28&amp;D27</f>
        <v>209</v>
      </c>
      <c r="G28" t="str">
        <f>C28&amp;E27</f>
        <v>中紫</v>
      </c>
      <c r="I28" s="224">
        <v>206</v>
      </c>
      <c r="J28" s="179" t="s">
        <v>62</v>
      </c>
      <c r="L28" s="179">
        <v>26</v>
      </c>
      <c r="M28" s="179" t="s">
        <v>263</v>
      </c>
      <c r="N28" s="242" t="s">
        <v>577</v>
      </c>
      <c r="O28" s="242" t="s">
        <v>264</v>
      </c>
      <c r="P28" s="242" t="s">
        <v>579</v>
      </c>
      <c r="Q28" s="242" t="s">
        <v>250</v>
      </c>
      <c r="R28" s="205" t="s">
        <v>580</v>
      </c>
      <c r="S28" s="242" t="s">
        <v>250</v>
      </c>
      <c r="T28" s="247" t="s">
        <v>578</v>
      </c>
      <c r="U28" s="242" t="s">
        <v>250</v>
      </c>
      <c r="V28" s="242"/>
      <c r="W28" s="246"/>
      <c r="AB28" s="134"/>
      <c r="AC28" s="128"/>
      <c r="AD28" s="131"/>
      <c r="AE28" s="131"/>
      <c r="AF28" s="132"/>
      <c r="AG28" s="132"/>
      <c r="AH28" s="133" t="str">
        <f t="shared" si="0"/>
        <v>　サイズ目安：○○cm～○○cm　高さ：○○cm　筒周り：○○cm　ヒール：○○cm</v>
      </c>
    </row>
    <row r="29" spans="2:40">
      <c r="B29" s="5">
        <v>3</v>
      </c>
      <c r="C29" s="4" t="s">
        <v>27</v>
      </c>
      <c r="F29" t="str">
        <f>B29&amp;D27</f>
        <v>309</v>
      </c>
      <c r="G29" t="str">
        <f>C29&amp;E27</f>
        <v>淡紫</v>
      </c>
      <c r="I29" s="224">
        <v>207</v>
      </c>
      <c r="J29" s="179" t="s">
        <v>65</v>
      </c>
      <c r="L29" s="179">
        <v>27</v>
      </c>
      <c r="M29" s="179" t="s">
        <v>155</v>
      </c>
      <c r="N29" s="242" t="s">
        <v>581</v>
      </c>
      <c r="O29" s="242" t="s">
        <v>250</v>
      </c>
      <c r="P29" s="242" t="s">
        <v>582</v>
      </c>
      <c r="Q29" s="242" t="s">
        <v>250</v>
      </c>
      <c r="R29" s="205" t="s">
        <v>583</v>
      </c>
      <c r="S29" s="242" t="s">
        <v>250</v>
      </c>
      <c r="T29" s="247"/>
      <c r="U29" s="247"/>
      <c r="V29" s="246"/>
      <c r="W29" s="246"/>
      <c r="AB29" s="129"/>
      <c r="AC29" s="129"/>
      <c r="AD29" s="131"/>
      <c r="AE29" s="131"/>
      <c r="AF29" s="132"/>
      <c r="AG29" s="132"/>
      <c r="AH29" s="133" t="str">
        <f t="shared" si="0"/>
        <v>　全長：○○cm　親骨の長さ：○○cm　直径：○○cm</v>
      </c>
    </row>
    <row r="30" spans="2:40">
      <c r="B30" s="5">
        <v>1</v>
      </c>
      <c r="C30" s="4" t="s">
        <v>21</v>
      </c>
      <c r="D30">
        <f>D27+1</f>
        <v>10</v>
      </c>
      <c r="E30" t="s">
        <v>68</v>
      </c>
      <c r="F30" t="str">
        <f>B30&amp;D30</f>
        <v>110</v>
      </c>
      <c r="G30" t="str">
        <f>C30&amp;E30</f>
        <v>濃桃</v>
      </c>
      <c r="I30" s="224">
        <v>208</v>
      </c>
      <c r="J30" s="179" t="s">
        <v>66</v>
      </c>
      <c r="L30" s="179">
        <v>28</v>
      </c>
      <c r="M30" s="179" t="s">
        <v>156</v>
      </c>
      <c r="N30" s="242" t="s">
        <v>579</v>
      </c>
      <c r="O30" s="242" t="s">
        <v>250</v>
      </c>
      <c r="P30" s="242" t="s">
        <v>584</v>
      </c>
      <c r="Q30" s="242" t="s">
        <v>250</v>
      </c>
      <c r="R30" s="205" t="s">
        <v>585</v>
      </c>
      <c r="S30" s="242" t="s">
        <v>250</v>
      </c>
      <c r="T30" s="247"/>
      <c r="U30" s="247"/>
      <c r="V30" s="246"/>
      <c r="W30" s="246"/>
      <c r="AB30" s="129"/>
      <c r="AC30" s="129"/>
      <c r="AD30" s="131"/>
      <c r="AE30" s="131"/>
      <c r="AF30" s="132"/>
      <c r="AG30" s="132"/>
      <c r="AH30" s="133" t="str">
        <f t="shared" si="0"/>
        <v>　高さ：○○cm　つば幅：○○cm　内径寸法：○○cm</v>
      </c>
    </row>
    <row r="31" spans="2:40">
      <c r="B31" s="5">
        <v>2</v>
      </c>
      <c r="C31" s="4" t="s">
        <v>25</v>
      </c>
      <c r="F31" t="str">
        <f>B31&amp;D30</f>
        <v>210</v>
      </c>
      <c r="G31" t="str">
        <f>C31&amp;E30</f>
        <v>中桃</v>
      </c>
      <c r="I31" s="224">
        <v>209</v>
      </c>
      <c r="J31" s="179" t="s">
        <v>67</v>
      </c>
      <c r="L31" s="179">
        <v>29</v>
      </c>
      <c r="M31" s="179" t="s">
        <v>284</v>
      </c>
      <c r="N31" s="242" t="s">
        <v>586</v>
      </c>
      <c r="O31" s="242" t="s">
        <v>250</v>
      </c>
      <c r="P31" s="242" t="s">
        <v>587</v>
      </c>
      <c r="Q31" s="242" t="s">
        <v>250</v>
      </c>
      <c r="R31" s="205" t="s">
        <v>588</v>
      </c>
      <c r="S31" s="242" t="s">
        <v>250</v>
      </c>
      <c r="T31" s="247"/>
      <c r="U31" s="247"/>
      <c r="V31" s="246"/>
      <c r="W31" s="246"/>
      <c r="AB31" s="129"/>
      <c r="AC31" s="129"/>
      <c r="AD31" s="131"/>
      <c r="AE31" s="131"/>
      <c r="AF31" s="132"/>
      <c r="AG31" s="132"/>
      <c r="AH31" s="133" t="str">
        <f t="shared" si="0"/>
        <v>　縦：○○cm　横：○○cm　マチ幅：○○cm</v>
      </c>
    </row>
    <row r="32" spans="2:40">
      <c r="B32" s="5">
        <v>3</v>
      </c>
      <c r="C32" s="4" t="s">
        <v>27</v>
      </c>
      <c r="F32" t="str">
        <f>B32&amp;D30</f>
        <v>310</v>
      </c>
      <c r="G32" t="str">
        <f>C32&amp;E30</f>
        <v>淡桃</v>
      </c>
      <c r="I32" s="224">
        <v>210</v>
      </c>
      <c r="J32" s="179" t="s">
        <v>69</v>
      </c>
      <c r="L32" s="179">
        <v>30</v>
      </c>
      <c r="M32" s="179" t="s">
        <v>285</v>
      </c>
      <c r="N32" s="242" t="s">
        <v>586</v>
      </c>
      <c r="O32" s="242" t="s">
        <v>250</v>
      </c>
      <c r="P32" s="242" t="s">
        <v>587</v>
      </c>
      <c r="Q32" s="242" t="s">
        <v>250</v>
      </c>
      <c r="R32" s="205"/>
      <c r="S32" s="242"/>
      <c r="T32" s="247"/>
      <c r="U32" s="247"/>
      <c r="V32" s="246"/>
      <c r="W32" s="246"/>
      <c r="AB32" s="129"/>
      <c r="AC32" s="129"/>
      <c r="AD32" s="131"/>
      <c r="AE32" s="131"/>
      <c r="AF32" s="132"/>
      <c r="AG32" s="132"/>
      <c r="AH32" s="133" t="str">
        <f t="shared" si="0"/>
        <v>　縦：○○cm　横：○○cm</v>
      </c>
    </row>
    <row r="33" spans="2:34">
      <c r="B33" s="5">
        <v>1</v>
      </c>
      <c r="C33" s="4" t="s">
        <v>21</v>
      </c>
      <c r="D33">
        <f>D30+1</f>
        <v>11</v>
      </c>
      <c r="E33" t="s">
        <v>72</v>
      </c>
      <c r="F33" t="str">
        <f>B33&amp;D33</f>
        <v>111</v>
      </c>
      <c r="G33" t="str">
        <f>C33&amp;E33</f>
        <v>濃白</v>
      </c>
      <c r="I33" s="224">
        <v>211</v>
      </c>
      <c r="J33" s="179" t="s">
        <v>70</v>
      </c>
      <c r="L33" s="179">
        <v>31</v>
      </c>
      <c r="M33" s="179" t="s">
        <v>157</v>
      </c>
      <c r="N33" s="242" t="s">
        <v>589</v>
      </c>
      <c r="O33" s="242" t="s">
        <v>250</v>
      </c>
      <c r="P33" s="242" t="s">
        <v>590</v>
      </c>
      <c r="Q33" s="242" t="s">
        <v>250</v>
      </c>
      <c r="R33" s="205"/>
      <c r="S33" s="205"/>
      <c r="T33" s="247"/>
      <c r="U33" s="247"/>
      <c r="V33" s="246"/>
      <c r="W33" s="246"/>
      <c r="AB33" s="129"/>
      <c r="AC33" s="129"/>
      <c r="AD33" s="131"/>
      <c r="AE33" s="131"/>
      <c r="AF33" s="132"/>
      <c r="AG33" s="132"/>
      <c r="AH33" s="133" t="str">
        <f t="shared" si="0"/>
        <v>　ウエスト（最短）：○○cm　ウエスト（最長）：○○cm</v>
      </c>
    </row>
    <row r="34" spans="2:34">
      <c r="B34" s="5">
        <v>2</v>
      </c>
      <c r="C34" s="4" t="s">
        <v>25</v>
      </c>
      <c r="F34" t="str">
        <f>B34&amp;D33</f>
        <v>211</v>
      </c>
      <c r="G34" t="str">
        <f>C34&amp;E33</f>
        <v>中白</v>
      </c>
      <c r="I34" s="224">
        <v>212</v>
      </c>
      <c r="J34" s="179" t="s">
        <v>71</v>
      </c>
      <c r="L34" s="179">
        <v>32</v>
      </c>
      <c r="M34" s="179" t="s">
        <v>158</v>
      </c>
      <c r="N34" s="242" t="s">
        <v>591</v>
      </c>
      <c r="O34" s="242" t="s">
        <v>250</v>
      </c>
      <c r="P34" s="242"/>
      <c r="Q34" s="242"/>
      <c r="R34" s="205"/>
      <c r="S34" s="205"/>
      <c r="T34" s="247"/>
      <c r="U34" s="247"/>
      <c r="V34" s="246"/>
      <c r="W34" s="246"/>
      <c r="AB34" s="129"/>
      <c r="AC34" s="129"/>
      <c r="AD34" s="131"/>
      <c r="AE34" s="131"/>
      <c r="AF34" s="132"/>
      <c r="AG34" s="132"/>
      <c r="AH34" s="133" t="str">
        <f t="shared" si="0"/>
        <v>　総丈：○○cm</v>
      </c>
    </row>
    <row r="35" spans="2:34">
      <c r="B35" s="5">
        <v>3</v>
      </c>
      <c r="C35" s="4" t="s">
        <v>27</v>
      </c>
      <c r="F35" t="str">
        <f>B35&amp;D33</f>
        <v>311</v>
      </c>
      <c r="G35" t="str">
        <f>C35&amp;E33</f>
        <v>淡白</v>
      </c>
      <c r="I35" s="224">
        <v>213</v>
      </c>
      <c r="J35" s="179" t="s">
        <v>73</v>
      </c>
      <c r="L35" s="179">
        <v>33</v>
      </c>
      <c r="M35" s="179" t="s">
        <v>159</v>
      </c>
      <c r="N35" s="242" t="s">
        <v>581</v>
      </c>
      <c r="O35" s="242" t="s">
        <v>250</v>
      </c>
      <c r="P35" s="242" t="s">
        <v>592</v>
      </c>
      <c r="Q35" s="242" t="s">
        <v>250</v>
      </c>
      <c r="R35" s="205"/>
      <c r="S35" s="205"/>
      <c r="T35" s="247"/>
      <c r="U35" s="247"/>
      <c r="V35" s="246"/>
      <c r="W35" s="246"/>
      <c r="AB35" s="129"/>
      <c r="AC35" s="129"/>
      <c r="AD35" s="131"/>
      <c r="AE35" s="131"/>
      <c r="AF35" s="132"/>
      <c r="AG35" s="132"/>
      <c r="AH35" s="133" t="str">
        <f t="shared" si="0"/>
        <v>　全長：○○cm　幅：○○cm</v>
      </c>
    </row>
    <row r="36" spans="2:34">
      <c r="B36" s="5">
        <v>1</v>
      </c>
      <c r="C36" s="4" t="s">
        <v>21</v>
      </c>
      <c r="D36">
        <f>D33+1</f>
        <v>12</v>
      </c>
      <c r="E36" t="s">
        <v>75</v>
      </c>
      <c r="F36" t="str">
        <f>B36&amp;D36</f>
        <v>112</v>
      </c>
      <c r="G36" t="str">
        <f>C36&amp;E36</f>
        <v>濃灰</v>
      </c>
      <c r="I36" s="224">
        <v>214</v>
      </c>
      <c r="J36" s="179" t="s">
        <v>137</v>
      </c>
      <c r="L36" s="179">
        <v>34</v>
      </c>
      <c r="M36" s="179" t="s">
        <v>160</v>
      </c>
      <c r="N36" s="242" t="s">
        <v>593</v>
      </c>
      <c r="O36" s="242" t="s">
        <v>250</v>
      </c>
      <c r="P36" s="242"/>
      <c r="Q36" s="242"/>
      <c r="R36" s="205"/>
      <c r="S36" s="205"/>
      <c r="T36" s="247"/>
      <c r="U36" s="247"/>
      <c r="V36" s="246"/>
      <c r="W36" s="246"/>
      <c r="AB36" s="129"/>
      <c r="AC36" s="128"/>
      <c r="AD36" s="131"/>
      <c r="AE36" s="131"/>
      <c r="AF36" s="132"/>
      <c r="AG36" s="132"/>
      <c r="AH36" s="133" t="str">
        <f t="shared" si="0"/>
        <v>　長さ：○○cm</v>
      </c>
    </row>
    <row r="37" spans="2:34" ht="18" customHeight="1">
      <c r="B37" s="5">
        <v>2</v>
      </c>
      <c r="C37" s="4" t="s">
        <v>25</v>
      </c>
      <c r="F37" t="str">
        <f>B37&amp;D36</f>
        <v>212</v>
      </c>
      <c r="G37" t="str">
        <f>C37&amp;E36</f>
        <v>中灰</v>
      </c>
      <c r="I37" s="224">
        <v>215</v>
      </c>
      <c r="J37" s="179" t="s">
        <v>74</v>
      </c>
      <c r="L37" s="179">
        <v>35</v>
      </c>
      <c r="M37" s="179" t="s">
        <v>265</v>
      </c>
      <c r="N37" s="242" t="s">
        <v>581</v>
      </c>
      <c r="O37" s="242" t="s">
        <v>250</v>
      </c>
      <c r="P37" s="242"/>
      <c r="Q37" s="242"/>
      <c r="R37" s="242"/>
      <c r="S37" s="242"/>
      <c r="T37" s="242"/>
      <c r="U37" s="242"/>
      <c r="V37" s="246"/>
      <c r="W37" s="246"/>
      <c r="AB37" s="129"/>
      <c r="AC37" s="128"/>
      <c r="AD37" s="131"/>
      <c r="AE37" s="128"/>
      <c r="AF37" s="128"/>
      <c r="AG37" s="128"/>
      <c r="AH37" s="133" t="str">
        <f t="shared" si="0"/>
        <v>　全長：○○cm</v>
      </c>
    </row>
    <row r="38" spans="2:34">
      <c r="B38" s="5">
        <v>3</v>
      </c>
      <c r="C38" s="4" t="s">
        <v>27</v>
      </c>
      <c r="F38" t="str">
        <f>B38&amp;D36</f>
        <v>312</v>
      </c>
      <c r="G38" t="str">
        <f>C38&amp;E36</f>
        <v>淡灰</v>
      </c>
      <c r="I38" s="224">
        <v>216</v>
      </c>
      <c r="J38" s="179" t="s">
        <v>76</v>
      </c>
      <c r="L38" s="179">
        <v>36</v>
      </c>
      <c r="M38" s="179" t="s">
        <v>270</v>
      </c>
      <c r="N38" s="242" t="s">
        <v>586</v>
      </c>
      <c r="O38" s="242" t="s">
        <v>250</v>
      </c>
      <c r="P38" s="242" t="s">
        <v>587</v>
      </c>
      <c r="Q38" s="242" t="s">
        <v>250</v>
      </c>
      <c r="R38" s="242"/>
      <c r="S38" s="242"/>
      <c r="T38" s="242"/>
      <c r="U38" s="242"/>
      <c r="V38" s="246"/>
      <c r="W38" s="246"/>
      <c r="AB38" s="129"/>
      <c r="AC38" s="129"/>
      <c r="AH38" s="133" t="str">
        <f t="shared" si="0"/>
        <v>　縦：○○cm　横：○○cm</v>
      </c>
    </row>
    <row r="39" spans="2:34">
      <c r="B39" s="5">
        <v>1</v>
      </c>
      <c r="C39" s="4" t="s">
        <v>21</v>
      </c>
      <c r="D39">
        <f>D36+1</f>
        <v>13</v>
      </c>
      <c r="E39" t="s">
        <v>79</v>
      </c>
      <c r="F39" t="str">
        <f>B39&amp;D39</f>
        <v>113</v>
      </c>
      <c r="G39" t="str">
        <f>C39&amp;E39</f>
        <v>濃黒</v>
      </c>
      <c r="I39" s="224">
        <v>217</v>
      </c>
      <c r="J39" s="179" t="s">
        <v>77</v>
      </c>
      <c r="L39" s="179">
        <v>37</v>
      </c>
      <c r="M39" s="179" t="s">
        <v>271</v>
      </c>
      <c r="N39" s="242" t="s">
        <v>586</v>
      </c>
      <c r="O39" s="242" t="s">
        <v>250</v>
      </c>
      <c r="P39" s="242" t="s">
        <v>587</v>
      </c>
      <c r="Q39" s="242" t="s">
        <v>250</v>
      </c>
      <c r="R39" s="242" t="s">
        <v>579</v>
      </c>
      <c r="S39" s="242" t="s">
        <v>250</v>
      </c>
      <c r="T39" s="242"/>
      <c r="U39" s="242"/>
      <c r="V39" s="242"/>
      <c r="W39" s="242"/>
      <c r="AD39" s="128"/>
      <c r="AH39" s="133" t="str">
        <f t="shared" si="0"/>
        <v>　縦：○○cm　横：○○cm　高さ：○○cm</v>
      </c>
    </row>
    <row r="40" spans="2:34">
      <c r="B40" s="5">
        <v>2</v>
      </c>
      <c r="C40" s="4" t="s">
        <v>25</v>
      </c>
      <c r="F40" t="str">
        <f>B40&amp;D39</f>
        <v>213</v>
      </c>
      <c r="G40" t="str">
        <f>C40&amp;E39</f>
        <v>中黒</v>
      </c>
      <c r="I40" s="224">
        <v>218</v>
      </c>
      <c r="J40" s="179" t="s">
        <v>78</v>
      </c>
      <c r="L40" s="179">
        <v>38</v>
      </c>
      <c r="M40" s="179" t="s">
        <v>161</v>
      </c>
      <c r="N40" s="242" t="s">
        <v>593</v>
      </c>
      <c r="O40" s="242" t="s">
        <v>250</v>
      </c>
      <c r="P40" s="242" t="s">
        <v>594</v>
      </c>
      <c r="Q40" s="242" t="s">
        <v>250</v>
      </c>
      <c r="R40" s="205"/>
      <c r="S40" s="205"/>
      <c r="T40" s="247"/>
      <c r="U40" s="247"/>
      <c r="V40" s="246"/>
      <c r="W40" s="246"/>
      <c r="AB40" s="128"/>
      <c r="AC40" s="128"/>
      <c r="AH40" s="133" t="str">
        <f t="shared" si="0"/>
        <v>　長さ：○○cm　大剣幅：○○cm</v>
      </c>
    </row>
    <row r="41" spans="2:34">
      <c r="B41" s="5">
        <v>3</v>
      </c>
      <c r="C41" s="4" t="s">
        <v>27</v>
      </c>
      <c r="F41" t="str">
        <f>B41&amp;D39</f>
        <v>313</v>
      </c>
      <c r="G41" t="str">
        <f>C41&amp;E39</f>
        <v>淡黒</v>
      </c>
      <c r="I41" s="224">
        <v>219</v>
      </c>
      <c r="J41" s="179" t="s">
        <v>253</v>
      </c>
      <c r="L41" s="179">
        <v>39</v>
      </c>
      <c r="M41" s="179" t="s">
        <v>162</v>
      </c>
      <c r="N41" s="242" t="s">
        <v>577</v>
      </c>
      <c r="O41" s="242" t="s">
        <v>250</v>
      </c>
      <c r="P41" s="242"/>
      <c r="Q41" s="242"/>
      <c r="R41" s="205"/>
      <c r="S41" s="205"/>
      <c r="T41" s="247"/>
      <c r="U41" s="247"/>
      <c r="V41" s="246"/>
      <c r="W41" s="242"/>
      <c r="AH41" s="133" t="str">
        <f t="shared" si="0"/>
        <v>　サイズ目安：○○cm</v>
      </c>
    </row>
    <row r="42" spans="2:34">
      <c r="B42" s="5">
        <v>1</v>
      </c>
      <c r="C42" s="4" t="s">
        <v>21</v>
      </c>
      <c r="D42">
        <f>D39+1</f>
        <v>14</v>
      </c>
      <c r="E42" t="s">
        <v>135</v>
      </c>
      <c r="F42" t="str">
        <f>B42&amp;D42</f>
        <v>114</v>
      </c>
      <c r="G42" t="str">
        <f>C42&amp;E42</f>
        <v>濃薄橙</v>
      </c>
      <c r="I42" s="224">
        <v>220</v>
      </c>
      <c r="J42" s="179" t="s">
        <v>254</v>
      </c>
      <c r="L42" s="179">
        <v>40</v>
      </c>
      <c r="M42" s="179" t="s">
        <v>266</v>
      </c>
      <c r="N42" s="242" t="s">
        <v>586</v>
      </c>
      <c r="O42" s="242" t="s">
        <v>250</v>
      </c>
      <c r="P42" s="242" t="s">
        <v>587</v>
      </c>
      <c r="Q42" s="242" t="s">
        <v>250</v>
      </c>
      <c r="R42" s="205"/>
      <c r="S42" s="242"/>
      <c r="T42" s="247"/>
      <c r="U42" s="247"/>
      <c r="V42" s="242"/>
      <c r="W42" s="242"/>
      <c r="AH42" s="133" t="str">
        <f t="shared" si="0"/>
        <v>　縦：○○cm　横：○○cm</v>
      </c>
    </row>
    <row r="43" spans="2:34">
      <c r="B43" s="5">
        <v>2</v>
      </c>
      <c r="C43" s="4" t="s">
        <v>25</v>
      </c>
      <c r="F43" t="str">
        <f>B43&amp;D42</f>
        <v>214</v>
      </c>
      <c r="G43" t="str">
        <f>C43&amp;E42</f>
        <v>中薄橙</v>
      </c>
      <c r="I43" s="224">
        <v>301</v>
      </c>
      <c r="J43" s="179" t="s">
        <v>80</v>
      </c>
      <c r="L43" s="179">
        <v>41</v>
      </c>
      <c r="M43" s="179" t="s">
        <v>267</v>
      </c>
      <c r="N43" s="242" t="s">
        <v>586</v>
      </c>
      <c r="O43" s="242" t="s">
        <v>250</v>
      </c>
      <c r="P43" s="242" t="s">
        <v>587</v>
      </c>
      <c r="Q43" s="242" t="s">
        <v>250</v>
      </c>
      <c r="R43" s="205" t="s">
        <v>579</v>
      </c>
      <c r="S43" s="242" t="s">
        <v>250</v>
      </c>
      <c r="T43" s="247"/>
      <c r="U43" s="247"/>
      <c r="V43" s="242"/>
      <c r="W43" s="242"/>
      <c r="AH43" s="133" t="str">
        <f t="shared" si="0"/>
        <v>　縦：○○cm　横：○○cm　高さ：○○cm</v>
      </c>
    </row>
    <row r="44" spans="2:34" ht="90">
      <c r="B44" s="5">
        <v>3</v>
      </c>
      <c r="C44" s="4" t="s">
        <v>27</v>
      </c>
      <c r="F44" t="str">
        <f>B44&amp;D42</f>
        <v>314</v>
      </c>
      <c r="G44" t="str">
        <f>C44&amp;E42</f>
        <v>淡薄橙</v>
      </c>
      <c r="I44" s="224">
        <v>302</v>
      </c>
      <c r="J44" s="179" t="s">
        <v>81</v>
      </c>
      <c r="L44" s="179">
        <v>42</v>
      </c>
      <c r="M44" s="179" t="s">
        <v>302</v>
      </c>
      <c r="N44" s="241" t="s">
        <v>595</v>
      </c>
      <c r="O44" s="242" t="s">
        <v>250</v>
      </c>
      <c r="P44" s="242" t="s">
        <v>587</v>
      </c>
      <c r="Q44" s="242" t="s">
        <v>250</v>
      </c>
      <c r="R44" s="241" t="s">
        <v>596</v>
      </c>
      <c r="S44" s="242" t="s">
        <v>250</v>
      </c>
      <c r="T44" s="242" t="s">
        <v>587</v>
      </c>
      <c r="U44" s="242" t="s">
        <v>250</v>
      </c>
      <c r="V44" s="241"/>
      <c r="W44" s="242"/>
      <c r="AB44" s="128"/>
      <c r="AC44" s="128"/>
      <c r="AH44" s="133" t="str">
        <f t="shared" si="0"/>
        <v xml:space="preserve">
&lt;パッケージサイズ&gt;
縦：○○cm　横：○○cm
&lt;商品サイズ&gt;
縦：○○cm　横：○○cm</v>
      </c>
    </row>
    <row r="45" spans="2:34">
      <c r="B45" s="5">
        <v>1</v>
      </c>
      <c r="C45" s="4" t="s">
        <v>21</v>
      </c>
      <c r="D45">
        <f>D42+1</f>
        <v>15</v>
      </c>
      <c r="E45" t="s">
        <v>86</v>
      </c>
      <c r="F45" t="str">
        <f>B45&amp;D45</f>
        <v>115</v>
      </c>
      <c r="G45" t="str">
        <f>C45&amp;E45</f>
        <v>濃茶</v>
      </c>
      <c r="I45" s="224">
        <v>303</v>
      </c>
      <c r="J45" s="179" t="s">
        <v>82</v>
      </c>
    </row>
    <row r="46" spans="2:34">
      <c r="B46" s="5">
        <v>2</v>
      </c>
      <c r="C46" s="4" t="s">
        <v>25</v>
      </c>
      <c r="F46" t="str">
        <f>B46&amp;D45</f>
        <v>215</v>
      </c>
      <c r="G46" t="str">
        <f>C46&amp;E45</f>
        <v>中茶</v>
      </c>
      <c r="I46" s="224">
        <v>304</v>
      </c>
      <c r="J46" s="179" t="s">
        <v>83</v>
      </c>
      <c r="R46" s="204"/>
    </row>
    <row r="47" spans="2:34">
      <c r="B47" s="5">
        <v>3</v>
      </c>
      <c r="C47" s="4" t="s">
        <v>27</v>
      </c>
      <c r="F47" t="str">
        <f>B47&amp;D45</f>
        <v>315</v>
      </c>
      <c r="G47" t="str">
        <f>C47&amp;E45</f>
        <v>淡茶</v>
      </c>
      <c r="I47" s="224">
        <v>305</v>
      </c>
      <c r="J47" s="179" t="s">
        <v>84</v>
      </c>
    </row>
    <row r="48" spans="2:34">
      <c r="B48" s="5">
        <v>1</v>
      </c>
      <c r="C48" s="4" t="s">
        <v>21</v>
      </c>
      <c r="D48">
        <f>D45+1</f>
        <v>16</v>
      </c>
      <c r="E48" t="s">
        <v>90</v>
      </c>
      <c r="F48" t="str">
        <f>B48&amp;D48</f>
        <v>116</v>
      </c>
      <c r="G48" t="str">
        <f>C48&amp;E48</f>
        <v>濃金</v>
      </c>
      <c r="I48" s="224">
        <v>306</v>
      </c>
      <c r="J48" s="179" t="s">
        <v>85</v>
      </c>
    </row>
    <row r="49" spans="2:10">
      <c r="B49" s="5">
        <v>2</v>
      </c>
      <c r="C49" s="4" t="s">
        <v>25</v>
      </c>
      <c r="F49" t="str">
        <f>B49&amp;D48</f>
        <v>216</v>
      </c>
      <c r="G49" t="str">
        <f>C49&amp;E48</f>
        <v>中金</v>
      </c>
      <c r="I49" s="224">
        <v>307</v>
      </c>
      <c r="J49" s="179" t="s">
        <v>87</v>
      </c>
    </row>
    <row r="50" spans="2:10">
      <c r="B50" s="5">
        <v>3</v>
      </c>
      <c r="C50" s="4" t="s">
        <v>27</v>
      </c>
      <c r="F50" t="str">
        <f>B50&amp;D48</f>
        <v>316</v>
      </c>
      <c r="G50" t="str">
        <f>C50&amp;E48</f>
        <v>淡金</v>
      </c>
      <c r="I50" s="224">
        <v>308</v>
      </c>
      <c r="J50" s="179" t="s">
        <v>88</v>
      </c>
    </row>
    <row r="51" spans="2:10">
      <c r="B51" s="5">
        <v>1</v>
      </c>
      <c r="C51" s="4" t="s">
        <v>21</v>
      </c>
      <c r="D51">
        <f>D48+1</f>
        <v>17</v>
      </c>
      <c r="E51" t="s">
        <v>94</v>
      </c>
      <c r="F51" t="str">
        <f>B51&amp;D51</f>
        <v>117</v>
      </c>
      <c r="G51" t="str">
        <f>C51&amp;E51</f>
        <v>濃銀</v>
      </c>
      <c r="I51" s="224">
        <v>309</v>
      </c>
      <c r="J51" s="179" t="s">
        <v>89</v>
      </c>
    </row>
    <row r="52" spans="2:10">
      <c r="B52" s="5">
        <v>2</v>
      </c>
      <c r="C52" s="4" t="s">
        <v>25</v>
      </c>
      <c r="F52" t="str">
        <f>B52&amp;D51</f>
        <v>217</v>
      </c>
      <c r="G52" t="str">
        <f>C52&amp;E51</f>
        <v>中銀</v>
      </c>
      <c r="I52" s="224">
        <v>310</v>
      </c>
      <c r="J52" s="179" t="s">
        <v>91</v>
      </c>
    </row>
    <row r="53" spans="2:10">
      <c r="B53" s="5">
        <v>3</v>
      </c>
      <c r="C53" s="4" t="s">
        <v>27</v>
      </c>
      <c r="F53" t="str">
        <f>B53&amp;D51</f>
        <v>317</v>
      </c>
      <c r="G53" t="str">
        <f>C53&amp;E51</f>
        <v>淡銀</v>
      </c>
      <c r="I53" s="224">
        <v>311</v>
      </c>
      <c r="J53" s="179" t="s">
        <v>92</v>
      </c>
    </row>
    <row r="54" spans="2:10">
      <c r="B54" s="224">
        <v>1</v>
      </c>
      <c r="C54" s="178" t="s">
        <v>21</v>
      </c>
      <c r="D54" s="179">
        <f>D51+1</f>
        <v>18</v>
      </c>
      <c r="E54" s="179" t="s">
        <v>97</v>
      </c>
      <c r="F54" s="179" t="str">
        <f>B54&amp;D54</f>
        <v>118</v>
      </c>
      <c r="G54" s="179" t="str">
        <f>C54&amp;E54</f>
        <v>濃銅</v>
      </c>
      <c r="H54" s="179"/>
      <c r="I54" s="224">
        <v>312</v>
      </c>
      <c r="J54" s="179" t="s">
        <v>93</v>
      </c>
    </row>
    <row r="55" spans="2:10">
      <c r="B55" s="224">
        <v>2</v>
      </c>
      <c r="C55" s="178" t="s">
        <v>25</v>
      </c>
      <c r="D55" s="179"/>
      <c r="E55" s="179"/>
      <c r="F55" s="179" t="str">
        <f>B55&amp;D54</f>
        <v>218</v>
      </c>
      <c r="G55" s="179" t="str">
        <f>C55&amp;E54</f>
        <v>中銅</v>
      </c>
      <c r="H55" s="179"/>
      <c r="I55" s="224">
        <v>313</v>
      </c>
      <c r="J55" s="179" t="s">
        <v>95</v>
      </c>
    </row>
    <row r="56" spans="2:10">
      <c r="B56" s="224">
        <v>3</v>
      </c>
      <c r="C56" s="178" t="s">
        <v>27</v>
      </c>
      <c r="D56" s="179"/>
      <c r="E56" s="179"/>
      <c r="F56" s="179" t="str">
        <f>B56&amp;D54</f>
        <v>318</v>
      </c>
      <c r="G56" s="179" t="str">
        <f>C56&amp;E54</f>
        <v>淡銅</v>
      </c>
      <c r="H56" s="179"/>
      <c r="I56" s="224">
        <v>314</v>
      </c>
      <c r="J56" s="179" t="s">
        <v>138</v>
      </c>
    </row>
    <row r="57" spans="2:10">
      <c r="B57" s="224">
        <v>1</v>
      </c>
      <c r="C57" s="178" t="s">
        <v>21</v>
      </c>
      <c r="D57" s="179">
        <v>19</v>
      </c>
      <c r="E57" s="179" t="s">
        <v>261</v>
      </c>
      <c r="F57" s="179" t="str">
        <f>B57&amp;D57</f>
        <v>119</v>
      </c>
      <c r="G57" s="179" t="str">
        <f>C57&amp;E57</f>
        <v>濃モノトーン</v>
      </c>
      <c r="H57" s="179"/>
      <c r="I57" s="224">
        <v>315</v>
      </c>
      <c r="J57" s="179" t="s">
        <v>96</v>
      </c>
    </row>
    <row r="58" spans="2:10">
      <c r="B58" s="224">
        <v>2</v>
      </c>
      <c r="C58" s="178" t="s">
        <v>25</v>
      </c>
      <c r="D58" s="179"/>
      <c r="E58" s="179"/>
      <c r="F58" s="179" t="str">
        <f>B58&amp;D57</f>
        <v>219</v>
      </c>
      <c r="G58" s="179" t="str">
        <f>C58&amp;E57</f>
        <v>中モノトーン</v>
      </c>
      <c r="H58" s="179"/>
      <c r="I58" s="224">
        <v>316</v>
      </c>
      <c r="J58" s="179" t="s">
        <v>98</v>
      </c>
    </row>
    <row r="59" spans="2:10">
      <c r="B59" s="224">
        <v>3</v>
      </c>
      <c r="C59" s="178" t="s">
        <v>27</v>
      </c>
      <c r="D59" s="179"/>
      <c r="E59" s="179"/>
      <c r="F59" s="179" t="str">
        <f>B59&amp;D57</f>
        <v>319</v>
      </c>
      <c r="G59" s="179" t="str">
        <f>C59&amp;E57</f>
        <v>淡モノトーン</v>
      </c>
      <c r="H59" s="179"/>
      <c r="I59" s="224">
        <v>317</v>
      </c>
      <c r="J59" s="179" t="s">
        <v>99</v>
      </c>
    </row>
    <row r="60" spans="2:10">
      <c r="B60" s="224">
        <v>1</v>
      </c>
      <c r="C60" s="178" t="s">
        <v>21</v>
      </c>
      <c r="D60" s="179">
        <v>20</v>
      </c>
      <c r="E60" s="179" t="s">
        <v>262</v>
      </c>
      <c r="F60" s="179" t="str">
        <f>B60&amp;D60</f>
        <v>120</v>
      </c>
      <c r="G60" s="179" t="str">
        <f>C60&amp;E60</f>
        <v>濃アソート</v>
      </c>
      <c r="H60" s="179"/>
      <c r="I60" s="224">
        <v>318</v>
      </c>
      <c r="J60" s="179" t="s">
        <v>100</v>
      </c>
    </row>
    <row r="61" spans="2:10">
      <c r="B61" s="224">
        <v>2</v>
      </c>
      <c r="C61" s="178" t="s">
        <v>25</v>
      </c>
      <c r="D61" s="179"/>
      <c r="E61" s="179"/>
      <c r="F61" s="179" t="str">
        <f>B61&amp;D60</f>
        <v>220</v>
      </c>
      <c r="G61" s="179" t="str">
        <f>C61&amp;E60</f>
        <v>中アソート</v>
      </c>
      <c r="H61" s="179"/>
      <c r="I61" s="224">
        <v>319</v>
      </c>
      <c r="J61" s="179" t="s">
        <v>255</v>
      </c>
    </row>
    <row r="62" spans="2:10">
      <c r="B62" s="224">
        <v>3</v>
      </c>
      <c r="C62" s="178" t="s">
        <v>27</v>
      </c>
      <c r="D62" s="179"/>
      <c r="E62" s="179"/>
      <c r="F62" s="179" t="str">
        <f>B62&amp;D60</f>
        <v>320</v>
      </c>
      <c r="G62" s="179" t="str">
        <f>C62&amp;E60</f>
        <v>淡アソート</v>
      </c>
      <c r="H62" s="179"/>
      <c r="I62" s="224">
        <v>320</v>
      </c>
      <c r="J62" s="179" t="s">
        <v>256</v>
      </c>
    </row>
    <row r="63" spans="2:10">
      <c r="B63" s="178"/>
      <c r="C63" s="178"/>
      <c r="D63" s="179"/>
      <c r="E63" s="179"/>
      <c r="F63" s="179"/>
      <c r="G63" s="179"/>
      <c r="H63" s="179"/>
    </row>
  </sheetData>
  <mergeCells count="6">
    <mergeCell ref="AK3:AK4"/>
    <mergeCell ref="AL3:AL4"/>
    <mergeCell ref="AM3:AM4"/>
    <mergeCell ref="AN3:AN4"/>
    <mergeCell ref="AI3:AI4"/>
    <mergeCell ref="AJ3:AJ4"/>
  </mergeCells>
  <phoneticPr fontId="1"/>
  <pageMargins left="0.70866141732283472" right="0.70866141732283472" top="0.74803149606299213" bottom="0.74803149606299213" header="0.31496062992125984" footer="0.31496062992125984"/>
  <pageSetup paperSize="9"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原稿①</vt:lpstr>
      <vt:lpstr>貼付け</vt:lpstr>
      <vt:lpstr>原稿入力例</vt:lpstr>
      <vt:lpstr>サプライヤー入力FM</vt:lpstr>
      <vt:lpstr>サプライヤー入力例</vt:lpstr>
      <vt:lpstr>RPA画面</vt:lpstr>
      <vt:lpstr>商品カード①</vt:lpstr>
      <vt:lpstr>ﾊｯｼｭﾀｸﾞ＆NB名データ（このシートは消さない）</vt:lpstr>
      <vt:lpstr>自動計算（このシートは消さない）</vt:lpstr>
      <vt:lpstr>RPA画面!Print_Area</vt:lpstr>
      <vt:lpstr>サプライヤー入力FM!Print_Area</vt:lpstr>
      <vt:lpstr>サプライヤー入力例!Print_Area</vt:lpstr>
      <vt:lpstr>原稿①!Print_Area</vt:lpstr>
      <vt:lpstr>原稿入力例!Print_Area</vt:lpstr>
      <vt:lpstr>'自動計算（このシートは消さない）'!Print_Area</vt:lpstr>
      <vt:lpstr>商品カード①!Print_Area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hanbai05</dc:creator>
  <cp:lastModifiedBy>SHO 1211</cp:lastModifiedBy>
  <cp:lastPrinted>2023-09-03T10:33:25Z</cp:lastPrinted>
  <dcterms:created xsi:type="dcterms:W3CDTF">2020-07-03T01:55:26Z</dcterms:created>
  <dcterms:modified xsi:type="dcterms:W3CDTF">2023-09-03T10:33:27Z</dcterms:modified>
</cp:coreProperties>
</file>