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【Main Folder】\【学习】\2020 01-Spring\Operation Analytics\"/>
    </mc:Choice>
  </mc:AlternateContent>
  <xr:revisionPtr revIDLastSave="0" documentId="13_ncr:1_{E963B48A-A671-4583-9C09-2F43CD2799B5}" xr6:coauthVersionLast="44" xr6:coauthVersionMax="45" xr10:uidLastSave="{00000000-0000-0000-0000-000000000000}"/>
  <bookViews>
    <workbookView xWindow="-108" yWindow="-108" windowWidth="23256" windowHeight="12576" xr2:uid="{B1546E3C-F081-4428-A368-6F0AEB6976A0}"/>
  </bookViews>
  <sheets>
    <sheet name="Normal-Managers" sheetId="9" r:id="rId1"/>
    <sheet name="Normal-Stock&amp;Sanitation" sheetId="11" r:id="rId2"/>
    <sheet name="Normal-Cashier" sheetId="4" r:id="rId3"/>
    <sheet name="Normal-Butcher" sheetId="1" r:id="rId4"/>
    <sheet name="Pandemic-Managers" sheetId="10" r:id="rId5"/>
    <sheet name="Pandemic-Stock&amp;Sanitation" sheetId="12" r:id="rId6"/>
    <sheet name="Pandemic-Cashier" sheetId="5" r:id="rId7"/>
    <sheet name="Pandemic-Butcher" sheetId="3" r:id="rId8"/>
    <sheet name="Pandemic-Enforcer" sheetId="6" r:id="rId9"/>
  </sheets>
  <definedNames>
    <definedName name="solver_adj" localSheetId="3" hidden="1">'Normal-Butcher'!$C$4:$C$15</definedName>
    <definedName name="solver_adj" localSheetId="2" hidden="1">'Normal-Cashier'!$C$4:$C$15</definedName>
    <definedName name="solver_adj" localSheetId="0" hidden="1">'Normal-Managers'!$C$4:$C$6</definedName>
    <definedName name="solver_adj" localSheetId="1" hidden="1">'Normal-Stock&amp;Sanitation'!$C$4:$C$17</definedName>
    <definedName name="solver_adj" localSheetId="7" hidden="1">'Pandemic-Butcher'!$C$4:$C$12</definedName>
    <definedName name="solver_adj" localSheetId="6" hidden="1">'Pandemic-Cashier'!$C$4:$C$12</definedName>
    <definedName name="solver_adj" localSheetId="8" hidden="1">'Pandemic-Enforcer'!$C$4:$C$12</definedName>
    <definedName name="solver_adj" localSheetId="4" hidden="1">'Pandemic-Managers'!$C$4:$C$5</definedName>
    <definedName name="solver_adj" localSheetId="5" hidden="1">'Pandemic-Stock&amp;Sanitation'!$C$4:$C$14</definedName>
    <definedName name="solver_cvg" localSheetId="3" hidden="1">0.0001</definedName>
    <definedName name="solver_cvg" localSheetId="2" hidden="1">0.0001</definedName>
    <definedName name="solver_cvg" localSheetId="0" hidden="1">0.0001</definedName>
    <definedName name="solver_cvg" localSheetId="1" hidden="1">0.0001</definedName>
    <definedName name="solver_cvg" localSheetId="7" hidden="1">0.0001</definedName>
    <definedName name="solver_cvg" localSheetId="6" hidden="1">0.0001</definedName>
    <definedName name="solver_cvg" localSheetId="8" hidden="1">0.0001</definedName>
    <definedName name="solver_cvg" localSheetId="4" hidden="1">0.0001</definedName>
    <definedName name="solver_cvg" localSheetId="5" hidden="1">0.0001</definedName>
    <definedName name="solver_drv" localSheetId="3" hidden="1">1</definedName>
    <definedName name="solver_drv" localSheetId="2" hidden="1">1</definedName>
    <definedName name="solver_drv" localSheetId="0" hidden="1">2</definedName>
    <definedName name="solver_drv" localSheetId="1" hidden="1">1</definedName>
    <definedName name="solver_drv" localSheetId="7" hidden="1">1</definedName>
    <definedName name="solver_drv" localSheetId="6" hidden="1">1</definedName>
    <definedName name="solver_drv" localSheetId="8" hidden="1">2</definedName>
    <definedName name="solver_drv" localSheetId="4" hidden="1">1</definedName>
    <definedName name="solver_drv" localSheetId="5" hidden="1">1</definedName>
    <definedName name="solver_eng" localSheetId="3" hidden="1">2</definedName>
    <definedName name="solver_eng" localSheetId="2" hidden="1">2</definedName>
    <definedName name="solver_eng" localSheetId="0" hidden="1">2</definedName>
    <definedName name="solver_eng" localSheetId="1" hidden="1">2</definedName>
    <definedName name="solver_eng" localSheetId="7" hidden="1">2</definedName>
    <definedName name="solver_eng" localSheetId="6" hidden="1">2</definedName>
    <definedName name="solver_eng" localSheetId="8" hidden="1">2</definedName>
    <definedName name="solver_eng" localSheetId="4" hidden="1">2</definedName>
    <definedName name="solver_eng" localSheetId="5" hidden="1">2</definedName>
    <definedName name="solver_est" localSheetId="3" hidden="1">1</definedName>
    <definedName name="solver_est" localSheetId="2" hidden="1">1</definedName>
    <definedName name="solver_est" localSheetId="0" hidden="1">1</definedName>
    <definedName name="solver_est" localSheetId="1" hidden="1">1</definedName>
    <definedName name="solver_est" localSheetId="7" hidden="1">1</definedName>
    <definedName name="solver_est" localSheetId="6" hidden="1">1</definedName>
    <definedName name="solver_est" localSheetId="8" hidden="1">1</definedName>
    <definedName name="solver_est" localSheetId="4" hidden="1">1</definedName>
    <definedName name="solver_est" localSheetId="5" hidden="1">1</definedName>
    <definedName name="solver_itr" localSheetId="3" hidden="1">2147483647</definedName>
    <definedName name="solver_itr" localSheetId="2" hidden="1">2147483647</definedName>
    <definedName name="solver_itr" localSheetId="0" hidden="1">2147483647</definedName>
    <definedName name="solver_itr" localSheetId="1" hidden="1">2147483647</definedName>
    <definedName name="solver_itr" localSheetId="7" hidden="1">2147483647</definedName>
    <definedName name="solver_itr" localSheetId="6" hidden="1">2147483647</definedName>
    <definedName name="solver_itr" localSheetId="8" hidden="1">2147483647</definedName>
    <definedName name="solver_itr" localSheetId="4" hidden="1">2147483647</definedName>
    <definedName name="solver_itr" localSheetId="5" hidden="1">2147483647</definedName>
    <definedName name="solver_lhs0" localSheetId="0" hidden="1">'Normal-Managers'!$B$33</definedName>
    <definedName name="solver_lhs0" localSheetId="4" hidden="1">'Pandemic-Managers'!$B$30</definedName>
    <definedName name="solver_lhs1" localSheetId="3" hidden="1">'Normal-Butcher'!$B$36:$B$49</definedName>
    <definedName name="solver_lhs1" localSheetId="2" hidden="1">'Normal-Cashier'!$B$36:$B$49</definedName>
    <definedName name="solver_lhs1" localSheetId="0" hidden="1">'Normal-Managers'!$B$21:$B$28</definedName>
    <definedName name="solver_lhs1" localSheetId="1" hidden="1">'Normal-Stock&amp;Sanitation'!$B$40:$B$53</definedName>
    <definedName name="solver_lhs1" localSheetId="7" hidden="1">'Pandemic-Butcher'!$B$29:$B$39</definedName>
    <definedName name="solver_lhs1" localSheetId="6" hidden="1">'Pandemic-Cashier'!$B$29:$B$39</definedName>
    <definedName name="solver_lhs1" localSheetId="8" hidden="1">'Pandemic-Enforcer'!$B$29:$B$38</definedName>
    <definedName name="solver_lhs1" localSheetId="4" hidden="1">'Pandemic-Managers'!$B$20:$B$29</definedName>
    <definedName name="solver_lhs1" localSheetId="5" hidden="1">'Pandemic-Stock&amp;Sanitation'!$B$34:$B$45</definedName>
    <definedName name="solver_lhs2" localSheetId="3" hidden="1">'Normal-Butcher'!$C$4:$C$15</definedName>
    <definedName name="solver_lhs2" localSheetId="2" hidden="1">'Normal-Cashier'!$C$4:$C$15</definedName>
    <definedName name="solver_lhs2" localSheetId="0" hidden="1">'Normal-Managers'!$B$33</definedName>
    <definedName name="solver_lhs2" localSheetId="1" hidden="1">'Normal-Stock&amp;Sanitation'!$B$54:$B$55</definedName>
    <definedName name="solver_lhs2" localSheetId="7" hidden="1">'Pandemic-Butcher'!$B$40</definedName>
    <definedName name="solver_lhs2" localSheetId="6" hidden="1">'Pandemic-Cashier'!$B$40</definedName>
    <definedName name="solver_lhs2" localSheetId="8" hidden="1">'Pandemic-Enforcer'!$C$4:$C$12</definedName>
    <definedName name="solver_lhs2" localSheetId="4" hidden="1">'Pandemic-Managers'!$B$20:$B$30</definedName>
    <definedName name="solver_lhs2" localSheetId="5" hidden="1">'Pandemic-Stock&amp;Sanitation'!$B$46:$B$47</definedName>
    <definedName name="solver_lhs3" localSheetId="3" hidden="1">'Normal-Butcher'!$C$4:$C$15</definedName>
    <definedName name="solver_lhs3" localSheetId="2" hidden="1">'Normal-Cashier'!$C$4:$C$15</definedName>
    <definedName name="solver_lhs3" localSheetId="0" hidden="1">'Normal-Managers'!$C$4:$C$6</definedName>
    <definedName name="solver_lhs3" localSheetId="1" hidden="1">'Normal-Stock&amp;Sanitation'!$C$4:$C$17</definedName>
    <definedName name="solver_lhs3" localSheetId="7" hidden="1">'Pandemic-Butcher'!$C$4:$C$12</definedName>
    <definedName name="solver_lhs3" localSheetId="6" hidden="1">'Pandemic-Cashier'!$C$4:$C$12</definedName>
    <definedName name="solver_lhs3" localSheetId="4" hidden="1">'Pandemic-Managers'!$B$30</definedName>
    <definedName name="solver_lhs3" localSheetId="5" hidden="1">'Pandemic-Stock&amp;Sanitation'!$C$4:$C$14</definedName>
    <definedName name="solver_lhs4" localSheetId="3" hidden="1">'Normal-Butcher'!$C$4:$C$6</definedName>
    <definedName name="solver_lhs4" localSheetId="2" hidden="1">'Normal-Cashier'!$C$4:$C$6</definedName>
    <definedName name="solver_lhs4" localSheetId="0" hidden="1">'Normal-Managers'!$C$4:$C$6</definedName>
    <definedName name="solver_lhs4" localSheetId="1" hidden="1">'Normal-Stock&amp;Sanitation'!$C$4:$C$6</definedName>
    <definedName name="solver_lhs4" localSheetId="7" hidden="1">'Pandemic-Butcher'!$C$4:$C$5</definedName>
    <definedName name="solver_lhs4" localSheetId="6" hidden="1">'Pandemic-Cashier'!$C$4:$C$5</definedName>
    <definedName name="solver_lhs4" localSheetId="4" hidden="1">'Pandemic-Managers'!$C$4:$C$5</definedName>
    <definedName name="solver_lhs4" localSheetId="5" hidden="1">'Pandemic-Stock&amp;Sanitation'!$C$4:$C$5</definedName>
    <definedName name="solver_lhs5" localSheetId="3" hidden="1">'Normal-Butcher'!$C$4:$C$6</definedName>
    <definedName name="solver_lhs5" localSheetId="2" hidden="1">'Normal-Cashier'!$C$4:$C$6</definedName>
    <definedName name="solver_lhs5" localSheetId="0" hidden="1">'Normal-Managers'!#REF!</definedName>
    <definedName name="solver_lhs5" localSheetId="1" hidden="1">'Normal-Stock&amp;Sanitation'!$C$4:$C$6</definedName>
    <definedName name="solver_lhs5" localSheetId="7" hidden="1">'Pandemic-Butcher'!$C$4:$C$13</definedName>
    <definedName name="solver_lhs5" localSheetId="6" hidden="1">'Pandemic-Cashier'!$C$4:$C$13</definedName>
    <definedName name="solver_lhs5" localSheetId="4" hidden="1">'Pandemic-Managers'!#REF!</definedName>
    <definedName name="solver_lhs5" localSheetId="5" hidden="1">'Pandemic-Stock&amp;Sanitation'!$C$7:$C$13</definedName>
    <definedName name="solver_lhs6" localSheetId="3" hidden="1">'Normal-Butcher'!$C$4:$C$6</definedName>
    <definedName name="solver_lhs6" localSheetId="2" hidden="1">'Normal-Cashier'!$C$4:$C$6</definedName>
    <definedName name="solver_lhs6" localSheetId="1" hidden="1">'Normal-Stock&amp;Sanitation'!$C$4:$C$6</definedName>
    <definedName name="solver_lhs6" localSheetId="7" hidden="1">'Pandemic-Butcher'!$C$4:$C$5</definedName>
    <definedName name="solver_lhs6" localSheetId="6" hidden="1">'Pandemic-Cashier'!$C$4:$C$5</definedName>
    <definedName name="solver_lhs6" localSheetId="5" hidden="1">'Pandemic-Stock&amp;Sanitation'!$C$4:$C$5</definedName>
    <definedName name="solver_lin" localSheetId="3" hidden="1">1</definedName>
    <definedName name="solver_lin" localSheetId="7" hidden="1">1</definedName>
    <definedName name="solver_mip" localSheetId="3" hidden="1">2147483647</definedName>
    <definedName name="solver_mip" localSheetId="2" hidden="1">2147483647</definedName>
    <definedName name="solver_mip" localSheetId="0" hidden="1">2147483647</definedName>
    <definedName name="solver_mip" localSheetId="1" hidden="1">2147483647</definedName>
    <definedName name="solver_mip" localSheetId="7" hidden="1">2147483647</definedName>
    <definedName name="solver_mip" localSheetId="6" hidden="1">2147483647</definedName>
    <definedName name="solver_mip" localSheetId="8" hidden="1">2147483647</definedName>
    <definedName name="solver_mip" localSheetId="4" hidden="1">2147483647</definedName>
    <definedName name="solver_mip" localSheetId="5" hidden="1">2147483647</definedName>
    <definedName name="solver_mni" localSheetId="3" hidden="1">30</definedName>
    <definedName name="solver_mni" localSheetId="2" hidden="1">30</definedName>
    <definedName name="solver_mni" localSheetId="0" hidden="1">30</definedName>
    <definedName name="solver_mni" localSheetId="1" hidden="1">30</definedName>
    <definedName name="solver_mni" localSheetId="7" hidden="1">30</definedName>
    <definedName name="solver_mni" localSheetId="6" hidden="1">30</definedName>
    <definedName name="solver_mni" localSheetId="8" hidden="1">30</definedName>
    <definedName name="solver_mni" localSheetId="4" hidden="1">30</definedName>
    <definedName name="solver_mni" localSheetId="5" hidden="1">30</definedName>
    <definedName name="solver_mrt" localSheetId="3" hidden="1">0.075</definedName>
    <definedName name="solver_mrt" localSheetId="2" hidden="1">0.075</definedName>
    <definedName name="solver_mrt" localSheetId="0" hidden="1">0.075</definedName>
    <definedName name="solver_mrt" localSheetId="1" hidden="1">0.075</definedName>
    <definedName name="solver_mrt" localSheetId="7" hidden="1">0.075</definedName>
    <definedName name="solver_mrt" localSheetId="6" hidden="1">0.075</definedName>
    <definedName name="solver_mrt" localSheetId="8" hidden="1">0.075</definedName>
    <definedName name="solver_mrt" localSheetId="4" hidden="1">0.075</definedName>
    <definedName name="solver_mrt" localSheetId="5" hidden="1">0.075</definedName>
    <definedName name="solver_msl" localSheetId="3" hidden="1">2</definedName>
    <definedName name="solver_msl" localSheetId="2" hidden="1">2</definedName>
    <definedName name="solver_msl" localSheetId="0" hidden="1">2</definedName>
    <definedName name="solver_msl" localSheetId="1" hidden="1">2</definedName>
    <definedName name="solver_msl" localSheetId="7" hidden="1">2</definedName>
    <definedName name="solver_msl" localSheetId="6" hidden="1">2</definedName>
    <definedName name="solver_msl" localSheetId="8" hidden="1">2</definedName>
    <definedName name="solver_msl" localSheetId="4" hidden="1">2</definedName>
    <definedName name="solver_msl" localSheetId="5" hidden="1">2</definedName>
    <definedName name="solver_neg" localSheetId="3" hidden="1">1</definedName>
    <definedName name="solver_neg" localSheetId="2" hidden="1">1</definedName>
    <definedName name="solver_neg" localSheetId="0" hidden="1">1</definedName>
    <definedName name="solver_neg" localSheetId="1" hidden="1">1</definedName>
    <definedName name="solver_neg" localSheetId="7" hidden="1">1</definedName>
    <definedName name="solver_neg" localSheetId="6" hidden="1">1</definedName>
    <definedName name="solver_neg" localSheetId="8" hidden="1">1</definedName>
    <definedName name="solver_neg" localSheetId="4" hidden="1">1</definedName>
    <definedName name="solver_neg" localSheetId="5" hidden="1">1</definedName>
    <definedName name="solver_nod" localSheetId="3" hidden="1">2147483647</definedName>
    <definedName name="solver_nod" localSheetId="2" hidden="1">2147483647</definedName>
    <definedName name="solver_nod" localSheetId="0" hidden="1">2147483647</definedName>
    <definedName name="solver_nod" localSheetId="1" hidden="1">2147483647</definedName>
    <definedName name="solver_nod" localSheetId="7" hidden="1">2147483647</definedName>
    <definedName name="solver_nod" localSheetId="6" hidden="1">2147483647</definedName>
    <definedName name="solver_nod" localSheetId="8" hidden="1">2147483647</definedName>
    <definedName name="solver_nod" localSheetId="4" hidden="1">2147483647</definedName>
    <definedName name="solver_nod" localSheetId="5" hidden="1">2147483647</definedName>
    <definedName name="solver_num" localSheetId="3" hidden="1">3</definedName>
    <definedName name="solver_num" localSheetId="2" hidden="1">3</definedName>
    <definedName name="solver_num" localSheetId="0" hidden="1">4</definedName>
    <definedName name="solver_num" localSheetId="1" hidden="1">4</definedName>
    <definedName name="solver_num" localSheetId="7" hidden="1">3</definedName>
    <definedName name="solver_num" localSheetId="6" hidden="1">3</definedName>
    <definedName name="solver_num" localSheetId="8" hidden="1">2</definedName>
    <definedName name="solver_num" localSheetId="4" hidden="1">4</definedName>
    <definedName name="solver_num" localSheetId="5" hidden="1">4</definedName>
    <definedName name="solver_nwt" localSheetId="3" hidden="1">1</definedName>
    <definedName name="solver_nwt" localSheetId="2" hidden="1">1</definedName>
    <definedName name="solver_nwt" localSheetId="0" hidden="1">1</definedName>
    <definedName name="solver_nwt" localSheetId="1" hidden="1">1</definedName>
    <definedName name="solver_nwt" localSheetId="7" hidden="1">1</definedName>
    <definedName name="solver_nwt" localSheetId="6" hidden="1">1</definedName>
    <definedName name="solver_nwt" localSheetId="8" hidden="1">1</definedName>
    <definedName name="solver_nwt" localSheetId="4" hidden="1">1</definedName>
    <definedName name="solver_nwt" localSheetId="5" hidden="1">1</definedName>
    <definedName name="solver_opt" localSheetId="3" hidden="1">'Normal-Butcher'!$C$33</definedName>
    <definedName name="solver_opt" localSheetId="2" hidden="1">'Normal-Cashier'!$C$33</definedName>
    <definedName name="solver_opt" localSheetId="0" hidden="1">'Normal-Managers'!$C$18</definedName>
    <definedName name="solver_opt" localSheetId="1" hidden="1">'Normal-Stock&amp;Sanitation'!$C$37</definedName>
    <definedName name="solver_opt" localSheetId="7" hidden="1">'Pandemic-Butcher'!$C$26</definedName>
    <definedName name="solver_opt" localSheetId="6" hidden="1">'Pandemic-Cashier'!$C$26</definedName>
    <definedName name="solver_opt" localSheetId="8" hidden="1">'Pandemic-Enforcer'!$C$26</definedName>
    <definedName name="solver_opt" localSheetId="4" hidden="1">'Pandemic-Managers'!$C$17</definedName>
    <definedName name="solver_opt" localSheetId="5" hidden="1">'Pandemic-Stock&amp;Sanitation'!$C$31</definedName>
    <definedName name="solver_pre" localSheetId="3" hidden="1">0.000001</definedName>
    <definedName name="solver_pre" localSheetId="2" hidden="1">0.000001</definedName>
    <definedName name="solver_pre" localSheetId="0" hidden="1">0.000001</definedName>
    <definedName name="solver_pre" localSheetId="1" hidden="1">0.000001</definedName>
    <definedName name="solver_pre" localSheetId="7" hidden="1">0.000001</definedName>
    <definedName name="solver_pre" localSheetId="6" hidden="1">0.000001</definedName>
    <definedName name="solver_pre" localSheetId="8" hidden="1">0.000001</definedName>
    <definedName name="solver_pre" localSheetId="4" hidden="1">0.000001</definedName>
    <definedName name="solver_pre" localSheetId="5" hidden="1">0.000001</definedName>
    <definedName name="solver_rbv" localSheetId="3" hidden="1">1</definedName>
    <definedName name="solver_rbv" localSheetId="2" hidden="1">1</definedName>
    <definedName name="solver_rbv" localSheetId="0" hidden="1">2</definedName>
    <definedName name="solver_rbv" localSheetId="1" hidden="1">1</definedName>
    <definedName name="solver_rbv" localSheetId="7" hidden="1">1</definedName>
    <definedName name="solver_rbv" localSheetId="6" hidden="1">1</definedName>
    <definedName name="solver_rbv" localSheetId="8" hidden="1">2</definedName>
    <definedName name="solver_rbv" localSheetId="4" hidden="1">1</definedName>
    <definedName name="solver_rbv" localSheetId="5" hidden="1">1</definedName>
    <definedName name="solver_rel0" localSheetId="0" hidden="1">1</definedName>
    <definedName name="solver_rel0" localSheetId="4" hidden="1">1</definedName>
    <definedName name="solver_rel1" localSheetId="3" hidden="1">3</definedName>
    <definedName name="solver_rel1" localSheetId="2" hidden="1">3</definedName>
    <definedName name="solver_rel1" localSheetId="0" hidden="1">3</definedName>
    <definedName name="solver_rel1" localSheetId="1" hidden="1">3</definedName>
    <definedName name="solver_rel1" localSheetId="7" hidden="1">3</definedName>
    <definedName name="solver_rel1" localSheetId="6" hidden="1">3</definedName>
    <definedName name="solver_rel1" localSheetId="8" hidden="1">3</definedName>
    <definedName name="solver_rel1" localSheetId="4" hidden="1">3</definedName>
    <definedName name="solver_rel1" localSheetId="5" hidden="1">3</definedName>
    <definedName name="solver_rel2" localSheetId="3" hidden="1">4</definedName>
    <definedName name="solver_rel2" localSheetId="2" hidden="1">4</definedName>
    <definedName name="solver_rel2" localSheetId="0" hidden="1">1</definedName>
    <definedName name="solver_rel2" localSheetId="1" hidden="1">1</definedName>
    <definedName name="solver_rel2" localSheetId="7" hidden="1">3</definedName>
    <definedName name="solver_rel2" localSheetId="6" hidden="1">3</definedName>
    <definedName name="solver_rel2" localSheetId="8" hidden="1">4</definedName>
    <definedName name="solver_rel2" localSheetId="4" hidden="1">3</definedName>
    <definedName name="solver_rel2" localSheetId="5" hidden="1">1</definedName>
    <definedName name="solver_rel3" localSheetId="3" hidden="1">3</definedName>
    <definedName name="solver_rel3" localSheetId="2" hidden="1">3</definedName>
    <definedName name="solver_rel3" localSheetId="0" hidden="1">4</definedName>
    <definedName name="solver_rel3" localSheetId="1" hidden="1">4</definedName>
    <definedName name="solver_rel3" localSheetId="7" hidden="1">4</definedName>
    <definedName name="solver_rel3" localSheetId="6" hidden="1">4</definedName>
    <definedName name="solver_rel3" localSheetId="4" hidden="1">1</definedName>
    <definedName name="solver_rel3" localSheetId="5" hidden="1">4</definedName>
    <definedName name="solver_rel4" localSheetId="3" hidden="1">3</definedName>
    <definedName name="solver_rel4" localSheetId="2" hidden="1">3</definedName>
    <definedName name="solver_rel4" localSheetId="0" hidden="1">3</definedName>
    <definedName name="solver_rel4" localSheetId="1" hidden="1">3</definedName>
    <definedName name="solver_rel4" localSheetId="7" hidden="1">3</definedName>
    <definedName name="solver_rel4" localSheetId="6" hidden="1">3</definedName>
    <definedName name="solver_rel4" localSheetId="4" hidden="1">4</definedName>
    <definedName name="solver_rel4" localSheetId="5" hidden="1">3</definedName>
    <definedName name="solver_rel5" localSheetId="3" hidden="1">3</definedName>
    <definedName name="solver_rel5" localSheetId="2" hidden="1">3</definedName>
    <definedName name="solver_rel5" localSheetId="0" hidden="1">4</definedName>
    <definedName name="solver_rel5" localSheetId="1" hidden="1">3</definedName>
    <definedName name="solver_rel5" localSheetId="7" hidden="1">4</definedName>
    <definedName name="solver_rel5" localSheetId="6" hidden="1">4</definedName>
    <definedName name="solver_rel5" localSheetId="4" hidden="1">4</definedName>
    <definedName name="solver_rel5" localSheetId="5" hidden="1">1</definedName>
    <definedName name="solver_rel6" localSheetId="3" hidden="1">3</definedName>
    <definedName name="solver_rel6" localSheetId="2" hidden="1">3</definedName>
    <definedName name="solver_rel6" localSheetId="1" hidden="1">3</definedName>
    <definedName name="solver_rel6" localSheetId="7" hidden="1">3</definedName>
    <definedName name="solver_rel6" localSheetId="6" hidden="1">3</definedName>
    <definedName name="solver_rel6" localSheetId="5" hidden="1">3</definedName>
    <definedName name="solver_rhs0" localSheetId="0" hidden="1">'Normal-Managers'!$D$33</definedName>
    <definedName name="solver_rhs0" localSheetId="4" hidden="1">'Pandemic-Managers'!$D$30</definedName>
    <definedName name="solver_rhs1" localSheetId="3" hidden="1">'Normal-Butcher'!$D$36:$D$49</definedName>
    <definedName name="solver_rhs1" localSheetId="2" hidden="1">'Normal-Cashier'!$D$36:$D$49</definedName>
    <definedName name="solver_rhs1" localSheetId="0" hidden="1">'Normal-Managers'!$D$21:$D$28</definedName>
    <definedName name="solver_rhs1" localSheetId="1" hidden="1">'Normal-Stock&amp;Sanitation'!$D$40:$D$53</definedName>
    <definedName name="solver_rhs1" localSheetId="7" hidden="1">'Pandemic-Butcher'!$D$29:$D$39</definedName>
    <definedName name="solver_rhs1" localSheetId="6" hidden="1">'Pandemic-Cashier'!$D$29:$D$39</definedName>
    <definedName name="solver_rhs1" localSheetId="8" hidden="1">'Pandemic-Enforcer'!$D$29:$D$38</definedName>
    <definedName name="solver_rhs1" localSheetId="4" hidden="1">'Pandemic-Managers'!$D$20:$D$29</definedName>
    <definedName name="solver_rhs1" localSheetId="5" hidden="1">'Pandemic-Stock&amp;Sanitation'!$D$34:$D$45</definedName>
    <definedName name="solver_rhs2" localSheetId="3" hidden="1">integer</definedName>
    <definedName name="solver_rhs2" localSheetId="2" hidden="1">integer</definedName>
    <definedName name="solver_rhs2" localSheetId="0" hidden="1">'Normal-Managers'!$D$33</definedName>
    <definedName name="solver_rhs2" localSheetId="1" hidden="1">'Normal-Stock&amp;Sanitation'!$D$54:$D$55</definedName>
    <definedName name="solver_rhs2" localSheetId="7" hidden="1">'Pandemic-Butcher'!$D$40</definedName>
    <definedName name="solver_rhs2" localSheetId="6" hidden="1">'Pandemic-Cashier'!$D$40</definedName>
    <definedName name="solver_rhs2" localSheetId="8" hidden="1">integer</definedName>
    <definedName name="solver_rhs2" localSheetId="4" hidden="1">0</definedName>
    <definedName name="solver_rhs2" localSheetId="5" hidden="1">'Pandemic-Stock&amp;Sanitation'!$D$46:$D$47</definedName>
    <definedName name="solver_rhs3" localSheetId="3" hidden="1">0</definedName>
    <definedName name="solver_rhs3" localSheetId="2" hidden="1">0</definedName>
    <definedName name="solver_rhs3" localSheetId="0" hidden="1">整数</definedName>
    <definedName name="solver_rhs3" localSheetId="1" hidden="1">整数</definedName>
    <definedName name="solver_rhs3" localSheetId="7" hidden="1">integer</definedName>
    <definedName name="solver_rhs3" localSheetId="6" hidden="1">integer</definedName>
    <definedName name="solver_rhs3" localSheetId="4" hidden="1">'Pandemic-Managers'!$D$30</definedName>
    <definedName name="solver_rhs3" localSheetId="5" hidden="1">整数</definedName>
    <definedName name="solver_rhs4" localSheetId="3" hidden="1">'Normal-Butcher'!#REF!</definedName>
    <definedName name="solver_rhs4" localSheetId="2" hidden="1">'Normal-Cashier'!#REF!</definedName>
    <definedName name="solver_rhs4" localSheetId="0" hidden="1">'Normal-Managers'!$D$32</definedName>
    <definedName name="solver_rhs4" localSheetId="1" hidden="1">'Normal-Stock&amp;Sanitation'!$D$56</definedName>
    <definedName name="solver_rhs4" localSheetId="7" hidden="1">'Pandemic-Butcher'!#REF!</definedName>
    <definedName name="solver_rhs4" localSheetId="6" hidden="1">'Pandemic-Cashier'!$D$41</definedName>
    <definedName name="solver_rhs4" localSheetId="4" hidden="1">整数</definedName>
    <definedName name="solver_rhs4" localSheetId="5" hidden="1">'Pandemic-Stock&amp;Sanitation'!$D$48</definedName>
    <definedName name="solver_rhs5" localSheetId="3" hidden="1">'Normal-Butcher'!#REF!</definedName>
    <definedName name="solver_rhs5" localSheetId="2" hidden="1">'Normal-Cashier'!#REF!</definedName>
    <definedName name="solver_rhs5" localSheetId="0" hidden="1">整数</definedName>
    <definedName name="solver_rhs5" localSheetId="1" hidden="1">'Normal-Stock&amp;Sanitation'!$D$56</definedName>
    <definedName name="solver_rhs5" localSheetId="7" hidden="1">整数</definedName>
    <definedName name="solver_rhs5" localSheetId="6" hidden="1">整数</definedName>
    <definedName name="solver_rhs5" localSheetId="4" hidden="1">整数</definedName>
    <definedName name="solver_rhs5" localSheetId="5" hidden="1">5</definedName>
    <definedName name="solver_rhs6" localSheetId="3" hidden="1">1</definedName>
    <definedName name="solver_rhs6" localSheetId="2" hidden="1">1</definedName>
    <definedName name="solver_rhs6" localSheetId="1" hidden="1">1</definedName>
    <definedName name="solver_rhs6" localSheetId="7" hidden="1">1</definedName>
    <definedName name="solver_rhs6" localSheetId="6" hidden="1">1</definedName>
    <definedName name="solver_rhs6" localSheetId="5" hidden="1">1</definedName>
    <definedName name="solver_rlx" localSheetId="3" hidden="1">2</definedName>
    <definedName name="solver_rlx" localSheetId="2" hidden="1">2</definedName>
    <definedName name="solver_rlx" localSheetId="0" hidden="1">2</definedName>
    <definedName name="solver_rlx" localSheetId="1" hidden="1">2</definedName>
    <definedName name="solver_rlx" localSheetId="7" hidden="1">2</definedName>
    <definedName name="solver_rlx" localSheetId="6" hidden="1">2</definedName>
    <definedName name="solver_rlx" localSheetId="8" hidden="1">2</definedName>
    <definedName name="solver_rlx" localSheetId="4" hidden="1">2</definedName>
    <definedName name="solver_rlx" localSheetId="5" hidden="1">2</definedName>
    <definedName name="solver_rsd" localSheetId="3" hidden="1">0</definedName>
    <definedName name="solver_rsd" localSheetId="2" hidden="1">0</definedName>
    <definedName name="solver_rsd" localSheetId="0" hidden="1">0</definedName>
    <definedName name="solver_rsd" localSheetId="1" hidden="1">0</definedName>
    <definedName name="solver_rsd" localSheetId="7" hidden="1">0</definedName>
    <definedName name="solver_rsd" localSheetId="6" hidden="1">0</definedName>
    <definedName name="solver_rsd" localSheetId="8" hidden="1">0</definedName>
    <definedName name="solver_rsd" localSheetId="4" hidden="1">0</definedName>
    <definedName name="solver_rsd" localSheetId="5" hidden="1">0</definedName>
    <definedName name="solver_scl" localSheetId="3" hidden="1">1</definedName>
    <definedName name="solver_scl" localSheetId="2" hidden="1">1</definedName>
    <definedName name="solver_scl" localSheetId="0" hidden="1">2</definedName>
    <definedName name="solver_scl" localSheetId="1" hidden="1">1</definedName>
    <definedName name="solver_scl" localSheetId="7" hidden="1">1</definedName>
    <definedName name="solver_scl" localSheetId="6" hidden="1">1</definedName>
    <definedName name="solver_scl" localSheetId="8" hidden="1">2</definedName>
    <definedName name="solver_scl" localSheetId="4" hidden="1">1</definedName>
    <definedName name="solver_scl" localSheetId="5" hidden="1">1</definedName>
    <definedName name="solver_sho" localSheetId="3" hidden="1">2</definedName>
    <definedName name="solver_sho" localSheetId="2" hidden="1">2</definedName>
    <definedName name="solver_sho" localSheetId="0" hidden="1">2</definedName>
    <definedName name="solver_sho" localSheetId="1" hidden="1">2</definedName>
    <definedName name="solver_sho" localSheetId="7" hidden="1">2</definedName>
    <definedName name="solver_sho" localSheetId="6" hidden="1">2</definedName>
    <definedName name="solver_sho" localSheetId="8" hidden="1">2</definedName>
    <definedName name="solver_sho" localSheetId="4" hidden="1">2</definedName>
    <definedName name="solver_sho" localSheetId="5" hidden="1">2</definedName>
    <definedName name="solver_ssz" localSheetId="3" hidden="1">100</definedName>
    <definedName name="solver_ssz" localSheetId="2" hidden="1">100</definedName>
    <definedName name="solver_ssz" localSheetId="0" hidden="1">100</definedName>
    <definedName name="solver_ssz" localSheetId="1" hidden="1">100</definedName>
    <definedName name="solver_ssz" localSheetId="7" hidden="1">100</definedName>
    <definedName name="solver_ssz" localSheetId="6" hidden="1">100</definedName>
    <definedName name="solver_ssz" localSheetId="8" hidden="1">100</definedName>
    <definedName name="solver_ssz" localSheetId="4" hidden="1">100</definedName>
    <definedName name="solver_ssz" localSheetId="5" hidden="1">100</definedName>
    <definedName name="solver_tim" localSheetId="3" hidden="1">2147483647</definedName>
    <definedName name="solver_tim" localSheetId="2" hidden="1">2147483647</definedName>
    <definedName name="solver_tim" localSheetId="0" hidden="1">2147483647</definedName>
    <definedName name="solver_tim" localSheetId="1" hidden="1">2147483647</definedName>
    <definedName name="solver_tim" localSheetId="7" hidden="1">2147483647</definedName>
    <definedName name="solver_tim" localSheetId="6" hidden="1">2147483647</definedName>
    <definedName name="solver_tim" localSheetId="8" hidden="1">2147483647</definedName>
    <definedName name="solver_tim" localSheetId="4" hidden="1">2147483647</definedName>
    <definedName name="solver_tim" localSheetId="5" hidden="1">2147483647</definedName>
    <definedName name="solver_tol" localSheetId="3" hidden="1">0.01</definedName>
    <definedName name="solver_tol" localSheetId="2" hidden="1">0.01</definedName>
    <definedName name="solver_tol" localSheetId="0" hidden="1">0.01</definedName>
    <definedName name="solver_tol" localSheetId="1" hidden="1">0.01</definedName>
    <definedName name="solver_tol" localSheetId="7" hidden="1">0.01</definedName>
    <definedName name="solver_tol" localSheetId="6" hidden="1">0.01</definedName>
    <definedName name="solver_tol" localSheetId="8" hidden="1">0.01</definedName>
    <definedName name="solver_tol" localSheetId="4" hidden="1">0.01</definedName>
    <definedName name="solver_tol" localSheetId="5" hidden="1">0.01</definedName>
    <definedName name="solver_typ" localSheetId="3" hidden="1">2</definedName>
    <definedName name="solver_typ" localSheetId="2" hidden="1">2</definedName>
    <definedName name="solver_typ" localSheetId="0" hidden="1">2</definedName>
    <definedName name="solver_typ" localSheetId="1" hidden="1">2</definedName>
    <definedName name="solver_typ" localSheetId="7" hidden="1">2</definedName>
    <definedName name="solver_typ" localSheetId="6" hidden="1">2</definedName>
    <definedName name="solver_typ" localSheetId="8" hidden="1">2</definedName>
    <definedName name="solver_typ" localSheetId="4" hidden="1">2</definedName>
    <definedName name="solver_typ" localSheetId="5" hidden="1">2</definedName>
    <definedName name="solver_val" localSheetId="3" hidden="1">0</definedName>
    <definedName name="solver_val" localSheetId="2" hidden="1">0</definedName>
    <definedName name="solver_val" localSheetId="0" hidden="1">0</definedName>
    <definedName name="solver_val" localSheetId="1" hidden="1">0</definedName>
    <definedName name="solver_val" localSheetId="7" hidden="1">0</definedName>
    <definedName name="solver_val" localSheetId="6" hidden="1">0</definedName>
    <definedName name="solver_val" localSheetId="8" hidden="1">0</definedName>
    <definedName name="solver_val" localSheetId="4" hidden="1">0</definedName>
    <definedName name="solver_val" localSheetId="5" hidden="1">0</definedName>
    <definedName name="solver_ver" localSheetId="3" hidden="1">2</definedName>
    <definedName name="solver_ver" localSheetId="2" hidden="1">3</definedName>
    <definedName name="solver_ver" localSheetId="0" hidden="1">3</definedName>
    <definedName name="solver_ver" localSheetId="1" hidden="1">3</definedName>
    <definedName name="solver_ver" localSheetId="7" hidden="1">2</definedName>
    <definedName name="solver_ver" localSheetId="6" hidden="1">3</definedName>
    <definedName name="solver_ver" localSheetId="8" hidden="1">3</definedName>
    <definedName name="solver_ver" localSheetId="4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" i="12" l="1"/>
  <c r="H9" i="10"/>
  <c r="I14" i="11"/>
  <c r="L6" i="9"/>
  <c r="B47" i="12" l="1"/>
  <c r="D46" i="12"/>
  <c r="B46" i="12"/>
  <c r="M28" i="12"/>
  <c r="L28" i="12"/>
  <c r="K28" i="12"/>
  <c r="J28" i="12"/>
  <c r="L27" i="12"/>
  <c r="K27" i="12"/>
  <c r="J27" i="12"/>
  <c r="I27" i="12"/>
  <c r="K26" i="12"/>
  <c r="J26" i="12"/>
  <c r="I26" i="12"/>
  <c r="H26" i="12"/>
  <c r="J25" i="12"/>
  <c r="I25" i="12"/>
  <c r="H25" i="12"/>
  <c r="G25" i="12"/>
  <c r="I24" i="12"/>
  <c r="H24" i="12"/>
  <c r="G24" i="12"/>
  <c r="F24" i="12"/>
  <c r="H23" i="12"/>
  <c r="G23" i="12"/>
  <c r="F23" i="12"/>
  <c r="E23" i="12"/>
  <c r="G22" i="12"/>
  <c r="F22" i="12"/>
  <c r="E22" i="12"/>
  <c r="D22" i="12"/>
  <c r="F21" i="12"/>
  <c r="E21" i="12"/>
  <c r="D21" i="12"/>
  <c r="C21" i="12"/>
  <c r="E20" i="12"/>
  <c r="D20" i="12"/>
  <c r="C20" i="12"/>
  <c r="B20" i="12"/>
  <c r="B34" i="12" s="1"/>
  <c r="M19" i="12"/>
  <c r="B45" i="12" s="1"/>
  <c r="L19" i="12"/>
  <c r="K19" i="12"/>
  <c r="I19" i="12"/>
  <c r="H19" i="12"/>
  <c r="G19" i="12"/>
  <c r="F19" i="12"/>
  <c r="I18" i="12"/>
  <c r="H18" i="12"/>
  <c r="G18" i="12"/>
  <c r="E18" i="12"/>
  <c r="D18" i="12"/>
  <c r="B36" i="12" s="1"/>
  <c r="C18" i="12"/>
  <c r="B18" i="12"/>
  <c r="D14" i="12"/>
  <c r="D13" i="12"/>
  <c r="D12" i="12"/>
  <c r="D11" i="12"/>
  <c r="D10" i="12"/>
  <c r="D9" i="12"/>
  <c r="D8" i="12"/>
  <c r="D7" i="12"/>
  <c r="D6" i="12"/>
  <c r="D5" i="12"/>
  <c r="D4" i="12"/>
  <c r="B55" i="11"/>
  <c r="D54" i="11"/>
  <c r="B54" i="11"/>
  <c r="O34" i="11"/>
  <c r="N34" i="11"/>
  <c r="M34" i="11"/>
  <c r="L34" i="11"/>
  <c r="N33" i="11"/>
  <c r="M33" i="11"/>
  <c r="L33" i="11"/>
  <c r="K33" i="11"/>
  <c r="M32" i="11"/>
  <c r="L32" i="11"/>
  <c r="K32" i="11"/>
  <c r="J32" i="11"/>
  <c r="L31" i="11"/>
  <c r="K31" i="11"/>
  <c r="J31" i="11"/>
  <c r="I31" i="11"/>
  <c r="K30" i="11"/>
  <c r="J30" i="11"/>
  <c r="I30" i="11"/>
  <c r="H30" i="11"/>
  <c r="J29" i="11"/>
  <c r="I29" i="11"/>
  <c r="H29" i="11"/>
  <c r="G29" i="11"/>
  <c r="I28" i="11"/>
  <c r="H28" i="11"/>
  <c r="G28" i="11"/>
  <c r="F28" i="11"/>
  <c r="H27" i="11"/>
  <c r="G27" i="11"/>
  <c r="F27" i="11"/>
  <c r="E27" i="11"/>
  <c r="G26" i="11"/>
  <c r="F26" i="11"/>
  <c r="E26" i="11"/>
  <c r="D26" i="11"/>
  <c r="F25" i="11"/>
  <c r="E25" i="11"/>
  <c r="D25" i="11"/>
  <c r="C25" i="11"/>
  <c r="E24" i="11"/>
  <c r="D24" i="11"/>
  <c r="C24" i="11"/>
  <c r="B24" i="11"/>
  <c r="O23" i="11"/>
  <c r="B53" i="11" s="1"/>
  <c r="N23" i="11"/>
  <c r="M23" i="11"/>
  <c r="K23" i="11"/>
  <c r="J23" i="11"/>
  <c r="I23" i="11"/>
  <c r="H23" i="11"/>
  <c r="L22" i="11"/>
  <c r="K22" i="11"/>
  <c r="J22" i="11"/>
  <c r="H22" i="11"/>
  <c r="G22" i="11"/>
  <c r="F22" i="11"/>
  <c r="E22" i="11"/>
  <c r="I21" i="11"/>
  <c r="H21" i="11"/>
  <c r="G21" i="11"/>
  <c r="E21" i="11"/>
  <c r="D21" i="11"/>
  <c r="C21" i="11"/>
  <c r="B41" i="11" s="1"/>
  <c r="B21" i="11"/>
  <c r="D17" i="11"/>
  <c r="D16" i="11"/>
  <c r="D15" i="11"/>
  <c r="D14" i="11"/>
  <c r="D13" i="11"/>
  <c r="D12" i="11"/>
  <c r="D11" i="11"/>
  <c r="D10" i="11"/>
  <c r="D9" i="11"/>
  <c r="D8" i="11"/>
  <c r="D7" i="11"/>
  <c r="D6" i="11"/>
  <c r="D5" i="11"/>
  <c r="D4" i="11"/>
  <c r="B30" i="10"/>
  <c r="K14" i="10"/>
  <c r="B29" i="10" s="1"/>
  <c r="J14" i="10"/>
  <c r="B28" i="10" s="1"/>
  <c r="I14" i="10"/>
  <c r="G14" i="10"/>
  <c r="F14" i="10"/>
  <c r="B24" i="10" s="1"/>
  <c r="E14" i="10"/>
  <c r="D14" i="10"/>
  <c r="I13" i="10"/>
  <c r="H13" i="10"/>
  <c r="B26" i="10" s="1"/>
  <c r="G13" i="10"/>
  <c r="B25" i="10" s="1"/>
  <c r="E13" i="10"/>
  <c r="B23" i="10" s="1"/>
  <c r="D13" i="10"/>
  <c r="B22" i="10" s="1"/>
  <c r="C13" i="10"/>
  <c r="B21" i="10" s="1"/>
  <c r="B13" i="10"/>
  <c r="B20" i="10" s="1"/>
  <c r="D5" i="10"/>
  <c r="D4" i="10"/>
  <c r="B33" i="9"/>
  <c r="M15" i="9"/>
  <c r="B32" i="9" s="1"/>
  <c r="L15" i="9"/>
  <c r="B31" i="9" s="1"/>
  <c r="K15" i="9"/>
  <c r="I15" i="9"/>
  <c r="B28" i="9" s="1"/>
  <c r="H15" i="9"/>
  <c r="G15" i="9"/>
  <c r="F15" i="9"/>
  <c r="K14" i="9"/>
  <c r="B30" i="9" s="1"/>
  <c r="J14" i="9"/>
  <c r="B29" i="9" s="1"/>
  <c r="I14" i="9"/>
  <c r="G14" i="9"/>
  <c r="F14" i="9"/>
  <c r="B25" i="9" s="1"/>
  <c r="E14" i="9"/>
  <c r="D14" i="9"/>
  <c r="I13" i="9"/>
  <c r="H13" i="9"/>
  <c r="G13" i="9"/>
  <c r="E13" i="9"/>
  <c r="D13" i="9"/>
  <c r="B23" i="9" s="1"/>
  <c r="C13" i="9"/>
  <c r="B22" i="9" s="1"/>
  <c r="B13" i="9"/>
  <c r="B21" i="9" s="1"/>
  <c r="D6" i="9"/>
  <c r="D5" i="9"/>
  <c r="D4" i="9"/>
  <c r="C18" i="9" s="1"/>
  <c r="B43" i="12" l="1"/>
  <c r="B41" i="12"/>
  <c r="B44" i="12"/>
  <c r="C37" i="11"/>
  <c r="B46" i="11"/>
  <c r="B50" i="11"/>
  <c r="B24" i="9"/>
  <c r="B42" i="11"/>
  <c r="B37" i="12"/>
  <c r="B42" i="12"/>
  <c r="B26" i="9"/>
  <c r="B48" i="11"/>
  <c r="B52" i="11"/>
  <c r="B39" i="12"/>
  <c r="B27" i="9"/>
  <c r="B38" i="12"/>
  <c r="C17" i="10"/>
  <c r="B27" i="10"/>
  <c r="B40" i="11"/>
  <c r="B45" i="11"/>
  <c r="B44" i="11"/>
  <c r="B49" i="11"/>
  <c r="B43" i="11"/>
  <c r="B47" i="11"/>
  <c r="B51" i="11"/>
  <c r="C31" i="12"/>
  <c r="B35" i="12"/>
  <c r="B40" i="12"/>
  <c r="K24" i="6"/>
  <c r="J24" i="6"/>
  <c r="I24" i="6"/>
  <c r="H24" i="6"/>
  <c r="J23" i="6"/>
  <c r="B37" i="6" s="1"/>
  <c r="I23" i="6"/>
  <c r="H23" i="6"/>
  <c r="G23" i="6"/>
  <c r="I22" i="6"/>
  <c r="H22" i="6"/>
  <c r="G22" i="6"/>
  <c r="F22" i="6"/>
  <c r="H21" i="6"/>
  <c r="G21" i="6"/>
  <c r="F21" i="6"/>
  <c r="E21" i="6"/>
  <c r="G20" i="6"/>
  <c r="F20" i="6"/>
  <c r="E20" i="6"/>
  <c r="D20" i="6"/>
  <c r="F19" i="6"/>
  <c r="E19" i="6"/>
  <c r="D19" i="6"/>
  <c r="C19" i="6"/>
  <c r="E18" i="6"/>
  <c r="D18" i="6"/>
  <c r="C18" i="6"/>
  <c r="B18" i="6"/>
  <c r="B29" i="6" s="1"/>
  <c r="K17" i="6"/>
  <c r="B38" i="6" s="1"/>
  <c r="J17" i="6"/>
  <c r="I17" i="6"/>
  <c r="G17" i="6"/>
  <c r="F17" i="6"/>
  <c r="E17" i="6"/>
  <c r="D17" i="6"/>
  <c r="I16" i="6"/>
  <c r="H16" i="6"/>
  <c r="B35" i="6" s="1"/>
  <c r="G16" i="6"/>
  <c r="E16" i="6"/>
  <c r="D16" i="6"/>
  <c r="B31" i="6" s="1"/>
  <c r="C16" i="6"/>
  <c r="B16" i="6"/>
  <c r="C13" i="6"/>
  <c r="D12" i="6"/>
  <c r="D11" i="6"/>
  <c r="D10" i="6"/>
  <c r="D9" i="6"/>
  <c r="D8" i="6"/>
  <c r="D7" i="6"/>
  <c r="H6" i="6"/>
  <c r="D6" i="6"/>
  <c r="D5" i="6"/>
  <c r="D4" i="6"/>
  <c r="B40" i="5"/>
  <c r="D39" i="5"/>
  <c r="B39" i="5"/>
  <c r="K24" i="5"/>
  <c r="J24" i="5"/>
  <c r="I24" i="5"/>
  <c r="H24" i="5"/>
  <c r="J23" i="5"/>
  <c r="I23" i="5"/>
  <c r="H23" i="5"/>
  <c r="G23" i="5"/>
  <c r="I22" i="5"/>
  <c r="H22" i="5"/>
  <c r="G22" i="5"/>
  <c r="F22" i="5"/>
  <c r="H21" i="5"/>
  <c r="G21" i="5"/>
  <c r="F21" i="5"/>
  <c r="E21" i="5"/>
  <c r="G20" i="5"/>
  <c r="F20" i="5"/>
  <c r="E20" i="5"/>
  <c r="D20" i="5"/>
  <c r="F19" i="5"/>
  <c r="E19" i="5"/>
  <c r="D19" i="5"/>
  <c r="C19" i="5"/>
  <c r="E18" i="5"/>
  <c r="D18" i="5"/>
  <c r="C18" i="5"/>
  <c r="B18" i="5"/>
  <c r="B29" i="5" s="1"/>
  <c r="K17" i="5"/>
  <c r="B38" i="5" s="1"/>
  <c r="J17" i="5"/>
  <c r="I17" i="5"/>
  <c r="G17" i="5"/>
  <c r="F17" i="5"/>
  <c r="E17" i="5"/>
  <c r="D17" i="5"/>
  <c r="I16" i="5"/>
  <c r="B36" i="5" s="1"/>
  <c r="H16" i="5"/>
  <c r="G16" i="5"/>
  <c r="E16" i="5"/>
  <c r="D16" i="5"/>
  <c r="B31" i="5" s="1"/>
  <c r="C16" i="5"/>
  <c r="B16" i="5"/>
  <c r="C13" i="5"/>
  <c r="D12" i="5"/>
  <c r="D11" i="5"/>
  <c r="D10" i="5"/>
  <c r="D9" i="5"/>
  <c r="D8" i="5"/>
  <c r="D7" i="5"/>
  <c r="H6" i="5"/>
  <c r="D6" i="5"/>
  <c r="D5" i="5"/>
  <c r="D4" i="5"/>
  <c r="B49" i="4"/>
  <c r="D48" i="4"/>
  <c r="B48" i="4"/>
  <c r="M30" i="4"/>
  <c r="L30" i="4"/>
  <c r="K30" i="4"/>
  <c r="J30" i="4"/>
  <c r="L29" i="4"/>
  <c r="K29" i="4"/>
  <c r="J29" i="4"/>
  <c r="B44" i="4" s="1"/>
  <c r="I29" i="4"/>
  <c r="K28" i="4"/>
  <c r="J28" i="4"/>
  <c r="I28" i="4"/>
  <c r="H28" i="4"/>
  <c r="J27" i="4"/>
  <c r="I27" i="4"/>
  <c r="H27" i="4"/>
  <c r="G27" i="4"/>
  <c r="I26" i="4"/>
  <c r="H26" i="4"/>
  <c r="G26" i="4"/>
  <c r="F26" i="4"/>
  <c r="H25" i="4"/>
  <c r="G25" i="4"/>
  <c r="F25" i="4"/>
  <c r="E25" i="4"/>
  <c r="G24" i="4"/>
  <c r="F24" i="4"/>
  <c r="E24" i="4"/>
  <c r="D24" i="4"/>
  <c r="F23" i="4"/>
  <c r="E23" i="4"/>
  <c r="D23" i="4"/>
  <c r="C23" i="4"/>
  <c r="E22" i="4"/>
  <c r="D22" i="4"/>
  <c r="C22" i="4"/>
  <c r="B22" i="4"/>
  <c r="M21" i="4"/>
  <c r="B47" i="4" s="1"/>
  <c r="L21" i="4"/>
  <c r="B46" i="4" s="1"/>
  <c r="K21" i="4"/>
  <c r="B45" i="4" s="1"/>
  <c r="I21" i="4"/>
  <c r="H21" i="4"/>
  <c r="G21" i="4"/>
  <c r="F21" i="4"/>
  <c r="B40" i="4" s="1"/>
  <c r="K20" i="4"/>
  <c r="J20" i="4"/>
  <c r="I20" i="4"/>
  <c r="G20" i="4"/>
  <c r="B41" i="4" s="1"/>
  <c r="F20" i="4"/>
  <c r="E20" i="4"/>
  <c r="D20" i="4"/>
  <c r="I19" i="4"/>
  <c r="H19" i="4"/>
  <c r="G19" i="4"/>
  <c r="E19" i="4"/>
  <c r="D19" i="4"/>
  <c r="B38" i="4" s="1"/>
  <c r="C19" i="4"/>
  <c r="B19" i="4"/>
  <c r="C16" i="4"/>
  <c r="D15" i="4"/>
  <c r="D14" i="4"/>
  <c r="D13" i="4"/>
  <c r="D12" i="4"/>
  <c r="D11" i="4"/>
  <c r="D10" i="4"/>
  <c r="D9" i="4"/>
  <c r="D8" i="4"/>
  <c r="H7" i="4"/>
  <c r="D7" i="4"/>
  <c r="D6" i="4"/>
  <c r="D5" i="4"/>
  <c r="D4" i="4"/>
  <c r="B36" i="6" l="1"/>
  <c r="B34" i="5"/>
  <c r="B32" i="6"/>
  <c r="B30" i="6"/>
  <c r="B33" i="6"/>
  <c r="C26" i="6"/>
  <c r="C33" i="4"/>
  <c r="B37" i="4"/>
  <c r="B42" i="4"/>
  <c r="B43" i="4"/>
  <c r="B36" i="4"/>
  <c r="B39" i="4"/>
  <c r="C26" i="5"/>
  <c r="B30" i="5"/>
  <c r="B35" i="5"/>
  <c r="B33" i="5"/>
  <c r="B32" i="5"/>
  <c r="B37" i="5"/>
  <c r="B34" i="6"/>
  <c r="D39" i="3"/>
  <c r="D7" i="3"/>
  <c r="D8" i="3"/>
  <c r="D9" i="3"/>
  <c r="D10" i="3"/>
  <c r="D11" i="3"/>
  <c r="D12" i="3"/>
  <c r="D5" i="3"/>
  <c r="D4" i="3"/>
  <c r="D8" i="1"/>
  <c r="D9" i="1"/>
  <c r="D10" i="1"/>
  <c r="D11" i="1"/>
  <c r="D12" i="1"/>
  <c r="D13" i="1"/>
  <c r="D14" i="1"/>
  <c r="D15" i="1"/>
  <c r="D7" i="1"/>
  <c r="D6" i="3"/>
  <c r="D48" i="1"/>
  <c r="H11" i="1" l="1"/>
  <c r="D6" i="1"/>
  <c r="D5" i="1"/>
  <c r="D4" i="1"/>
  <c r="B49" i="1" l="1"/>
  <c r="B40" i="3"/>
  <c r="C16" i="1" l="1"/>
  <c r="H11" i="3"/>
  <c r="C13" i="3"/>
  <c r="B39" i="3" l="1"/>
  <c r="B48" i="1"/>
  <c r="C26" i="3" l="1"/>
  <c r="K17" i="3"/>
  <c r="G17" i="3"/>
  <c r="I16" i="3"/>
  <c r="E16" i="3"/>
  <c r="K24" i="3"/>
  <c r="J24" i="3"/>
  <c r="I24" i="3"/>
  <c r="H24" i="3"/>
  <c r="J23" i="3"/>
  <c r="I23" i="3"/>
  <c r="H23" i="3"/>
  <c r="G23" i="3"/>
  <c r="I22" i="3"/>
  <c r="H22" i="3"/>
  <c r="G22" i="3"/>
  <c r="F22" i="3"/>
  <c r="H21" i="3"/>
  <c r="G21" i="3"/>
  <c r="F21" i="3"/>
  <c r="E21" i="3"/>
  <c r="G20" i="3"/>
  <c r="F20" i="3"/>
  <c r="E20" i="3"/>
  <c r="D20" i="3"/>
  <c r="F19" i="3"/>
  <c r="E19" i="3"/>
  <c r="D19" i="3"/>
  <c r="C19" i="3"/>
  <c r="E18" i="3"/>
  <c r="D18" i="3"/>
  <c r="C18" i="3"/>
  <c r="B18" i="3"/>
  <c r="J17" i="3"/>
  <c r="I17" i="3"/>
  <c r="F17" i="3"/>
  <c r="E17" i="3"/>
  <c r="D17" i="3"/>
  <c r="H16" i="3"/>
  <c r="G16" i="3"/>
  <c r="D16" i="3"/>
  <c r="C16" i="3"/>
  <c r="B16" i="3"/>
  <c r="B34" i="3" l="1"/>
  <c r="B33" i="3"/>
  <c r="B37" i="3"/>
  <c r="B29" i="3"/>
  <c r="B36" i="3"/>
  <c r="B30" i="3"/>
  <c r="B31" i="3"/>
  <c r="B35" i="3"/>
  <c r="B38" i="3"/>
  <c r="B32" i="3"/>
  <c r="L21" i="1" l="1"/>
  <c r="M21" i="1"/>
  <c r="K21" i="1"/>
  <c r="G21" i="1"/>
  <c r="H21" i="1"/>
  <c r="I21" i="1"/>
  <c r="B22" i="1"/>
  <c r="F21" i="1"/>
  <c r="J20" i="1"/>
  <c r="K20" i="1"/>
  <c r="I20" i="1"/>
  <c r="E20" i="1"/>
  <c r="F20" i="1"/>
  <c r="G20" i="1"/>
  <c r="D20" i="1"/>
  <c r="C33" i="1"/>
  <c r="J30" i="1"/>
  <c r="I19" i="1" l="1"/>
  <c r="H19" i="1"/>
  <c r="G19" i="1"/>
  <c r="E19" i="1"/>
  <c r="D19" i="1"/>
  <c r="C19" i="1"/>
  <c r="B19" i="1"/>
  <c r="M30" i="1"/>
  <c r="L30" i="1"/>
  <c r="K30" i="1"/>
  <c r="L29" i="1"/>
  <c r="K29" i="1"/>
  <c r="J29" i="1"/>
  <c r="I29" i="1"/>
  <c r="K28" i="1"/>
  <c r="J28" i="1"/>
  <c r="I28" i="1"/>
  <c r="H28" i="1"/>
  <c r="J27" i="1"/>
  <c r="I27" i="1"/>
  <c r="H27" i="1"/>
  <c r="G27" i="1"/>
  <c r="I26" i="1"/>
  <c r="H26" i="1"/>
  <c r="G26" i="1"/>
  <c r="F26" i="1"/>
  <c r="H25" i="1"/>
  <c r="G25" i="1"/>
  <c r="F25" i="1"/>
  <c r="E25" i="1"/>
  <c r="G24" i="1"/>
  <c r="F24" i="1"/>
  <c r="E24" i="1"/>
  <c r="D24" i="1"/>
  <c r="F23" i="1"/>
  <c r="E23" i="1"/>
  <c r="D23" i="1"/>
  <c r="C23" i="1"/>
  <c r="E22" i="1"/>
  <c r="D22" i="1"/>
  <c r="C22" i="1"/>
  <c r="B37" i="1" l="1"/>
  <c r="B36" i="1"/>
  <c r="B47" i="1"/>
  <c r="B45" i="1"/>
  <c r="B40" i="1"/>
  <c r="B44" i="1"/>
  <c r="B41" i="1"/>
  <c r="B42" i="1"/>
  <c r="B38" i="1"/>
  <c r="B43" i="1"/>
  <c r="B46" i="1"/>
  <c r="B39" i="1"/>
</calcChain>
</file>

<file path=xl/sharedStrings.xml><?xml version="1.0" encoding="utf-8"?>
<sst xmlns="http://schemas.openxmlformats.org/spreadsheetml/2006/main" count="766" uniqueCount="225">
  <si>
    <t>Decision Variables</t>
  </si>
  <si>
    <t>Value</t>
  </si>
  <si>
    <t>Cost, $</t>
  </si>
  <si>
    <r>
      <t>F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 xml:space="preserve"> =</t>
    </r>
  </si>
  <si>
    <r>
      <t>P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 xml:space="preserve"> =</t>
    </r>
  </si>
  <si>
    <r>
      <t>P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 xml:space="preserve"> =</t>
    </r>
  </si>
  <si>
    <r>
      <t>P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=</t>
    </r>
  </si>
  <si>
    <r>
      <t>P</t>
    </r>
    <r>
      <rPr>
        <vertAlign val="subscript"/>
        <sz val="10"/>
        <rFont val="Arial"/>
        <family val="2"/>
      </rPr>
      <t>11</t>
    </r>
    <r>
      <rPr>
        <sz val="10"/>
        <rFont val="Arial"/>
        <family val="2"/>
      </rPr>
      <t xml:space="preserve"> =</t>
    </r>
  </si>
  <si>
    <r>
      <t>P</t>
    </r>
    <r>
      <rPr>
        <vertAlign val="subscript"/>
        <sz val="10"/>
        <rFont val="Arial"/>
        <family val="2"/>
      </rPr>
      <t>12</t>
    </r>
    <r>
      <rPr>
        <sz val="10"/>
        <rFont val="Arial"/>
        <family val="2"/>
      </rPr>
      <t xml:space="preserve"> =</t>
    </r>
  </si>
  <si>
    <r>
      <t>P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 xml:space="preserve"> =</t>
    </r>
  </si>
  <si>
    <r>
      <t>P</t>
    </r>
    <r>
      <rPr>
        <vertAlign val="subscript"/>
        <sz val="10"/>
        <rFont val="Arial"/>
        <family val="2"/>
      </rPr>
      <t>2</t>
    </r>
    <r>
      <rPr>
        <sz val="10"/>
        <rFont val="Arial"/>
        <family val="2"/>
      </rPr>
      <t xml:space="preserve"> =</t>
    </r>
  </si>
  <si>
    <r>
      <t>P</t>
    </r>
    <r>
      <rPr>
        <vertAlign val="subscript"/>
        <sz val="10"/>
        <rFont val="Arial"/>
        <family val="2"/>
      </rPr>
      <t>3</t>
    </r>
    <r>
      <rPr>
        <sz val="10"/>
        <rFont val="Arial"/>
        <family val="2"/>
      </rPr>
      <t xml:space="preserve"> =</t>
    </r>
  </si>
  <si>
    <r>
      <t>P</t>
    </r>
    <r>
      <rPr>
        <vertAlign val="subscript"/>
        <sz val="10"/>
        <rFont val="Arial"/>
        <family val="2"/>
      </rPr>
      <t>4</t>
    </r>
    <r>
      <rPr>
        <sz val="10"/>
        <rFont val="Arial"/>
        <family val="2"/>
      </rPr>
      <t xml:space="preserve"> =</t>
    </r>
  </si>
  <si>
    <t>Scheduling based on the model decisions</t>
  </si>
  <si>
    <t>8am</t>
  </si>
  <si>
    <t>9am</t>
  </si>
  <si>
    <t>10am</t>
  </si>
  <si>
    <t>11am</t>
  </si>
  <si>
    <t>12pm</t>
  </si>
  <si>
    <t>1pm</t>
  </si>
  <si>
    <t>2pm</t>
  </si>
  <si>
    <t>3pm</t>
  </si>
  <si>
    <t>4pm</t>
  </si>
  <si>
    <t>5pm</t>
  </si>
  <si>
    <t>6pm</t>
  </si>
  <si>
    <t>7pm</t>
  </si>
  <si>
    <t>8pm</t>
  </si>
  <si>
    <t>Objective</t>
  </si>
  <si>
    <t>Constraints</t>
  </si>
  <si>
    <t>LHS</t>
  </si>
  <si>
    <t>RHS</t>
  </si>
  <si>
    <t>&gt;=</t>
  </si>
  <si>
    <t>break</t>
  </si>
  <si>
    <t>Minimize daily labor cost, $</t>
  </si>
  <si>
    <t>hrs/day</t>
  </si>
  <si>
    <r>
      <t>F</t>
    </r>
    <r>
      <rPr>
        <vertAlign val="subscript"/>
        <sz val="10"/>
        <rFont val="Arial"/>
        <family val="2"/>
      </rPr>
      <t>12</t>
    </r>
    <r>
      <rPr>
        <sz val="10"/>
        <rFont val="Arial"/>
        <family val="2"/>
      </rPr>
      <t xml:space="preserve"> =</t>
    </r>
  </si>
  <si>
    <r>
      <t>F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=</t>
    </r>
  </si>
  <si>
    <t># of full-time cashier, 9 am-5 pm</t>
  </si>
  <si>
    <t># of full-time cashier, 11am-7pm</t>
  </si>
  <si>
    <t>Total</t>
  </si>
  <si>
    <t>Employees Total</t>
  </si>
  <si>
    <t>Daily Scheduling (Normal Conditions)</t>
  </si>
  <si>
    <t>Butcher</t>
  </si>
  <si>
    <t># of full-time butcher, 8 am-4 pm</t>
  </si>
  <si>
    <t># of full-time butcher, 10am-6pm</t>
  </si>
  <si>
    <t># of full-time butcher, 12 pm-8 pm</t>
  </si>
  <si>
    <t># of part-time butcher, 8 am</t>
  </si>
  <si>
    <t># of part-time butcher, 9 am</t>
  </si>
  <si>
    <t># of part-time butcher, 10 am</t>
  </si>
  <si>
    <t># of part-time butcher, 11 am</t>
  </si>
  <si>
    <t># of part-time butcher, 12 pm</t>
  </si>
  <si>
    <t># of part-time butcher, 1 pm</t>
  </si>
  <si>
    <t># of part-time butcher, 2 pm</t>
  </si>
  <si>
    <t># of part-time butcher, 3 pm</t>
  </si>
  <si>
    <t># of part-time butcher, 4 pm</t>
  </si>
  <si>
    <t>Atleast 20% of all butcher should be full time.</t>
  </si>
  <si>
    <t># of butcher, 8 am-9am</t>
  </si>
  <si>
    <t># of butcher, 9 am-10am</t>
  </si>
  <si>
    <t># of butcher, 10 am-11am</t>
  </si>
  <si>
    <t># of butcher, 11 am-12pm</t>
  </si>
  <si>
    <t># of butcher,12pm-1pm</t>
  </si>
  <si>
    <t># of butcher, 1pm-2pm</t>
  </si>
  <si>
    <t># of butcher, 2pm-3pm</t>
  </si>
  <si>
    <t># of butcher, 3pm-4pm</t>
  </si>
  <si>
    <t># of butcher, 4pm-5pm</t>
  </si>
  <si>
    <t># of butcher, 5pm-6pm</t>
  </si>
  <si>
    <t># of butcher, 6pm-7pm</t>
  </si>
  <si>
    <t># of butcher, 7pm-8pm</t>
  </si>
  <si>
    <t>Total % of fulltime butcher</t>
  </si>
  <si>
    <t># of full-time butcher, 9 am-5 pm</t>
  </si>
  <si>
    <t>Atleast 20% of all butchers should be full time.</t>
  </si>
  <si>
    <t># of full-time butcher, 11am-7pm</t>
  </si>
  <si>
    <t>Daily Scheduling Pandemic Conditions</t>
  </si>
  <si>
    <t>Store Hours</t>
  </si>
  <si>
    <t>8 AM to 8 PM</t>
  </si>
  <si>
    <t>9 AM to 6 PM</t>
  </si>
  <si>
    <t>Minumum Butcher Needed</t>
  </si>
  <si>
    <t>Minimum Butcher Needed</t>
  </si>
  <si>
    <t>Cashiers</t>
  </si>
  <si>
    <t># of full-time cashier, 8 am-4 pm</t>
  </si>
  <si>
    <t># of full-time cashier, 10am-6pm</t>
  </si>
  <si>
    <t>Atleast 20% of all cashiers should be full time.</t>
  </si>
  <si>
    <t># of full-time cashier, 12 pm-8 pm</t>
  </si>
  <si>
    <t># of part-time cashier, 8 am</t>
  </si>
  <si>
    <t># of part-time cashier, 9 am</t>
  </si>
  <si>
    <t># of part-time cashier, 10 am</t>
  </si>
  <si>
    <t># of part-time cashier, 11 am</t>
  </si>
  <si>
    <t># of part-time cashier, 12 pm</t>
  </si>
  <si>
    <t># of part-time cashier, 1 pm</t>
  </si>
  <si>
    <t># of part-time cashier, 2 pm</t>
  </si>
  <si>
    <t># of part-time cashier, 3 pm</t>
  </si>
  <si>
    <t># of part-time cashier, 4 pm</t>
  </si>
  <si>
    <t># of cashier, 8 am-9am</t>
  </si>
  <si>
    <t># of cashier, 9 am-10am</t>
  </si>
  <si>
    <t># of cashier, 10 am-11am</t>
  </si>
  <si>
    <t># of cashier, 11 am-12pm</t>
  </si>
  <si>
    <t># of cashier,12pm-1pm</t>
  </si>
  <si>
    <t># of cashier, 1pm-2pm</t>
  </si>
  <si>
    <t># of cashier, 2pm-3pm</t>
  </si>
  <si>
    <t># of cashier, 3pm-4pm</t>
  </si>
  <si>
    <t># of cashier, 4pm-5pm</t>
  </si>
  <si>
    <t># of cashier, 5pm-6pm</t>
  </si>
  <si>
    <t># of cashier, 6pm-7pm</t>
  </si>
  <si>
    <t># of cashier, 7pm-8pm</t>
  </si>
  <si>
    <t>Total % of fulltime cashier</t>
  </si>
  <si>
    <t>Minimum cashiers needed</t>
  </si>
  <si>
    <t xml:space="preserve">Daily Scheduling </t>
  </si>
  <si>
    <t xml:space="preserve">Total cashiers </t>
  </si>
  <si>
    <t>Enforcers</t>
  </si>
  <si>
    <t># of full-time enforcer, 9 am-5 pm</t>
  </si>
  <si>
    <t>Atleast 20% of all enforcers should be full time.</t>
  </si>
  <si>
    <t># of full-time enforcer, 11am-7pm</t>
  </si>
  <si>
    <t># of part-time enforcer, 9 am</t>
  </si>
  <si>
    <t># of part-time enforcer, 10 am</t>
  </si>
  <si>
    <t># of part-time enforcer, 11 am</t>
  </si>
  <si>
    <t># of part-time enforcer, 12 pm</t>
  </si>
  <si>
    <t># of part-time enforcer, 1 pm</t>
  </si>
  <si>
    <t># of part-time enforcer, 2 pm</t>
  </si>
  <si>
    <t># of part-time enforcer, 3 pm</t>
  </si>
  <si>
    <t># of enforcer, 9 am-10am</t>
  </si>
  <si>
    <t># of enforcer, 10 am-11am</t>
  </si>
  <si>
    <t># of enforcer, 11 am-12pm</t>
  </si>
  <si>
    <t># of enforcer,12pm-1pm</t>
  </si>
  <si>
    <t># of enforcer, 1pm-2pm</t>
  </si>
  <si>
    <t># of enforcer, 2pm-3pm</t>
  </si>
  <si>
    <t># of enforcer, 3pm-4pm</t>
  </si>
  <si>
    <t># of enforcer, 4pm-5pm</t>
  </si>
  <si>
    <t># of enforcer, 5pm-6pm</t>
  </si>
  <si>
    <t># of enforcer, 6pm-7pm</t>
  </si>
  <si>
    <t>Managers</t>
  </si>
  <si>
    <t>The store has 3 Managers and all of them work full time</t>
  </si>
  <si>
    <t># of Managers, 8 am-4 pm</t>
  </si>
  <si>
    <r>
      <t>M</t>
    </r>
    <r>
      <rPr>
        <vertAlign val="subscript"/>
        <sz val="10"/>
        <rFont val="Arial"/>
        <family val="2"/>
      </rPr>
      <t>8</t>
    </r>
    <r>
      <rPr>
        <sz val="10"/>
        <rFont val="Arial"/>
        <family val="2"/>
      </rPr>
      <t xml:space="preserve"> =</t>
    </r>
  </si>
  <si>
    <t># of Managers, 10 am-6 pm</t>
  </si>
  <si>
    <r>
      <t>M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 xml:space="preserve"> =</t>
    </r>
  </si>
  <si>
    <t>Employees Needed:</t>
  </si>
  <si>
    <t># of Managers, 12 pm-8 pm</t>
  </si>
  <si>
    <r>
      <t>M</t>
    </r>
    <r>
      <rPr>
        <vertAlign val="subscript"/>
        <sz val="10"/>
        <rFont val="Arial"/>
        <family val="2"/>
      </rPr>
      <t>12</t>
    </r>
    <r>
      <rPr>
        <sz val="10"/>
        <rFont val="Arial"/>
        <family val="2"/>
      </rPr>
      <t xml:space="preserve"> =</t>
    </r>
  </si>
  <si>
    <t>8am to 12pm</t>
  </si>
  <si>
    <t>12pm to 4pm</t>
  </si>
  <si>
    <t>4pm to 8pm</t>
  </si>
  <si>
    <t># of Managers, 8 am</t>
  </si>
  <si>
    <t># of Managers, 10 am</t>
  </si>
  <si>
    <t># of Managers, 12 pm</t>
  </si>
  <si>
    <t># of Managers, 8 am-9am</t>
  </si>
  <si>
    <t># of Managers, 9 am-10am</t>
  </si>
  <si>
    <t># of Managers, 10 am-11am</t>
  </si>
  <si>
    <t># of Managers, 11 am-12pm</t>
  </si>
  <si>
    <t># of Managers,12pm-1pm</t>
  </si>
  <si>
    <t># of Managers, 1pm-2pm</t>
  </si>
  <si>
    <t># of Managers, 2pm-3pm</t>
  </si>
  <si>
    <t># of Managers, 3pm-4pm</t>
  </si>
  <si>
    <t># of Managers, 4pm-5pm</t>
  </si>
  <si>
    <t># of Managers, 5pm-6pm</t>
  </si>
  <si>
    <t># of Managers, 6pm-7pm</t>
  </si>
  <si>
    <t># of Managers, 7pm-8pm</t>
  </si>
  <si>
    <t>Total # of Managers</t>
  </si>
  <si>
    <t>&lt;=</t>
  </si>
  <si>
    <t>The store has 3 manangers and all of them work full time</t>
  </si>
  <si>
    <t># of Managers, 9 am - 5 pm</t>
  </si>
  <si>
    <r>
      <t>M</t>
    </r>
    <r>
      <rPr>
        <vertAlign val="subscript"/>
        <sz val="10"/>
        <rFont val="Arial"/>
        <family val="2"/>
      </rPr>
      <t>9</t>
    </r>
    <r>
      <rPr>
        <sz val="10"/>
        <rFont val="Arial"/>
        <family val="2"/>
      </rPr>
      <t xml:space="preserve"> =</t>
    </r>
  </si>
  <si>
    <t># of Managers, 11 am - 7 pm</t>
  </si>
  <si>
    <r>
      <t>M</t>
    </r>
    <r>
      <rPr>
        <vertAlign val="subscript"/>
        <sz val="10"/>
        <rFont val="Arial"/>
        <family val="2"/>
      </rPr>
      <t>11</t>
    </r>
    <r>
      <rPr>
        <sz val="10"/>
        <rFont val="Arial"/>
        <family val="2"/>
      </rPr>
      <t xml:space="preserve"> =</t>
    </r>
  </si>
  <si>
    <t>9am to 12pm</t>
  </si>
  <si>
    <t>12pm to 7pm</t>
  </si>
  <si>
    <t># of Managers, 9 am</t>
  </si>
  <si>
    <t># of Managers, 11 am</t>
  </si>
  <si>
    <t># of full-time workers, 7 am-3 pm</t>
  </si>
  <si>
    <r>
      <t>F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 xml:space="preserve"> =</t>
    </r>
  </si>
  <si>
    <t>The store has 5 full-time Stock/Sanitation workers and several part-time workers</t>
  </si>
  <si>
    <t># of full-time workers, 10am-6pm</t>
  </si>
  <si>
    <t>Daily working hours of Stock/Sanitation workers: 7am to 9 pm.</t>
  </si>
  <si>
    <t># of full-time workers, 1 pm-9 pm</t>
  </si>
  <si>
    <r>
      <t>F</t>
    </r>
    <r>
      <rPr>
        <vertAlign val="subscript"/>
        <sz val="10"/>
        <rFont val="Arial"/>
        <family val="2"/>
      </rPr>
      <t>1</t>
    </r>
    <r>
      <rPr>
        <sz val="10"/>
        <rFont val="Arial"/>
        <family val="2"/>
      </rPr>
      <t xml:space="preserve"> =</t>
    </r>
  </si>
  <si>
    <t>There must be at least 1 full-time worker to work during the three full-time shifts.</t>
  </si>
  <si>
    <t># of part-time workers, 7 am</t>
  </si>
  <si>
    <r>
      <t>P</t>
    </r>
    <r>
      <rPr>
        <vertAlign val="subscript"/>
        <sz val="10"/>
        <rFont val="Arial"/>
        <family val="2"/>
      </rPr>
      <t>7</t>
    </r>
    <r>
      <rPr>
        <sz val="10"/>
        <rFont val="Arial"/>
        <family val="2"/>
      </rPr>
      <t xml:space="preserve"> =</t>
    </r>
  </si>
  <si>
    <t xml:space="preserve">Total part-time worker's working hours to a maximum of 75% of the day’s total requirement. </t>
  </si>
  <si>
    <t># of part-time workers, 8 am</t>
  </si>
  <si>
    <t># of part-time workers, 9 am</t>
  </si>
  <si>
    <t># of part-time workers, 10 am</t>
  </si>
  <si>
    <t>7am to 11am</t>
  </si>
  <si>
    <t># of part-time workers, 11 am</t>
  </si>
  <si>
    <t>11am to 5pm</t>
  </si>
  <si>
    <t># of part-time workers, 12 pm</t>
  </si>
  <si>
    <t>5pm to 9pm</t>
  </si>
  <si>
    <t># of part-time workers, 1 pm</t>
  </si>
  <si>
    <t># of part-time workers, 2 pm</t>
  </si>
  <si>
    <t># of part-time workers, 3 pm</t>
  </si>
  <si>
    <t># of part-time workers, 4 pm</t>
  </si>
  <si>
    <t># of part-time workers, 5 pm</t>
  </si>
  <si>
    <r>
      <t>P</t>
    </r>
    <r>
      <rPr>
        <vertAlign val="subscript"/>
        <sz val="10"/>
        <rFont val="Arial"/>
        <family val="2"/>
      </rPr>
      <t>5</t>
    </r>
    <r>
      <rPr>
        <sz val="10"/>
        <rFont val="Arial"/>
        <family val="2"/>
      </rPr>
      <t xml:space="preserve"> =</t>
    </r>
  </si>
  <si>
    <t>7am</t>
  </si>
  <si>
    <t>9pm</t>
  </si>
  <si>
    <t># of full-time workers, 10 am-6 pm</t>
  </si>
  <si>
    <t># of workers, 7 am-8am</t>
  </si>
  <si>
    <t># of workers, 8 am-9am</t>
  </si>
  <si>
    <t># of workers, 9 am-10am</t>
  </si>
  <si>
    <t># of workers, 10 am-11am</t>
  </si>
  <si>
    <t># of workers, 11 am-12pm</t>
  </si>
  <si>
    <t># of workers,12pm-1pm</t>
  </si>
  <si>
    <t># of workers, 1pm-2pm</t>
  </si>
  <si>
    <t># of workers, 2pm-3pm</t>
  </si>
  <si>
    <t># of workers, 3pm-4pm</t>
  </si>
  <si>
    <t># of workers, 4pm-5pm</t>
  </si>
  <si>
    <t># of workers, 5pm-6pm</t>
  </si>
  <si>
    <t># of workers, 6pm-7pm</t>
  </si>
  <si>
    <t># of workers, 7pm-8pm</t>
  </si>
  <si>
    <t># of workers, 8pm-9pm</t>
  </si>
  <si>
    <t>Working hour limit of Part-time workers, hr</t>
  </si>
  <si>
    <t>Total # of Full-time workers</t>
  </si>
  <si>
    <t>At least 1 Full-time worker</t>
  </si>
  <si>
    <t># of full-time workers, 8 am-4 pm</t>
  </si>
  <si>
    <t># of full-time workers, 12am-8pm</t>
  </si>
  <si>
    <t>Daily working hours of Stock/Sanitation workers: 8am to 8 pm.</t>
  </si>
  <si>
    <t>There must be at least 1 full-time stocker to work during the two full-time shifts.</t>
  </si>
  <si>
    <t>8 am to 12 pm</t>
  </si>
  <si>
    <t>12 pm to 4 pm</t>
  </si>
  <si>
    <t>4 pm to 8 pm</t>
  </si>
  <si>
    <t># of workers, 8 am-9 am</t>
  </si>
  <si>
    <t># of workers, 9 am-10 am</t>
  </si>
  <si>
    <t># of workers, 10 am-11 am</t>
  </si>
  <si>
    <t># of workers, 11 am-12 pm</t>
  </si>
  <si>
    <t>Stocker/Sanitation workers</t>
  </si>
  <si>
    <t>Daily Scheduling (Pandemic Conditions)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</si>
</sst>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"/>
    <numFmt numFmtId="165" formatCode="&quot;$&quot;#,##0.0"/>
    <numFmt numFmtId="166" formatCode="0.000"/>
    <numFmt numFmtId="167" formatCode="_(&quot;$&quot;* #,##0_);_(&quot;$&quot;* \(#,##0\);_(&quot;$&quot;* &quot;-&quot;??_);_(@_)"/>
    <numFmt numFmtId="168" formatCode="0_);\(0\)"/>
  </numFmts>
  <fonts count="19" x14ac:knownFonts="1"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rgb="FF7030A0"/>
      <name val="Arial"/>
      <family val="2"/>
    </font>
    <font>
      <sz val="10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vertAlign val="subscript"/>
      <sz val="10"/>
      <name val="Arial"/>
      <family val="2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  <font>
      <b/>
      <i/>
      <sz val="10"/>
      <color rgb="FF0017C0"/>
      <name val="Arial"/>
      <family val="2"/>
    </font>
    <font>
      <b/>
      <sz val="10"/>
      <color rgb="FF7030A0"/>
      <name val="Arial"/>
      <family val="2"/>
    </font>
    <font>
      <sz val="10"/>
      <color rgb="FF000000"/>
      <name val="Arial"/>
      <family val="2"/>
    </font>
    <font>
      <sz val="12"/>
      <color theme="1"/>
      <name val="Arial"/>
      <family val="2"/>
    </font>
    <font>
      <b/>
      <sz val="12"/>
      <color rgb="FF0000FF"/>
      <name val="Arial"/>
      <family val="2"/>
    </font>
    <font>
      <b/>
      <i/>
      <sz val="10"/>
      <color rgb="FF0000FF"/>
      <name val="Arial"/>
      <family val="2"/>
    </font>
    <font>
      <b/>
      <sz val="14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DADADA"/>
        <bgColor rgb="FFDADADA"/>
      </patternFill>
    </fill>
    <fill>
      <patternFill patternType="solid">
        <fgColor rgb="FFECECEC"/>
        <bgColor rgb="FFECECEC"/>
      </patternFill>
    </fill>
    <fill>
      <patternFill patternType="solid">
        <fgColor theme="9" tint="0.39997558519241921"/>
        <bgColor rgb="FFFBE4D5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 diagonalUp="1"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 style="thin">
        <color rgb="FF000000"/>
      </diagonal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44" fontId="14" fillId="0" borderId="0" applyFont="0" applyFill="0" applyBorder="0" applyAlignment="0" applyProtection="0"/>
    <xf numFmtId="0" fontId="2" fillId="0" borderId="0"/>
    <xf numFmtId="0" fontId="1" fillId="0" borderId="0"/>
  </cellStyleXfs>
  <cellXfs count="142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165" fontId="3" fillId="3" borderId="0" xfId="0" applyNumberFormat="1" applyFont="1" applyFill="1" applyAlignment="1">
      <alignment vertical="center"/>
    </xf>
    <xf numFmtId="0" fontId="3" fillId="3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 readingOrder="1"/>
    </xf>
    <xf numFmtId="0" fontId="6" fillId="0" borderId="0" xfId="0" applyFont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1" fontId="3" fillId="6" borderId="1" xfId="0" applyNumberFormat="1" applyFont="1" applyFill="1" applyBorder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" fontId="3" fillId="6" borderId="2" xfId="0" applyNumberFormat="1" applyFont="1" applyFill="1" applyBorder="1" applyAlignment="1">
      <alignment horizontal="center" vertical="center"/>
    </xf>
    <xf numFmtId="1" fontId="3" fillId="6" borderId="3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 readingOrder="1"/>
    </xf>
    <xf numFmtId="0" fontId="8" fillId="0" borderId="0" xfId="0" applyFont="1" applyAlignment="1">
      <alignment horizontal="left" vertical="center"/>
    </xf>
    <xf numFmtId="1" fontId="10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readingOrder="1"/>
    </xf>
    <xf numFmtId="164" fontId="8" fillId="0" borderId="0" xfId="0" applyNumberFormat="1" applyFont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8" fillId="0" borderId="0" xfId="0" applyFont="1" applyBorder="1" applyAlignment="1">
      <alignment horizontal="right" vertical="center"/>
    </xf>
    <xf numFmtId="166" fontId="10" fillId="0" borderId="0" xfId="0" applyNumberFormat="1" applyFont="1" applyBorder="1" applyAlignment="1">
      <alignment vertical="center"/>
    </xf>
    <xf numFmtId="0" fontId="8" fillId="0" borderId="6" xfId="0" applyFont="1" applyBorder="1" applyAlignment="1">
      <alignment horizontal="center" vertical="center"/>
    </xf>
    <xf numFmtId="2" fontId="10" fillId="4" borderId="6" xfId="0" applyNumberFormat="1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1" fontId="8" fillId="7" borderId="6" xfId="0" applyNumberFormat="1" applyFont="1" applyFill="1" applyBorder="1" applyAlignment="1">
      <alignment horizontal="center" vertical="center"/>
    </xf>
    <xf numFmtId="1" fontId="10" fillId="4" borderId="6" xfId="0" applyNumberFormat="1" applyFont="1" applyFill="1" applyBorder="1" applyAlignment="1">
      <alignment horizontal="center" vertical="center"/>
    </xf>
    <xf numFmtId="1" fontId="3" fillId="3" borderId="1" xfId="0" applyNumberFormat="1" applyFont="1" applyFill="1" applyBorder="1" applyAlignment="1">
      <alignment horizontal="center" vertical="center"/>
    </xf>
    <xf numFmtId="1" fontId="3" fillId="3" borderId="2" xfId="0" applyNumberFormat="1" applyFont="1" applyFill="1" applyBorder="1" applyAlignment="1">
      <alignment horizontal="center" vertical="center"/>
    </xf>
    <xf numFmtId="1" fontId="3" fillId="3" borderId="3" xfId="0" applyNumberFormat="1" applyFont="1" applyFill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vertical="center"/>
    </xf>
    <xf numFmtId="2" fontId="8" fillId="5" borderId="6" xfId="0" applyNumberFormat="1" applyFont="1" applyFill="1" applyBorder="1" applyAlignment="1">
      <alignment horizontal="center" vertical="center"/>
    </xf>
    <xf numFmtId="1" fontId="3" fillId="3" borderId="4" xfId="0" applyNumberFormat="1" applyFont="1" applyFill="1" applyBorder="1" applyAlignment="1">
      <alignment horizontal="center" vertical="center"/>
    </xf>
    <xf numFmtId="1" fontId="3" fillId="6" borderId="4" xfId="0" applyNumberFormat="1" applyFont="1" applyFill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1" fontId="10" fillId="4" borderId="7" xfId="0" applyNumberFormat="1" applyFont="1" applyFill="1" applyBorder="1" applyAlignment="1">
      <alignment horizontal="center" vertical="center"/>
    </xf>
    <xf numFmtId="2" fontId="8" fillId="5" borderId="7" xfId="0" applyNumberFormat="1" applyFont="1" applyFill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8" fillId="0" borderId="8" xfId="0" applyFont="1" applyBorder="1" applyAlignment="1">
      <alignment horizontal="center" vertical="center"/>
    </xf>
    <xf numFmtId="1" fontId="10" fillId="4" borderId="8" xfId="0" applyNumberFormat="1" applyFont="1" applyFill="1" applyBorder="1" applyAlignment="1">
      <alignment horizontal="center" vertical="center"/>
    </xf>
    <xf numFmtId="1" fontId="8" fillId="0" borderId="6" xfId="0" applyNumberFormat="1" applyFont="1" applyFill="1" applyBorder="1" applyAlignment="1">
      <alignment horizontal="center" vertical="center"/>
    </xf>
    <xf numFmtId="1" fontId="8" fillId="0" borderId="8" xfId="0" applyNumberFormat="1" applyFont="1" applyFill="1" applyBorder="1" applyAlignment="1">
      <alignment horizontal="center" vertical="center"/>
    </xf>
    <xf numFmtId="1" fontId="8" fillId="0" borderId="7" xfId="0" applyNumberFormat="1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1" fontId="3" fillId="6" borderId="5" xfId="0" applyNumberFormat="1" applyFont="1" applyFill="1" applyBorder="1" applyAlignment="1">
      <alignment horizontal="center" vertical="center"/>
    </xf>
    <xf numFmtId="1" fontId="3" fillId="3" borderId="5" xfId="0" applyNumberFormat="1" applyFont="1" applyFill="1" applyBorder="1" applyAlignment="1">
      <alignment horizontal="center" vertical="center"/>
    </xf>
    <xf numFmtId="1" fontId="3" fillId="6" borderId="10" xfId="0" applyNumberFormat="1" applyFont="1" applyFill="1" applyBorder="1" applyAlignment="1">
      <alignment horizontal="center" vertical="center"/>
    </xf>
    <xf numFmtId="1" fontId="3" fillId="6" borderId="11" xfId="0" applyNumberFormat="1" applyFont="1" applyFill="1" applyBorder="1" applyAlignment="1">
      <alignment horizontal="center" vertical="center"/>
    </xf>
    <xf numFmtId="167" fontId="3" fillId="3" borderId="0" xfId="1" applyNumberFormat="1" applyFont="1" applyFill="1" applyAlignment="1">
      <alignment vertical="center"/>
    </xf>
    <xf numFmtId="1" fontId="8" fillId="8" borderId="6" xfId="0" applyNumberFormat="1" applyFont="1" applyFill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16" fillId="0" borderId="0" xfId="0" applyFont="1" applyBorder="1" applyAlignment="1">
      <alignment vertical="center"/>
    </xf>
    <xf numFmtId="2" fontId="8" fillId="5" borderId="8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165" fontId="3" fillId="3" borderId="0" xfId="0" applyNumberFormat="1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1" fontId="8" fillId="0" borderId="6" xfId="0" applyNumberFormat="1" applyFont="1" applyBorder="1" applyAlignment="1">
      <alignment horizontal="center" vertical="center"/>
    </xf>
    <xf numFmtId="1" fontId="8" fillId="0" borderId="8" xfId="0" applyNumberFormat="1" applyFont="1" applyBorder="1" applyAlignment="1">
      <alignment horizontal="center" vertical="center"/>
    </xf>
    <xf numFmtId="165" fontId="8" fillId="3" borderId="0" xfId="0" applyNumberFormat="1" applyFont="1" applyFill="1" applyAlignment="1">
      <alignment horizontal="center" vertical="center"/>
    </xf>
    <xf numFmtId="1" fontId="8" fillId="0" borderId="7" xfId="0" applyNumberFormat="1" applyFont="1" applyBorder="1" applyAlignment="1">
      <alignment horizontal="center" vertical="center"/>
    </xf>
    <xf numFmtId="0" fontId="8" fillId="0" borderId="0" xfId="0" applyFont="1" applyAlignment="1">
      <alignment horizontal="right" vertical="center"/>
    </xf>
    <xf numFmtId="166" fontId="10" fillId="0" borderId="0" xfId="0" applyNumberFormat="1" applyFont="1" applyAlignment="1">
      <alignment vertical="center"/>
    </xf>
    <xf numFmtId="0" fontId="17" fillId="0" borderId="0" xfId="0" applyFont="1" applyAlignment="1">
      <alignment vertical="center"/>
    </xf>
    <xf numFmtId="168" fontId="10" fillId="4" borderId="6" xfId="0" applyNumberFormat="1" applyFont="1" applyFill="1" applyBorder="1" applyAlignment="1">
      <alignment horizontal="center" vertical="center"/>
    </xf>
    <xf numFmtId="168" fontId="10" fillId="4" borderId="8" xfId="0" applyNumberFormat="1" applyFont="1" applyFill="1" applyBorder="1" applyAlignment="1">
      <alignment horizontal="center" vertical="center"/>
    </xf>
    <xf numFmtId="168" fontId="10" fillId="4" borderId="7" xfId="0" applyNumberFormat="1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0" borderId="15" xfId="0" applyFont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12" xfId="0" applyFont="1" applyBorder="1" applyAlignment="1">
      <alignment vertical="center"/>
    </xf>
    <xf numFmtId="1" fontId="10" fillId="4" borderId="0" xfId="0" applyNumberFormat="1" applyFont="1" applyFill="1" applyAlignment="1">
      <alignment horizontal="center" vertical="center"/>
    </xf>
    <xf numFmtId="164" fontId="8" fillId="5" borderId="17" xfId="0" applyNumberFormat="1" applyFont="1" applyFill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8" fillId="0" borderId="19" xfId="0" applyFont="1" applyBorder="1" applyAlignment="1">
      <alignment horizontal="center" vertical="center"/>
    </xf>
    <xf numFmtId="1" fontId="10" fillId="4" borderId="19" xfId="0" applyNumberFormat="1" applyFont="1" applyFill="1" applyBorder="1" applyAlignment="1">
      <alignment horizontal="center" vertical="center"/>
    </xf>
    <xf numFmtId="164" fontId="8" fillId="5" borderId="20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vertical="center"/>
    </xf>
    <xf numFmtId="1" fontId="3" fillId="3" borderId="6" xfId="0" applyNumberFormat="1" applyFont="1" applyFill="1" applyBorder="1" applyAlignment="1">
      <alignment horizontal="center" vertical="center"/>
    </xf>
    <xf numFmtId="1" fontId="3" fillId="6" borderId="6" xfId="0" applyNumberFormat="1" applyFont="1" applyFill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6" fillId="0" borderId="2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8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vertical="center"/>
    </xf>
    <xf numFmtId="1" fontId="3" fillId="6" borderId="8" xfId="0" applyNumberFormat="1" applyFont="1" applyFill="1" applyBorder="1" applyAlignment="1">
      <alignment horizontal="center" vertical="center"/>
    </xf>
    <xf numFmtId="1" fontId="3" fillId="3" borderId="8" xfId="0" applyNumberFormat="1" applyFont="1" applyFill="1" applyBorder="1" applyAlignment="1">
      <alignment horizontal="center" vertical="center"/>
    </xf>
    <xf numFmtId="1" fontId="3" fillId="3" borderId="7" xfId="0" applyNumberFormat="1" applyFont="1" applyFill="1" applyBorder="1" applyAlignment="1">
      <alignment horizontal="center" vertical="center"/>
    </xf>
    <xf numFmtId="1" fontId="3" fillId="6" borderId="7" xfId="0" applyNumberFormat="1" applyFont="1" applyFill="1" applyBorder="1" applyAlignment="1">
      <alignment horizontal="center" vertical="center"/>
    </xf>
    <xf numFmtId="1" fontId="8" fillId="0" borderId="26" xfId="0" applyNumberFormat="1" applyFont="1" applyBorder="1" applyAlignment="1">
      <alignment horizontal="center" vertical="center"/>
    </xf>
    <xf numFmtId="0" fontId="3" fillId="0" borderId="27" xfId="0" applyFont="1" applyBorder="1" applyAlignment="1">
      <alignment vertical="center"/>
    </xf>
    <xf numFmtId="1" fontId="3" fillId="3" borderId="25" xfId="0" applyNumberFormat="1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5" fillId="0" borderId="6" xfId="0" applyFont="1" applyBorder="1"/>
    <xf numFmtId="0" fontId="0" fillId="0" borderId="6" xfId="0" applyBorder="1"/>
    <xf numFmtId="0" fontId="3" fillId="3" borderId="6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6" xfId="0" applyFont="1" applyBorder="1" applyAlignment="1"/>
    <xf numFmtId="0" fontId="0" fillId="0" borderId="6" xfId="0" applyBorder="1" applyAlignment="1"/>
    <xf numFmtId="0" fontId="3" fillId="3" borderId="0" xfId="0" applyFont="1" applyFill="1" applyBorder="1" applyAlignment="1">
      <alignment horizontal="center" vertical="center"/>
    </xf>
    <xf numFmtId="165" fontId="3" fillId="3" borderId="0" xfId="0" applyNumberFormat="1" applyFont="1" applyFill="1" applyAlignment="1">
      <alignment horizontal="center" vertical="center"/>
    </xf>
    <xf numFmtId="0" fontId="0" fillId="0" borderId="0" xfId="0" applyBorder="1" applyAlignment="1"/>
    <xf numFmtId="0" fontId="0" fillId="0" borderId="28" xfId="0" applyBorder="1" applyAlignment="1"/>
    <xf numFmtId="0" fontId="5" fillId="0" borderId="0" xfId="0" applyFont="1" applyBorder="1" applyAlignment="1"/>
    <xf numFmtId="0" fontId="5" fillId="0" borderId="28" xfId="0" applyFont="1" applyBorder="1" applyAlignment="1"/>
  </cellXfs>
  <cellStyles count="4">
    <cellStyle name="Normal 2" xfId="2" xr:uid="{8957ABD8-F17A-4414-8998-EC4A5ED9EFBD}"/>
    <cellStyle name="Normal 2 2" xfId="3" xr:uid="{7AF1525A-7C44-4238-B3AF-3416841AE230}"/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112059</xdr:colOff>
      <xdr:row>30</xdr:row>
      <xdr:rowOff>78441</xdr:rowOff>
    </xdr:from>
    <xdr:to>
      <xdr:col>13</xdr:col>
      <xdr:colOff>549088</xdr:colOff>
      <xdr:row>48</xdr:row>
      <xdr:rowOff>56030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83044F2-28B0-4DF1-B8C5-7273F0C32F2A}"/>
            </a:ext>
          </a:extLst>
        </xdr:cNvPr>
        <xdr:cNvSpPr txBox="1"/>
      </xdr:nvSpPr>
      <xdr:spPr>
        <a:xfrm>
          <a:off x="3988734" y="5021916"/>
          <a:ext cx="5361454" cy="275888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/>
            <a:t>ANALYSIS (Normal Conditions)</a:t>
          </a:r>
          <a:br>
            <a:rPr lang="en-US" sz="1600" b="1"/>
          </a:br>
          <a:endParaRPr lang="en-US" sz="1400" b="1"/>
        </a:p>
        <a:p>
          <a:pPr algn="l"/>
          <a:r>
            <a:rPr lang="en-US" sz="1600" b="0">
              <a:latin typeface="Arial" panose="020B0604020202020204" pitchFamily="34" charset="0"/>
              <a:cs typeface="Arial" panose="020B0604020202020204" pitchFamily="34" charset="0"/>
            </a:rPr>
            <a:t>Store</a:t>
          </a:r>
          <a:r>
            <a:rPr lang="en-US" sz="1600" b="0" baseline="0">
              <a:latin typeface="Arial" panose="020B0604020202020204" pitchFamily="34" charset="0"/>
              <a:cs typeface="Arial" panose="020B0604020202020204" pitchFamily="34" charset="0"/>
            </a:rPr>
            <a:t> needs atleast 20% of all cashiers to be full time</a:t>
          </a:r>
        </a:p>
        <a:p>
          <a:pPr algn="l"/>
          <a:r>
            <a:rPr lang="en-US" sz="1600" b="0" baseline="0">
              <a:latin typeface="Arial" panose="020B0604020202020204" pitchFamily="34" charset="0"/>
              <a:cs typeface="Arial" panose="020B0604020202020204" pitchFamily="34" charset="0"/>
            </a:rPr>
            <a:t>The optimal minimum cost per day for cashiers is </a:t>
          </a:r>
          <a:r>
            <a:rPr lang="en-US" sz="1600" b="1" baseline="0">
              <a:latin typeface="Arial" panose="020B0604020202020204" pitchFamily="34" charset="0"/>
              <a:cs typeface="Arial" panose="020B0604020202020204" pitchFamily="34" charset="0"/>
            </a:rPr>
            <a:t>$736 </a:t>
          </a:r>
          <a:r>
            <a:rPr lang="en-US" sz="1600" b="0" baseline="0">
              <a:latin typeface="Arial" panose="020B0604020202020204" pitchFamily="34" charset="0"/>
              <a:cs typeface="Arial" panose="020B0604020202020204" pitchFamily="34" charset="0"/>
            </a:rPr>
            <a:t>with 4 full time cashiers and 8 part time cashier working </a:t>
          </a: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through the day . Between 5pm - 8pm there are maximum number of cashiers. Between 8am - 11am there is least number of cashiers.</a:t>
          </a:r>
          <a:endParaRPr lang="en-US" sz="16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67236</xdr:colOff>
      <xdr:row>30</xdr:row>
      <xdr:rowOff>134470</xdr:rowOff>
    </xdr:from>
    <xdr:to>
      <xdr:col>13</xdr:col>
      <xdr:colOff>504265</xdr:colOff>
      <xdr:row>48</xdr:row>
      <xdr:rowOff>112059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D43911D-8895-4E17-B3C5-516C3C0265D9}"/>
            </a:ext>
          </a:extLst>
        </xdr:cNvPr>
        <xdr:cNvSpPr txBox="1"/>
      </xdr:nvSpPr>
      <xdr:spPr>
        <a:xfrm>
          <a:off x="3943911" y="5077945"/>
          <a:ext cx="5361454" cy="275888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/>
            <a:t>ANALYSIS (Normal Conditions)</a:t>
          </a:r>
          <a:br>
            <a:rPr lang="en-US" sz="1600" b="1"/>
          </a:br>
          <a:endParaRPr lang="en-US" sz="1400" b="1"/>
        </a:p>
        <a:p>
          <a:pPr algn="l"/>
          <a:r>
            <a:rPr lang="en-US" sz="1600" b="0">
              <a:latin typeface="Arial" panose="020B0604020202020204" pitchFamily="34" charset="0"/>
              <a:cs typeface="Arial" panose="020B0604020202020204" pitchFamily="34" charset="0"/>
            </a:rPr>
            <a:t>Store</a:t>
          </a:r>
          <a:r>
            <a:rPr lang="en-US" sz="1600" b="0" baseline="0">
              <a:latin typeface="Arial" panose="020B0604020202020204" pitchFamily="34" charset="0"/>
              <a:cs typeface="Arial" panose="020B0604020202020204" pitchFamily="34" charset="0"/>
            </a:rPr>
            <a:t> needs atleast 20% of all cashiers to be full time</a:t>
          </a:r>
        </a:p>
        <a:p>
          <a:pPr algn="l"/>
          <a:r>
            <a:rPr lang="en-US" sz="1600" b="0" baseline="0">
              <a:latin typeface="Arial" panose="020B0604020202020204" pitchFamily="34" charset="0"/>
              <a:cs typeface="Arial" panose="020B0604020202020204" pitchFamily="34" charset="0"/>
            </a:rPr>
            <a:t>The optimal minimum cost per day for cashiers is </a:t>
          </a:r>
          <a:r>
            <a:rPr lang="en-US" sz="1600" b="1" baseline="0">
              <a:latin typeface="Arial" panose="020B0604020202020204" pitchFamily="34" charset="0"/>
              <a:cs typeface="Arial" panose="020B0604020202020204" pitchFamily="34" charset="0"/>
            </a:rPr>
            <a:t>$736 </a:t>
          </a:r>
          <a:r>
            <a:rPr lang="en-US" sz="1600" b="0" baseline="0">
              <a:latin typeface="Arial" panose="020B0604020202020204" pitchFamily="34" charset="0"/>
              <a:cs typeface="Arial" panose="020B0604020202020204" pitchFamily="34" charset="0"/>
            </a:rPr>
            <a:t>with 4 full time cashiers and 8 part time cashier working </a:t>
          </a: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through the day . Between 5pm - 8pm there are maximum number of cashiers. Between 8am - 11am there is least number of cashiers.</a:t>
          </a:r>
          <a:endParaRPr lang="en-US" sz="16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112059</xdr:colOff>
      <xdr:row>30</xdr:row>
      <xdr:rowOff>78441</xdr:rowOff>
    </xdr:from>
    <xdr:to>
      <xdr:col>13</xdr:col>
      <xdr:colOff>549088</xdr:colOff>
      <xdr:row>48</xdr:row>
      <xdr:rowOff>56030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BC87805-9F7F-4B17-9B07-25D1B903FB03}"/>
            </a:ext>
          </a:extLst>
        </xdr:cNvPr>
        <xdr:cNvSpPr txBox="1"/>
      </xdr:nvSpPr>
      <xdr:spPr>
        <a:xfrm>
          <a:off x="4101353" y="4784912"/>
          <a:ext cx="5524500" cy="267820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/>
            <a:t>ANALYSIS (Normal Conditions)</a:t>
          </a:r>
          <a:br>
            <a:rPr lang="en-US" sz="1600" b="1"/>
          </a:br>
          <a:endParaRPr lang="en-US" sz="1400" b="1"/>
        </a:p>
        <a:p>
          <a:pPr algn="l"/>
          <a:r>
            <a:rPr lang="en-US" sz="1600" b="0">
              <a:latin typeface="Arial" panose="020B0604020202020204" pitchFamily="34" charset="0"/>
              <a:cs typeface="Arial" panose="020B0604020202020204" pitchFamily="34" charset="0"/>
            </a:rPr>
            <a:t>Store</a:t>
          </a:r>
          <a:r>
            <a:rPr lang="en-US" sz="1600" b="0" baseline="0">
              <a:latin typeface="Arial" panose="020B0604020202020204" pitchFamily="34" charset="0"/>
              <a:cs typeface="Arial" panose="020B0604020202020204" pitchFamily="34" charset="0"/>
            </a:rPr>
            <a:t> needs atleast 20% of all cashiers to be full time</a:t>
          </a:r>
        </a:p>
        <a:p>
          <a:pPr algn="l"/>
          <a:r>
            <a:rPr lang="en-US" sz="1600" b="0" baseline="0">
              <a:latin typeface="Arial" panose="020B0604020202020204" pitchFamily="34" charset="0"/>
              <a:cs typeface="Arial" panose="020B0604020202020204" pitchFamily="34" charset="0"/>
            </a:rPr>
            <a:t>The optimal minimum cost per day for cashiers is </a:t>
          </a:r>
          <a:r>
            <a:rPr lang="en-US" sz="1600" b="1" baseline="0">
              <a:latin typeface="Arial" panose="020B0604020202020204" pitchFamily="34" charset="0"/>
              <a:cs typeface="Arial" panose="020B0604020202020204" pitchFamily="34" charset="0"/>
            </a:rPr>
            <a:t>$736 </a:t>
          </a:r>
          <a:r>
            <a:rPr lang="en-US" sz="1600" b="0" baseline="0">
              <a:latin typeface="Arial" panose="020B0604020202020204" pitchFamily="34" charset="0"/>
              <a:cs typeface="Arial" panose="020B0604020202020204" pitchFamily="34" charset="0"/>
            </a:rPr>
            <a:t>with 4 full time cashiers and 8 part time cashier working </a:t>
          </a: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through the day . Between 5pm - 8pm there are maximum number of cashiers. Between 8am - 11am there is least number of cashiers.</a:t>
          </a:r>
          <a:endParaRPr lang="en-US" sz="16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67236</xdr:colOff>
      <xdr:row>30</xdr:row>
      <xdr:rowOff>134470</xdr:rowOff>
    </xdr:from>
    <xdr:to>
      <xdr:col>13</xdr:col>
      <xdr:colOff>504265</xdr:colOff>
      <xdr:row>48</xdr:row>
      <xdr:rowOff>112059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6975608-CFEC-4CCB-8203-96EB25F0AF04}"/>
            </a:ext>
          </a:extLst>
        </xdr:cNvPr>
        <xdr:cNvSpPr txBox="1"/>
      </xdr:nvSpPr>
      <xdr:spPr>
        <a:xfrm>
          <a:off x="4056530" y="4840941"/>
          <a:ext cx="5524500" cy="267820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lang="en-US" sz="16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169334</xdr:colOff>
      <xdr:row>24</xdr:row>
      <xdr:rowOff>84667</xdr:rowOff>
    </xdr:from>
    <xdr:to>
      <xdr:col>12</xdr:col>
      <xdr:colOff>243417</xdr:colOff>
      <xdr:row>41</xdr:row>
      <xdr:rowOff>64123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962091C-CEFC-4014-9C85-1D101CC8B45D}"/>
            </a:ext>
          </a:extLst>
        </xdr:cNvPr>
        <xdr:cNvSpPr txBox="1"/>
      </xdr:nvSpPr>
      <xdr:spPr>
        <a:xfrm>
          <a:off x="3998384" y="3970867"/>
          <a:ext cx="4493683" cy="273218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/>
            <a:t>ANALYSIS </a:t>
          </a: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(During Pandemic)</a:t>
          </a:r>
          <a:br>
            <a:rPr lang="en-US" sz="1600" b="1"/>
          </a:br>
          <a:endParaRPr lang="en-US" sz="1400" b="1"/>
        </a:p>
        <a:p>
          <a:pPr algn="l"/>
          <a:r>
            <a:rPr lang="en-US" sz="1600" b="0">
              <a:latin typeface="Arial" panose="020B0604020202020204" pitchFamily="34" charset="0"/>
              <a:cs typeface="Arial" panose="020B0604020202020204" pitchFamily="34" charset="0"/>
            </a:rPr>
            <a:t>Store</a:t>
          </a:r>
          <a:r>
            <a:rPr lang="en-US" sz="1600" b="0" baseline="0">
              <a:latin typeface="Arial" panose="020B0604020202020204" pitchFamily="34" charset="0"/>
              <a:cs typeface="Arial" panose="020B0604020202020204" pitchFamily="34" charset="0"/>
            </a:rPr>
            <a:t> needs atleast 20% of all cashiers to be full time</a:t>
          </a:r>
        </a:p>
        <a:p>
          <a:pPr algn="l"/>
          <a:endParaRPr lang="en-US" sz="1600" b="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600" b="0" baseline="0">
              <a:latin typeface="Arial" panose="020B0604020202020204" pitchFamily="34" charset="0"/>
              <a:cs typeface="Arial" panose="020B0604020202020204" pitchFamily="34" charset="0"/>
            </a:rPr>
            <a:t>The optimal minimum cost per day for cashiers is </a:t>
          </a:r>
          <a:r>
            <a:rPr lang="en-US" sz="1600" b="1" baseline="0">
              <a:latin typeface="Arial" panose="020B0604020202020204" pitchFamily="34" charset="0"/>
              <a:cs typeface="Arial" panose="020B0604020202020204" pitchFamily="34" charset="0"/>
            </a:rPr>
            <a:t>$704 </a:t>
          </a:r>
          <a:r>
            <a:rPr lang="en-US" sz="1600" b="0" baseline="0">
              <a:latin typeface="Arial" panose="020B0604020202020204" pitchFamily="34" charset="0"/>
              <a:cs typeface="Arial" panose="020B0604020202020204" pitchFamily="34" charset="0"/>
            </a:rPr>
            <a:t>with 2 full time cashiers and 8 part time cashier working </a:t>
          </a: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through the day . Between 12pm - 1pm there are maximum number of cashiers. Between 9am - 11am there is least number of cashiers.</a:t>
          </a:r>
          <a:endParaRPr lang="en-US" sz="16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</xdr:colOff>
      <xdr:row>24</xdr:row>
      <xdr:rowOff>71120</xdr:rowOff>
    </xdr:from>
    <xdr:to>
      <xdr:col>13</xdr:col>
      <xdr:colOff>162560</xdr:colOff>
      <xdr:row>37</xdr:row>
      <xdr:rowOff>152400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AFECC46-E4DE-495A-9A69-84B7BB47886A}"/>
            </a:ext>
          </a:extLst>
        </xdr:cNvPr>
        <xdr:cNvSpPr txBox="1"/>
      </xdr:nvSpPr>
      <xdr:spPr>
        <a:xfrm>
          <a:off x="3802380" y="3957320"/>
          <a:ext cx="5104130" cy="218630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600" b="1"/>
            <a:t>ANALYSIS </a:t>
          </a:r>
          <a:r>
            <a:rPr kumimoji="0" lang="en-US" sz="16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(During Pandemic)</a:t>
          </a:r>
          <a:br>
            <a:rPr lang="en-US" sz="1600" b="1"/>
          </a:br>
          <a:endParaRPr lang="en-US" sz="1400" b="1"/>
        </a:p>
        <a:p>
          <a:pPr algn="l"/>
          <a:r>
            <a:rPr lang="en-US" sz="1600" b="0">
              <a:latin typeface="Arial" panose="020B0604020202020204" pitchFamily="34" charset="0"/>
              <a:cs typeface="Arial" panose="020B0604020202020204" pitchFamily="34" charset="0"/>
            </a:rPr>
            <a:t>Store</a:t>
          </a:r>
          <a:r>
            <a:rPr lang="en-US" sz="1600" b="0" baseline="0">
              <a:latin typeface="Arial" panose="020B0604020202020204" pitchFamily="34" charset="0"/>
              <a:cs typeface="Arial" panose="020B0604020202020204" pitchFamily="34" charset="0"/>
            </a:rPr>
            <a:t> needs atleast 20% of all enforcers to be full time</a:t>
          </a:r>
        </a:p>
        <a:p>
          <a:pPr algn="l"/>
          <a:endParaRPr lang="en-US" sz="1600" b="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algn="l"/>
          <a:r>
            <a:rPr lang="en-US" sz="1600" b="0" baseline="0">
              <a:latin typeface="Arial" panose="020B0604020202020204" pitchFamily="34" charset="0"/>
              <a:cs typeface="Arial" panose="020B0604020202020204" pitchFamily="34" charset="0"/>
            </a:rPr>
            <a:t>The optimal minimum cost per day for enforcers is </a:t>
          </a:r>
          <a:r>
            <a:rPr lang="en-US" sz="1600" b="1" baseline="0">
              <a:latin typeface="Arial" panose="020B0604020202020204" pitchFamily="34" charset="0"/>
              <a:cs typeface="Arial" panose="020B0604020202020204" pitchFamily="34" charset="0"/>
            </a:rPr>
            <a:t>$168 </a:t>
          </a:r>
          <a:r>
            <a:rPr lang="en-US" sz="1600" b="0" baseline="0">
              <a:latin typeface="Arial" panose="020B0604020202020204" pitchFamily="34" charset="0"/>
              <a:cs typeface="Arial" panose="020B0604020202020204" pitchFamily="34" charset="0"/>
            </a:rPr>
            <a:t>with 3 part time enforcers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9B5D0-7833-4198-8E38-E39D7B18E0DC}">
  <dimension ref="A1:AA982"/>
  <sheetViews>
    <sheetView showGridLines="0" tabSelected="1" workbookViewId="0">
      <selection activeCell="U39" sqref="U38:U39"/>
    </sheetView>
  </sheetViews>
  <sheetFormatPr defaultColWidth="14.44140625" defaultRowHeight="15" customHeight="1" x14ac:dyDescent="0.25"/>
  <cols>
    <col min="1" max="1" width="33.88671875" customWidth="1"/>
    <col min="2" max="14" width="8.33203125" customWidth="1"/>
    <col min="15" max="15" width="5.33203125" customWidth="1"/>
    <col min="16" max="16" width="22.88671875" customWidth="1"/>
    <col min="17" max="17" width="5.6640625" customWidth="1"/>
    <col min="18" max="26" width="8.88671875" customWidth="1"/>
  </cols>
  <sheetData>
    <row r="1" spans="1:27" ht="12.75" customHeight="1" x14ac:dyDescent="0.25">
      <c r="A1" s="80" t="s">
        <v>41</v>
      </c>
      <c r="B1" s="2"/>
      <c r="C1" s="2"/>
      <c r="D1" s="2"/>
      <c r="E1" s="2"/>
      <c r="F1" s="2"/>
      <c r="G1" s="128" t="s">
        <v>129</v>
      </c>
      <c r="H1" s="138"/>
      <c r="I1" s="138"/>
      <c r="J1" s="138"/>
      <c r="K1" s="138"/>
      <c r="L1" s="138"/>
      <c r="M1" s="138"/>
      <c r="N1" s="13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 customHeight="1" thickBot="1" x14ac:dyDescent="0.3">
      <c r="A2" s="2"/>
      <c r="B2" s="2"/>
      <c r="C2" s="2"/>
      <c r="D2" s="2"/>
      <c r="E2" s="2"/>
      <c r="F2" s="2"/>
      <c r="G2" s="139"/>
      <c r="H2" s="139"/>
      <c r="I2" s="139"/>
      <c r="J2" s="139"/>
      <c r="K2" s="139"/>
      <c r="L2" s="139"/>
      <c r="M2" s="139"/>
      <c r="N2" s="139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7" ht="12.75" customHeight="1" x14ac:dyDescent="0.25">
      <c r="A3" s="84" t="s">
        <v>0</v>
      </c>
      <c r="B3" s="85"/>
      <c r="C3" s="86" t="s">
        <v>1</v>
      </c>
      <c r="D3" s="87" t="s">
        <v>2</v>
      </c>
      <c r="E3" s="3"/>
      <c r="F3" s="3"/>
      <c r="G3" s="4" t="s">
        <v>130</v>
      </c>
      <c r="H3" s="4"/>
      <c r="I3" s="4"/>
      <c r="J3" s="4"/>
      <c r="K3" s="4"/>
      <c r="L3" s="4"/>
      <c r="M3" s="4"/>
      <c r="N3" s="4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7" ht="12.75" customHeight="1" x14ac:dyDescent="0.25">
      <c r="A4" s="88" t="s">
        <v>131</v>
      </c>
      <c r="B4" s="21" t="s">
        <v>132</v>
      </c>
      <c r="C4" s="89">
        <v>1</v>
      </c>
      <c r="D4" s="90">
        <f t="shared" ref="D4:D6" si="0">20*8</f>
        <v>160</v>
      </c>
      <c r="E4" s="2"/>
      <c r="F4" s="5"/>
      <c r="G4" s="4"/>
      <c r="H4" s="4"/>
      <c r="I4" s="4"/>
      <c r="J4" s="4"/>
      <c r="K4" s="4"/>
      <c r="L4" s="4"/>
      <c r="M4" s="4"/>
      <c r="N4" s="4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7" ht="12.75" customHeight="1" x14ac:dyDescent="0.25">
      <c r="A5" s="88" t="s">
        <v>133</v>
      </c>
      <c r="B5" s="21" t="s">
        <v>134</v>
      </c>
      <c r="C5" s="89">
        <v>1</v>
      </c>
      <c r="D5" s="90">
        <f t="shared" si="0"/>
        <v>160</v>
      </c>
      <c r="E5" s="2"/>
      <c r="F5" s="5"/>
      <c r="G5" s="4" t="s">
        <v>135</v>
      </c>
      <c r="H5" s="4"/>
      <c r="I5" s="4"/>
      <c r="J5" s="6"/>
      <c r="K5" s="6"/>
      <c r="L5" s="137" t="s">
        <v>40</v>
      </c>
      <c r="M5" s="4"/>
      <c r="N5" s="4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7" ht="12.75" customHeight="1" x14ac:dyDescent="0.25">
      <c r="A6" s="91" t="s">
        <v>136</v>
      </c>
      <c r="B6" s="92" t="s">
        <v>137</v>
      </c>
      <c r="C6" s="93">
        <v>1</v>
      </c>
      <c r="D6" s="94">
        <f t="shared" si="0"/>
        <v>160</v>
      </c>
      <c r="E6" s="2"/>
      <c r="F6" s="5"/>
      <c r="G6" s="4"/>
      <c r="H6" s="121" t="s">
        <v>138</v>
      </c>
      <c r="I6" s="122"/>
      <c r="J6" s="95">
        <v>1</v>
      </c>
      <c r="K6" s="8"/>
      <c r="L6" s="66">
        <f>SUM(C4:C6)</f>
        <v>3</v>
      </c>
      <c r="M6" s="4"/>
      <c r="N6" s="4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7" ht="12.75" customHeight="1" x14ac:dyDescent="0.25">
      <c r="A7" s="2"/>
      <c r="B7" s="21"/>
      <c r="C7" s="96"/>
      <c r="D7" s="23"/>
      <c r="E7" s="2"/>
      <c r="F7" s="5"/>
      <c r="G7" s="4"/>
      <c r="H7" s="121" t="s">
        <v>139</v>
      </c>
      <c r="I7" s="122"/>
      <c r="J7" s="95">
        <v>1</v>
      </c>
      <c r="K7" s="8"/>
      <c r="L7" s="4"/>
      <c r="M7" s="4"/>
      <c r="N7" s="4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7" ht="12.75" customHeight="1" x14ac:dyDescent="0.25">
      <c r="A8" s="2"/>
      <c r="B8" s="21"/>
      <c r="C8" s="96"/>
      <c r="D8" s="23"/>
      <c r="E8" s="2"/>
      <c r="F8" s="2"/>
      <c r="G8" s="4"/>
      <c r="H8" s="121" t="s">
        <v>140</v>
      </c>
      <c r="I8" s="122"/>
      <c r="J8" s="95">
        <v>1</v>
      </c>
      <c r="K8" s="8"/>
      <c r="L8" s="4"/>
      <c r="M8" s="4"/>
      <c r="N8" s="4"/>
      <c r="O8" s="2"/>
      <c r="P8" s="10"/>
      <c r="Q8" s="9"/>
      <c r="R8" s="2"/>
      <c r="S8" s="2"/>
      <c r="T8" s="2"/>
      <c r="U8" s="2"/>
      <c r="V8" s="2"/>
      <c r="W8" s="2"/>
      <c r="X8" s="2"/>
      <c r="Y8" s="2"/>
      <c r="Z8" s="2"/>
    </row>
    <row r="9" spans="1:27" ht="12.75" customHeight="1" x14ac:dyDescent="0.25">
      <c r="A9" s="2"/>
      <c r="B9" s="21"/>
      <c r="C9" s="96"/>
      <c r="D9" s="23"/>
      <c r="E9" s="2"/>
      <c r="G9" s="4"/>
      <c r="H9" s="4"/>
      <c r="I9" s="4"/>
      <c r="J9" s="4"/>
      <c r="K9" s="4"/>
      <c r="L9" s="4"/>
      <c r="M9" s="4"/>
      <c r="N9" s="4"/>
      <c r="O9" s="2"/>
      <c r="P9" s="10"/>
      <c r="Q9" s="9"/>
      <c r="R9" s="2"/>
      <c r="S9" s="2"/>
      <c r="T9" s="2"/>
      <c r="U9" s="2"/>
      <c r="V9" s="2"/>
      <c r="W9" s="2"/>
      <c r="X9" s="2"/>
      <c r="Y9" s="2"/>
      <c r="Z9" s="2"/>
    </row>
    <row r="10" spans="1:27" ht="12.75" customHeight="1" x14ac:dyDescent="0.25">
      <c r="A10" s="2"/>
      <c r="B10" s="2"/>
      <c r="C10" s="9"/>
      <c r="D10" s="5"/>
      <c r="E10" s="5"/>
      <c r="O10" s="10"/>
      <c r="P10" s="9"/>
      <c r="Q10" s="2"/>
      <c r="R10" s="2"/>
      <c r="S10" s="2"/>
      <c r="T10" s="2"/>
      <c r="U10" s="2"/>
      <c r="V10" s="2"/>
      <c r="W10" s="2"/>
      <c r="X10" s="2"/>
      <c r="Y10" s="2"/>
    </row>
    <row r="11" spans="1:27" ht="12.75" customHeight="1" x14ac:dyDescent="0.25">
      <c r="A11" s="11" t="s">
        <v>13</v>
      </c>
      <c r="B11" s="2"/>
      <c r="C11" s="2"/>
      <c r="D11" s="2"/>
      <c r="E11" s="2"/>
      <c r="O11" s="10"/>
      <c r="P11" s="9"/>
      <c r="Q11" s="2"/>
      <c r="R11" s="2"/>
      <c r="S11" s="2"/>
      <c r="T11" s="2"/>
      <c r="U11" s="2"/>
      <c r="V11" s="2"/>
      <c r="W11" s="2"/>
      <c r="X11" s="2"/>
      <c r="Y11" s="2"/>
    </row>
    <row r="12" spans="1:27" ht="12.75" customHeight="1" x14ac:dyDescent="0.25">
      <c r="A12" s="97"/>
      <c r="B12" s="98" t="s">
        <v>14</v>
      </c>
      <c r="C12" s="98" t="s">
        <v>15</v>
      </c>
      <c r="D12" s="98" t="s">
        <v>16</v>
      </c>
      <c r="E12" s="98" t="s">
        <v>17</v>
      </c>
      <c r="F12" s="98" t="s">
        <v>18</v>
      </c>
      <c r="G12" s="98" t="s">
        <v>19</v>
      </c>
      <c r="H12" s="98" t="s">
        <v>20</v>
      </c>
      <c r="I12" s="98" t="s">
        <v>21</v>
      </c>
      <c r="J12" s="98" t="s">
        <v>22</v>
      </c>
      <c r="K12" s="98" t="s">
        <v>23</v>
      </c>
      <c r="L12" s="98" t="s">
        <v>24</v>
      </c>
      <c r="M12" s="98" t="s">
        <v>25</v>
      </c>
      <c r="N12" s="13" t="s">
        <v>26</v>
      </c>
      <c r="O12" s="10"/>
      <c r="P12" s="9"/>
      <c r="Q12" s="2"/>
      <c r="R12" s="2"/>
      <c r="S12" s="2"/>
      <c r="T12" s="2"/>
      <c r="U12" s="2"/>
      <c r="V12" s="2"/>
      <c r="W12" s="2"/>
      <c r="X12" s="2"/>
      <c r="Y12" s="2"/>
    </row>
    <row r="13" spans="1:27" ht="12.75" customHeight="1" x14ac:dyDescent="0.25">
      <c r="A13" s="33" t="s">
        <v>141</v>
      </c>
      <c r="B13" s="99">
        <f>$C$4</f>
        <v>1</v>
      </c>
      <c r="C13" s="99">
        <f t="shared" ref="C13:E13" si="1">$C$4</f>
        <v>1</v>
      </c>
      <c r="D13" s="99">
        <f t="shared" si="1"/>
        <v>1</v>
      </c>
      <c r="E13" s="99">
        <f t="shared" si="1"/>
        <v>1</v>
      </c>
      <c r="F13" s="100" t="s">
        <v>32</v>
      </c>
      <c r="G13" s="99">
        <f>$C$4</f>
        <v>1</v>
      </c>
      <c r="H13" s="99">
        <f t="shared" ref="H13:I13" si="2">$C$4</f>
        <v>1</v>
      </c>
      <c r="I13" s="99">
        <f t="shared" si="2"/>
        <v>1</v>
      </c>
      <c r="J13" s="100"/>
      <c r="K13" s="100"/>
      <c r="L13" s="100"/>
      <c r="M13" s="100"/>
      <c r="N13" s="63"/>
      <c r="O13" s="18"/>
      <c r="P13" s="10"/>
      <c r="Q13" s="2"/>
      <c r="R13" s="2"/>
      <c r="S13" s="2"/>
      <c r="T13" s="2"/>
      <c r="U13" s="2"/>
      <c r="V13" s="2"/>
      <c r="W13" s="2"/>
      <c r="X13" s="2"/>
      <c r="Y13" s="2"/>
    </row>
    <row r="14" spans="1:27" ht="12.75" customHeight="1" x14ac:dyDescent="0.25">
      <c r="A14" s="33" t="s">
        <v>142</v>
      </c>
      <c r="B14" s="100"/>
      <c r="C14" s="100"/>
      <c r="D14" s="99">
        <f>$C$5</f>
        <v>1</v>
      </c>
      <c r="E14" s="99">
        <f>$C$5</f>
        <v>1</v>
      </c>
      <c r="F14" s="99">
        <f>$C$5</f>
        <v>1</v>
      </c>
      <c r="G14" s="99">
        <f>$C$5</f>
        <v>1</v>
      </c>
      <c r="H14" s="100" t="s">
        <v>32</v>
      </c>
      <c r="I14" s="99">
        <f>$C$5</f>
        <v>1</v>
      </c>
      <c r="J14" s="99">
        <f>$C$5</f>
        <v>1</v>
      </c>
      <c r="K14" s="99">
        <f>$C$5</f>
        <v>1</v>
      </c>
      <c r="L14" s="100"/>
      <c r="M14" s="100"/>
      <c r="N14" s="63"/>
      <c r="O14" s="18"/>
      <c r="P14" s="10"/>
      <c r="Q14" s="2"/>
      <c r="R14" s="2"/>
      <c r="S14" s="2"/>
      <c r="T14" s="2"/>
      <c r="U14" s="2"/>
      <c r="V14" s="2"/>
      <c r="W14" s="2"/>
      <c r="X14" s="2"/>
      <c r="Y14" s="2"/>
    </row>
    <row r="15" spans="1:27" ht="12.75" customHeight="1" x14ac:dyDescent="0.25">
      <c r="A15" s="33" t="s">
        <v>143</v>
      </c>
      <c r="B15" s="100"/>
      <c r="C15" s="100"/>
      <c r="D15" s="100"/>
      <c r="E15" s="100"/>
      <c r="F15" s="99">
        <f>$C$6</f>
        <v>1</v>
      </c>
      <c r="G15" s="99">
        <f>$C$6</f>
        <v>1</v>
      </c>
      <c r="H15" s="99">
        <f>$C$6</f>
        <v>1</v>
      </c>
      <c r="I15" s="99">
        <f>$C$6</f>
        <v>1</v>
      </c>
      <c r="J15" s="100" t="s">
        <v>32</v>
      </c>
      <c r="K15" s="99">
        <f>$C$6</f>
        <v>1</v>
      </c>
      <c r="L15" s="99">
        <f>$C$6</f>
        <v>1</v>
      </c>
      <c r="M15" s="99">
        <f>$C$6</f>
        <v>1</v>
      </c>
      <c r="N15" s="63"/>
      <c r="O15" s="18"/>
      <c r="P15" s="10"/>
      <c r="Q15" s="2"/>
      <c r="R15" s="2"/>
      <c r="S15" s="2"/>
      <c r="T15" s="2"/>
      <c r="U15" s="2"/>
      <c r="V15" s="2"/>
      <c r="W15" s="2"/>
      <c r="X15" s="2"/>
      <c r="Y15" s="2"/>
    </row>
    <row r="16" spans="1:27" ht="12.75" customHeight="1" x14ac:dyDescent="0.25">
      <c r="A16" s="19"/>
      <c r="B16" s="20"/>
      <c r="C16" s="21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2"/>
      <c r="P16" s="10"/>
      <c r="Q16" s="2"/>
      <c r="R16" s="2"/>
      <c r="S16" s="2"/>
      <c r="T16" s="2"/>
      <c r="U16" s="2"/>
      <c r="V16" s="2"/>
      <c r="W16" s="2"/>
      <c r="X16" s="2"/>
      <c r="Y16" s="2"/>
    </row>
    <row r="17" spans="1:26" ht="12.75" customHeight="1" x14ac:dyDescent="0.25">
      <c r="A17" s="3" t="s">
        <v>27</v>
      </c>
      <c r="B17" s="5"/>
      <c r="C17" s="21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2"/>
      <c r="Q17" s="10"/>
      <c r="R17" s="2"/>
      <c r="S17" s="2"/>
      <c r="T17" s="2"/>
      <c r="U17" s="2"/>
      <c r="V17" s="2"/>
      <c r="W17" s="2"/>
      <c r="X17" s="2"/>
      <c r="Y17" s="2"/>
    </row>
    <row r="18" spans="1:26" ht="12.75" customHeight="1" x14ac:dyDescent="0.25">
      <c r="A18" s="101" t="s">
        <v>33</v>
      </c>
      <c r="B18" s="102"/>
      <c r="C18" s="38">
        <f>SUMPRODUCT(C4:C6,D4:D6)</f>
        <v>480</v>
      </c>
      <c r="D18" s="103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R18" s="2"/>
      <c r="S18" s="2"/>
      <c r="T18" s="2"/>
      <c r="U18" s="2"/>
      <c r="V18" s="2"/>
      <c r="W18" s="2"/>
      <c r="X18" s="2"/>
      <c r="Y18" s="2"/>
    </row>
    <row r="19" spans="1:26" ht="12.75" customHeight="1" x14ac:dyDescent="0.25">
      <c r="A19" s="5"/>
      <c r="B19" s="78"/>
      <c r="C19" s="79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5">
      <c r="A20" s="104" t="s">
        <v>28</v>
      </c>
      <c r="B20" s="105" t="s">
        <v>29</v>
      </c>
      <c r="C20" s="106"/>
      <c r="D20" s="107" t="s">
        <v>30</v>
      </c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26" ht="12.75" customHeight="1" x14ac:dyDescent="0.25">
      <c r="A21" s="33" t="s">
        <v>144</v>
      </c>
      <c r="B21" s="40">
        <f>B13</f>
        <v>1</v>
      </c>
      <c r="C21" s="108" t="s">
        <v>31</v>
      </c>
      <c r="D21" s="40">
        <v>1</v>
      </c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26" ht="12.75" customHeight="1" x14ac:dyDescent="0.25">
      <c r="A22" s="33" t="s">
        <v>145</v>
      </c>
      <c r="B22" s="40">
        <f>C13</f>
        <v>1</v>
      </c>
      <c r="C22" s="108" t="s">
        <v>31</v>
      </c>
      <c r="D22" s="40">
        <v>1</v>
      </c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26" ht="12.75" customHeight="1" x14ac:dyDescent="0.25">
      <c r="A23" s="33" t="s">
        <v>146</v>
      </c>
      <c r="B23" s="40">
        <f>D13+D14</f>
        <v>2</v>
      </c>
      <c r="C23" s="108" t="s">
        <v>31</v>
      </c>
      <c r="D23" s="40">
        <v>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26" ht="12.75" customHeight="1" x14ac:dyDescent="0.25">
      <c r="A24" s="33" t="s">
        <v>147</v>
      </c>
      <c r="B24" s="40">
        <f>E13+E14</f>
        <v>2</v>
      </c>
      <c r="C24" s="108" t="s">
        <v>31</v>
      </c>
      <c r="D24" s="40">
        <v>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26" ht="12.75" customHeight="1" x14ac:dyDescent="0.25">
      <c r="A25" s="33" t="s">
        <v>148</v>
      </c>
      <c r="B25" s="40">
        <f>F14+F15</f>
        <v>2</v>
      </c>
      <c r="C25" s="108" t="s">
        <v>31</v>
      </c>
      <c r="D25" s="40">
        <v>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26" ht="12.75" customHeight="1" x14ac:dyDescent="0.25">
      <c r="A26" s="33" t="s">
        <v>149</v>
      </c>
      <c r="B26" s="40">
        <f>G13+G14+G15</f>
        <v>3</v>
      </c>
      <c r="C26" s="108" t="s">
        <v>31</v>
      </c>
      <c r="D26" s="40">
        <v>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26" ht="12.75" customHeight="1" x14ac:dyDescent="0.25">
      <c r="A27" s="33" t="s">
        <v>150</v>
      </c>
      <c r="B27" s="40">
        <f>H13+H15</f>
        <v>2</v>
      </c>
      <c r="C27" s="108" t="s">
        <v>31</v>
      </c>
      <c r="D27" s="40">
        <v>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26" ht="12.75" customHeight="1" x14ac:dyDescent="0.25">
      <c r="A28" s="33" t="s">
        <v>151</v>
      </c>
      <c r="B28" s="40">
        <f>I13+I14+I15</f>
        <v>3</v>
      </c>
      <c r="C28" s="108" t="s">
        <v>31</v>
      </c>
      <c r="D28" s="40"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26" ht="12.75" customHeight="1" x14ac:dyDescent="0.25">
      <c r="A29" s="33" t="s">
        <v>152</v>
      </c>
      <c r="B29" s="40">
        <f>J14</f>
        <v>1</v>
      </c>
      <c r="C29" s="108" t="s">
        <v>31</v>
      </c>
      <c r="D29" s="40">
        <v>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26" ht="12.75" customHeight="1" x14ac:dyDescent="0.25">
      <c r="A30" s="33" t="s">
        <v>153</v>
      </c>
      <c r="B30" s="40">
        <f>K14+K15</f>
        <v>2</v>
      </c>
      <c r="C30" s="108" t="s">
        <v>31</v>
      </c>
      <c r="D30" s="40">
        <v>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26" ht="12.75" customHeight="1" x14ac:dyDescent="0.25">
      <c r="A31" s="33" t="s">
        <v>154</v>
      </c>
      <c r="B31" s="40">
        <f>L15</f>
        <v>1</v>
      </c>
      <c r="C31" s="108" t="s">
        <v>31</v>
      </c>
      <c r="D31" s="40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26" ht="12.75" customHeight="1" x14ac:dyDescent="0.25">
      <c r="A32" s="33" t="s">
        <v>155</v>
      </c>
      <c r="B32" s="40">
        <f>M15</f>
        <v>1</v>
      </c>
      <c r="C32" s="108" t="s">
        <v>31</v>
      </c>
      <c r="D32" s="40">
        <v>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26" ht="12.75" customHeight="1" x14ac:dyDescent="0.25">
      <c r="A33" s="33" t="s">
        <v>156</v>
      </c>
      <c r="B33" s="40">
        <f>SUM(C4:C6)</f>
        <v>3</v>
      </c>
      <c r="C33" s="108" t="s">
        <v>157</v>
      </c>
      <c r="D33" s="40">
        <v>3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26" ht="12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26" ht="12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26" ht="12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5">
      <c r="A40" s="2"/>
      <c r="B40" s="2"/>
      <c r="C40" s="2"/>
      <c r="D40" s="2"/>
      <c r="E40" s="2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5">
      <c r="A976" s="2"/>
      <c r="B976" s="2"/>
      <c r="C976" s="2"/>
      <c r="D976" s="2"/>
      <c r="E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5">
      <c r="A977" s="2"/>
      <c r="B977" s="2"/>
      <c r="C977" s="2"/>
      <c r="D977" s="2"/>
      <c r="E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5">
      <c r="A978" s="2"/>
      <c r="B978" s="2"/>
      <c r="C978" s="2"/>
      <c r="D978" s="2"/>
      <c r="E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5">
      <c r="A979" s="2"/>
      <c r="B979" s="2"/>
      <c r="C979" s="2"/>
      <c r="D979" s="2"/>
      <c r="E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5">
      <c r="A980" s="2"/>
      <c r="B980" s="2"/>
      <c r="C980" s="2"/>
      <c r="D980" s="2"/>
      <c r="E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5"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5">
      <c r="R982" s="2"/>
      <c r="S982" s="2"/>
      <c r="T982" s="2"/>
      <c r="U982" s="2"/>
      <c r="V982" s="2"/>
      <c r="W982" s="2"/>
      <c r="X982" s="2"/>
      <c r="Y982" s="2"/>
      <c r="Z982" s="2"/>
    </row>
  </sheetData>
  <mergeCells count="4">
    <mergeCell ref="H6:I6"/>
    <mergeCell ref="H7:I7"/>
    <mergeCell ref="H8:I8"/>
    <mergeCell ref="G1:N2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E3AFC-C572-481D-A457-DE96C12AD77A}">
  <dimension ref="A1:AA1002"/>
  <sheetViews>
    <sheetView showGridLines="0" topLeftCell="A28" zoomScale="90" zoomScaleNormal="90" workbookViewId="0">
      <selection activeCell="W69" sqref="W69"/>
    </sheetView>
  </sheetViews>
  <sheetFormatPr defaultColWidth="14.44140625" defaultRowHeight="15" customHeight="1" x14ac:dyDescent="0.25"/>
  <cols>
    <col min="1" max="1" width="38.109375" customWidth="1"/>
    <col min="2" max="14" width="8.33203125" customWidth="1"/>
    <col min="15" max="15" width="8.5546875" customWidth="1"/>
    <col min="16" max="16" width="8.33203125" customWidth="1"/>
    <col min="17" max="17" width="5.6640625" customWidth="1"/>
    <col min="18" max="26" width="8.88671875" customWidth="1"/>
  </cols>
  <sheetData>
    <row r="1" spans="1:27" ht="12.75" customHeight="1" x14ac:dyDescent="0.25">
      <c r="A1" s="80" t="s">
        <v>41</v>
      </c>
      <c r="B1" s="2"/>
      <c r="C1" s="2"/>
      <c r="D1" s="2"/>
      <c r="E1" s="2"/>
      <c r="F1" s="2"/>
      <c r="G1" s="128" t="s">
        <v>223</v>
      </c>
      <c r="H1" s="140"/>
      <c r="I1" s="138"/>
      <c r="J1" s="138"/>
      <c r="K1" s="138"/>
      <c r="L1" s="138"/>
      <c r="M1" s="138"/>
      <c r="N1" s="138"/>
      <c r="O1" s="138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2.75" customHeight="1" thickBot="1" x14ac:dyDescent="0.3">
      <c r="A2" s="2"/>
      <c r="B2" s="2"/>
      <c r="C2" s="2"/>
      <c r="D2" s="2"/>
      <c r="E2" s="2"/>
      <c r="F2" s="2"/>
      <c r="G2" s="141"/>
      <c r="H2" s="141"/>
      <c r="I2" s="139"/>
      <c r="J2" s="139"/>
      <c r="K2" s="139"/>
      <c r="L2" s="139"/>
      <c r="M2" s="139"/>
      <c r="N2" s="139"/>
      <c r="O2" s="139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2.75" customHeight="1" x14ac:dyDescent="0.25">
      <c r="A3" s="31" t="s">
        <v>0</v>
      </c>
      <c r="B3" s="32"/>
      <c r="C3" s="31" t="s">
        <v>1</v>
      </c>
      <c r="D3" s="31" t="s">
        <v>2</v>
      </c>
      <c r="E3" s="31" t="s">
        <v>34</v>
      </c>
      <c r="F3" s="3"/>
      <c r="G3" s="4"/>
      <c r="H3" s="4"/>
      <c r="I3" s="4"/>
      <c r="J3" s="4"/>
      <c r="K3" s="4"/>
      <c r="L3" s="4"/>
      <c r="M3" s="4"/>
      <c r="N3" s="4"/>
      <c r="O3" s="4"/>
      <c r="P3" s="2"/>
      <c r="Q3" s="2"/>
      <c r="R3" s="2"/>
      <c r="S3" s="2"/>
      <c r="T3" s="2"/>
      <c r="U3" s="2"/>
      <c r="V3" s="2"/>
      <c r="W3" s="2"/>
      <c r="X3" s="2"/>
    </row>
    <row r="4" spans="1:27" ht="12.75" customHeight="1" x14ac:dyDescent="0.25">
      <c r="A4" s="33" t="s">
        <v>167</v>
      </c>
      <c r="B4" s="37" t="s">
        <v>168</v>
      </c>
      <c r="C4" s="41">
        <v>1</v>
      </c>
      <c r="D4" s="48">
        <f>12*8</f>
        <v>96</v>
      </c>
      <c r="E4" s="74">
        <v>8</v>
      </c>
      <c r="F4" s="5"/>
      <c r="G4" s="4" t="s">
        <v>169</v>
      </c>
      <c r="H4" s="4"/>
      <c r="I4" s="4"/>
      <c r="J4" s="4"/>
      <c r="K4" s="4"/>
      <c r="L4" s="4"/>
      <c r="M4" s="4"/>
      <c r="N4" s="4"/>
      <c r="O4" s="4"/>
      <c r="P4" s="2"/>
      <c r="Q4" s="2"/>
      <c r="R4" s="2"/>
      <c r="S4" s="2"/>
      <c r="T4" s="2"/>
      <c r="U4" s="2"/>
      <c r="V4" s="2"/>
      <c r="W4" s="2"/>
      <c r="X4" s="2"/>
    </row>
    <row r="5" spans="1:27" ht="12.75" customHeight="1" x14ac:dyDescent="0.25">
      <c r="A5" s="30" t="s">
        <v>170</v>
      </c>
      <c r="B5" s="37" t="s">
        <v>36</v>
      </c>
      <c r="C5" s="41">
        <v>1</v>
      </c>
      <c r="D5" s="48">
        <f t="shared" ref="D5:D6" si="0">12*8</f>
        <v>96</v>
      </c>
      <c r="E5" s="74">
        <v>8</v>
      </c>
      <c r="F5" s="5"/>
      <c r="G5" s="4" t="s">
        <v>171</v>
      </c>
      <c r="H5" s="4"/>
      <c r="I5" s="4"/>
      <c r="J5" s="4"/>
      <c r="K5" s="4"/>
      <c r="L5" s="4"/>
      <c r="M5" s="4"/>
      <c r="N5" s="4"/>
      <c r="O5" s="4"/>
      <c r="P5" s="2"/>
      <c r="Q5" s="2"/>
      <c r="R5" s="2"/>
      <c r="S5" s="2"/>
      <c r="T5" s="2"/>
      <c r="U5" s="2"/>
      <c r="V5" s="2"/>
      <c r="W5" s="2"/>
      <c r="X5" s="2"/>
    </row>
    <row r="6" spans="1:27" ht="12.75" customHeight="1" thickBot="1" x14ac:dyDescent="0.3">
      <c r="A6" s="54" t="s">
        <v>172</v>
      </c>
      <c r="B6" s="55" t="s">
        <v>173</v>
      </c>
      <c r="C6" s="56">
        <v>1</v>
      </c>
      <c r="D6" s="69">
        <f t="shared" si="0"/>
        <v>96</v>
      </c>
      <c r="E6" s="75">
        <v>8</v>
      </c>
      <c r="F6" s="5"/>
      <c r="G6" s="4" t="s">
        <v>174</v>
      </c>
      <c r="H6" s="4"/>
      <c r="I6" s="4"/>
      <c r="J6" s="76"/>
      <c r="K6" s="4"/>
      <c r="L6" s="4"/>
      <c r="M6" s="4"/>
      <c r="N6" s="4"/>
      <c r="O6" s="4"/>
      <c r="P6" s="2"/>
      <c r="Q6" s="2"/>
      <c r="R6" s="2"/>
      <c r="S6" s="2"/>
      <c r="T6" s="2"/>
      <c r="U6" s="2"/>
      <c r="V6" s="2"/>
      <c r="W6" s="2"/>
      <c r="X6" s="2"/>
    </row>
    <row r="7" spans="1:27" ht="12.75" customHeight="1" x14ac:dyDescent="0.25">
      <c r="A7" s="39" t="s">
        <v>175</v>
      </c>
      <c r="B7" s="51" t="s">
        <v>176</v>
      </c>
      <c r="C7" s="52">
        <v>2</v>
      </c>
      <c r="D7" s="53">
        <f>11*4</f>
        <v>44</v>
      </c>
      <c r="E7" s="77">
        <v>4</v>
      </c>
      <c r="F7" s="5"/>
      <c r="G7" s="4" t="s">
        <v>177</v>
      </c>
      <c r="H7" s="4"/>
      <c r="I7" s="4"/>
      <c r="J7" s="6"/>
      <c r="K7" s="4"/>
      <c r="L7" s="4"/>
      <c r="M7" s="4"/>
      <c r="N7" s="4"/>
      <c r="O7" s="4"/>
      <c r="P7" s="2"/>
      <c r="Q7" s="2"/>
      <c r="R7" s="2"/>
      <c r="S7" s="2"/>
      <c r="T7" s="2"/>
      <c r="U7" s="2"/>
      <c r="V7" s="2"/>
      <c r="W7" s="2"/>
      <c r="X7" s="2"/>
    </row>
    <row r="8" spans="1:27" ht="12.75" customHeight="1" x14ac:dyDescent="0.25">
      <c r="A8" s="33" t="s">
        <v>178</v>
      </c>
      <c r="B8" s="51" t="s">
        <v>4</v>
      </c>
      <c r="C8" s="52">
        <v>1</v>
      </c>
      <c r="D8" s="53">
        <f t="shared" ref="D8:D17" si="1">11*4</f>
        <v>44</v>
      </c>
      <c r="E8" s="77">
        <v>4</v>
      </c>
      <c r="F8" s="5"/>
      <c r="G8" s="4"/>
      <c r="H8" s="4"/>
      <c r="I8" s="7"/>
      <c r="J8" s="6"/>
      <c r="K8" s="6"/>
      <c r="L8" s="6"/>
      <c r="M8" s="6"/>
      <c r="N8" s="4"/>
      <c r="O8" s="4"/>
      <c r="P8" s="2"/>
      <c r="Q8" s="2"/>
      <c r="R8" s="2"/>
      <c r="S8" s="2"/>
      <c r="T8" s="2"/>
      <c r="U8" s="2"/>
      <c r="V8" s="2"/>
      <c r="W8" s="2"/>
      <c r="X8" s="2"/>
    </row>
    <row r="9" spans="1:27" ht="12.75" customHeight="1" x14ac:dyDescent="0.25">
      <c r="A9" s="33" t="s">
        <v>179</v>
      </c>
      <c r="B9" s="37" t="s">
        <v>5</v>
      </c>
      <c r="C9" s="41">
        <v>0</v>
      </c>
      <c r="D9" s="53">
        <f t="shared" si="1"/>
        <v>44</v>
      </c>
      <c r="E9" s="74">
        <v>4</v>
      </c>
      <c r="F9" s="5"/>
      <c r="G9" s="4" t="s">
        <v>135</v>
      </c>
      <c r="H9" s="4"/>
      <c r="I9" s="4"/>
      <c r="J9" s="6"/>
      <c r="K9" s="6"/>
      <c r="L9" s="6"/>
      <c r="M9" s="6"/>
      <c r="N9" s="4"/>
      <c r="O9" s="4"/>
      <c r="P9" s="2"/>
      <c r="Q9" s="2"/>
      <c r="R9" s="2"/>
      <c r="S9" s="2"/>
      <c r="T9" s="2"/>
      <c r="U9" s="2"/>
      <c r="V9" s="2"/>
      <c r="W9" s="2"/>
      <c r="X9" s="2"/>
    </row>
    <row r="10" spans="1:27" ht="12.75" customHeight="1" x14ac:dyDescent="0.25">
      <c r="A10" s="33" t="s">
        <v>180</v>
      </c>
      <c r="B10" s="37" t="s">
        <v>6</v>
      </c>
      <c r="C10" s="41">
        <v>0</v>
      </c>
      <c r="D10" s="53">
        <f t="shared" si="1"/>
        <v>44</v>
      </c>
      <c r="E10" s="74">
        <v>4</v>
      </c>
      <c r="F10" s="5"/>
      <c r="G10" s="4"/>
      <c r="H10" s="126" t="s">
        <v>181</v>
      </c>
      <c r="I10" s="126"/>
      <c r="J10" s="109">
        <v>3</v>
      </c>
      <c r="K10" s="6"/>
      <c r="L10" s="8"/>
      <c r="M10" s="8"/>
      <c r="N10" s="6"/>
      <c r="O10" s="6"/>
      <c r="P10" s="2"/>
      <c r="Q10" s="2"/>
      <c r="R10" s="2"/>
      <c r="S10" s="2"/>
      <c r="T10" s="2"/>
      <c r="U10" s="2"/>
      <c r="V10" s="2"/>
      <c r="W10" s="2"/>
      <c r="X10" s="2"/>
    </row>
    <row r="11" spans="1:27" ht="12.75" customHeight="1" x14ac:dyDescent="0.25">
      <c r="A11" s="33" t="s">
        <v>182</v>
      </c>
      <c r="B11" s="37" t="s">
        <v>7</v>
      </c>
      <c r="C11" s="41">
        <v>0</v>
      </c>
      <c r="D11" s="53">
        <f t="shared" si="1"/>
        <v>44</v>
      </c>
      <c r="E11" s="74">
        <v>4</v>
      </c>
      <c r="F11" s="5"/>
      <c r="G11" s="4"/>
      <c r="H11" s="126" t="s">
        <v>183</v>
      </c>
      <c r="I11" s="126"/>
      <c r="J11" s="109">
        <v>2</v>
      </c>
      <c r="K11" s="4"/>
      <c r="L11" s="4"/>
      <c r="M11" s="4"/>
      <c r="N11" s="4"/>
      <c r="O11" s="4"/>
      <c r="P11" s="2"/>
      <c r="Q11" s="2"/>
      <c r="R11" s="2"/>
      <c r="S11" s="2"/>
      <c r="T11" s="2"/>
      <c r="U11" s="2"/>
      <c r="V11" s="2"/>
      <c r="W11" s="2"/>
      <c r="X11" s="2"/>
    </row>
    <row r="12" spans="1:27" ht="12.75" customHeight="1" x14ac:dyDescent="0.25">
      <c r="A12" s="33" t="s">
        <v>184</v>
      </c>
      <c r="B12" s="37" t="s">
        <v>8</v>
      </c>
      <c r="C12" s="41">
        <v>0</v>
      </c>
      <c r="D12" s="53">
        <f t="shared" si="1"/>
        <v>44</v>
      </c>
      <c r="E12" s="74">
        <v>4</v>
      </c>
      <c r="F12" s="5"/>
      <c r="G12" s="4"/>
      <c r="H12" s="126" t="s">
        <v>185</v>
      </c>
      <c r="I12" s="126"/>
      <c r="J12" s="109">
        <v>4</v>
      </c>
      <c r="K12" s="4"/>
      <c r="L12" s="4"/>
      <c r="M12" s="4"/>
      <c r="N12" s="4"/>
      <c r="O12" s="4"/>
      <c r="P12" s="2"/>
      <c r="Q12" s="2"/>
      <c r="R12" s="2"/>
      <c r="S12" s="2"/>
      <c r="T12" s="2"/>
      <c r="U12" s="2"/>
      <c r="V12" s="2"/>
      <c r="W12" s="2"/>
      <c r="X12" s="2"/>
    </row>
    <row r="13" spans="1:27" ht="12.75" customHeight="1" x14ac:dyDescent="0.25">
      <c r="A13" s="33" t="s">
        <v>186</v>
      </c>
      <c r="B13" s="37" t="s">
        <v>9</v>
      </c>
      <c r="C13" s="41">
        <v>0</v>
      </c>
      <c r="D13" s="53">
        <f t="shared" si="1"/>
        <v>44</v>
      </c>
      <c r="E13" s="74">
        <v>4</v>
      </c>
      <c r="F13" s="5"/>
      <c r="G13" s="4"/>
      <c r="H13" s="4"/>
      <c r="I13" s="4"/>
      <c r="J13" s="4"/>
      <c r="K13" s="4"/>
      <c r="L13" s="4"/>
      <c r="M13" s="4"/>
      <c r="N13" s="4"/>
      <c r="O13" s="4"/>
      <c r="P13" s="2"/>
      <c r="Q13" s="2"/>
      <c r="R13" s="2"/>
      <c r="S13" s="2"/>
      <c r="T13" s="2"/>
      <c r="U13" s="2"/>
      <c r="V13" s="2"/>
      <c r="W13" s="2"/>
      <c r="X13" s="2"/>
    </row>
    <row r="14" spans="1:27" ht="12.75" customHeight="1" x14ac:dyDescent="0.25">
      <c r="A14" s="33" t="s">
        <v>187</v>
      </c>
      <c r="B14" s="37" t="s">
        <v>10</v>
      </c>
      <c r="C14" s="41">
        <v>0</v>
      </c>
      <c r="D14" s="53">
        <f t="shared" si="1"/>
        <v>44</v>
      </c>
      <c r="E14" s="74">
        <v>4</v>
      </c>
      <c r="F14" s="5"/>
      <c r="G14" s="4" t="s">
        <v>40</v>
      </c>
      <c r="H14" s="4"/>
      <c r="I14" s="66">
        <f>SUM(C4:C17)</f>
        <v>9</v>
      </c>
      <c r="J14" s="4"/>
      <c r="K14" s="4"/>
      <c r="L14" s="4"/>
      <c r="M14" s="4"/>
      <c r="N14" s="4"/>
      <c r="O14" s="4"/>
      <c r="P14" s="2"/>
      <c r="Q14" s="2"/>
      <c r="R14" s="9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 customHeight="1" x14ac:dyDescent="0.25">
      <c r="A15" s="33" t="s">
        <v>188</v>
      </c>
      <c r="B15" s="37" t="s">
        <v>11</v>
      </c>
      <c r="C15" s="41">
        <v>0</v>
      </c>
      <c r="D15" s="53">
        <f t="shared" si="1"/>
        <v>44</v>
      </c>
      <c r="E15" s="74">
        <v>4</v>
      </c>
      <c r="F15" s="5"/>
      <c r="G15" s="4"/>
      <c r="H15" s="4"/>
      <c r="I15" s="4"/>
      <c r="J15" s="4"/>
      <c r="K15" s="4"/>
      <c r="L15" s="4"/>
      <c r="M15" s="4"/>
      <c r="N15" s="4"/>
      <c r="O15" s="4"/>
      <c r="P15" s="2"/>
      <c r="Q15" s="2"/>
      <c r="R15" s="9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 customHeight="1" x14ac:dyDescent="0.25">
      <c r="A16" s="33" t="s">
        <v>189</v>
      </c>
      <c r="B16" s="37" t="s">
        <v>12</v>
      </c>
      <c r="C16" s="41">
        <v>0</v>
      </c>
      <c r="D16" s="53">
        <f t="shared" si="1"/>
        <v>44</v>
      </c>
      <c r="E16" s="74">
        <v>4</v>
      </c>
      <c r="F16" s="5"/>
      <c r="G16" s="4"/>
      <c r="H16" s="4"/>
      <c r="I16" s="4"/>
      <c r="J16" s="4"/>
      <c r="K16" s="4"/>
      <c r="L16" s="4"/>
      <c r="M16" s="4"/>
      <c r="N16" s="4"/>
      <c r="O16" s="4"/>
      <c r="P16" s="2"/>
      <c r="Q16" s="2"/>
      <c r="R16" s="9"/>
      <c r="S16" s="2"/>
      <c r="T16" s="2"/>
      <c r="U16" s="2"/>
      <c r="V16" s="2"/>
      <c r="W16" s="2"/>
      <c r="X16" s="2"/>
      <c r="Y16" s="2"/>
      <c r="Z16" s="2"/>
      <c r="AA16" s="2"/>
    </row>
    <row r="17" spans="1:27" ht="12.75" customHeight="1" x14ac:dyDescent="0.25">
      <c r="A17" s="33" t="s">
        <v>190</v>
      </c>
      <c r="B17" s="37" t="s">
        <v>191</v>
      </c>
      <c r="C17" s="41">
        <v>3</v>
      </c>
      <c r="D17" s="53">
        <f t="shared" si="1"/>
        <v>44</v>
      </c>
      <c r="E17" s="74">
        <v>4</v>
      </c>
      <c r="F17" s="5"/>
      <c r="G17" s="4"/>
      <c r="H17" s="4"/>
      <c r="I17" s="4"/>
      <c r="J17" s="4"/>
      <c r="K17" s="4"/>
      <c r="L17" s="4"/>
      <c r="M17" s="4"/>
      <c r="N17" s="4"/>
      <c r="O17" s="4"/>
      <c r="P17" s="2"/>
      <c r="Q17" s="2"/>
      <c r="R17" s="9"/>
      <c r="S17" s="2"/>
      <c r="T17" s="2"/>
      <c r="U17" s="2"/>
      <c r="V17" s="2"/>
      <c r="W17" s="2"/>
      <c r="X17" s="2"/>
      <c r="Y17" s="2"/>
      <c r="Z17" s="2"/>
      <c r="AA17" s="2"/>
    </row>
    <row r="18" spans="1:27" ht="12.75" customHeight="1" x14ac:dyDescent="0.25">
      <c r="A18" s="2"/>
      <c r="B18" s="2"/>
      <c r="C18" s="9"/>
      <c r="D18" s="5"/>
      <c r="E18" s="5"/>
      <c r="F18" s="5"/>
      <c r="G18" s="110"/>
      <c r="H18" s="2"/>
      <c r="I18" s="2"/>
      <c r="J18" s="2"/>
      <c r="K18" s="2"/>
      <c r="L18" s="2"/>
      <c r="M18" s="2"/>
      <c r="N18" s="2"/>
      <c r="O18" s="2"/>
      <c r="P18" s="10"/>
      <c r="Q18" s="9"/>
      <c r="R18" s="2"/>
      <c r="S18" s="2"/>
      <c r="T18" s="2"/>
      <c r="U18" s="2"/>
      <c r="V18" s="2"/>
      <c r="W18" s="2"/>
      <c r="X18" s="2"/>
      <c r="Y18" s="2"/>
      <c r="Z18" s="2"/>
    </row>
    <row r="19" spans="1:27" ht="12.75" customHeight="1" x14ac:dyDescent="0.25">
      <c r="A19" s="11" t="s">
        <v>13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0"/>
      <c r="Q19" s="9"/>
      <c r="R19" s="2"/>
      <c r="S19" s="2"/>
      <c r="T19" s="2"/>
      <c r="U19" s="2"/>
      <c r="V19" s="2"/>
      <c r="W19" s="2"/>
      <c r="X19" s="2"/>
      <c r="Y19" s="2"/>
      <c r="Z19" s="2"/>
    </row>
    <row r="20" spans="1:27" ht="12.75" customHeight="1" x14ac:dyDescent="0.25">
      <c r="A20" s="111"/>
      <c r="B20" s="112" t="s">
        <v>192</v>
      </c>
      <c r="C20" s="113" t="s">
        <v>14</v>
      </c>
      <c r="D20" s="113" t="s">
        <v>15</v>
      </c>
      <c r="E20" s="113" t="s">
        <v>16</v>
      </c>
      <c r="F20" s="113" t="s">
        <v>17</v>
      </c>
      <c r="G20" s="113" t="s">
        <v>18</v>
      </c>
      <c r="H20" s="113" t="s">
        <v>19</v>
      </c>
      <c r="I20" s="113" t="s">
        <v>20</v>
      </c>
      <c r="J20" s="113" t="s">
        <v>21</v>
      </c>
      <c r="K20" s="113" t="s">
        <v>22</v>
      </c>
      <c r="L20" s="113" t="s">
        <v>23</v>
      </c>
      <c r="M20" s="113" t="s">
        <v>24</v>
      </c>
      <c r="N20" s="113" t="s">
        <v>25</v>
      </c>
      <c r="O20" s="113" t="s">
        <v>26</v>
      </c>
      <c r="P20" s="113" t="s">
        <v>193</v>
      </c>
      <c r="Q20" s="10"/>
      <c r="R20" s="9"/>
      <c r="S20" s="2"/>
      <c r="T20" s="2"/>
      <c r="U20" s="2"/>
      <c r="V20" s="2"/>
      <c r="W20" s="2"/>
      <c r="X20" s="2"/>
      <c r="Y20" s="2"/>
      <c r="Z20" s="2"/>
      <c r="AA20" s="2"/>
    </row>
    <row r="21" spans="1:27" ht="12.75" customHeight="1" x14ac:dyDescent="0.25">
      <c r="A21" s="33" t="s">
        <v>167</v>
      </c>
      <c r="B21" s="99">
        <f>$C$4</f>
        <v>1</v>
      </c>
      <c r="C21" s="99">
        <f>$C$4</f>
        <v>1</v>
      </c>
      <c r="D21" s="99">
        <f>$C$4</f>
        <v>1</v>
      </c>
      <c r="E21" s="99">
        <f>$C$4</f>
        <v>1</v>
      </c>
      <c r="F21" s="100" t="s">
        <v>32</v>
      </c>
      <c r="G21" s="99">
        <f>$C$4</f>
        <v>1</v>
      </c>
      <c r="H21" s="99">
        <f>$C$4</f>
        <v>1</v>
      </c>
      <c r="I21" s="99">
        <f>$C$4</f>
        <v>1</v>
      </c>
      <c r="J21" s="100"/>
      <c r="K21" s="100"/>
      <c r="L21" s="100"/>
      <c r="M21" s="100"/>
      <c r="N21" s="100"/>
      <c r="O21" s="100"/>
      <c r="P21" s="10"/>
      <c r="Q21" s="9"/>
      <c r="R21" s="2"/>
      <c r="S21" s="2"/>
      <c r="T21" s="2"/>
      <c r="U21" s="2"/>
      <c r="V21" s="2"/>
      <c r="W21" s="2"/>
      <c r="X21" s="2"/>
      <c r="Y21" s="2"/>
      <c r="Z21" s="2"/>
    </row>
    <row r="22" spans="1:27" ht="12.75" customHeight="1" x14ac:dyDescent="0.25">
      <c r="A22" s="33" t="s">
        <v>194</v>
      </c>
      <c r="B22" s="100"/>
      <c r="C22" s="100"/>
      <c r="D22" s="100"/>
      <c r="E22" s="99">
        <f>$C$5</f>
        <v>1</v>
      </c>
      <c r="F22" s="99">
        <f t="shared" ref="F22:H22" si="2">$C$5</f>
        <v>1</v>
      </c>
      <c r="G22" s="99">
        <f t="shared" si="2"/>
        <v>1</v>
      </c>
      <c r="H22" s="99">
        <f t="shared" si="2"/>
        <v>1</v>
      </c>
      <c r="I22" s="100" t="s">
        <v>32</v>
      </c>
      <c r="J22" s="99">
        <f>$C$5</f>
        <v>1</v>
      </c>
      <c r="K22" s="99">
        <f t="shared" ref="K22:L22" si="3">$C$5</f>
        <v>1</v>
      </c>
      <c r="L22" s="99">
        <f t="shared" si="3"/>
        <v>1</v>
      </c>
      <c r="M22" s="100"/>
      <c r="N22" s="100"/>
      <c r="O22" s="100"/>
      <c r="P22" s="10"/>
      <c r="Q22" s="9"/>
      <c r="R22" s="2"/>
      <c r="S22" s="2"/>
      <c r="T22" s="2"/>
      <c r="U22" s="2"/>
      <c r="V22" s="2"/>
      <c r="W22" s="2"/>
      <c r="X22" s="2"/>
      <c r="Y22" s="2"/>
      <c r="Z22" s="2"/>
    </row>
    <row r="23" spans="1:27" ht="12.75" customHeight="1" thickBot="1" x14ac:dyDescent="0.3">
      <c r="A23" s="54" t="s">
        <v>172</v>
      </c>
      <c r="B23" s="114"/>
      <c r="C23" s="114"/>
      <c r="D23" s="114"/>
      <c r="E23" s="114"/>
      <c r="F23" s="114"/>
      <c r="G23" s="114"/>
      <c r="H23" s="115">
        <f t="shared" ref="H23:O23" si="4">$C$6</f>
        <v>1</v>
      </c>
      <c r="I23" s="115">
        <f t="shared" si="4"/>
        <v>1</v>
      </c>
      <c r="J23" s="115">
        <f t="shared" si="4"/>
        <v>1</v>
      </c>
      <c r="K23" s="115">
        <f t="shared" si="4"/>
        <v>1</v>
      </c>
      <c r="L23" s="114" t="s">
        <v>32</v>
      </c>
      <c r="M23" s="115">
        <f t="shared" si="4"/>
        <v>1</v>
      </c>
      <c r="N23" s="115">
        <f t="shared" si="4"/>
        <v>1</v>
      </c>
      <c r="O23" s="115">
        <f t="shared" si="4"/>
        <v>1</v>
      </c>
      <c r="P23" s="10"/>
      <c r="Q23" s="9"/>
      <c r="R23" s="2"/>
      <c r="S23" s="2"/>
      <c r="T23" s="2"/>
      <c r="U23" s="2"/>
      <c r="V23" s="2"/>
      <c r="W23" s="2"/>
      <c r="X23" s="2"/>
      <c r="Y23" s="2"/>
      <c r="Z23" s="2"/>
    </row>
    <row r="24" spans="1:27" ht="12.75" customHeight="1" x14ac:dyDescent="0.25">
      <c r="A24" s="33" t="s">
        <v>175</v>
      </c>
      <c r="B24" s="116">
        <f>$C$7</f>
        <v>2</v>
      </c>
      <c r="C24" s="116">
        <f t="shared" ref="C24:E24" si="5">$C$7</f>
        <v>2</v>
      </c>
      <c r="D24" s="116">
        <f t="shared" si="5"/>
        <v>2</v>
      </c>
      <c r="E24" s="116">
        <f t="shared" si="5"/>
        <v>2</v>
      </c>
      <c r="F24" s="117"/>
      <c r="G24" s="117"/>
      <c r="H24" s="117"/>
      <c r="I24" s="117"/>
      <c r="J24" s="117"/>
      <c r="K24" s="117"/>
      <c r="L24" s="100"/>
      <c r="M24" s="100"/>
      <c r="N24" s="100"/>
      <c r="O24" s="117"/>
      <c r="P24" s="10"/>
      <c r="Q24" s="9"/>
      <c r="R24" s="2"/>
      <c r="S24" s="2"/>
      <c r="T24" s="2"/>
      <c r="U24" s="2"/>
      <c r="V24" s="2"/>
      <c r="W24" s="2"/>
      <c r="X24" s="2"/>
      <c r="Y24" s="2"/>
      <c r="Z24" s="2"/>
    </row>
    <row r="25" spans="1:27" ht="12.75" customHeight="1" x14ac:dyDescent="0.25">
      <c r="A25" s="33" t="s">
        <v>178</v>
      </c>
      <c r="B25" s="100"/>
      <c r="C25" s="99">
        <f>$C$8</f>
        <v>1</v>
      </c>
      <c r="D25" s="99">
        <f t="shared" ref="D25:F25" si="6">$C$8</f>
        <v>1</v>
      </c>
      <c r="E25" s="99">
        <f t="shared" si="6"/>
        <v>1</v>
      </c>
      <c r="F25" s="99">
        <f t="shared" si="6"/>
        <v>1</v>
      </c>
      <c r="G25" s="100"/>
      <c r="H25" s="100"/>
      <c r="I25" s="100"/>
      <c r="J25" s="100"/>
      <c r="K25" s="100"/>
      <c r="L25" s="100"/>
      <c r="M25" s="100"/>
      <c r="N25" s="100"/>
      <c r="O25" s="100"/>
      <c r="P25" s="10"/>
      <c r="Q25" s="9"/>
      <c r="R25" s="2"/>
      <c r="S25" s="2"/>
      <c r="T25" s="2"/>
      <c r="U25" s="2"/>
      <c r="V25" s="2"/>
      <c r="W25" s="2"/>
      <c r="X25" s="2"/>
      <c r="Y25" s="2"/>
      <c r="Z25" s="2"/>
    </row>
    <row r="26" spans="1:27" ht="12.75" customHeight="1" x14ac:dyDescent="0.25">
      <c r="A26" s="33" t="s">
        <v>179</v>
      </c>
      <c r="B26" s="100"/>
      <c r="C26" s="100"/>
      <c r="D26" s="99">
        <f>$C$9</f>
        <v>0</v>
      </c>
      <c r="E26" s="99">
        <f t="shared" ref="E26:G26" si="7">$C$9</f>
        <v>0</v>
      </c>
      <c r="F26" s="99">
        <f t="shared" si="7"/>
        <v>0</v>
      </c>
      <c r="G26" s="99">
        <f t="shared" si="7"/>
        <v>0</v>
      </c>
      <c r="H26" s="100"/>
      <c r="I26" s="100"/>
      <c r="J26" s="100"/>
      <c r="K26" s="100"/>
      <c r="L26" s="100"/>
      <c r="M26" s="100"/>
      <c r="N26" s="100"/>
      <c r="O26" s="100"/>
      <c r="P26" s="10"/>
      <c r="Q26" s="9"/>
      <c r="R26" s="2"/>
      <c r="S26" s="2"/>
      <c r="T26" s="2"/>
      <c r="U26" s="2"/>
      <c r="V26" s="2"/>
      <c r="W26" s="2"/>
      <c r="X26" s="2"/>
      <c r="Y26" s="2"/>
      <c r="Z26" s="2"/>
    </row>
    <row r="27" spans="1:27" ht="12.75" customHeight="1" x14ac:dyDescent="0.25">
      <c r="A27" s="33" t="s">
        <v>180</v>
      </c>
      <c r="B27" s="100"/>
      <c r="C27" s="100"/>
      <c r="D27" s="100"/>
      <c r="E27" s="99">
        <f>$C$10</f>
        <v>0</v>
      </c>
      <c r="F27" s="99">
        <f t="shared" ref="F27:H27" si="8">$C$10</f>
        <v>0</v>
      </c>
      <c r="G27" s="99">
        <f t="shared" si="8"/>
        <v>0</v>
      </c>
      <c r="H27" s="99">
        <f t="shared" si="8"/>
        <v>0</v>
      </c>
      <c r="I27" s="100"/>
      <c r="J27" s="100"/>
      <c r="K27" s="100"/>
      <c r="L27" s="100"/>
      <c r="M27" s="100"/>
      <c r="N27" s="100"/>
      <c r="O27" s="100"/>
      <c r="P27" s="10"/>
      <c r="Q27" s="9"/>
      <c r="R27" s="2"/>
      <c r="S27" s="2"/>
      <c r="T27" s="2"/>
      <c r="U27" s="2"/>
      <c r="V27" s="2"/>
      <c r="W27" s="2"/>
      <c r="X27" s="2"/>
      <c r="Y27" s="2"/>
      <c r="Z27" s="2"/>
    </row>
    <row r="28" spans="1:27" ht="12.75" customHeight="1" x14ac:dyDescent="0.25">
      <c r="A28" s="33" t="s">
        <v>182</v>
      </c>
      <c r="B28" s="100"/>
      <c r="C28" s="100"/>
      <c r="D28" s="100"/>
      <c r="E28" s="100"/>
      <c r="F28" s="99">
        <f>$C$11</f>
        <v>0</v>
      </c>
      <c r="G28" s="99">
        <f t="shared" ref="G28:I28" si="9">$C$11</f>
        <v>0</v>
      </c>
      <c r="H28" s="99">
        <f t="shared" si="9"/>
        <v>0</v>
      </c>
      <c r="I28" s="99">
        <f t="shared" si="9"/>
        <v>0</v>
      </c>
      <c r="J28" s="100"/>
      <c r="K28" s="100"/>
      <c r="L28" s="100"/>
      <c r="M28" s="100"/>
      <c r="N28" s="100"/>
      <c r="O28" s="100"/>
      <c r="P28" s="10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7" ht="12.75" customHeight="1" x14ac:dyDescent="0.25">
      <c r="A29" s="33" t="s">
        <v>184</v>
      </c>
      <c r="B29" s="100"/>
      <c r="C29" s="100"/>
      <c r="D29" s="100"/>
      <c r="E29" s="100"/>
      <c r="F29" s="100"/>
      <c r="G29" s="99">
        <f>$C$12</f>
        <v>0</v>
      </c>
      <c r="H29" s="99">
        <f t="shared" ref="H29:J29" si="10">$C$12</f>
        <v>0</v>
      </c>
      <c r="I29" s="99">
        <f t="shared" si="10"/>
        <v>0</v>
      </c>
      <c r="J29" s="99">
        <f t="shared" si="10"/>
        <v>0</v>
      </c>
      <c r="K29" s="100"/>
      <c r="L29" s="100"/>
      <c r="M29" s="100"/>
      <c r="N29" s="100"/>
      <c r="O29" s="100"/>
      <c r="P29" s="10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7" ht="12.75" customHeight="1" x14ac:dyDescent="0.25">
      <c r="A30" s="33" t="s">
        <v>186</v>
      </c>
      <c r="B30" s="100"/>
      <c r="C30" s="100"/>
      <c r="D30" s="100"/>
      <c r="E30" s="100"/>
      <c r="F30" s="100"/>
      <c r="G30" s="100"/>
      <c r="H30" s="99">
        <f>$C$13</f>
        <v>0</v>
      </c>
      <c r="I30" s="99">
        <f t="shared" ref="I30:K30" si="11">$C$13</f>
        <v>0</v>
      </c>
      <c r="J30" s="99">
        <f t="shared" si="11"/>
        <v>0</v>
      </c>
      <c r="K30" s="99">
        <f t="shared" si="11"/>
        <v>0</v>
      </c>
      <c r="L30" s="100"/>
      <c r="M30" s="100"/>
      <c r="N30" s="100"/>
      <c r="O30" s="100"/>
      <c r="P30" s="10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7" ht="12.75" customHeight="1" x14ac:dyDescent="0.25">
      <c r="A31" s="33" t="s">
        <v>187</v>
      </c>
      <c r="B31" s="100"/>
      <c r="C31" s="100"/>
      <c r="D31" s="100"/>
      <c r="E31" s="100"/>
      <c r="F31" s="100"/>
      <c r="G31" s="100"/>
      <c r="H31" s="100"/>
      <c r="I31" s="99">
        <f>$C$14</f>
        <v>0</v>
      </c>
      <c r="J31" s="99">
        <f t="shared" ref="J31:L31" si="12">$C$14</f>
        <v>0</v>
      </c>
      <c r="K31" s="99">
        <f t="shared" si="12"/>
        <v>0</v>
      </c>
      <c r="L31" s="99">
        <f t="shared" si="12"/>
        <v>0</v>
      </c>
      <c r="M31" s="100"/>
      <c r="N31" s="100"/>
      <c r="O31" s="100"/>
      <c r="P31" s="18"/>
      <c r="Q31" s="10"/>
      <c r="R31" s="2"/>
      <c r="S31" s="2"/>
      <c r="T31" s="2"/>
      <c r="U31" s="2"/>
      <c r="V31" s="2"/>
      <c r="W31" s="2"/>
      <c r="X31" s="2"/>
      <c r="Y31" s="2"/>
      <c r="Z31" s="2"/>
    </row>
    <row r="32" spans="1:27" ht="12.75" customHeight="1" x14ac:dyDescent="0.25">
      <c r="A32" s="33" t="s">
        <v>188</v>
      </c>
      <c r="B32" s="100"/>
      <c r="C32" s="100"/>
      <c r="D32" s="100"/>
      <c r="E32" s="100"/>
      <c r="F32" s="100"/>
      <c r="G32" s="100"/>
      <c r="H32" s="100"/>
      <c r="I32" s="100"/>
      <c r="J32" s="99">
        <f>$C$15</f>
        <v>0</v>
      </c>
      <c r="K32" s="99">
        <f t="shared" ref="K32:M32" si="13">$C$15</f>
        <v>0</v>
      </c>
      <c r="L32" s="99">
        <f t="shared" si="13"/>
        <v>0</v>
      </c>
      <c r="M32" s="99">
        <f t="shared" si="13"/>
        <v>0</v>
      </c>
      <c r="N32" s="100"/>
      <c r="O32" s="100"/>
      <c r="P32" s="18"/>
      <c r="Q32" s="10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5">
      <c r="A33" s="33" t="s">
        <v>189</v>
      </c>
      <c r="B33" s="100"/>
      <c r="C33" s="100"/>
      <c r="D33" s="100"/>
      <c r="E33" s="100"/>
      <c r="F33" s="100"/>
      <c r="G33" s="100"/>
      <c r="H33" s="100"/>
      <c r="I33" s="100"/>
      <c r="J33" s="100"/>
      <c r="K33" s="99">
        <f>$C$16</f>
        <v>0</v>
      </c>
      <c r="L33" s="99">
        <f t="shared" ref="L33:N33" si="14">$C$16</f>
        <v>0</v>
      </c>
      <c r="M33" s="99">
        <f t="shared" si="14"/>
        <v>0</v>
      </c>
      <c r="N33" s="99">
        <f t="shared" si="14"/>
        <v>0</v>
      </c>
      <c r="O33" s="100"/>
      <c r="P33" s="10"/>
      <c r="Q33" s="2"/>
      <c r="R33" s="2"/>
      <c r="S33" s="2"/>
      <c r="T33" s="2"/>
      <c r="U33" s="2"/>
      <c r="V33" s="2"/>
      <c r="W33" s="2"/>
      <c r="X33" s="2"/>
      <c r="Y33" s="2"/>
    </row>
    <row r="34" spans="1:26" ht="12.75" customHeight="1" x14ac:dyDescent="0.25">
      <c r="A34" s="33" t="s">
        <v>190</v>
      </c>
      <c r="B34" s="100"/>
      <c r="C34" s="100"/>
      <c r="D34" s="100"/>
      <c r="E34" s="100"/>
      <c r="F34" s="100"/>
      <c r="G34" s="100"/>
      <c r="H34" s="100"/>
      <c r="I34" s="100"/>
      <c r="J34" s="100"/>
      <c r="K34" s="100"/>
      <c r="L34" s="99">
        <f>$C$17</f>
        <v>3</v>
      </c>
      <c r="M34" s="99">
        <f t="shared" ref="M34:O34" si="15">$C$17</f>
        <v>3</v>
      </c>
      <c r="N34" s="99">
        <f t="shared" si="15"/>
        <v>3</v>
      </c>
      <c r="O34" s="99">
        <f t="shared" si="15"/>
        <v>3</v>
      </c>
      <c r="P34" s="10"/>
      <c r="Q34" s="2"/>
      <c r="R34" s="2"/>
      <c r="S34" s="2"/>
      <c r="T34" s="2"/>
      <c r="U34" s="2"/>
      <c r="V34" s="2"/>
      <c r="W34" s="2"/>
      <c r="X34" s="2"/>
      <c r="Y34" s="2"/>
    </row>
    <row r="35" spans="1:26" ht="12.75" customHeight="1" x14ac:dyDescent="0.25">
      <c r="A35" s="19"/>
      <c r="B35" s="20"/>
      <c r="C35" s="21"/>
      <c r="D35" s="2"/>
      <c r="E35" s="2"/>
      <c r="F35" s="2"/>
      <c r="G35" s="2"/>
      <c r="H35" s="2"/>
      <c r="I35" s="2"/>
      <c r="J35" s="2"/>
      <c r="K35" s="2"/>
      <c r="L35" s="2"/>
      <c r="M35" s="2"/>
      <c r="N35" s="15"/>
      <c r="O35" s="18"/>
      <c r="P35" s="22"/>
      <c r="Q35" s="10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5">
      <c r="A36" s="3" t="s">
        <v>27</v>
      </c>
      <c r="B36" s="5"/>
      <c r="C36" s="21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2"/>
      <c r="P36" s="2"/>
    </row>
    <row r="37" spans="1:26" ht="12.75" customHeight="1" x14ac:dyDescent="0.25">
      <c r="A37" s="33" t="s">
        <v>33</v>
      </c>
      <c r="B37" s="33"/>
      <c r="C37" s="38">
        <f>SUMPRODUCT(C4:C17,D4:D17)</f>
        <v>552</v>
      </c>
      <c r="D37" s="33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26" ht="12.75" customHeight="1" x14ac:dyDescent="0.25">
      <c r="A38" s="5"/>
      <c r="B38" s="31"/>
      <c r="C38" s="79"/>
      <c r="D38" s="2"/>
      <c r="E38" s="2"/>
      <c r="F38" s="2"/>
      <c r="G38" s="10"/>
      <c r="H38" s="2"/>
      <c r="I38" s="2"/>
      <c r="J38" s="2"/>
      <c r="K38" s="2"/>
      <c r="L38" s="2"/>
      <c r="M38" s="2"/>
      <c r="N38" s="2"/>
      <c r="O38" s="2"/>
      <c r="P38" s="2"/>
    </row>
    <row r="39" spans="1:26" ht="12.75" customHeight="1" x14ac:dyDescent="0.25">
      <c r="A39" s="34" t="s">
        <v>28</v>
      </c>
      <c r="B39" s="31" t="s">
        <v>29</v>
      </c>
      <c r="C39" s="32"/>
      <c r="D39" s="31" t="s">
        <v>30</v>
      </c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26" ht="12.75" customHeight="1" x14ac:dyDescent="0.25">
      <c r="A40" s="33" t="s">
        <v>195</v>
      </c>
      <c r="B40" s="40">
        <f>B21+B24</f>
        <v>3</v>
      </c>
      <c r="C40" s="45" t="s">
        <v>31</v>
      </c>
      <c r="D40" s="40">
        <v>3</v>
      </c>
      <c r="E40" s="3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26" ht="12.75" customHeight="1" x14ac:dyDescent="0.25">
      <c r="A41" s="33" t="s">
        <v>196</v>
      </c>
      <c r="B41" s="40">
        <f>C21+C24+C25</f>
        <v>4</v>
      </c>
      <c r="C41" s="45" t="s">
        <v>31</v>
      </c>
      <c r="D41" s="40">
        <v>3</v>
      </c>
      <c r="E41" s="46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26" ht="12.75" customHeight="1" x14ac:dyDescent="0.25">
      <c r="A42" s="33" t="s">
        <v>197</v>
      </c>
      <c r="B42" s="40">
        <f>D21+D24+D25+D26</f>
        <v>4</v>
      </c>
      <c r="C42" s="45" t="s">
        <v>31</v>
      </c>
      <c r="D42" s="40">
        <v>3</v>
      </c>
      <c r="E42" s="46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26" ht="12.75" customHeight="1" x14ac:dyDescent="0.25">
      <c r="A43" s="33" t="s">
        <v>198</v>
      </c>
      <c r="B43" s="40">
        <f>E21+E22+SUM(E24:E27)</f>
        <v>5</v>
      </c>
      <c r="C43" s="45" t="s">
        <v>31</v>
      </c>
      <c r="D43" s="40">
        <v>3</v>
      </c>
      <c r="E43" s="4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26" ht="12.75" customHeight="1" x14ac:dyDescent="0.25">
      <c r="A44" s="33" t="s">
        <v>199</v>
      </c>
      <c r="B44" s="40">
        <f>F22+SUM(F25:F28)</f>
        <v>2</v>
      </c>
      <c r="C44" s="45" t="s">
        <v>31</v>
      </c>
      <c r="D44" s="40">
        <v>2</v>
      </c>
      <c r="E44" s="4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26" ht="12.75" customHeight="1" x14ac:dyDescent="0.25">
      <c r="A45" s="33" t="s">
        <v>200</v>
      </c>
      <c r="B45" s="40">
        <f>SUM(G21:G22)+SUM(G26:G29)</f>
        <v>2</v>
      </c>
      <c r="C45" s="45" t="s">
        <v>31</v>
      </c>
      <c r="D45" s="40">
        <v>2</v>
      </c>
      <c r="E45" s="4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26" ht="12.75" customHeight="1" x14ac:dyDescent="0.25">
      <c r="A46" s="33" t="s">
        <v>201</v>
      </c>
      <c r="B46" s="40">
        <f>SUM(H21:H23)+SUM(H27:H30)</f>
        <v>3</v>
      </c>
      <c r="C46" s="45" t="s">
        <v>31</v>
      </c>
      <c r="D46" s="40">
        <v>2</v>
      </c>
      <c r="E46" s="4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26" ht="12.75" customHeight="1" x14ac:dyDescent="0.25">
      <c r="A47" s="33" t="s">
        <v>202</v>
      </c>
      <c r="B47" s="40">
        <f>I21+I23+SUM(I28:I31)</f>
        <v>2</v>
      </c>
      <c r="C47" s="45" t="s">
        <v>31</v>
      </c>
      <c r="D47" s="40">
        <v>2</v>
      </c>
      <c r="E47" s="4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26" ht="12.75" customHeight="1" x14ac:dyDescent="0.25">
      <c r="A48" s="33" t="s">
        <v>203</v>
      </c>
      <c r="B48" s="40">
        <f>SUM(J22:J23)+SUM(J29:J32)</f>
        <v>2</v>
      </c>
      <c r="C48" s="45" t="s">
        <v>31</v>
      </c>
      <c r="D48" s="40">
        <v>2</v>
      </c>
      <c r="E48" s="47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26" ht="12.75" customHeight="1" x14ac:dyDescent="0.25">
      <c r="A49" s="33" t="s">
        <v>204</v>
      </c>
      <c r="B49" s="40">
        <f>SUM(K22:K23)+SUM(K30:K33)</f>
        <v>2</v>
      </c>
      <c r="C49" s="45" t="s">
        <v>31</v>
      </c>
      <c r="D49" s="40">
        <v>2</v>
      </c>
      <c r="E49" s="47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26" ht="12.75" customHeight="1" x14ac:dyDescent="0.25">
      <c r="A50" s="33" t="s">
        <v>205</v>
      </c>
      <c r="B50" s="40">
        <f>L22+SUM(L31:L34)</f>
        <v>4</v>
      </c>
      <c r="C50" s="45" t="s">
        <v>31</v>
      </c>
      <c r="D50" s="40">
        <v>4</v>
      </c>
      <c r="E50" s="47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26" ht="12.75" customHeight="1" x14ac:dyDescent="0.25">
      <c r="A51" s="33" t="s">
        <v>206</v>
      </c>
      <c r="B51" s="40">
        <f>M23+SUM(M32:M34)</f>
        <v>4</v>
      </c>
      <c r="C51" s="45" t="s">
        <v>31</v>
      </c>
      <c r="D51" s="40">
        <v>4</v>
      </c>
      <c r="E51" s="47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26" ht="12.75" customHeight="1" x14ac:dyDescent="0.25">
      <c r="A52" s="33" t="s">
        <v>207</v>
      </c>
      <c r="B52" s="40">
        <f>N23+N33+N34</f>
        <v>4</v>
      </c>
      <c r="C52" s="45" t="s">
        <v>31</v>
      </c>
      <c r="D52" s="40">
        <v>4</v>
      </c>
      <c r="E52" s="47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26" ht="12.75" customHeight="1" x14ac:dyDescent="0.25">
      <c r="A53" s="33" t="s">
        <v>208</v>
      </c>
      <c r="B53" s="40">
        <f>O23+O34</f>
        <v>4</v>
      </c>
      <c r="C53" s="45" t="s">
        <v>31</v>
      </c>
      <c r="D53" s="40">
        <v>4</v>
      </c>
      <c r="E53" s="47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26" ht="12.75" customHeight="1" x14ac:dyDescent="0.25">
      <c r="A54" s="33" t="s">
        <v>209</v>
      </c>
      <c r="B54" s="40">
        <f>SUMPRODUCT(C7:C17,E7:E17)</f>
        <v>24</v>
      </c>
      <c r="C54" s="45" t="s">
        <v>157</v>
      </c>
      <c r="D54" s="40">
        <f>0.75*SUM(D40:D53)</f>
        <v>30</v>
      </c>
      <c r="E54" s="47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5">
      <c r="A55" s="33" t="s">
        <v>210</v>
      </c>
      <c r="B55" s="40">
        <f>SUM(C4:C6)</f>
        <v>3</v>
      </c>
      <c r="C55" s="45" t="s">
        <v>157</v>
      </c>
      <c r="D55" s="40">
        <v>5</v>
      </c>
      <c r="E55" s="47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5">
      <c r="A56" s="33" t="s">
        <v>211</v>
      </c>
      <c r="B56" s="40"/>
      <c r="C56" s="45" t="s">
        <v>31</v>
      </c>
      <c r="D56" s="40">
        <v>1</v>
      </c>
      <c r="E56" s="47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5">
      <c r="A61" s="2"/>
      <c r="B61" s="2"/>
      <c r="C61" s="2"/>
      <c r="D61" s="2"/>
      <c r="E61" s="23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5" customHeight="1" x14ac:dyDescent="0.25"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</row>
    <row r="1002" spans="1:26" ht="15" customHeight="1" x14ac:dyDescent="0.25">
      <c r="N1002" s="2"/>
      <c r="O1002" s="2"/>
    </row>
  </sheetData>
  <mergeCells count="4">
    <mergeCell ref="H10:I10"/>
    <mergeCell ref="H11:I11"/>
    <mergeCell ref="H12:I12"/>
    <mergeCell ref="G1:O2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C169-7F6E-45B9-BC06-B6D70F63BD3D}">
  <dimension ref="A1:AA996"/>
  <sheetViews>
    <sheetView showGridLines="0" zoomScaleNormal="100" workbookViewId="0">
      <selection activeCell="P10" sqref="P10"/>
    </sheetView>
  </sheetViews>
  <sheetFormatPr defaultColWidth="14.44140625" defaultRowHeight="15" customHeight="1" x14ac:dyDescent="0.25"/>
  <cols>
    <col min="1" max="1" width="33.33203125" customWidth="1"/>
    <col min="2" max="5" width="8.33203125" customWidth="1"/>
    <col min="6" max="6" width="7.5546875" customWidth="1"/>
    <col min="7" max="14" width="8.33203125" customWidth="1"/>
    <col min="15" max="15" width="5.33203125" customWidth="1"/>
    <col min="16" max="16" width="22.88671875" customWidth="1"/>
    <col min="17" max="17" width="5.6640625" customWidth="1"/>
    <col min="18" max="26" width="8.88671875" customWidth="1"/>
  </cols>
  <sheetData>
    <row r="1" spans="1:27" ht="19.95" customHeight="1" x14ac:dyDescent="0.25">
      <c r="A1" s="72" t="s">
        <v>41</v>
      </c>
      <c r="B1" s="72"/>
      <c r="C1" s="2"/>
      <c r="D1" s="2"/>
      <c r="E1" s="2"/>
      <c r="F1" s="123" t="s">
        <v>78</v>
      </c>
      <c r="G1" s="124"/>
      <c r="H1" s="125"/>
      <c r="I1" s="125"/>
      <c r="J1" s="125"/>
      <c r="K1" s="125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7" ht="12.75" customHeight="1" x14ac:dyDescent="0.25">
      <c r="A2" s="73"/>
      <c r="B2" s="73"/>
      <c r="C2" s="2"/>
      <c r="D2" s="2"/>
      <c r="E2" s="2"/>
      <c r="F2" s="124"/>
      <c r="G2" s="124"/>
      <c r="H2" s="125"/>
      <c r="I2" s="125"/>
      <c r="J2" s="125"/>
      <c r="K2" s="12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7" ht="12.75" customHeight="1" x14ac:dyDescent="0.25">
      <c r="A3" s="31" t="s">
        <v>0</v>
      </c>
      <c r="B3" s="32"/>
      <c r="C3" s="31" t="s">
        <v>1</v>
      </c>
      <c r="D3" s="31" t="s">
        <v>2</v>
      </c>
      <c r="E3" s="31" t="s">
        <v>34</v>
      </c>
      <c r="F3" s="4"/>
      <c r="G3" s="4"/>
      <c r="H3" s="4"/>
      <c r="I3" s="4"/>
      <c r="J3" s="4"/>
      <c r="K3" s="4"/>
      <c r="L3" s="4"/>
      <c r="M3" s="4"/>
      <c r="N3" s="4"/>
      <c r="O3" s="2"/>
      <c r="P3" s="2"/>
      <c r="Q3" s="2"/>
      <c r="R3" s="2"/>
      <c r="S3" s="2"/>
      <c r="T3" s="2"/>
      <c r="U3" s="2"/>
      <c r="V3" s="2"/>
      <c r="W3" s="2"/>
    </row>
    <row r="4" spans="1:27" ht="12.75" customHeight="1" x14ac:dyDescent="0.25">
      <c r="A4" s="33" t="s">
        <v>79</v>
      </c>
      <c r="B4" s="37" t="s">
        <v>3</v>
      </c>
      <c r="C4" s="41">
        <v>2</v>
      </c>
      <c r="D4" s="48">
        <f>12*8</f>
        <v>96</v>
      </c>
      <c r="E4" s="74">
        <v>8</v>
      </c>
      <c r="F4" s="4"/>
      <c r="G4" s="4"/>
      <c r="H4" s="4"/>
      <c r="I4" s="4"/>
      <c r="J4" s="4"/>
      <c r="K4" s="4"/>
      <c r="L4" s="4"/>
      <c r="M4" s="4"/>
      <c r="N4" s="4"/>
      <c r="O4" s="2"/>
      <c r="P4" s="2"/>
      <c r="Q4" s="2"/>
      <c r="R4" s="2"/>
      <c r="S4" s="2"/>
      <c r="T4" s="2"/>
      <c r="U4" s="2"/>
      <c r="V4" s="2"/>
      <c r="W4" s="2"/>
    </row>
    <row r="5" spans="1:27" ht="12.75" customHeight="1" x14ac:dyDescent="0.25">
      <c r="A5" s="30" t="s">
        <v>80</v>
      </c>
      <c r="B5" s="37" t="s">
        <v>36</v>
      </c>
      <c r="C5" s="41">
        <v>0</v>
      </c>
      <c r="D5" s="48">
        <f t="shared" ref="D5:D6" si="0">12*8</f>
        <v>96</v>
      </c>
      <c r="E5" s="74">
        <v>8</v>
      </c>
      <c r="F5" s="4" t="s">
        <v>81</v>
      </c>
      <c r="G5" s="4"/>
      <c r="H5" s="4"/>
      <c r="I5" s="4"/>
      <c r="J5" s="4"/>
      <c r="K5" s="4"/>
      <c r="L5" s="4"/>
      <c r="M5" s="4"/>
      <c r="N5" s="4"/>
      <c r="O5" s="2"/>
      <c r="P5" s="2"/>
      <c r="Q5" s="2"/>
      <c r="R5" s="2"/>
      <c r="S5" s="2"/>
      <c r="T5" s="2"/>
      <c r="U5" s="2"/>
      <c r="V5" s="2"/>
      <c r="W5" s="2"/>
    </row>
    <row r="6" spans="1:27" ht="12.75" customHeight="1" thickBot="1" x14ac:dyDescent="0.3">
      <c r="A6" s="54" t="s">
        <v>82</v>
      </c>
      <c r="B6" s="55" t="s">
        <v>35</v>
      </c>
      <c r="C6" s="56">
        <v>2</v>
      </c>
      <c r="D6" s="48">
        <f t="shared" si="0"/>
        <v>96</v>
      </c>
      <c r="E6" s="75">
        <v>8</v>
      </c>
      <c r="F6" s="4"/>
      <c r="G6" s="4"/>
      <c r="H6" s="4"/>
      <c r="I6" s="76"/>
      <c r="J6" s="4"/>
      <c r="K6" s="4"/>
      <c r="L6" s="4"/>
      <c r="M6" s="4"/>
      <c r="N6" s="4"/>
      <c r="O6" s="2"/>
      <c r="P6" s="2"/>
      <c r="Q6" s="2"/>
      <c r="R6" s="2"/>
      <c r="S6" s="2"/>
      <c r="T6" s="2"/>
      <c r="U6" s="2"/>
      <c r="V6" s="2"/>
      <c r="W6" s="2"/>
    </row>
    <row r="7" spans="1:27" ht="12.75" customHeight="1" x14ac:dyDescent="0.25">
      <c r="A7" s="39" t="s">
        <v>83</v>
      </c>
      <c r="B7" s="51" t="s">
        <v>4</v>
      </c>
      <c r="C7" s="52">
        <v>1</v>
      </c>
      <c r="D7" s="53">
        <f>11*4</f>
        <v>44</v>
      </c>
      <c r="E7" s="77">
        <v>4</v>
      </c>
      <c r="F7" s="4" t="s">
        <v>40</v>
      </c>
      <c r="G7" s="4"/>
      <c r="H7" s="66">
        <f>SUM($C$4:$C$15)</f>
        <v>12</v>
      </c>
      <c r="I7" s="6"/>
      <c r="J7" s="4"/>
      <c r="K7" s="4"/>
      <c r="L7" s="4"/>
      <c r="M7" s="4"/>
      <c r="N7" s="4"/>
      <c r="O7" s="2"/>
      <c r="P7" s="2"/>
      <c r="Q7" s="2"/>
      <c r="R7" s="2"/>
      <c r="S7" s="2"/>
      <c r="T7" s="2"/>
      <c r="U7" s="2"/>
      <c r="V7" s="2"/>
      <c r="W7" s="2"/>
    </row>
    <row r="8" spans="1:27" ht="12.75" customHeight="1" x14ac:dyDescent="0.25">
      <c r="A8" s="33" t="s">
        <v>84</v>
      </c>
      <c r="B8" s="37" t="s">
        <v>5</v>
      </c>
      <c r="C8" s="41">
        <v>0</v>
      </c>
      <c r="D8" s="53">
        <f t="shared" ref="D8:D15" si="1">11*4</f>
        <v>44</v>
      </c>
      <c r="E8" s="74">
        <v>4</v>
      </c>
      <c r="F8" s="4"/>
      <c r="G8" s="4"/>
      <c r="H8" s="7"/>
      <c r="I8" s="6"/>
      <c r="J8" s="6"/>
      <c r="K8" s="6"/>
      <c r="L8" s="6"/>
      <c r="M8" s="4"/>
      <c r="N8" s="4"/>
      <c r="O8" s="2"/>
      <c r="P8" s="2"/>
      <c r="Q8" s="2"/>
      <c r="R8" s="2"/>
      <c r="S8" s="2"/>
      <c r="T8" s="2"/>
      <c r="U8" s="2"/>
      <c r="V8" s="2"/>
      <c r="W8" s="2"/>
    </row>
    <row r="9" spans="1:27" ht="12.75" customHeight="1" x14ac:dyDescent="0.25">
      <c r="A9" s="33" t="s">
        <v>85</v>
      </c>
      <c r="B9" s="37" t="s">
        <v>6</v>
      </c>
      <c r="C9" s="41">
        <v>0</v>
      </c>
      <c r="D9" s="53">
        <f t="shared" si="1"/>
        <v>44</v>
      </c>
      <c r="E9" s="74">
        <v>4</v>
      </c>
      <c r="F9" s="4"/>
      <c r="G9" s="4"/>
      <c r="H9" s="4"/>
      <c r="I9" s="4"/>
      <c r="J9" s="4"/>
      <c r="K9" s="6"/>
      <c r="L9" s="6"/>
      <c r="M9" s="4"/>
      <c r="N9" s="4"/>
      <c r="O9" s="2"/>
      <c r="P9" s="2"/>
      <c r="Q9" s="2"/>
      <c r="R9" s="2"/>
      <c r="S9" s="2"/>
      <c r="T9" s="2"/>
      <c r="U9" s="2"/>
      <c r="V9" s="2"/>
      <c r="W9" s="2"/>
    </row>
    <row r="10" spans="1:27" ht="12.75" customHeight="1" x14ac:dyDescent="0.25">
      <c r="A10" s="33" t="s">
        <v>86</v>
      </c>
      <c r="B10" s="37" t="s">
        <v>7</v>
      </c>
      <c r="C10" s="41">
        <v>2</v>
      </c>
      <c r="D10" s="53">
        <f t="shared" si="1"/>
        <v>44</v>
      </c>
      <c r="E10" s="74">
        <v>4</v>
      </c>
      <c r="F10" s="4"/>
      <c r="G10" s="4"/>
      <c r="H10" s="4"/>
      <c r="I10" s="4"/>
      <c r="J10" s="4"/>
      <c r="K10" s="8"/>
      <c r="L10" s="8"/>
      <c r="M10" s="6"/>
      <c r="N10" s="6"/>
      <c r="O10" s="2"/>
      <c r="P10" s="2"/>
      <c r="Q10" s="2"/>
      <c r="R10" s="2"/>
      <c r="S10" s="2"/>
      <c r="T10" s="2"/>
      <c r="U10" s="2"/>
      <c r="V10" s="2"/>
      <c r="W10" s="2"/>
    </row>
    <row r="11" spans="1:27" ht="12.75" customHeight="1" x14ac:dyDescent="0.25">
      <c r="A11" s="33" t="s">
        <v>87</v>
      </c>
      <c r="B11" s="37" t="s">
        <v>8</v>
      </c>
      <c r="C11" s="41">
        <v>0</v>
      </c>
      <c r="D11" s="53">
        <f t="shared" si="1"/>
        <v>44</v>
      </c>
      <c r="E11" s="74">
        <v>4</v>
      </c>
      <c r="F11" s="4"/>
      <c r="G11" s="4"/>
      <c r="H11" s="4"/>
      <c r="I11" s="4"/>
      <c r="J11" s="4"/>
      <c r="K11" s="65"/>
      <c r="L11" s="4"/>
      <c r="M11" s="4"/>
      <c r="N11" s="4"/>
      <c r="O11" s="2"/>
      <c r="P11" s="2"/>
      <c r="Q11" s="2"/>
      <c r="R11" s="2"/>
      <c r="S11" s="2"/>
      <c r="T11" s="2"/>
      <c r="U11" s="2"/>
      <c r="V11" s="2"/>
      <c r="W11" s="2"/>
    </row>
    <row r="12" spans="1:27" ht="12.75" customHeight="1" x14ac:dyDescent="0.25">
      <c r="A12" s="33" t="s">
        <v>88</v>
      </c>
      <c r="B12" s="37" t="s">
        <v>9</v>
      </c>
      <c r="C12" s="41">
        <v>0</v>
      </c>
      <c r="D12" s="53">
        <f t="shared" si="1"/>
        <v>44</v>
      </c>
      <c r="E12" s="74">
        <v>4</v>
      </c>
      <c r="F12" s="4"/>
      <c r="G12" s="4"/>
      <c r="H12" s="4"/>
      <c r="I12" s="4"/>
      <c r="J12" s="4"/>
      <c r="K12" s="65"/>
      <c r="L12" s="4"/>
      <c r="M12" s="4"/>
      <c r="N12" s="4"/>
      <c r="O12" s="2"/>
      <c r="P12" s="2"/>
      <c r="Q12" s="2"/>
      <c r="R12" s="2"/>
      <c r="S12" s="2"/>
      <c r="T12" s="2"/>
      <c r="U12" s="2"/>
      <c r="V12" s="2"/>
      <c r="W12" s="2"/>
    </row>
    <row r="13" spans="1:27" ht="12.75" customHeight="1" x14ac:dyDescent="0.25">
      <c r="A13" s="33" t="s">
        <v>89</v>
      </c>
      <c r="B13" s="37" t="s">
        <v>10</v>
      </c>
      <c r="C13" s="41">
        <v>0</v>
      </c>
      <c r="D13" s="53">
        <f t="shared" si="1"/>
        <v>44</v>
      </c>
      <c r="E13" s="74">
        <v>4</v>
      </c>
      <c r="F13" s="4"/>
      <c r="G13" s="4"/>
      <c r="H13" s="4"/>
      <c r="I13" s="4"/>
      <c r="J13" s="4"/>
      <c r="K13" s="4"/>
      <c r="L13" s="4"/>
      <c r="M13" s="4"/>
      <c r="N13" s="4"/>
      <c r="O13" s="2"/>
      <c r="P13" s="2"/>
      <c r="Q13" s="2"/>
      <c r="R13" s="2"/>
      <c r="S13" s="2"/>
      <c r="T13" s="2"/>
      <c r="U13" s="2"/>
      <c r="V13" s="2"/>
      <c r="W13" s="2"/>
    </row>
    <row r="14" spans="1:27" ht="12.75" customHeight="1" x14ac:dyDescent="0.25">
      <c r="A14" s="33" t="s">
        <v>90</v>
      </c>
      <c r="B14" s="37" t="s">
        <v>11</v>
      </c>
      <c r="C14" s="41">
        <v>0</v>
      </c>
      <c r="D14" s="53">
        <f t="shared" si="1"/>
        <v>44</v>
      </c>
      <c r="E14" s="74">
        <v>4</v>
      </c>
      <c r="F14" s="5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9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 customHeight="1" x14ac:dyDescent="0.25">
      <c r="A15" s="33" t="s">
        <v>91</v>
      </c>
      <c r="B15" s="37" t="s">
        <v>12</v>
      </c>
      <c r="C15" s="41">
        <v>5</v>
      </c>
      <c r="D15" s="53">
        <f t="shared" si="1"/>
        <v>44</v>
      </c>
      <c r="E15" s="74">
        <v>4</v>
      </c>
      <c r="F15" s="5"/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9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 customHeight="1" x14ac:dyDescent="0.25">
      <c r="A16" s="2"/>
      <c r="B16" s="5" t="s">
        <v>39</v>
      </c>
      <c r="C16" s="41">
        <f>SUM($C$4:$C$15)</f>
        <v>12</v>
      </c>
      <c r="D16" s="2"/>
      <c r="E16" s="2"/>
      <c r="F16" s="5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9"/>
      <c r="S16" s="2"/>
      <c r="T16" s="2"/>
      <c r="U16" s="2"/>
      <c r="V16" s="2"/>
      <c r="W16" s="2"/>
      <c r="X16" s="2"/>
      <c r="Y16" s="2"/>
      <c r="Z16" s="2"/>
      <c r="AA16" s="2"/>
    </row>
    <row r="17" spans="1:26" ht="12.75" customHeight="1" x14ac:dyDescent="0.25">
      <c r="A17" s="11" t="s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0"/>
      <c r="Q17" s="9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5">
      <c r="A18" s="12"/>
      <c r="B18" s="13" t="s">
        <v>14</v>
      </c>
      <c r="C18" s="13" t="s">
        <v>15</v>
      </c>
      <c r="D18" s="13" t="s">
        <v>16</v>
      </c>
      <c r="E18" s="13" t="s">
        <v>17</v>
      </c>
      <c r="F18" s="13" t="s">
        <v>18</v>
      </c>
      <c r="G18" s="13" t="s">
        <v>19</v>
      </c>
      <c r="H18" s="13" t="s">
        <v>20</v>
      </c>
      <c r="I18" s="13" t="s">
        <v>21</v>
      </c>
      <c r="J18" s="13" t="s">
        <v>22</v>
      </c>
      <c r="K18" s="13" t="s">
        <v>23</v>
      </c>
      <c r="L18" s="13" t="s">
        <v>24</v>
      </c>
      <c r="M18" s="13" t="s">
        <v>25</v>
      </c>
      <c r="N18" s="13" t="s">
        <v>26</v>
      </c>
      <c r="O18" s="2"/>
      <c r="P18" s="10"/>
      <c r="Q18" s="9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5">
      <c r="A19" s="1" t="s">
        <v>79</v>
      </c>
      <c r="B19" s="42">
        <f>$C$4</f>
        <v>2</v>
      </c>
      <c r="C19" s="42">
        <f>$C$4</f>
        <v>2</v>
      </c>
      <c r="D19" s="42">
        <f>$C$4</f>
        <v>2</v>
      </c>
      <c r="E19" s="42">
        <f>$C$4</f>
        <v>2</v>
      </c>
      <c r="F19" s="14" t="s">
        <v>32</v>
      </c>
      <c r="G19" s="42">
        <f>$C$4</f>
        <v>2</v>
      </c>
      <c r="H19" s="42">
        <f>$C$4</f>
        <v>2</v>
      </c>
      <c r="I19" s="42">
        <f>$C$4</f>
        <v>2</v>
      </c>
      <c r="J19" s="14"/>
      <c r="K19" s="14"/>
      <c r="L19" s="14"/>
      <c r="M19" s="14"/>
      <c r="N19" s="63"/>
      <c r="O19" s="10"/>
      <c r="P19" s="9"/>
      <c r="Q19" s="2"/>
      <c r="R19" s="2"/>
      <c r="S19" s="2"/>
      <c r="T19" s="2"/>
      <c r="U19" s="2"/>
      <c r="V19" s="2"/>
      <c r="W19" s="2"/>
      <c r="X19" s="2"/>
      <c r="Y19" s="2"/>
    </row>
    <row r="20" spans="1:26" ht="12.75" customHeight="1" x14ac:dyDescent="0.25">
      <c r="A20" s="30" t="s">
        <v>80</v>
      </c>
      <c r="B20" s="50"/>
      <c r="C20" s="50"/>
      <c r="D20" s="49">
        <f>$C$5</f>
        <v>0</v>
      </c>
      <c r="E20" s="49">
        <f t="shared" ref="E20:G20" si="2">$C$5</f>
        <v>0</v>
      </c>
      <c r="F20" s="49">
        <f t="shared" si="2"/>
        <v>0</v>
      </c>
      <c r="G20" s="49">
        <f t="shared" si="2"/>
        <v>0</v>
      </c>
      <c r="H20" s="50" t="s">
        <v>32</v>
      </c>
      <c r="I20" s="49">
        <f>$C$5</f>
        <v>0</v>
      </c>
      <c r="J20" s="49">
        <f t="shared" ref="J20:K20" si="3">$C$5</f>
        <v>0</v>
      </c>
      <c r="K20" s="49">
        <f t="shared" si="3"/>
        <v>0</v>
      </c>
      <c r="L20" s="50"/>
      <c r="M20" s="50"/>
      <c r="N20" s="63"/>
      <c r="O20" s="10"/>
      <c r="P20" s="9"/>
      <c r="Q20" s="2"/>
      <c r="R20" s="2"/>
      <c r="S20" s="2"/>
      <c r="T20" s="2"/>
      <c r="U20" s="2"/>
      <c r="V20" s="2"/>
      <c r="W20" s="2"/>
      <c r="X20" s="2"/>
      <c r="Y20" s="2"/>
    </row>
    <row r="21" spans="1:26" ht="12.75" customHeight="1" thickBot="1" x14ac:dyDescent="0.3">
      <c r="A21" s="27" t="s">
        <v>82</v>
      </c>
      <c r="B21" s="16"/>
      <c r="C21" s="16"/>
      <c r="D21" s="16"/>
      <c r="E21" s="16"/>
      <c r="F21" s="43">
        <f>$C$6</f>
        <v>2</v>
      </c>
      <c r="G21" s="43">
        <f t="shared" ref="G21:I21" si="4">$C$6</f>
        <v>2</v>
      </c>
      <c r="H21" s="43">
        <f t="shared" si="4"/>
        <v>2</v>
      </c>
      <c r="I21" s="43">
        <f t="shared" si="4"/>
        <v>2</v>
      </c>
      <c r="J21" s="16" t="s">
        <v>32</v>
      </c>
      <c r="K21" s="43">
        <f>$C$6</f>
        <v>2</v>
      </c>
      <c r="L21" s="43">
        <f t="shared" ref="L21:M21" si="5">$C$6</f>
        <v>2</v>
      </c>
      <c r="M21" s="43">
        <f t="shared" si="5"/>
        <v>2</v>
      </c>
      <c r="N21" s="63"/>
      <c r="O21" s="10"/>
      <c r="P21" s="9"/>
      <c r="Q21" s="2"/>
      <c r="R21" s="2"/>
      <c r="S21" s="2"/>
      <c r="T21" s="2"/>
      <c r="U21" s="2"/>
      <c r="V21" s="2"/>
      <c r="W21" s="2"/>
      <c r="X21" s="2"/>
      <c r="Y21" s="2"/>
    </row>
    <row r="22" spans="1:26" ht="12.75" customHeight="1" x14ac:dyDescent="0.25">
      <c r="A22" s="26" t="s">
        <v>83</v>
      </c>
      <c r="B22" s="44">
        <f>$C$7</f>
        <v>1</v>
      </c>
      <c r="C22" s="44">
        <f>$C$7</f>
        <v>1</v>
      </c>
      <c r="D22" s="44">
        <f>$C$7</f>
        <v>1</v>
      </c>
      <c r="E22" s="44">
        <f>$C$7</f>
        <v>1</v>
      </c>
      <c r="F22" s="14"/>
      <c r="G22" s="14"/>
      <c r="H22" s="17"/>
      <c r="I22" s="17"/>
      <c r="J22" s="17"/>
      <c r="K22" s="17"/>
      <c r="L22" s="17"/>
      <c r="M22" s="17"/>
      <c r="N22" s="63"/>
      <c r="O22" s="10"/>
      <c r="P22" s="9"/>
      <c r="Q22" s="2"/>
      <c r="R22" s="2"/>
      <c r="S22" s="2"/>
      <c r="T22" s="2"/>
      <c r="U22" s="2"/>
      <c r="V22" s="2"/>
      <c r="W22" s="2"/>
      <c r="X22" s="2"/>
      <c r="Y22" s="2"/>
    </row>
    <row r="23" spans="1:26" ht="12.75" customHeight="1" x14ac:dyDescent="0.25">
      <c r="A23" s="26" t="s">
        <v>84</v>
      </c>
      <c r="B23" s="14"/>
      <c r="C23" s="42">
        <f>$C$8</f>
        <v>0</v>
      </c>
      <c r="D23" s="42">
        <f>$C$8</f>
        <v>0</v>
      </c>
      <c r="E23" s="42">
        <f>$C$8</f>
        <v>0</v>
      </c>
      <c r="F23" s="42">
        <f>$C$8</f>
        <v>0</v>
      </c>
      <c r="G23" s="14"/>
      <c r="H23" s="14"/>
      <c r="I23" s="14"/>
      <c r="J23" s="14"/>
      <c r="K23" s="14"/>
      <c r="L23" s="14"/>
      <c r="M23" s="14"/>
      <c r="N23" s="63"/>
      <c r="O23" s="10"/>
      <c r="P23" s="9"/>
      <c r="Q23" s="2"/>
      <c r="R23" s="2"/>
      <c r="S23" s="2"/>
      <c r="T23" s="2"/>
      <c r="U23" s="2"/>
      <c r="V23" s="2"/>
      <c r="W23" s="2"/>
      <c r="X23" s="2"/>
      <c r="Y23" s="2"/>
    </row>
    <row r="24" spans="1:26" ht="12.75" customHeight="1" x14ac:dyDescent="0.25">
      <c r="A24" s="1" t="s">
        <v>85</v>
      </c>
      <c r="B24" s="14"/>
      <c r="C24" s="14"/>
      <c r="D24" s="42">
        <f>$C$9</f>
        <v>0</v>
      </c>
      <c r="E24" s="42">
        <f>$C$9</f>
        <v>0</v>
      </c>
      <c r="F24" s="42">
        <f>$C$9</f>
        <v>0</v>
      </c>
      <c r="G24" s="42">
        <f>$C$9</f>
        <v>0</v>
      </c>
      <c r="H24" s="14"/>
      <c r="I24" s="14"/>
      <c r="J24" s="14"/>
      <c r="K24" s="14"/>
      <c r="L24" s="14"/>
      <c r="M24" s="14"/>
      <c r="N24" s="63"/>
      <c r="O24" s="10"/>
      <c r="P24" s="9"/>
      <c r="Q24" s="2"/>
      <c r="R24" s="2"/>
      <c r="S24" s="2"/>
      <c r="T24" s="2"/>
      <c r="U24" s="2"/>
      <c r="V24" s="2"/>
      <c r="W24" s="2"/>
      <c r="X24" s="2"/>
      <c r="Y24" s="2"/>
    </row>
    <row r="25" spans="1:26" ht="12.75" customHeight="1" x14ac:dyDescent="0.25">
      <c r="A25" s="1" t="s">
        <v>86</v>
      </c>
      <c r="B25" s="14"/>
      <c r="C25" s="14"/>
      <c r="D25" s="14"/>
      <c r="E25" s="42">
        <f>$C$10</f>
        <v>2</v>
      </c>
      <c r="F25" s="42">
        <f>$C$10</f>
        <v>2</v>
      </c>
      <c r="G25" s="42">
        <f>$C$10</f>
        <v>2</v>
      </c>
      <c r="H25" s="42">
        <f>$C$10</f>
        <v>2</v>
      </c>
      <c r="I25" s="14"/>
      <c r="J25" s="14"/>
      <c r="K25" s="14"/>
      <c r="L25" s="14"/>
      <c r="M25" s="14"/>
      <c r="N25" s="63"/>
      <c r="O25" s="10"/>
      <c r="P25" s="9"/>
      <c r="Q25" s="2"/>
      <c r="R25" s="2"/>
      <c r="S25" s="2"/>
      <c r="T25" s="2"/>
      <c r="U25" s="2"/>
      <c r="V25" s="2"/>
      <c r="W25" s="2"/>
      <c r="X25" s="2"/>
      <c r="Y25" s="2"/>
    </row>
    <row r="26" spans="1:26" ht="12.75" customHeight="1" x14ac:dyDescent="0.25">
      <c r="A26" s="1" t="s">
        <v>87</v>
      </c>
      <c r="B26" s="14"/>
      <c r="C26" s="14"/>
      <c r="D26" s="14"/>
      <c r="E26" s="14"/>
      <c r="F26" s="42">
        <f>$C$11</f>
        <v>0</v>
      </c>
      <c r="G26" s="42">
        <f>$C$11</f>
        <v>0</v>
      </c>
      <c r="H26" s="42">
        <f>$C$11</f>
        <v>0</v>
      </c>
      <c r="I26" s="42">
        <f>$C$11</f>
        <v>0</v>
      </c>
      <c r="J26" s="14"/>
      <c r="K26" s="14"/>
      <c r="L26" s="14"/>
      <c r="M26" s="14"/>
      <c r="N26" s="63"/>
      <c r="O26" s="10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6" ht="12.75" customHeight="1" x14ac:dyDescent="0.25">
      <c r="A27" s="1" t="s">
        <v>88</v>
      </c>
      <c r="B27" s="14"/>
      <c r="C27" s="14"/>
      <c r="D27" s="14"/>
      <c r="E27" s="14"/>
      <c r="F27" s="14"/>
      <c r="G27" s="42">
        <f>$C$12</f>
        <v>0</v>
      </c>
      <c r="H27" s="42">
        <f>$C$12</f>
        <v>0</v>
      </c>
      <c r="I27" s="42">
        <f>$C$12</f>
        <v>0</v>
      </c>
      <c r="J27" s="42">
        <f>$C$12</f>
        <v>0</v>
      </c>
      <c r="K27" s="14"/>
      <c r="L27" s="14"/>
      <c r="M27" s="14"/>
      <c r="N27" s="63"/>
      <c r="O27" s="10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6" ht="12.75" customHeight="1" x14ac:dyDescent="0.25">
      <c r="A28" s="1" t="s">
        <v>89</v>
      </c>
      <c r="B28" s="14"/>
      <c r="C28" s="14"/>
      <c r="D28" s="14"/>
      <c r="E28" s="14"/>
      <c r="F28" s="14"/>
      <c r="G28" s="14"/>
      <c r="H28" s="42">
        <f>$C$13</f>
        <v>0</v>
      </c>
      <c r="I28" s="42">
        <f>$C$13</f>
        <v>0</v>
      </c>
      <c r="J28" s="42">
        <f>$C$13</f>
        <v>0</v>
      </c>
      <c r="K28" s="42">
        <f>$C$13</f>
        <v>0</v>
      </c>
      <c r="L28" s="14"/>
      <c r="M28" s="14"/>
      <c r="N28" s="63"/>
      <c r="O28" s="10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6" ht="12.75" customHeight="1" x14ac:dyDescent="0.25">
      <c r="A29" s="1" t="s">
        <v>90</v>
      </c>
      <c r="B29" s="14"/>
      <c r="C29" s="14"/>
      <c r="D29" s="14"/>
      <c r="E29" s="14"/>
      <c r="F29" s="14"/>
      <c r="G29" s="14"/>
      <c r="H29" s="14"/>
      <c r="I29" s="42">
        <f>$C$14</f>
        <v>0</v>
      </c>
      <c r="J29" s="42">
        <f>$C$14</f>
        <v>0</v>
      </c>
      <c r="K29" s="42">
        <f>$C$14</f>
        <v>0</v>
      </c>
      <c r="L29" s="42">
        <f>$C$14</f>
        <v>0</v>
      </c>
      <c r="M29" s="14"/>
      <c r="N29" s="63"/>
      <c r="O29" s="18"/>
      <c r="P29" s="10"/>
      <c r="Q29" s="2"/>
      <c r="R29" s="2"/>
      <c r="S29" s="2"/>
      <c r="T29" s="2"/>
      <c r="U29" s="2"/>
      <c r="V29" s="2"/>
      <c r="W29" s="2"/>
      <c r="X29" s="2"/>
      <c r="Y29" s="2"/>
    </row>
    <row r="30" spans="1:26" ht="12.75" customHeight="1" x14ac:dyDescent="0.25">
      <c r="A30" s="1" t="s">
        <v>91</v>
      </c>
      <c r="B30" s="14"/>
      <c r="C30" s="14"/>
      <c r="D30" s="14"/>
      <c r="E30" s="14"/>
      <c r="F30" s="14"/>
      <c r="G30" s="14"/>
      <c r="H30" s="14"/>
      <c r="I30" s="14"/>
      <c r="J30" s="42">
        <f>$C$15</f>
        <v>5</v>
      </c>
      <c r="K30" s="42">
        <f>$C$15</f>
        <v>5</v>
      </c>
      <c r="L30" s="42">
        <f>$C$15</f>
        <v>5</v>
      </c>
      <c r="M30" s="42">
        <f>$C$15</f>
        <v>5</v>
      </c>
      <c r="N30" s="63"/>
      <c r="O30" s="18"/>
      <c r="P30" s="10"/>
      <c r="Q30" s="2"/>
      <c r="R30" s="2"/>
      <c r="S30" s="2"/>
      <c r="T30" s="2"/>
      <c r="U30" s="2"/>
      <c r="V30" s="2"/>
      <c r="W30" s="2"/>
      <c r="X30" s="2"/>
      <c r="Y30" s="2"/>
    </row>
    <row r="31" spans="1:26" ht="12.75" customHeight="1" x14ac:dyDescent="0.25">
      <c r="A31" s="19"/>
      <c r="B31" s="20"/>
      <c r="C31" s="21"/>
      <c r="D31" s="2"/>
      <c r="E31" s="2"/>
      <c r="F31" s="2"/>
      <c r="G31" s="2"/>
      <c r="H31" s="2"/>
      <c r="I31" s="2"/>
      <c r="J31" s="2"/>
      <c r="K31" s="2"/>
      <c r="L31" s="2"/>
      <c r="M31" s="2"/>
      <c r="N31" s="15"/>
      <c r="O31" s="18"/>
      <c r="P31" s="10"/>
      <c r="Q31" s="2"/>
      <c r="R31" s="2"/>
      <c r="S31" s="2"/>
      <c r="T31" s="2"/>
      <c r="U31" s="2"/>
      <c r="V31" s="2"/>
      <c r="W31" s="2"/>
      <c r="X31" s="2"/>
      <c r="Y31" s="2"/>
    </row>
    <row r="32" spans="1:26" ht="12.6" hidden="1" customHeight="1" x14ac:dyDescent="0.25">
      <c r="A32" s="3" t="s">
        <v>27</v>
      </c>
      <c r="B32" s="5"/>
      <c r="C32" s="21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2"/>
      <c r="P32" s="10"/>
      <c r="Q32" s="2"/>
      <c r="R32" s="2"/>
      <c r="S32" s="2"/>
      <c r="T32" s="2"/>
      <c r="U32" s="2"/>
      <c r="V32" s="2"/>
      <c r="W32" s="2"/>
      <c r="X32" s="2"/>
      <c r="Y32" s="2"/>
    </row>
    <row r="33" spans="1:26" ht="15" customHeight="1" x14ac:dyDescent="0.25">
      <c r="A33" s="33" t="s">
        <v>33</v>
      </c>
      <c r="B33" s="33"/>
      <c r="C33" s="38">
        <f>SUMPRODUCT(C4:C16,D4:D16)</f>
        <v>736</v>
      </c>
      <c r="D33" s="3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2"/>
      <c r="Q33" s="10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5">
      <c r="A34" s="5"/>
      <c r="B34" s="78"/>
      <c r="C34" s="79"/>
      <c r="D34" s="2"/>
      <c r="E34" s="2"/>
      <c r="F34" s="2"/>
      <c r="G34" s="10"/>
      <c r="H34" s="2"/>
      <c r="I34" s="2"/>
      <c r="J34" s="2"/>
      <c r="K34" s="2"/>
      <c r="L34" s="2"/>
      <c r="M34" s="2"/>
      <c r="N34" s="2"/>
      <c r="O34" s="2"/>
      <c r="P34" s="2"/>
    </row>
    <row r="35" spans="1:26" ht="12.75" customHeight="1" x14ac:dyDescent="0.25">
      <c r="A35" s="34" t="s">
        <v>28</v>
      </c>
      <c r="B35" s="31" t="s">
        <v>29</v>
      </c>
      <c r="C35" s="32"/>
      <c r="D35" s="31" t="s">
        <v>30</v>
      </c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26" ht="12.75" customHeight="1" x14ac:dyDescent="0.25">
      <c r="A36" s="33" t="s">
        <v>92</v>
      </c>
      <c r="B36" s="40">
        <f>B19+B22</f>
        <v>3</v>
      </c>
      <c r="C36" s="45" t="s">
        <v>31</v>
      </c>
      <c r="D36" s="40">
        <v>3</v>
      </c>
      <c r="E36" s="4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26" ht="12.75" customHeight="1" x14ac:dyDescent="0.25">
      <c r="A37" s="33" t="s">
        <v>93</v>
      </c>
      <c r="B37" s="40">
        <f>C19+SUM(C22:C23)</f>
        <v>3</v>
      </c>
      <c r="C37" s="45" t="s">
        <v>31</v>
      </c>
      <c r="D37" s="40">
        <v>3</v>
      </c>
      <c r="E37" s="4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26" ht="12.75" customHeight="1" x14ac:dyDescent="0.25">
      <c r="A38" s="33" t="s">
        <v>94</v>
      </c>
      <c r="B38" s="40">
        <f>D19+SUM(D22:D24)</f>
        <v>3</v>
      </c>
      <c r="C38" s="45" t="s">
        <v>31</v>
      </c>
      <c r="D38" s="40">
        <v>3</v>
      </c>
      <c r="E38" s="4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26" ht="12.75" customHeight="1" x14ac:dyDescent="0.25">
      <c r="A39" s="33" t="s">
        <v>95</v>
      </c>
      <c r="B39" s="40">
        <f>E19+SUM(E22:E25)</f>
        <v>5</v>
      </c>
      <c r="C39" s="45" t="s">
        <v>31</v>
      </c>
      <c r="D39" s="40">
        <v>3</v>
      </c>
      <c r="E39" s="4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26" ht="12.75" customHeight="1" x14ac:dyDescent="0.25">
      <c r="A40" s="33" t="s">
        <v>96</v>
      </c>
      <c r="B40" s="40">
        <f>F21+SUM(F23:F26)</f>
        <v>4</v>
      </c>
      <c r="C40" s="45" t="s">
        <v>31</v>
      </c>
      <c r="D40" s="40">
        <v>4</v>
      </c>
      <c r="E40" s="4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26" ht="12.75" customHeight="1" x14ac:dyDescent="0.25">
      <c r="A41" s="33" t="s">
        <v>97</v>
      </c>
      <c r="B41" s="40">
        <f>SUM(G19:G21)+SUM(G24:G27)</f>
        <v>6</v>
      </c>
      <c r="C41" s="45" t="s">
        <v>31</v>
      </c>
      <c r="D41" s="40">
        <v>4</v>
      </c>
      <c r="E41" s="4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26" ht="12.75" customHeight="1" x14ac:dyDescent="0.25">
      <c r="A42" s="33" t="s">
        <v>98</v>
      </c>
      <c r="B42" s="40">
        <f>SUM(H19:H21)+SUM(H25:H28)</f>
        <v>6</v>
      </c>
      <c r="C42" s="45" t="s">
        <v>31</v>
      </c>
      <c r="D42" s="40">
        <v>4</v>
      </c>
      <c r="E42" s="4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26" ht="12.75" customHeight="1" x14ac:dyDescent="0.25">
      <c r="A43" s="33" t="s">
        <v>99</v>
      </c>
      <c r="B43" s="40">
        <f>SUM(I19:I21)+SUM(I26:I29)</f>
        <v>4</v>
      </c>
      <c r="C43" s="45" t="s">
        <v>31</v>
      </c>
      <c r="D43" s="40">
        <v>4</v>
      </c>
      <c r="E43" s="4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26" ht="12.75" customHeight="1" x14ac:dyDescent="0.25">
      <c r="A44" s="33" t="s">
        <v>100</v>
      </c>
      <c r="B44" s="40">
        <f>SUM(J27:J30)</f>
        <v>5</v>
      </c>
      <c r="C44" s="45" t="s">
        <v>31</v>
      </c>
      <c r="D44" s="40">
        <v>5</v>
      </c>
      <c r="E44" s="4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26" ht="12.75" customHeight="1" x14ac:dyDescent="0.25">
      <c r="A45" s="33" t="s">
        <v>101</v>
      </c>
      <c r="B45" s="40">
        <f>K21+SUM(K28:K30)</f>
        <v>7</v>
      </c>
      <c r="C45" s="45" t="s">
        <v>31</v>
      </c>
      <c r="D45" s="40">
        <v>5</v>
      </c>
      <c r="E45" s="4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26" ht="12.75" customHeight="1" x14ac:dyDescent="0.25">
      <c r="A46" s="33" t="s">
        <v>102</v>
      </c>
      <c r="B46" s="40">
        <f>L21+SUM(L29:L30)</f>
        <v>7</v>
      </c>
      <c r="C46" s="45" t="s">
        <v>31</v>
      </c>
      <c r="D46" s="40">
        <v>5</v>
      </c>
      <c r="E46" s="4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26" ht="12.75" customHeight="1" x14ac:dyDescent="0.25">
      <c r="A47" s="33" t="s">
        <v>103</v>
      </c>
      <c r="B47" s="40">
        <f>M21+M30</f>
        <v>7</v>
      </c>
      <c r="C47" s="45" t="s">
        <v>31</v>
      </c>
      <c r="D47" s="40">
        <v>5</v>
      </c>
      <c r="E47" s="4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26" ht="12.75" customHeight="1" x14ac:dyDescent="0.25">
      <c r="A48" s="33" t="s">
        <v>104</v>
      </c>
      <c r="B48" s="40">
        <f>SUM(C4:C6)</f>
        <v>4</v>
      </c>
      <c r="C48" s="45" t="s">
        <v>31</v>
      </c>
      <c r="D48" s="40">
        <f>0.3*SUM(C4:C15)</f>
        <v>3.5999999999999996</v>
      </c>
      <c r="E48" s="47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26" ht="12.75" customHeight="1" x14ac:dyDescent="0.25">
      <c r="A49" s="33" t="s">
        <v>105</v>
      </c>
      <c r="B49" s="40">
        <f>SUM(C4:C15)</f>
        <v>12</v>
      </c>
      <c r="C49" s="45" t="s">
        <v>31</v>
      </c>
      <c r="D49" s="40">
        <v>7</v>
      </c>
      <c r="E49" s="2"/>
      <c r="F49" s="2"/>
      <c r="G49" s="2"/>
      <c r="H49" s="2"/>
      <c r="I49" s="2"/>
      <c r="J49" s="2"/>
      <c r="K49" s="2"/>
      <c r="L49" s="2"/>
    </row>
    <row r="50" spans="1:26" ht="12.75" customHeight="1" x14ac:dyDescent="0.25">
      <c r="A50" s="47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6" ht="12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6" ht="12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5">
      <c r="A55" s="2"/>
      <c r="B55" s="2"/>
      <c r="C55" s="2"/>
      <c r="D55" s="2"/>
      <c r="E55" s="2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5"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5"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mergeCells count="1">
    <mergeCell ref="F1:K2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7F355-CE4F-4F10-92A8-90684FD900AC}">
  <dimension ref="A1:AA996"/>
  <sheetViews>
    <sheetView showGridLines="0" zoomScale="90" zoomScaleNormal="90" workbookViewId="0">
      <selection activeCell="X39" sqref="X39"/>
    </sheetView>
  </sheetViews>
  <sheetFormatPr defaultColWidth="14.44140625" defaultRowHeight="15" customHeight="1" x14ac:dyDescent="0.25"/>
  <cols>
    <col min="1" max="1" width="33.109375" customWidth="1"/>
    <col min="2" max="5" width="8.33203125" customWidth="1"/>
    <col min="6" max="6" width="7.44140625" customWidth="1"/>
    <col min="7" max="14" width="8.33203125" customWidth="1"/>
    <col min="15" max="15" width="5.33203125" customWidth="1"/>
    <col min="16" max="16" width="22.88671875" customWidth="1"/>
    <col min="17" max="17" width="5.6640625" customWidth="1"/>
    <col min="18" max="26" width="8.88671875" customWidth="1"/>
  </cols>
  <sheetData>
    <row r="1" spans="1:27" ht="19.649999999999999" customHeight="1" x14ac:dyDescent="0.25">
      <c r="A1" s="68" t="s">
        <v>41</v>
      </c>
      <c r="B1" s="68"/>
      <c r="C1" s="28"/>
      <c r="D1" s="28"/>
      <c r="E1" s="28"/>
      <c r="F1" s="127" t="s">
        <v>42</v>
      </c>
      <c r="G1" s="128"/>
      <c r="H1" s="128"/>
      <c r="I1" s="128"/>
      <c r="J1" s="128"/>
      <c r="K1" s="128"/>
      <c r="L1" s="128"/>
      <c r="M1" s="128"/>
      <c r="N1" s="12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7" ht="12.75" customHeight="1" x14ac:dyDescent="0.25">
      <c r="A2" s="67"/>
      <c r="B2" s="67"/>
      <c r="C2" s="28"/>
      <c r="D2" s="28"/>
      <c r="E2" s="28"/>
      <c r="F2" s="127"/>
      <c r="G2" s="128"/>
      <c r="H2" s="128"/>
      <c r="I2" s="128"/>
      <c r="J2" s="128"/>
      <c r="K2" s="128"/>
      <c r="L2" s="128"/>
      <c r="M2" s="128"/>
      <c r="N2" s="12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7" ht="12.75" customHeight="1" x14ac:dyDescent="0.25">
      <c r="A3" s="31" t="s">
        <v>0</v>
      </c>
      <c r="B3" s="32"/>
      <c r="C3" s="31" t="s">
        <v>1</v>
      </c>
      <c r="D3" s="31" t="s">
        <v>2</v>
      </c>
      <c r="E3" s="31" t="s">
        <v>34</v>
      </c>
      <c r="F3" s="4"/>
      <c r="G3" s="4"/>
      <c r="H3" s="4"/>
      <c r="I3" s="4"/>
      <c r="J3" s="4"/>
      <c r="K3" s="4"/>
      <c r="L3" s="4"/>
      <c r="M3" s="4"/>
      <c r="N3" s="4"/>
      <c r="O3" s="2"/>
      <c r="P3" s="2"/>
      <c r="Q3" s="2"/>
      <c r="R3" s="2"/>
      <c r="S3" s="2"/>
      <c r="T3" s="2"/>
      <c r="U3" s="2"/>
      <c r="V3" s="2"/>
      <c r="W3" s="2"/>
    </row>
    <row r="4" spans="1:27" ht="12.75" customHeight="1" x14ac:dyDescent="0.25">
      <c r="A4" s="33" t="s">
        <v>43</v>
      </c>
      <c r="B4" s="37" t="s">
        <v>3</v>
      </c>
      <c r="C4" s="41">
        <v>0</v>
      </c>
      <c r="D4" s="48">
        <f>14*8</f>
        <v>112</v>
      </c>
      <c r="E4" s="57">
        <v>8</v>
      </c>
      <c r="F4" s="4"/>
      <c r="G4" s="4"/>
      <c r="H4" s="4"/>
      <c r="I4" s="4"/>
      <c r="J4" s="4"/>
      <c r="K4" s="4"/>
      <c r="L4" s="4"/>
      <c r="M4" s="4"/>
      <c r="N4" s="4"/>
      <c r="O4" s="2"/>
      <c r="P4" s="2"/>
      <c r="Q4" s="2"/>
      <c r="R4" s="2"/>
      <c r="S4" s="2"/>
      <c r="T4" s="2"/>
      <c r="U4" s="2"/>
      <c r="V4" s="2"/>
      <c r="W4" s="2"/>
    </row>
    <row r="5" spans="1:27" ht="12.75" customHeight="1" x14ac:dyDescent="0.25">
      <c r="A5" s="30" t="s">
        <v>44</v>
      </c>
      <c r="B5" s="37" t="s">
        <v>36</v>
      </c>
      <c r="C5" s="41">
        <v>0</v>
      </c>
      <c r="D5" s="48">
        <f>14*8</f>
        <v>112</v>
      </c>
      <c r="E5" s="57">
        <v>8</v>
      </c>
      <c r="F5" s="4" t="s">
        <v>55</v>
      </c>
      <c r="G5" s="4"/>
      <c r="H5" s="4"/>
      <c r="I5" s="4"/>
      <c r="J5" s="4"/>
      <c r="K5" s="4"/>
      <c r="L5" s="4"/>
      <c r="M5" s="4"/>
      <c r="N5" s="4"/>
      <c r="O5" s="2"/>
      <c r="P5" s="2"/>
      <c r="Q5" s="2"/>
      <c r="R5" s="2"/>
      <c r="S5" s="2"/>
      <c r="T5" s="2"/>
      <c r="U5" s="2"/>
      <c r="V5" s="2"/>
      <c r="W5" s="2"/>
    </row>
    <row r="6" spans="1:27" ht="12.75" customHeight="1" thickBot="1" x14ac:dyDescent="0.3">
      <c r="A6" s="54" t="s">
        <v>45</v>
      </c>
      <c r="B6" s="55" t="s">
        <v>35</v>
      </c>
      <c r="C6" s="56">
        <v>1</v>
      </c>
      <c r="D6" s="69">
        <f>14*8</f>
        <v>112</v>
      </c>
      <c r="E6" s="58">
        <v>8</v>
      </c>
      <c r="F6" s="4" t="s">
        <v>73</v>
      </c>
      <c r="G6" s="4"/>
      <c r="H6" s="4" t="s">
        <v>74</v>
      </c>
      <c r="I6" s="4"/>
      <c r="J6" s="4"/>
      <c r="K6" s="4"/>
      <c r="L6" s="4"/>
      <c r="M6" s="4"/>
      <c r="N6" s="4"/>
      <c r="O6" s="2"/>
      <c r="P6" s="2"/>
      <c r="Q6" s="2"/>
      <c r="R6" s="2"/>
      <c r="S6" s="2"/>
      <c r="T6" s="2"/>
      <c r="U6" s="2"/>
      <c r="V6" s="2"/>
      <c r="W6" s="2"/>
    </row>
    <row r="7" spans="1:27" ht="12.75" customHeight="1" x14ac:dyDescent="0.25">
      <c r="A7" s="39" t="s">
        <v>46</v>
      </c>
      <c r="B7" s="51" t="s">
        <v>4</v>
      </c>
      <c r="C7" s="52">
        <v>1</v>
      </c>
      <c r="D7" s="53">
        <f>13*4</f>
        <v>52</v>
      </c>
      <c r="E7" s="59">
        <v>4</v>
      </c>
      <c r="F7" s="4"/>
      <c r="G7" s="4"/>
      <c r="H7" s="4"/>
      <c r="I7" s="6"/>
      <c r="J7" s="4"/>
      <c r="K7" s="4"/>
      <c r="L7" s="4"/>
      <c r="M7" s="4"/>
      <c r="N7" s="4"/>
      <c r="O7" s="2"/>
      <c r="P7" s="2"/>
      <c r="Q7" s="2"/>
      <c r="R7" s="2"/>
      <c r="S7" s="2"/>
      <c r="T7" s="2"/>
      <c r="U7" s="2"/>
      <c r="V7" s="2"/>
      <c r="W7" s="2"/>
    </row>
    <row r="8" spans="1:27" ht="12.75" customHeight="1" x14ac:dyDescent="0.25">
      <c r="A8" s="33" t="s">
        <v>47</v>
      </c>
      <c r="B8" s="37" t="s">
        <v>5</v>
      </c>
      <c r="C8" s="41">
        <v>1</v>
      </c>
      <c r="D8" s="53">
        <f t="shared" ref="D8:D15" si="0">13*4</f>
        <v>52</v>
      </c>
      <c r="E8" s="57">
        <v>4</v>
      </c>
      <c r="F8" s="4"/>
      <c r="G8" s="4"/>
      <c r="H8" s="7"/>
      <c r="I8" s="6"/>
      <c r="J8" s="6"/>
      <c r="K8" s="6"/>
      <c r="L8" s="6"/>
      <c r="M8" s="4"/>
      <c r="N8" s="4"/>
      <c r="O8" s="2"/>
      <c r="P8" s="2"/>
      <c r="Q8" s="2"/>
      <c r="R8" s="2"/>
      <c r="S8" s="2"/>
      <c r="T8" s="2"/>
      <c r="U8" s="2"/>
      <c r="V8" s="2"/>
      <c r="W8" s="2"/>
    </row>
    <row r="9" spans="1:27" ht="12.75" customHeight="1" x14ac:dyDescent="0.25">
      <c r="A9" s="33" t="s">
        <v>48</v>
      </c>
      <c r="B9" s="37" t="s">
        <v>6</v>
      </c>
      <c r="C9" s="41">
        <v>0</v>
      </c>
      <c r="D9" s="53">
        <f t="shared" si="0"/>
        <v>52</v>
      </c>
      <c r="E9" s="57">
        <v>4</v>
      </c>
      <c r="F9" s="4"/>
      <c r="G9" s="4"/>
      <c r="H9" s="4"/>
      <c r="I9" s="4"/>
      <c r="J9" s="4"/>
      <c r="K9" s="6"/>
      <c r="L9" s="6"/>
      <c r="M9" s="4"/>
      <c r="N9" s="4"/>
      <c r="O9" s="2"/>
      <c r="P9" s="2"/>
      <c r="Q9" s="2"/>
      <c r="R9" s="2"/>
      <c r="S9" s="2"/>
      <c r="T9" s="2"/>
      <c r="U9" s="2"/>
      <c r="V9" s="2"/>
      <c r="W9" s="2"/>
    </row>
    <row r="10" spans="1:27" ht="12.75" customHeight="1" x14ac:dyDescent="0.25">
      <c r="A10" s="33" t="s">
        <v>49</v>
      </c>
      <c r="B10" s="37" t="s">
        <v>7</v>
      </c>
      <c r="C10" s="41">
        <v>0</v>
      </c>
      <c r="D10" s="53">
        <f t="shared" si="0"/>
        <v>52</v>
      </c>
      <c r="E10" s="57">
        <v>4</v>
      </c>
      <c r="F10" s="4"/>
      <c r="G10" s="4"/>
      <c r="H10" s="4"/>
      <c r="I10" s="4"/>
      <c r="J10" s="4"/>
      <c r="K10" s="8"/>
      <c r="L10" s="8"/>
      <c r="M10" s="6"/>
      <c r="N10" s="6"/>
      <c r="O10" s="2"/>
      <c r="P10" s="2"/>
      <c r="Q10" s="2"/>
      <c r="R10" s="2"/>
      <c r="S10" s="2"/>
      <c r="T10" s="2"/>
      <c r="U10" s="2"/>
      <c r="V10" s="2"/>
      <c r="W10" s="2"/>
    </row>
    <row r="11" spans="1:27" ht="12.75" customHeight="1" x14ac:dyDescent="0.25">
      <c r="A11" s="33" t="s">
        <v>50</v>
      </c>
      <c r="B11" s="37" t="s">
        <v>8</v>
      </c>
      <c r="C11" s="41">
        <v>0</v>
      </c>
      <c r="D11" s="53">
        <f t="shared" si="0"/>
        <v>52</v>
      </c>
      <c r="E11" s="57">
        <v>4</v>
      </c>
      <c r="F11" s="4" t="s">
        <v>40</v>
      </c>
      <c r="G11" s="4"/>
      <c r="H11" s="66">
        <f>SUM($C$4:$C$15)</f>
        <v>5</v>
      </c>
      <c r="I11" s="4"/>
      <c r="J11" s="4"/>
      <c r="K11" s="65"/>
      <c r="L11" s="4"/>
      <c r="M11" s="4"/>
      <c r="N11" s="4"/>
      <c r="O11" s="2"/>
      <c r="P11" s="2"/>
      <c r="Q11" s="2"/>
      <c r="R11" s="2"/>
      <c r="S11" s="2"/>
      <c r="T11" s="2"/>
      <c r="U11" s="2"/>
      <c r="V11" s="2"/>
      <c r="W11" s="2"/>
    </row>
    <row r="12" spans="1:27" ht="12.75" customHeight="1" x14ac:dyDescent="0.25">
      <c r="A12" s="33" t="s">
        <v>51</v>
      </c>
      <c r="B12" s="37" t="s">
        <v>9</v>
      </c>
      <c r="C12" s="41">
        <v>1</v>
      </c>
      <c r="D12" s="53">
        <f t="shared" si="0"/>
        <v>52</v>
      </c>
      <c r="E12" s="57">
        <v>4</v>
      </c>
      <c r="F12" s="4"/>
      <c r="G12" s="4"/>
      <c r="H12" s="4"/>
      <c r="I12" s="4"/>
      <c r="J12" s="4"/>
      <c r="K12" s="65"/>
      <c r="L12" s="4"/>
      <c r="M12" s="4"/>
      <c r="N12" s="4"/>
      <c r="O12" s="2"/>
      <c r="P12" s="2"/>
      <c r="Q12" s="2"/>
      <c r="R12" s="2"/>
      <c r="S12" s="2"/>
      <c r="T12" s="2"/>
      <c r="U12" s="2"/>
      <c r="V12" s="2"/>
      <c r="W12" s="2"/>
    </row>
    <row r="13" spans="1:27" ht="12.75" customHeight="1" x14ac:dyDescent="0.25">
      <c r="A13" s="33" t="s">
        <v>52</v>
      </c>
      <c r="B13" s="37" t="s">
        <v>10</v>
      </c>
      <c r="C13" s="41">
        <v>0</v>
      </c>
      <c r="D13" s="53">
        <f t="shared" si="0"/>
        <v>52</v>
      </c>
      <c r="E13" s="57">
        <v>4</v>
      </c>
      <c r="F13" s="4"/>
      <c r="G13" s="4"/>
      <c r="H13" s="4"/>
      <c r="I13" s="4"/>
      <c r="J13" s="4"/>
      <c r="K13" s="4"/>
      <c r="L13" s="4"/>
      <c r="M13" s="4"/>
      <c r="N13" s="4"/>
      <c r="O13" s="2"/>
      <c r="P13" s="2"/>
      <c r="Q13" s="2"/>
      <c r="R13" s="2"/>
      <c r="S13" s="2"/>
      <c r="T13" s="2"/>
      <c r="U13" s="2"/>
      <c r="V13" s="2"/>
      <c r="W13" s="2"/>
    </row>
    <row r="14" spans="1:27" ht="12.75" customHeight="1" x14ac:dyDescent="0.25">
      <c r="A14" s="33" t="s">
        <v>53</v>
      </c>
      <c r="B14" s="37" t="s">
        <v>11</v>
      </c>
      <c r="C14" s="41">
        <v>0</v>
      </c>
      <c r="D14" s="53">
        <f t="shared" si="0"/>
        <v>52</v>
      </c>
      <c r="E14" s="57">
        <v>4</v>
      </c>
      <c r="F14" s="5"/>
      <c r="G14" s="5"/>
      <c r="H14" s="2"/>
      <c r="I14" s="2"/>
      <c r="J14" s="2"/>
      <c r="K14" s="2"/>
      <c r="L14" s="2"/>
      <c r="M14" s="2"/>
      <c r="N14" s="2"/>
      <c r="O14" s="2"/>
      <c r="P14" s="2"/>
      <c r="Q14" s="2"/>
      <c r="R14" s="9"/>
      <c r="S14" s="2"/>
      <c r="T14" s="2"/>
      <c r="U14" s="2"/>
      <c r="V14" s="2"/>
      <c r="W14" s="2"/>
      <c r="X14" s="2"/>
      <c r="Y14" s="2"/>
      <c r="Z14" s="2"/>
      <c r="AA14" s="2"/>
    </row>
    <row r="15" spans="1:27" ht="12.75" customHeight="1" x14ac:dyDescent="0.25">
      <c r="A15" s="33" t="s">
        <v>54</v>
      </c>
      <c r="B15" s="37" t="s">
        <v>12</v>
      </c>
      <c r="C15" s="41">
        <v>1</v>
      </c>
      <c r="D15" s="53">
        <f t="shared" si="0"/>
        <v>52</v>
      </c>
      <c r="E15" s="57">
        <v>4</v>
      </c>
      <c r="F15" s="5"/>
      <c r="G15" s="5"/>
      <c r="H15" s="2"/>
      <c r="I15" s="2"/>
      <c r="J15" s="2"/>
      <c r="K15" s="2"/>
      <c r="L15" s="2"/>
      <c r="M15" s="2"/>
      <c r="N15" s="2"/>
      <c r="O15" s="2"/>
      <c r="P15" s="2"/>
      <c r="Q15" s="2"/>
      <c r="R15" s="9"/>
      <c r="S15" s="2"/>
      <c r="T15" s="2"/>
      <c r="U15" s="2"/>
      <c r="V15" s="2"/>
      <c r="W15" s="2"/>
      <c r="X15" s="2"/>
      <c r="Y15" s="2"/>
      <c r="Z15" s="2"/>
      <c r="AA15" s="2"/>
    </row>
    <row r="16" spans="1:27" ht="12.75" customHeight="1" x14ac:dyDescent="0.25">
      <c r="A16" s="2"/>
      <c r="B16" s="5" t="s">
        <v>39</v>
      </c>
      <c r="C16" s="41">
        <f>SUM($C$4:$C$15)</f>
        <v>5</v>
      </c>
      <c r="D16" s="2"/>
      <c r="E16" s="2"/>
      <c r="F16" s="5"/>
      <c r="G16" s="5"/>
      <c r="H16" s="2"/>
      <c r="I16" s="2"/>
      <c r="J16" s="2"/>
      <c r="K16" s="2"/>
      <c r="L16" s="2"/>
      <c r="M16" s="2"/>
      <c r="N16" s="2"/>
      <c r="O16" s="2"/>
      <c r="P16" s="2"/>
      <c r="Q16" s="2"/>
      <c r="R16" s="9"/>
      <c r="S16" s="2"/>
      <c r="T16" s="2"/>
      <c r="U16" s="2"/>
      <c r="V16" s="2"/>
      <c r="W16" s="2"/>
      <c r="X16" s="2"/>
      <c r="Y16" s="2"/>
      <c r="Z16" s="2"/>
      <c r="AA16" s="2"/>
    </row>
    <row r="17" spans="1:26" ht="12.75" customHeight="1" x14ac:dyDescent="0.25">
      <c r="A17" s="11" t="s">
        <v>13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10"/>
      <c r="Q17" s="9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5">
      <c r="A18" s="12"/>
      <c r="B18" s="13" t="s">
        <v>14</v>
      </c>
      <c r="C18" s="13" t="s">
        <v>15</v>
      </c>
      <c r="D18" s="13" t="s">
        <v>16</v>
      </c>
      <c r="E18" s="13" t="s">
        <v>17</v>
      </c>
      <c r="F18" s="13" t="s">
        <v>18</v>
      </c>
      <c r="G18" s="13" t="s">
        <v>19</v>
      </c>
      <c r="H18" s="13" t="s">
        <v>20</v>
      </c>
      <c r="I18" s="13" t="s">
        <v>21</v>
      </c>
      <c r="J18" s="13" t="s">
        <v>22</v>
      </c>
      <c r="K18" s="13" t="s">
        <v>23</v>
      </c>
      <c r="L18" s="13" t="s">
        <v>24</v>
      </c>
      <c r="M18" s="13" t="s">
        <v>25</v>
      </c>
      <c r="N18" s="13" t="s">
        <v>26</v>
      </c>
      <c r="O18" s="2"/>
      <c r="P18" s="10"/>
      <c r="Q18" s="9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5">
      <c r="A19" s="1" t="s">
        <v>43</v>
      </c>
      <c r="B19" s="42">
        <f>$C$4</f>
        <v>0</v>
      </c>
      <c r="C19" s="42">
        <f>$C$4</f>
        <v>0</v>
      </c>
      <c r="D19" s="42">
        <f>$C$4</f>
        <v>0</v>
      </c>
      <c r="E19" s="42">
        <f>$C$4</f>
        <v>0</v>
      </c>
      <c r="F19" s="14" t="s">
        <v>32</v>
      </c>
      <c r="G19" s="42">
        <f>$C$4</f>
        <v>0</v>
      </c>
      <c r="H19" s="42">
        <f>$C$4</f>
        <v>0</v>
      </c>
      <c r="I19" s="42">
        <f>$C$4</f>
        <v>0</v>
      </c>
      <c r="J19" s="14"/>
      <c r="K19" s="14"/>
      <c r="L19" s="14"/>
      <c r="M19" s="14"/>
      <c r="N19" s="63"/>
      <c r="O19" s="10"/>
      <c r="P19" s="9"/>
      <c r="Q19" s="2"/>
      <c r="R19" s="2"/>
      <c r="S19" s="2"/>
      <c r="T19" s="2"/>
      <c r="U19" s="2"/>
      <c r="V19" s="2"/>
      <c r="W19" s="2"/>
      <c r="X19" s="2"/>
      <c r="Y19" s="2"/>
    </row>
    <row r="20" spans="1:26" ht="12.75" customHeight="1" x14ac:dyDescent="0.25">
      <c r="A20" s="30" t="s">
        <v>44</v>
      </c>
      <c r="B20" s="50"/>
      <c r="C20" s="50"/>
      <c r="D20" s="49">
        <f>$C$5</f>
        <v>0</v>
      </c>
      <c r="E20" s="49">
        <f t="shared" ref="E20:G20" si="1">$C$5</f>
        <v>0</v>
      </c>
      <c r="F20" s="49">
        <f t="shared" si="1"/>
        <v>0</v>
      </c>
      <c r="G20" s="49">
        <f t="shared" si="1"/>
        <v>0</v>
      </c>
      <c r="H20" s="50" t="s">
        <v>32</v>
      </c>
      <c r="I20" s="49">
        <f>$C$5</f>
        <v>0</v>
      </c>
      <c r="J20" s="49">
        <f t="shared" ref="J20:K20" si="2">$C$5</f>
        <v>0</v>
      </c>
      <c r="K20" s="49">
        <f t="shared" si="2"/>
        <v>0</v>
      </c>
      <c r="L20" s="50"/>
      <c r="M20" s="50"/>
      <c r="N20" s="63"/>
      <c r="O20" s="10"/>
      <c r="P20" s="9"/>
      <c r="Q20" s="2"/>
      <c r="R20" s="2"/>
      <c r="S20" s="2"/>
      <c r="T20" s="2"/>
      <c r="U20" s="2"/>
      <c r="V20" s="2"/>
      <c r="W20" s="2"/>
      <c r="X20" s="2"/>
      <c r="Y20" s="2"/>
    </row>
    <row r="21" spans="1:26" ht="12.75" customHeight="1" thickBot="1" x14ac:dyDescent="0.3">
      <c r="A21" s="27" t="s">
        <v>45</v>
      </c>
      <c r="B21" s="16"/>
      <c r="C21" s="16"/>
      <c r="D21" s="16"/>
      <c r="E21" s="16"/>
      <c r="F21" s="43">
        <f>$C$6</f>
        <v>1</v>
      </c>
      <c r="G21" s="43">
        <f t="shared" ref="G21:I21" si="3">$C$6</f>
        <v>1</v>
      </c>
      <c r="H21" s="43">
        <f t="shared" si="3"/>
        <v>1</v>
      </c>
      <c r="I21" s="43">
        <f t="shared" si="3"/>
        <v>1</v>
      </c>
      <c r="J21" s="16" t="s">
        <v>32</v>
      </c>
      <c r="K21" s="43">
        <f>$C$6</f>
        <v>1</v>
      </c>
      <c r="L21" s="43">
        <f t="shared" ref="L21:M21" si="4">$C$6</f>
        <v>1</v>
      </c>
      <c r="M21" s="43">
        <f t="shared" si="4"/>
        <v>1</v>
      </c>
      <c r="N21" s="63"/>
      <c r="O21" s="10"/>
      <c r="P21" s="9"/>
      <c r="Q21" s="2"/>
      <c r="R21" s="2"/>
      <c r="S21" s="2"/>
      <c r="T21" s="2"/>
      <c r="U21" s="2"/>
      <c r="V21" s="2"/>
      <c r="W21" s="2"/>
      <c r="X21" s="2"/>
      <c r="Y21" s="2"/>
    </row>
    <row r="22" spans="1:26" ht="12.75" customHeight="1" x14ac:dyDescent="0.25">
      <c r="A22" s="26" t="s">
        <v>46</v>
      </c>
      <c r="B22" s="44">
        <f>$C$7</f>
        <v>1</v>
      </c>
      <c r="C22" s="44">
        <f>$C$7</f>
        <v>1</v>
      </c>
      <c r="D22" s="44">
        <f>$C$7</f>
        <v>1</v>
      </c>
      <c r="E22" s="44">
        <f>$C$7</f>
        <v>1</v>
      </c>
      <c r="F22" s="14"/>
      <c r="G22" s="14"/>
      <c r="H22" s="17"/>
      <c r="I22" s="17"/>
      <c r="J22" s="17"/>
      <c r="K22" s="17"/>
      <c r="L22" s="17"/>
      <c r="M22" s="17"/>
      <c r="N22" s="63"/>
      <c r="O22" s="10"/>
      <c r="P22" s="9"/>
      <c r="Q22" s="2"/>
      <c r="R22" s="2"/>
      <c r="S22" s="2"/>
      <c r="T22" s="2"/>
      <c r="U22" s="2"/>
      <c r="V22" s="2"/>
      <c r="W22" s="2"/>
      <c r="X22" s="2"/>
      <c r="Y22" s="2"/>
    </row>
    <row r="23" spans="1:26" ht="12.75" customHeight="1" x14ac:dyDescent="0.25">
      <c r="A23" s="26" t="s">
        <v>47</v>
      </c>
      <c r="B23" s="14"/>
      <c r="C23" s="42">
        <f>$C$8</f>
        <v>1</v>
      </c>
      <c r="D23" s="42">
        <f>$C$8</f>
        <v>1</v>
      </c>
      <c r="E23" s="42">
        <f>$C$8</f>
        <v>1</v>
      </c>
      <c r="F23" s="42">
        <f>$C$8</f>
        <v>1</v>
      </c>
      <c r="G23" s="14"/>
      <c r="H23" s="14"/>
      <c r="I23" s="14"/>
      <c r="J23" s="14"/>
      <c r="K23" s="14"/>
      <c r="L23" s="14"/>
      <c r="M23" s="14"/>
      <c r="N23" s="63"/>
      <c r="O23" s="10"/>
      <c r="P23" s="9"/>
      <c r="Q23" s="2"/>
      <c r="R23" s="2"/>
      <c r="S23" s="2"/>
      <c r="T23" s="2"/>
      <c r="U23" s="2"/>
      <c r="V23" s="2"/>
      <c r="W23" s="2"/>
      <c r="X23" s="2"/>
      <c r="Y23" s="2"/>
    </row>
    <row r="24" spans="1:26" ht="12.75" customHeight="1" x14ac:dyDescent="0.25">
      <c r="A24" s="1" t="s">
        <v>48</v>
      </c>
      <c r="B24" s="14"/>
      <c r="C24" s="14"/>
      <c r="D24" s="42">
        <f>$C$9</f>
        <v>0</v>
      </c>
      <c r="E24" s="42">
        <f>$C$9</f>
        <v>0</v>
      </c>
      <c r="F24" s="42">
        <f>$C$9</f>
        <v>0</v>
      </c>
      <c r="G24" s="42">
        <f>$C$9</f>
        <v>0</v>
      </c>
      <c r="H24" s="14"/>
      <c r="I24" s="14"/>
      <c r="J24" s="14"/>
      <c r="K24" s="14"/>
      <c r="L24" s="14"/>
      <c r="M24" s="14"/>
      <c r="N24" s="63"/>
      <c r="O24" s="10"/>
      <c r="P24" s="9"/>
      <c r="Q24" s="2"/>
      <c r="R24" s="2"/>
      <c r="S24" s="2"/>
      <c r="T24" s="2"/>
      <c r="U24" s="2"/>
      <c r="V24" s="2"/>
      <c r="W24" s="2"/>
      <c r="X24" s="2"/>
      <c r="Y24" s="2"/>
    </row>
    <row r="25" spans="1:26" ht="12.75" customHeight="1" x14ac:dyDescent="0.25">
      <c r="A25" s="1" t="s">
        <v>49</v>
      </c>
      <c r="B25" s="14"/>
      <c r="C25" s="14"/>
      <c r="D25" s="14"/>
      <c r="E25" s="42">
        <f>$C$10</f>
        <v>0</v>
      </c>
      <c r="F25" s="42">
        <f>$C$10</f>
        <v>0</v>
      </c>
      <c r="G25" s="42">
        <f>$C$10</f>
        <v>0</v>
      </c>
      <c r="H25" s="42">
        <f>$C$10</f>
        <v>0</v>
      </c>
      <c r="I25" s="14"/>
      <c r="J25" s="14"/>
      <c r="K25" s="14"/>
      <c r="L25" s="14"/>
      <c r="M25" s="14"/>
      <c r="N25" s="63"/>
      <c r="O25" s="10"/>
      <c r="P25" s="9"/>
      <c r="Q25" s="2"/>
      <c r="R25" s="2"/>
      <c r="S25" s="2"/>
      <c r="T25" s="2"/>
      <c r="U25" s="2"/>
      <c r="V25" s="2"/>
      <c r="W25" s="2"/>
      <c r="X25" s="2"/>
      <c r="Y25" s="2"/>
    </row>
    <row r="26" spans="1:26" ht="12.75" customHeight="1" x14ac:dyDescent="0.25">
      <c r="A26" s="1" t="s">
        <v>50</v>
      </c>
      <c r="B26" s="14"/>
      <c r="C26" s="14"/>
      <c r="D26" s="14"/>
      <c r="E26" s="14"/>
      <c r="F26" s="42">
        <f>$C$11</f>
        <v>0</v>
      </c>
      <c r="G26" s="42">
        <f>$C$11</f>
        <v>0</v>
      </c>
      <c r="H26" s="42">
        <f>$C$11</f>
        <v>0</v>
      </c>
      <c r="I26" s="42">
        <f>$C$11</f>
        <v>0</v>
      </c>
      <c r="J26" s="14"/>
      <c r="K26" s="14"/>
      <c r="L26" s="14"/>
      <c r="M26" s="14"/>
      <c r="N26" s="63"/>
      <c r="O26" s="10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6" ht="12.75" customHeight="1" x14ac:dyDescent="0.25">
      <c r="A27" s="1" t="s">
        <v>51</v>
      </c>
      <c r="B27" s="14"/>
      <c r="C27" s="14"/>
      <c r="D27" s="14"/>
      <c r="E27" s="14"/>
      <c r="F27" s="14"/>
      <c r="G27" s="42">
        <f>$C$12</f>
        <v>1</v>
      </c>
      <c r="H27" s="42">
        <f>$C$12</f>
        <v>1</v>
      </c>
      <c r="I27" s="42">
        <f>$C$12</f>
        <v>1</v>
      </c>
      <c r="J27" s="42">
        <f>$C$12</f>
        <v>1</v>
      </c>
      <c r="K27" s="14"/>
      <c r="L27" s="14"/>
      <c r="M27" s="14"/>
      <c r="N27" s="63"/>
      <c r="O27" s="10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6" ht="12.75" customHeight="1" x14ac:dyDescent="0.25">
      <c r="A28" s="1" t="s">
        <v>52</v>
      </c>
      <c r="B28" s="14"/>
      <c r="C28" s="14"/>
      <c r="D28" s="14"/>
      <c r="E28" s="14"/>
      <c r="F28" s="14"/>
      <c r="G28" s="14"/>
      <c r="H28" s="42">
        <f>$C$13</f>
        <v>0</v>
      </c>
      <c r="I28" s="42">
        <f>$C$13</f>
        <v>0</v>
      </c>
      <c r="J28" s="42">
        <f>$C$13</f>
        <v>0</v>
      </c>
      <c r="K28" s="42">
        <f>$C$13</f>
        <v>0</v>
      </c>
      <c r="L28" s="14"/>
      <c r="M28" s="14"/>
      <c r="N28" s="63"/>
      <c r="O28" s="10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6" ht="12.75" customHeight="1" x14ac:dyDescent="0.25">
      <c r="A29" s="1" t="s">
        <v>53</v>
      </c>
      <c r="B29" s="14"/>
      <c r="C29" s="14"/>
      <c r="D29" s="14"/>
      <c r="E29" s="14"/>
      <c r="F29" s="14"/>
      <c r="G29" s="14"/>
      <c r="H29" s="14"/>
      <c r="I29" s="42">
        <f>$C$14</f>
        <v>0</v>
      </c>
      <c r="J29" s="42">
        <f>$C$14</f>
        <v>0</v>
      </c>
      <c r="K29" s="42">
        <f>$C$14</f>
        <v>0</v>
      </c>
      <c r="L29" s="42">
        <f>$C$14</f>
        <v>0</v>
      </c>
      <c r="M29" s="14"/>
      <c r="N29" s="63"/>
      <c r="O29" s="18"/>
      <c r="P29" s="10"/>
      <c r="Q29" s="2"/>
      <c r="R29" s="2"/>
      <c r="S29" s="2"/>
      <c r="T29" s="2"/>
      <c r="U29" s="2"/>
      <c r="V29" s="2"/>
      <c r="W29" s="2"/>
      <c r="X29" s="2"/>
      <c r="Y29" s="2"/>
    </row>
    <row r="30" spans="1:26" ht="12.75" customHeight="1" x14ac:dyDescent="0.25">
      <c r="A30" s="1" t="s">
        <v>54</v>
      </c>
      <c r="B30" s="14"/>
      <c r="C30" s="14"/>
      <c r="D30" s="14"/>
      <c r="E30" s="14"/>
      <c r="F30" s="14"/>
      <c r="G30" s="14"/>
      <c r="H30" s="14"/>
      <c r="I30" s="14"/>
      <c r="J30" s="42">
        <f>$C$15</f>
        <v>1</v>
      </c>
      <c r="K30" s="42">
        <f>$C$15</f>
        <v>1</v>
      </c>
      <c r="L30" s="42">
        <f>$C$15</f>
        <v>1</v>
      </c>
      <c r="M30" s="42">
        <f>$C$15</f>
        <v>1</v>
      </c>
      <c r="N30" s="63"/>
      <c r="O30" s="18"/>
      <c r="P30" s="10"/>
      <c r="Q30" s="2"/>
      <c r="R30" s="2"/>
      <c r="S30" s="2"/>
      <c r="T30" s="2"/>
      <c r="U30" s="2"/>
      <c r="V30" s="2"/>
      <c r="W30" s="2"/>
      <c r="X30" s="2"/>
      <c r="Y30" s="2"/>
    </row>
    <row r="31" spans="1:26" ht="12.75" customHeight="1" x14ac:dyDescent="0.25">
      <c r="A31" s="19"/>
      <c r="B31" s="20"/>
      <c r="C31" s="21"/>
      <c r="D31" s="2"/>
      <c r="E31" s="2"/>
      <c r="F31" s="2"/>
      <c r="G31" s="2"/>
      <c r="H31" s="2"/>
      <c r="I31" s="2"/>
      <c r="J31" s="2"/>
      <c r="K31" s="2"/>
      <c r="L31" s="2"/>
      <c r="M31" s="2"/>
      <c r="N31" s="15"/>
      <c r="O31" s="18"/>
      <c r="P31" s="10"/>
      <c r="Q31" s="2"/>
      <c r="R31" s="2"/>
      <c r="S31" s="2"/>
      <c r="T31" s="2"/>
      <c r="U31" s="2"/>
      <c r="V31" s="2"/>
      <c r="W31" s="2"/>
      <c r="X31" s="2"/>
      <c r="Y31" s="2"/>
    </row>
    <row r="32" spans="1:26" ht="12.6" hidden="1" customHeight="1" x14ac:dyDescent="0.25">
      <c r="A32" s="29" t="s">
        <v>27</v>
      </c>
      <c r="B32" s="24"/>
      <c r="C32" s="25"/>
      <c r="D32" s="28"/>
      <c r="E32" s="2"/>
      <c r="F32" s="2"/>
      <c r="G32" s="2"/>
      <c r="H32" s="2"/>
      <c r="I32" s="2"/>
      <c r="J32" s="2"/>
      <c r="K32" s="2"/>
      <c r="L32" s="2"/>
      <c r="M32" s="2"/>
      <c r="N32" s="2"/>
      <c r="O32" s="22"/>
      <c r="P32" s="10"/>
      <c r="Q32" s="2"/>
      <c r="R32" s="2"/>
      <c r="S32" s="2"/>
      <c r="T32" s="2"/>
      <c r="U32" s="2"/>
      <c r="V32" s="2"/>
      <c r="W32" s="2"/>
      <c r="X32" s="2"/>
      <c r="Y32" s="2"/>
    </row>
    <row r="33" spans="1:26" ht="15" customHeight="1" x14ac:dyDescent="0.25">
      <c r="A33" s="33" t="s">
        <v>33</v>
      </c>
      <c r="B33" s="33"/>
      <c r="C33" s="38">
        <f>SUMPRODUCT(C4:C16,D4:D16)</f>
        <v>320</v>
      </c>
      <c r="D33" s="33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2"/>
      <c r="Q33" s="10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5">
      <c r="A34" s="24"/>
      <c r="B34" s="35"/>
      <c r="C34" s="36"/>
      <c r="D34" s="28"/>
      <c r="E34" s="2"/>
      <c r="F34" s="2"/>
      <c r="G34" s="10"/>
      <c r="H34" s="2"/>
      <c r="I34" s="2"/>
      <c r="J34" s="2"/>
      <c r="K34" s="2"/>
      <c r="L34" s="2"/>
      <c r="M34" s="2"/>
      <c r="N34" s="2"/>
      <c r="O34" s="2"/>
      <c r="P34" s="2"/>
    </row>
    <row r="35" spans="1:26" ht="12.75" customHeight="1" x14ac:dyDescent="0.25">
      <c r="A35" s="34" t="s">
        <v>28</v>
      </c>
      <c r="B35" s="31" t="s">
        <v>29</v>
      </c>
      <c r="C35" s="32"/>
      <c r="D35" s="31" t="s">
        <v>30</v>
      </c>
      <c r="E35" s="3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26" ht="12.75" customHeight="1" x14ac:dyDescent="0.25">
      <c r="A36" s="33" t="s">
        <v>56</v>
      </c>
      <c r="B36" s="40">
        <f>B19+B22</f>
        <v>1</v>
      </c>
      <c r="C36" s="45" t="s">
        <v>31</v>
      </c>
      <c r="D36" s="40">
        <v>1</v>
      </c>
      <c r="E36" s="46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26" ht="12.75" customHeight="1" x14ac:dyDescent="0.25">
      <c r="A37" s="33" t="s">
        <v>57</v>
      </c>
      <c r="B37" s="40">
        <f>C19+SUM(C22:C23)</f>
        <v>2</v>
      </c>
      <c r="C37" s="45" t="s">
        <v>31</v>
      </c>
      <c r="D37" s="40">
        <v>1</v>
      </c>
      <c r="E37" s="46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26" ht="12.75" customHeight="1" x14ac:dyDescent="0.25">
      <c r="A38" s="33" t="s">
        <v>58</v>
      </c>
      <c r="B38" s="40">
        <f>D19+SUM(D22:D24)</f>
        <v>2</v>
      </c>
      <c r="C38" s="45" t="s">
        <v>31</v>
      </c>
      <c r="D38" s="40">
        <v>1</v>
      </c>
      <c r="E38" s="4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26" ht="12.75" customHeight="1" x14ac:dyDescent="0.25">
      <c r="A39" s="33" t="s">
        <v>59</v>
      </c>
      <c r="B39" s="40">
        <f>E19+SUM(E22:E25)</f>
        <v>2</v>
      </c>
      <c r="C39" s="45" t="s">
        <v>31</v>
      </c>
      <c r="D39" s="40">
        <v>1</v>
      </c>
      <c r="E39" s="4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26" ht="12.75" customHeight="1" x14ac:dyDescent="0.25">
      <c r="A40" s="33" t="s">
        <v>60</v>
      </c>
      <c r="B40" s="40">
        <f>F21+SUM(F23:F26)</f>
        <v>2</v>
      </c>
      <c r="C40" s="45" t="s">
        <v>31</v>
      </c>
      <c r="D40" s="40">
        <v>2</v>
      </c>
      <c r="E40" s="4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26" ht="12.75" customHeight="1" x14ac:dyDescent="0.25">
      <c r="A41" s="33" t="s">
        <v>61</v>
      </c>
      <c r="B41" s="40">
        <f>SUM(G19:G21)+SUM(G24:G27)</f>
        <v>2</v>
      </c>
      <c r="C41" s="45" t="s">
        <v>31</v>
      </c>
      <c r="D41" s="40">
        <v>2</v>
      </c>
      <c r="E41" s="4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26" ht="12.75" customHeight="1" x14ac:dyDescent="0.25">
      <c r="A42" s="33" t="s">
        <v>62</v>
      </c>
      <c r="B42" s="40">
        <f>SUM(H19:H21)+SUM(H25:H28)</f>
        <v>2</v>
      </c>
      <c r="C42" s="45" t="s">
        <v>31</v>
      </c>
      <c r="D42" s="40">
        <v>2</v>
      </c>
      <c r="E42" s="4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26" ht="12.75" customHeight="1" x14ac:dyDescent="0.25">
      <c r="A43" s="33" t="s">
        <v>63</v>
      </c>
      <c r="B43" s="40">
        <f>SUM(I19:I21)+SUM(I26:I29)</f>
        <v>2</v>
      </c>
      <c r="C43" s="45" t="s">
        <v>31</v>
      </c>
      <c r="D43" s="40">
        <v>2</v>
      </c>
      <c r="E43" s="4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26" ht="12.75" customHeight="1" x14ac:dyDescent="0.25">
      <c r="A44" s="33" t="s">
        <v>64</v>
      </c>
      <c r="B44" s="40">
        <f>SUM(J27:J30)</f>
        <v>2</v>
      </c>
      <c r="C44" s="45" t="s">
        <v>31</v>
      </c>
      <c r="D44" s="40">
        <v>2</v>
      </c>
      <c r="E44" s="4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26" ht="12.75" customHeight="1" x14ac:dyDescent="0.25">
      <c r="A45" s="33" t="s">
        <v>65</v>
      </c>
      <c r="B45" s="40">
        <f>K21+SUM(K28:K30)</f>
        <v>2</v>
      </c>
      <c r="C45" s="45" t="s">
        <v>31</v>
      </c>
      <c r="D45" s="40">
        <v>2</v>
      </c>
      <c r="E45" s="4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26" ht="12.75" customHeight="1" x14ac:dyDescent="0.25">
      <c r="A46" s="33" t="s">
        <v>66</v>
      </c>
      <c r="B46" s="40">
        <f>L21+SUM(L29:L30)</f>
        <v>2</v>
      </c>
      <c r="C46" s="45" t="s">
        <v>31</v>
      </c>
      <c r="D46" s="40">
        <v>2</v>
      </c>
      <c r="E46" s="4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26" ht="12.75" customHeight="1" x14ac:dyDescent="0.25">
      <c r="A47" s="33" t="s">
        <v>67</v>
      </c>
      <c r="B47" s="40">
        <f>M21+M30</f>
        <v>2</v>
      </c>
      <c r="C47" s="45" t="s">
        <v>31</v>
      </c>
      <c r="D47" s="40">
        <v>2</v>
      </c>
      <c r="E47" s="4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26" ht="12.75" customHeight="1" x14ac:dyDescent="0.25">
      <c r="A48" s="33" t="s">
        <v>68</v>
      </c>
      <c r="B48" s="40">
        <f>SUM(C4:C6)</f>
        <v>1</v>
      </c>
      <c r="C48" s="45" t="s">
        <v>31</v>
      </c>
      <c r="D48" s="40">
        <f>0.2*SUM(C4:C15)</f>
        <v>1</v>
      </c>
      <c r="E48" s="47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26" ht="12.75" customHeight="1" x14ac:dyDescent="0.25">
      <c r="A49" s="33" t="s">
        <v>77</v>
      </c>
      <c r="B49" s="40">
        <f>SUM(C4:C15)</f>
        <v>5</v>
      </c>
      <c r="C49" s="45" t="s">
        <v>31</v>
      </c>
      <c r="D49" s="40">
        <v>2</v>
      </c>
      <c r="E49" s="2"/>
      <c r="F49" s="2"/>
      <c r="G49" s="2"/>
      <c r="H49" s="2"/>
      <c r="I49" s="2"/>
      <c r="J49" s="2"/>
      <c r="K49" s="2"/>
      <c r="L49" s="2"/>
    </row>
    <row r="50" spans="1:26" ht="12.75" customHeight="1" x14ac:dyDescent="0.25">
      <c r="A50" s="47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6" ht="12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6" ht="12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5">
      <c r="A55" s="2"/>
      <c r="B55" s="2"/>
      <c r="C55" s="2"/>
      <c r="D55" s="2"/>
      <c r="E55" s="23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5"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5"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mergeCells count="1">
    <mergeCell ref="F1:N2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61372-E25D-4172-8040-4C86024566E3}">
  <dimension ref="A1:Z985"/>
  <sheetViews>
    <sheetView showGridLines="0" workbookViewId="0">
      <selection activeCell="U38" sqref="U38"/>
    </sheetView>
  </sheetViews>
  <sheetFormatPr defaultColWidth="14.44140625" defaultRowHeight="15" customHeight="1" x14ac:dyDescent="0.25"/>
  <cols>
    <col min="1" max="1" width="33.88671875" customWidth="1"/>
    <col min="2" max="14" width="8.33203125" customWidth="1"/>
    <col min="15" max="15" width="5.33203125" customWidth="1"/>
    <col min="16" max="16" width="22.88671875" customWidth="1"/>
    <col min="17" max="17" width="5.6640625" customWidth="1"/>
    <col min="18" max="26" width="8.88671875" customWidth="1"/>
  </cols>
  <sheetData>
    <row r="1" spans="1:25" ht="12.75" customHeight="1" x14ac:dyDescent="0.25">
      <c r="A1" s="80" t="s">
        <v>224</v>
      </c>
      <c r="B1" s="2"/>
      <c r="C1" s="2"/>
      <c r="D1" s="2"/>
      <c r="E1" s="2"/>
      <c r="F1" s="2"/>
      <c r="G1" s="128" t="s">
        <v>129</v>
      </c>
      <c r="H1" s="140"/>
      <c r="I1" s="138"/>
      <c r="J1" s="138"/>
      <c r="K1" s="138"/>
      <c r="L1" s="138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2.75" customHeight="1" thickBot="1" x14ac:dyDescent="0.3">
      <c r="A2" s="2"/>
      <c r="B2" s="2"/>
      <c r="C2" s="2"/>
      <c r="D2" s="2"/>
      <c r="E2" s="2"/>
      <c r="F2" s="2"/>
      <c r="G2" s="141"/>
      <c r="H2" s="141"/>
      <c r="I2" s="139"/>
      <c r="J2" s="139"/>
      <c r="K2" s="139"/>
      <c r="L2" s="139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5" ht="12.75" customHeight="1" x14ac:dyDescent="0.25">
      <c r="A3" s="84" t="s">
        <v>0</v>
      </c>
      <c r="B3" s="85"/>
      <c r="C3" s="86" t="s">
        <v>1</v>
      </c>
      <c r="D3" s="87" t="s">
        <v>2</v>
      </c>
      <c r="E3" s="3"/>
      <c r="F3" s="3"/>
      <c r="G3" s="4" t="s">
        <v>158</v>
      </c>
      <c r="H3" s="4"/>
      <c r="I3" s="4"/>
      <c r="J3" s="4"/>
      <c r="K3" s="4"/>
      <c r="L3" s="4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5" ht="12.75" customHeight="1" x14ac:dyDescent="0.25">
      <c r="A4" s="88" t="s">
        <v>159</v>
      </c>
      <c r="B4" s="21" t="s">
        <v>160</v>
      </c>
      <c r="C4" s="89">
        <v>1</v>
      </c>
      <c r="D4" s="90">
        <f t="shared" ref="D4:D5" si="0">20*8</f>
        <v>160</v>
      </c>
      <c r="E4" s="2"/>
      <c r="F4" s="5"/>
      <c r="G4" s="4"/>
      <c r="H4" s="4"/>
      <c r="I4" s="4"/>
      <c r="J4" s="4"/>
      <c r="K4" s="4"/>
      <c r="L4" s="4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5" ht="12.75" customHeight="1" x14ac:dyDescent="0.25">
      <c r="A5" s="91" t="s">
        <v>161</v>
      </c>
      <c r="B5" s="92" t="s">
        <v>162</v>
      </c>
      <c r="C5" s="93">
        <v>1</v>
      </c>
      <c r="D5" s="94">
        <f t="shared" si="0"/>
        <v>160</v>
      </c>
      <c r="E5" s="2"/>
      <c r="F5" s="5"/>
      <c r="G5" s="4" t="s">
        <v>135</v>
      </c>
      <c r="H5" s="4"/>
      <c r="I5" s="4"/>
      <c r="J5" s="4"/>
      <c r="K5" s="4"/>
      <c r="L5" s="4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5" ht="12.75" customHeight="1" x14ac:dyDescent="0.25">
      <c r="A6" s="2"/>
      <c r="B6" s="21"/>
      <c r="C6" s="20"/>
      <c r="D6" s="23"/>
      <c r="E6" s="2"/>
      <c r="F6" s="5"/>
      <c r="G6" s="4"/>
      <c r="H6" s="129" t="s">
        <v>163</v>
      </c>
      <c r="I6" s="130"/>
      <c r="J6" s="109">
        <v>1</v>
      </c>
      <c r="K6" s="4"/>
      <c r="L6" s="4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5" ht="12.75" customHeight="1" x14ac:dyDescent="0.25">
      <c r="A7" s="2"/>
      <c r="B7" s="21"/>
      <c r="C7" s="96"/>
      <c r="D7" s="23"/>
      <c r="E7" s="2"/>
      <c r="F7" s="5"/>
      <c r="G7" s="4"/>
      <c r="H7" s="129" t="s">
        <v>164</v>
      </c>
      <c r="I7" s="130"/>
      <c r="J7" s="109">
        <v>1</v>
      </c>
      <c r="K7" s="4"/>
      <c r="L7" s="4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5" ht="12.75" customHeight="1" x14ac:dyDescent="0.25">
      <c r="A8" s="2"/>
      <c r="B8" s="21"/>
      <c r="C8" s="96"/>
      <c r="D8" s="23"/>
      <c r="E8" s="2"/>
      <c r="F8" s="2"/>
      <c r="G8" s="4" t="s">
        <v>40</v>
      </c>
      <c r="H8" s="4"/>
      <c r="I8" s="4"/>
      <c r="J8" s="4"/>
      <c r="K8" s="4"/>
      <c r="L8" s="4"/>
      <c r="M8" s="2"/>
      <c r="N8" s="10"/>
      <c r="O8" s="9"/>
      <c r="P8" s="2"/>
      <c r="Q8" s="2"/>
      <c r="R8" s="2"/>
      <c r="S8" s="2"/>
      <c r="T8" s="2"/>
      <c r="U8" s="2"/>
      <c r="V8" s="2"/>
      <c r="W8" s="2"/>
      <c r="X8" s="2"/>
    </row>
    <row r="9" spans="1:25" ht="12.75" customHeight="1" x14ac:dyDescent="0.25">
      <c r="A9" s="2"/>
      <c r="B9" s="2"/>
      <c r="C9" s="9"/>
      <c r="D9" s="5"/>
      <c r="E9" s="5"/>
      <c r="G9" s="4"/>
      <c r="H9" s="66">
        <f>SUM(C4:C5)</f>
        <v>2</v>
      </c>
      <c r="I9" s="4"/>
      <c r="J9" s="4"/>
      <c r="K9" s="4"/>
      <c r="L9" s="4"/>
      <c r="M9" s="2"/>
      <c r="N9" s="10"/>
      <c r="O9" s="9"/>
      <c r="P9" s="2"/>
      <c r="Q9" s="2"/>
      <c r="R9" s="2"/>
      <c r="S9" s="2"/>
      <c r="T9" s="2"/>
      <c r="U9" s="2"/>
      <c r="V9" s="2"/>
      <c r="W9" s="2"/>
      <c r="X9" s="2"/>
    </row>
    <row r="10" spans="1:25" ht="12.75" customHeight="1" x14ac:dyDescent="0.25">
      <c r="A10" s="2"/>
      <c r="B10" s="2"/>
      <c r="C10" s="9"/>
      <c r="D10" s="5"/>
      <c r="E10" s="5"/>
      <c r="G10" s="9"/>
      <c r="H10" s="9"/>
      <c r="I10" s="9"/>
      <c r="J10" s="9"/>
      <c r="K10" s="9"/>
      <c r="L10" s="9"/>
      <c r="M10" s="2"/>
      <c r="N10" s="10"/>
      <c r="O10" s="9"/>
      <c r="P10" s="2"/>
      <c r="Q10" s="2"/>
      <c r="R10" s="2"/>
      <c r="S10" s="2"/>
      <c r="T10" s="2"/>
      <c r="U10" s="2"/>
      <c r="V10" s="2"/>
      <c r="W10" s="2"/>
      <c r="X10" s="2"/>
    </row>
    <row r="11" spans="1:25" ht="12.75" customHeight="1" x14ac:dyDescent="0.25">
      <c r="A11" s="11" t="s">
        <v>13</v>
      </c>
      <c r="B11" s="2"/>
      <c r="C11" s="2"/>
      <c r="D11" s="2"/>
      <c r="E11" s="2"/>
      <c r="G11" s="2"/>
      <c r="H11" s="2"/>
      <c r="I11" s="2"/>
      <c r="J11" s="2"/>
      <c r="K11" s="2"/>
      <c r="L11" s="2"/>
      <c r="M11" s="2"/>
      <c r="N11" s="9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5" ht="12.75" customHeight="1" x14ac:dyDescent="0.25">
      <c r="A12" s="97"/>
      <c r="B12" s="98" t="s">
        <v>15</v>
      </c>
      <c r="C12" s="98" t="s">
        <v>16</v>
      </c>
      <c r="D12" s="98" t="s">
        <v>17</v>
      </c>
      <c r="E12" s="98" t="s">
        <v>18</v>
      </c>
      <c r="F12" s="98" t="s">
        <v>19</v>
      </c>
      <c r="G12" s="98" t="s">
        <v>20</v>
      </c>
      <c r="H12" s="98" t="s">
        <v>21</v>
      </c>
      <c r="I12" s="98" t="s">
        <v>22</v>
      </c>
      <c r="J12" s="98" t="s">
        <v>23</v>
      </c>
      <c r="K12" s="98" t="s">
        <v>24</v>
      </c>
      <c r="L12" s="98" t="s">
        <v>25</v>
      </c>
      <c r="M12" s="2"/>
      <c r="N12" s="10"/>
      <c r="O12" s="9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2.75" customHeight="1" x14ac:dyDescent="0.25">
      <c r="A13" s="33" t="s">
        <v>165</v>
      </c>
      <c r="B13" s="99">
        <f t="shared" ref="B13:E13" si="1">$C$4</f>
        <v>1</v>
      </c>
      <c r="C13" s="99">
        <f t="shared" si="1"/>
        <v>1</v>
      </c>
      <c r="D13" s="99">
        <f t="shared" si="1"/>
        <v>1</v>
      </c>
      <c r="E13" s="99">
        <f t="shared" si="1"/>
        <v>1</v>
      </c>
      <c r="F13" s="100" t="s">
        <v>32</v>
      </c>
      <c r="G13" s="99">
        <f t="shared" ref="G13:I13" si="2">$C$4</f>
        <v>1</v>
      </c>
      <c r="H13" s="99">
        <f t="shared" si="2"/>
        <v>1</v>
      </c>
      <c r="I13" s="99">
        <f t="shared" si="2"/>
        <v>1</v>
      </c>
      <c r="J13" s="100"/>
      <c r="K13" s="100"/>
      <c r="L13" s="63"/>
      <c r="M13" s="2"/>
      <c r="N13" s="10"/>
      <c r="O13" s="9"/>
      <c r="P13" s="2"/>
      <c r="Q13" s="2"/>
      <c r="R13" s="2"/>
      <c r="S13" s="2"/>
      <c r="T13" s="2"/>
      <c r="U13" s="2"/>
      <c r="V13" s="2"/>
      <c r="W13" s="2"/>
      <c r="X13" s="2"/>
    </row>
    <row r="14" spans="1:25" ht="12.75" customHeight="1" x14ac:dyDescent="0.25">
      <c r="A14" s="33" t="s">
        <v>166</v>
      </c>
      <c r="B14" s="100"/>
      <c r="C14" s="100"/>
      <c r="D14" s="99">
        <f>$C$5</f>
        <v>1</v>
      </c>
      <c r="E14" s="99">
        <f>$C$5</f>
        <v>1</v>
      </c>
      <c r="F14" s="99">
        <f>$C$5</f>
        <v>1</v>
      </c>
      <c r="G14" s="99">
        <f>$C$5</f>
        <v>1</v>
      </c>
      <c r="H14" s="100" t="s">
        <v>32</v>
      </c>
      <c r="I14" s="99">
        <f>$C$5</f>
        <v>1</v>
      </c>
      <c r="J14" s="99">
        <f>$C$5</f>
        <v>1</v>
      </c>
      <c r="K14" s="99">
        <f>$C$5</f>
        <v>1</v>
      </c>
      <c r="L14" s="63"/>
      <c r="M14" s="18"/>
      <c r="N14" s="10"/>
      <c r="O14" s="9"/>
      <c r="P14" s="2"/>
      <c r="Q14" s="2"/>
      <c r="R14" s="2"/>
      <c r="S14" s="2"/>
      <c r="T14" s="2"/>
      <c r="U14" s="2"/>
      <c r="V14" s="2"/>
      <c r="W14" s="2"/>
      <c r="X14" s="2"/>
    </row>
    <row r="15" spans="1:25" ht="12.75" customHeight="1" x14ac:dyDescent="0.25">
      <c r="A15" s="19"/>
      <c r="B15" s="20"/>
      <c r="C15" s="21"/>
      <c r="D15" s="2"/>
      <c r="E15" s="2"/>
      <c r="F15" s="2"/>
      <c r="G15" s="2"/>
      <c r="H15" s="2"/>
      <c r="I15" s="2"/>
      <c r="J15" s="2"/>
      <c r="K15" s="2"/>
      <c r="L15" s="2"/>
      <c r="M15" s="18"/>
      <c r="N15" s="9"/>
      <c r="O15" s="2"/>
      <c r="P15" s="2"/>
      <c r="Q15" s="2"/>
      <c r="R15" s="2"/>
      <c r="S15" s="2"/>
      <c r="T15" s="2"/>
      <c r="U15" s="2"/>
      <c r="V15" s="2"/>
      <c r="W15" s="2"/>
    </row>
    <row r="16" spans="1:25" ht="12.75" customHeight="1" x14ac:dyDescent="0.25">
      <c r="A16" s="3" t="s">
        <v>27</v>
      </c>
      <c r="B16" s="5"/>
      <c r="C16" s="21"/>
      <c r="D16" s="2"/>
      <c r="E16" s="2"/>
      <c r="F16" s="2"/>
      <c r="G16" s="2"/>
      <c r="H16" s="2"/>
      <c r="I16" s="2"/>
      <c r="J16" s="2"/>
      <c r="K16" s="2"/>
      <c r="L16" s="2"/>
      <c r="M16" s="18"/>
      <c r="N16" s="2"/>
      <c r="O16" s="10"/>
      <c r="P16" s="2"/>
      <c r="Q16" s="2"/>
      <c r="R16" s="2"/>
      <c r="S16" s="2"/>
      <c r="T16" s="2"/>
      <c r="U16" s="2"/>
      <c r="V16" s="2"/>
      <c r="W16" s="2"/>
      <c r="X16" s="2"/>
    </row>
    <row r="17" spans="1:25" ht="12.75" customHeight="1" x14ac:dyDescent="0.25">
      <c r="A17" s="101" t="s">
        <v>33</v>
      </c>
      <c r="B17" s="102"/>
      <c r="C17" s="41">
        <f>SUMPRODUCT(C4:C5,D4:D5)</f>
        <v>320</v>
      </c>
      <c r="D17" s="103"/>
      <c r="E17" s="2"/>
      <c r="F17" s="2"/>
      <c r="G17" s="2"/>
      <c r="H17" s="2"/>
      <c r="I17" s="2"/>
      <c r="J17" s="2"/>
      <c r="K17" s="2"/>
      <c r="L17" s="2"/>
      <c r="M17" s="2"/>
      <c r="N17" s="2"/>
      <c r="O17" s="10"/>
      <c r="P17" s="2"/>
      <c r="Q17" s="2"/>
      <c r="R17" s="2"/>
      <c r="S17" s="2"/>
      <c r="T17" s="2"/>
      <c r="U17" s="2"/>
      <c r="V17" s="2"/>
      <c r="W17" s="2"/>
      <c r="X17" s="2"/>
    </row>
    <row r="18" spans="1:25" ht="12.75" customHeight="1" x14ac:dyDescent="0.25">
      <c r="A18" s="5"/>
      <c r="B18" s="78"/>
      <c r="C18" s="7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0"/>
      <c r="P18" s="2"/>
      <c r="Q18" s="2"/>
      <c r="R18" s="2"/>
      <c r="S18" s="2"/>
      <c r="T18" s="2"/>
      <c r="U18" s="2"/>
      <c r="V18" s="2"/>
      <c r="W18" s="2"/>
      <c r="X18" s="2"/>
    </row>
    <row r="19" spans="1:25" ht="12.75" customHeight="1" x14ac:dyDescent="0.25">
      <c r="A19" s="104" t="s">
        <v>28</v>
      </c>
      <c r="B19" s="105" t="s">
        <v>29</v>
      </c>
      <c r="C19" s="106"/>
      <c r="D19" s="107" t="s">
        <v>30</v>
      </c>
      <c r="E19" s="3"/>
      <c r="F19" s="2"/>
      <c r="G19" s="2"/>
      <c r="H19" s="2"/>
      <c r="I19" s="2"/>
      <c r="J19" s="2"/>
      <c r="K19" s="2"/>
      <c r="L19" s="2"/>
      <c r="M19" s="2"/>
      <c r="N19" s="2"/>
      <c r="O19" s="22"/>
      <c r="P19" s="10"/>
      <c r="Q19" s="2"/>
      <c r="R19" s="2"/>
      <c r="S19" s="2"/>
      <c r="T19" s="2"/>
      <c r="U19" s="2"/>
      <c r="V19" s="2"/>
      <c r="W19" s="2"/>
      <c r="X19" s="2"/>
      <c r="Y19" s="2"/>
    </row>
    <row r="20" spans="1:25" ht="12.75" customHeight="1" x14ac:dyDescent="0.25">
      <c r="A20" s="33" t="s">
        <v>145</v>
      </c>
      <c r="B20" s="40">
        <f>B13</f>
        <v>1</v>
      </c>
      <c r="C20" s="108" t="s">
        <v>31</v>
      </c>
      <c r="D20" s="40">
        <v>1</v>
      </c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2"/>
      <c r="Q20" s="10"/>
      <c r="R20" s="2"/>
      <c r="S20" s="2"/>
      <c r="T20" s="2"/>
      <c r="U20" s="2"/>
      <c r="V20" s="2"/>
      <c r="W20" s="2"/>
      <c r="X20" s="2"/>
      <c r="Y20" s="2"/>
    </row>
    <row r="21" spans="1:25" ht="12.75" customHeight="1" x14ac:dyDescent="0.25">
      <c r="A21" s="33" t="s">
        <v>146</v>
      </c>
      <c r="B21" s="40">
        <f>C13</f>
        <v>1</v>
      </c>
      <c r="C21" s="108" t="s">
        <v>31</v>
      </c>
      <c r="D21" s="40">
        <v>1</v>
      </c>
      <c r="E21" s="3"/>
      <c r="F21" s="2"/>
      <c r="G21" s="2"/>
      <c r="H21" s="2"/>
      <c r="I21" s="2"/>
      <c r="J21" s="2"/>
      <c r="K21" s="2"/>
      <c r="M21" s="2"/>
      <c r="N21" s="2"/>
      <c r="O21" s="2"/>
      <c r="P21" s="2"/>
      <c r="Q21" s="2"/>
      <c r="R21" s="2"/>
      <c r="S21" s="2"/>
      <c r="T21" s="2"/>
    </row>
    <row r="22" spans="1:25" ht="12.75" customHeight="1" x14ac:dyDescent="0.25">
      <c r="A22" s="33" t="s">
        <v>147</v>
      </c>
      <c r="B22" s="40">
        <f>D13+D14</f>
        <v>2</v>
      </c>
      <c r="C22" s="108" t="s">
        <v>31</v>
      </c>
      <c r="D22" s="40">
        <v>1</v>
      </c>
      <c r="E22" s="2"/>
      <c r="F22" s="2"/>
      <c r="G22" s="2"/>
      <c r="H22" s="2"/>
      <c r="I22" s="2"/>
      <c r="J22" s="2"/>
      <c r="K22" s="2"/>
      <c r="M22" s="2"/>
      <c r="N22" s="2"/>
      <c r="O22" s="2"/>
      <c r="P22" s="2"/>
      <c r="Q22" s="2"/>
      <c r="R22" s="2"/>
      <c r="S22" s="2"/>
      <c r="T22" s="2"/>
      <c r="U22" s="2"/>
    </row>
    <row r="23" spans="1:25" ht="12.75" customHeight="1" x14ac:dyDescent="0.25">
      <c r="A23" s="33" t="s">
        <v>148</v>
      </c>
      <c r="B23" s="40">
        <f>E13+E14</f>
        <v>2</v>
      </c>
      <c r="C23" s="108" t="s">
        <v>31</v>
      </c>
      <c r="D23" s="40">
        <v>1</v>
      </c>
      <c r="E23" s="2"/>
      <c r="F23" s="2"/>
      <c r="G23" s="2"/>
      <c r="H23" s="2"/>
      <c r="I23" s="2"/>
      <c r="J23" s="2"/>
      <c r="K23" s="2"/>
      <c r="M23" s="2"/>
    </row>
    <row r="24" spans="1:25" ht="12.75" customHeight="1" x14ac:dyDescent="0.25">
      <c r="A24" s="33" t="s">
        <v>149</v>
      </c>
      <c r="B24" s="40">
        <f>F14</f>
        <v>1</v>
      </c>
      <c r="C24" s="108" t="s">
        <v>31</v>
      </c>
      <c r="D24" s="40">
        <v>1</v>
      </c>
      <c r="E24" s="2"/>
      <c r="F24" s="2"/>
      <c r="G24" s="2"/>
      <c r="H24" s="2"/>
      <c r="I24" s="2"/>
      <c r="J24" s="2"/>
      <c r="K24" s="2"/>
    </row>
    <row r="25" spans="1:25" ht="12.75" customHeight="1" x14ac:dyDescent="0.25">
      <c r="A25" s="33" t="s">
        <v>150</v>
      </c>
      <c r="B25" s="40">
        <f>G13+G14</f>
        <v>2</v>
      </c>
      <c r="C25" s="108" t="s">
        <v>31</v>
      </c>
      <c r="D25" s="40">
        <v>1</v>
      </c>
      <c r="E25" s="2"/>
      <c r="F25" s="2"/>
      <c r="G25" s="2"/>
      <c r="H25" s="2"/>
      <c r="I25" s="2"/>
      <c r="J25" s="2"/>
      <c r="K25" s="2"/>
    </row>
    <row r="26" spans="1:25" ht="12.75" customHeight="1" x14ac:dyDescent="0.25">
      <c r="A26" s="33" t="s">
        <v>151</v>
      </c>
      <c r="B26" s="40">
        <f>H13</f>
        <v>1</v>
      </c>
      <c r="C26" s="108" t="s">
        <v>31</v>
      </c>
      <c r="D26" s="40">
        <v>1</v>
      </c>
      <c r="E26" s="2"/>
      <c r="F26" s="2"/>
      <c r="G26" s="2"/>
      <c r="H26" s="2"/>
      <c r="I26" s="2"/>
      <c r="J26" s="2"/>
      <c r="K26" s="2"/>
    </row>
    <row r="27" spans="1:25" ht="12.75" customHeight="1" x14ac:dyDescent="0.25">
      <c r="A27" s="33" t="s">
        <v>152</v>
      </c>
      <c r="B27" s="40">
        <f>I13+I14</f>
        <v>2</v>
      </c>
      <c r="C27" s="108" t="s">
        <v>31</v>
      </c>
      <c r="D27" s="40">
        <v>1</v>
      </c>
      <c r="E27" s="2"/>
      <c r="F27" s="2"/>
      <c r="G27" s="2"/>
      <c r="H27" s="2"/>
      <c r="I27" s="2"/>
      <c r="J27" s="2"/>
      <c r="K27" s="2"/>
    </row>
    <row r="28" spans="1:25" ht="12.75" customHeight="1" x14ac:dyDescent="0.25">
      <c r="A28" s="33" t="s">
        <v>153</v>
      </c>
      <c r="B28" s="40">
        <f>J14</f>
        <v>1</v>
      </c>
      <c r="C28" s="108" t="s">
        <v>31</v>
      </c>
      <c r="D28" s="40">
        <v>1</v>
      </c>
      <c r="E28" s="2"/>
      <c r="F28" s="2"/>
      <c r="G28" s="2"/>
      <c r="H28" s="2"/>
      <c r="I28" s="2"/>
      <c r="J28" s="2"/>
      <c r="K28" s="2"/>
    </row>
    <row r="29" spans="1:25" ht="12.75" customHeight="1" x14ac:dyDescent="0.25">
      <c r="A29" s="33" t="s">
        <v>154</v>
      </c>
      <c r="B29" s="40">
        <f>K14</f>
        <v>1</v>
      </c>
      <c r="C29" s="108" t="s">
        <v>31</v>
      </c>
      <c r="D29" s="40">
        <v>1</v>
      </c>
      <c r="E29" s="2"/>
      <c r="F29" s="2"/>
      <c r="G29" s="2"/>
      <c r="H29" s="2"/>
      <c r="I29" s="2"/>
      <c r="J29" s="2"/>
      <c r="K29" s="2"/>
    </row>
    <row r="30" spans="1:25" ht="12.75" customHeight="1" x14ac:dyDescent="0.25">
      <c r="A30" s="33" t="s">
        <v>156</v>
      </c>
      <c r="B30" s="40">
        <f>SUM(C4:C5)</f>
        <v>2</v>
      </c>
      <c r="C30" s="108" t="s">
        <v>157</v>
      </c>
      <c r="D30" s="40">
        <v>3</v>
      </c>
      <c r="E30" s="2"/>
      <c r="F30" s="2"/>
      <c r="G30" s="2"/>
      <c r="H30" s="2"/>
      <c r="I30" s="2"/>
      <c r="J30" s="2"/>
      <c r="K30" s="2"/>
      <c r="L30" s="2"/>
      <c r="N30" s="2"/>
      <c r="O30" s="2"/>
      <c r="P30" s="2"/>
    </row>
    <row r="31" spans="1:25" ht="12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25" ht="12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26" ht="12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26" ht="12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26" ht="12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26" ht="12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26" ht="12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26" ht="12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26" ht="12.75" customHeight="1" x14ac:dyDescent="0.25">
      <c r="A39" s="2"/>
      <c r="B39" s="2"/>
      <c r="C39" s="2"/>
      <c r="D39" s="2"/>
      <c r="E39" s="2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5">
      <c r="A975" s="2"/>
      <c r="B975" s="2"/>
      <c r="C975" s="2"/>
      <c r="D975" s="2"/>
      <c r="E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5">
      <c r="A976" s="2"/>
      <c r="B976" s="2"/>
      <c r="C976" s="2"/>
      <c r="D976" s="2"/>
      <c r="E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5">
      <c r="A977" s="2"/>
      <c r="B977" s="2"/>
      <c r="C977" s="2"/>
      <c r="D977" s="2"/>
      <c r="E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5">
      <c r="E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5">
      <c r="E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5"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5"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5"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5"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5"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5">
      <c r="R985" s="2"/>
      <c r="S985" s="2"/>
      <c r="T985" s="2"/>
      <c r="U985" s="2"/>
      <c r="V985" s="2"/>
      <c r="W985" s="2"/>
      <c r="X985" s="2"/>
      <c r="Y985" s="2"/>
      <c r="Z985" s="2"/>
    </row>
  </sheetData>
  <mergeCells count="3">
    <mergeCell ref="H6:I6"/>
    <mergeCell ref="H7:I7"/>
    <mergeCell ref="G1:L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FB08-54B6-4480-B856-D57656B17339}">
  <dimension ref="A1:Z996"/>
  <sheetViews>
    <sheetView showGridLines="0" topLeftCell="A19" zoomScaleNormal="100" workbookViewId="0">
      <selection activeCell="P19" sqref="P19"/>
    </sheetView>
  </sheetViews>
  <sheetFormatPr defaultColWidth="14.44140625" defaultRowHeight="15" customHeight="1" x14ac:dyDescent="0.25"/>
  <cols>
    <col min="1" max="1" width="38.109375" customWidth="1"/>
    <col min="2" max="14" width="8.33203125" customWidth="1"/>
    <col min="15" max="15" width="8.44140625" customWidth="1"/>
    <col min="16" max="16" width="22.88671875" customWidth="1"/>
    <col min="17" max="17" width="5.6640625" customWidth="1"/>
    <col min="18" max="26" width="8.88671875" customWidth="1"/>
  </cols>
  <sheetData>
    <row r="1" spans="1:26" ht="12.75" customHeight="1" x14ac:dyDescent="0.25">
      <c r="A1" s="80" t="s">
        <v>224</v>
      </c>
      <c r="B1" s="2"/>
      <c r="C1" s="2"/>
      <c r="D1" s="2"/>
      <c r="E1" s="2"/>
      <c r="F1" s="128" t="s">
        <v>223</v>
      </c>
      <c r="G1" s="140"/>
      <c r="H1" s="138"/>
      <c r="I1" s="138"/>
      <c r="J1" s="138"/>
      <c r="K1" s="138"/>
      <c r="L1" s="138"/>
      <c r="M1" s="138"/>
      <c r="N1" s="138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thickBot="1" x14ac:dyDescent="0.3">
      <c r="A2" s="2"/>
      <c r="B2" s="2"/>
      <c r="C2" s="2"/>
      <c r="D2" s="2"/>
      <c r="E2" s="2"/>
      <c r="F2" s="141"/>
      <c r="G2" s="141"/>
      <c r="H2" s="139"/>
      <c r="I2" s="139"/>
      <c r="J2" s="139"/>
      <c r="K2" s="139"/>
      <c r="L2" s="139"/>
      <c r="M2" s="139"/>
      <c r="N2" s="139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5">
      <c r="A3" s="31" t="s">
        <v>0</v>
      </c>
      <c r="B3" s="32"/>
      <c r="C3" s="31" t="s">
        <v>1</v>
      </c>
      <c r="D3" s="31" t="s">
        <v>2</v>
      </c>
      <c r="E3" s="31" t="s">
        <v>34</v>
      </c>
      <c r="F3" s="4"/>
      <c r="G3" s="4"/>
      <c r="H3" s="4"/>
      <c r="I3" s="4"/>
      <c r="J3" s="4"/>
      <c r="K3" s="4"/>
      <c r="L3" s="4"/>
      <c r="M3" s="4"/>
      <c r="N3" s="4"/>
      <c r="O3" s="2"/>
      <c r="P3" s="2"/>
      <c r="Q3" s="2"/>
      <c r="R3" s="2"/>
      <c r="S3" s="2"/>
      <c r="T3" s="2"/>
      <c r="U3" s="2"/>
      <c r="V3" s="2"/>
      <c r="W3" s="2"/>
    </row>
    <row r="4" spans="1:26" ht="12.75" customHeight="1" x14ac:dyDescent="0.25">
      <c r="A4" s="33" t="s">
        <v>212</v>
      </c>
      <c r="B4" s="37" t="s">
        <v>3</v>
      </c>
      <c r="C4" s="41">
        <v>1</v>
      </c>
      <c r="D4" s="48">
        <f>16*8</f>
        <v>128</v>
      </c>
      <c r="E4" s="74">
        <v>8</v>
      </c>
      <c r="F4" s="4" t="s">
        <v>169</v>
      </c>
      <c r="G4" s="4"/>
      <c r="H4" s="4"/>
      <c r="I4" s="4"/>
      <c r="J4" s="4"/>
      <c r="K4" s="4"/>
      <c r="L4" s="4"/>
      <c r="M4" s="4"/>
      <c r="N4" s="4"/>
      <c r="O4" s="2"/>
      <c r="P4" s="2"/>
      <c r="Q4" s="2"/>
      <c r="R4" s="2"/>
      <c r="S4" s="2"/>
      <c r="T4" s="2"/>
      <c r="U4" s="2"/>
      <c r="V4" s="2"/>
      <c r="W4" s="2"/>
    </row>
    <row r="5" spans="1:26" ht="12.75" customHeight="1" thickBot="1" x14ac:dyDescent="0.3">
      <c r="A5" s="60" t="s">
        <v>213</v>
      </c>
      <c r="B5" s="55" t="s">
        <v>35</v>
      </c>
      <c r="C5" s="56">
        <v>2</v>
      </c>
      <c r="D5" s="69">
        <f>16*8</f>
        <v>128</v>
      </c>
      <c r="E5" s="75">
        <v>8</v>
      </c>
      <c r="F5" s="4" t="s">
        <v>214</v>
      </c>
      <c r="G5" s="4"/>
      <c r="H5" s="4"/>
      <c r="I5" s="4"/>
      <c r="J5" s="4"/>
      <c r="K5" s="4"/>
      <c r="L5" s="4"/>
      <c r="M5" s="4"/>
      <c r="N5" s="4"/>
      <c r="O5" s="2"/>
      <c r="P5" s="2"/>
      <c r="Q5" s="2"/>
      <c r="R5" s="2"/>
      <c r="S5" s="2"/>
      <c r="T5" s="2"/>
      <c r="U5" s="2"/>
      <c r="V5" s="2"/>
      <c r="W5" s="2"/>
    </row>
    <row r="6" spans="1:26" ht="12.75" customHeight="1" x14ac:dyDescent="0.25">
      <c r="A6" s="39" t="s">
        <v>178</v>
      </c>
      <c r="B6" s="37" t="s">
        <v>4</v>
      </c>
      <c r="C6" s="52">
        <v>3</v>
      </c>
      <c r="D6" s="53">
        <f>12*4</f>
        <v>48</v>
      </c>
      <c r="E6" s="118">
        <v>4</v>
      </c>
      <c r="F6" s="4" t="s">
        <v>215</v>
      </c>
      <c r="G6" s="4"/>
      <c r="H6" s="4"/>
      <c r="I6" s="4"/>
      <c r="J6" s="4"/>
      <c r="K6" s="4"/>
      <c r="L6" s="4"/>
      <c r="M6" s="4"/>
      <c r="N6" s="4"/>
      <c r="O6" s="2"/>
      <c r="P6" s="2"/>
      <c r="Q6" s="2"/>
      <c r="R6" s="2"/>
      <c r="S6" s="2"/>
      <c r="T6" s="2"/>
      <c r="U6" s="2"/>
      <c r="V6" s="2"/>
      <c r="W6" s="2"/>
    </row>
    <row r="7" spans="1:26" ht="12.75" customHeight="1" x14ac:dyDescent="0.25">
      <c r="A7" s="39" t="s">
        <v>179</v>
      </c>
      <c r="B7" s="51" t="s">
        <v>5</v>
      </c>
      <c r="C7" s="52">
        <v>1</v>
      </c>
      <c r="D7" s="53">
        <f>12*4</f>
        <v>48</v>
      </c>
      <c r="E7" s="77">
        <v>4</v>
      </c>
      <c r="F7" s="4" t="s">
        <v>177</v>
      </c>
      <c r="G7" s="4"/>
      <c r="H7" s="4"/>
      <c r="I7" s="76"/>
      <c r="J7" s="4"/>
      <c r="K7" s="4"/>
      <c r="L7" s="4"/>
      <c r="M7" s="4"/>
      <c r="N7" s="4"/>
      <c r="O7" s="2"/>
      <c r="P7" s="2"/>
      <c r="Q7" s="2"/>
      <c r="R7" s="2"/>
      <c r="S7" s="2"/>
      <c r="T7" s="2"/>
      <c r="U7" s="2"/>
      <c r="V7" s="2"/>
      <c r="W7" s="2"/>
    </row>
    <row r="8" spans="1:26" ht="12.75" customHeight="1" x14ac:dyDescent="0.25">
      <c r="A8" s="33" t="s">
        <v>180</v>
      </c>
      <c r="B8" s="37" t="s">
        <v>6</v>
      </c>
      <c r="C8" s="41">
        <v>0</v>
      </c>
      <c r="D8" s="53">
        <f t="shared" ref="D8:D14" si="0">12*4</f>
        <v>48</v>
      </c>
      <c r="E8" s="74">
        <v>4</v>
      </c>
      <c r="F8" s="4"/>
      <c r="G8" s="4"/>
      <c r="H8" s="4"/>
      <c r="I8" s="6"/>
      <c r="J8" s="4"/>
      <c r="K8" s="4"/>
      <c r="L8" s="4"/>
      <c r="M8" s="4"/>
      <c r="N8" s="4"/>
      <c r="O8" s="2"/>
      <c r="P8" s="2"/>
      <c r="Q8" s="2"/>
      <c r="R8" s="2"/>
      <c r="S8" s="2"/>
      <c r="T8" s="2"/>
      <c r="U8" s="2"/>
      <c r="V8" s="2"/>
      <c r="W8" s="2"/>
    </row>
    <row r="9" spans="1:26" ht="12.75" customHeight="1" x14ac:dyDescent="0.25">
      <c r="A9" s="33" t="s">
        <v>182</v>
      </c>
      <c r="B9" s="37" t="s">
        <v>7</v>
      </c>
      <c r="C9" s="41">
        <v>0</v>
      </c>
      <c r="D9" s="53">
        <f t="shared" si="0"/>
        <v>48</v>
      </c>
      <c r="E9" s="74">
        <v>4</v>
      </c>
      <c r="F9" s="4" t="s">
        <v>135</v>
      </c>
      <c r="G9" s="4"/>
      <c r="H9" s="4"/>
      <c r="I9" s="6"/>
      <c r="J9" s="6"/>
      <c r="K9" s="137" t="s">
        <v>40</v>
      </c>
      <c r="L9" s="6"/>
      <c r="M9" s="4"/>
      <c r="N9" s="4"/>
      <c r="O9" s="2"/>
      <c r="P9" s="2"/>
      <c r="Q9" s="2"/>
      <c r="R9" s="2"/>
      <c r="S9" s="2"/>
      <c r="T9" s="2"/>
      <c r="U9" s="2"/>
      <c r="V9" s="2"/>
      <c r="W9" s="2"/>
    </row>
    <row r="10" spans="1:26" ht="12.75" customHeight="1" x14ac:dyDescent="0.25">
      <c r="A10" s="33" t="s">
        <v>184</v>
      </c>
      <c r="B10" s="37" t="s">
        <v>8</v>
      </c>
      <c r="C10" s="41">
        <v>0</v>
      </c>
      <c r="D10" s="53">
        <f t="shared" si="0"/>
        <v>48</v>
      </c>
      <c r="E10" s="74">
        <v>4</v>
      </c>
      <c r="F10" s="4"/>
      <c r="G10" s="126" t="s">
        <v>216</v>
      </c>
      <c r="H10" s="133"/>
      <c r="I10" s="109">
        <v>4</v>
      </c>
      <c r="J10" s="8"/>
      <c r="K10" s="66">
        <f>SUM(C4:C14)</f>
        <v>12</v>
      </c>
      <c r="L10" s="6"/>
      <c r="M10" s="4"/>
      <c r="N10" s="4"/>
      <c r="O10" s="2"/>
      <c r="P10" s="2"/>
      <c r="Q10" s="2"/>
      <c r="R10" s="2"/>
      <c r="S10" s="2"/>
      <c r="T10" s="2"/>
      <c r="U10" s="2"/>
      <c r="V10" s="2"/>
      <c r="W10" s="2"/>
    </row>
    <row r="11" spans="1:26" ht="12.75" customHeight="1" x14ac:dyDescent="0.25">
      <c r="A11" s="33" t="s">
        <v>186</v>
      </c>
      <c r="B11" s="37" t="s">
        <v>9</v>
      </c>
      <c r="C11" s="41">
        <v>0</v>
      </c>
      <c r="D11" s="53">
        <f t="shared" si="0"/>
        <v>48</v>
      </c>
      <c r="E11" s="74">
        <v>4</v>
      </c>
      <c r="F11" s="4"/>
      <c r="G11" s="129" t="s">
        <v>217</v>
      </c>
      <c r="H11" s="130"/>
      <c r="I11" s="109">
        <v>3</v>
      </c>
      <c r="J11" s="8"/>
      <c r="K11" s="8"/>
      <c r="L11" s="8"/>
      <c r="M11" s="6"/>
      <c r="N11" s="6"/>
      <c r="O11" s="2"/>
      <c r="P11" s="2"/>
      <c r="Q11" s="2"/>
      <c r="R11" s="2"/>
      <c r="S11" s="2"/>
      <c r="T11" s="2"/>
      <c r="U11" s="2"/>
      <c r="V11" s="2"/>
      <c r="W11" s="2"/>
    </row>
    <row r="12" spans="1:26" ht="12.75" customHeight="1" x14ac:dyDescent="0.25">
      <c r="A12" s="33" t="s">
        <v>187</v>
      </c>
      <c r="B12" s="37" t="s">
        <v>10</v>
      </c>
      <c r="C12" s="41">
        <v>0</v>
      </c>
      <c r="D12" s="53">
        <f t="shared" si="0"/>
        <v>48</v>
      </c>
      <c r="E12" s="74">
        <v>4</v>
      </c>
      <c r="F12" s="4"/>
      <c r="G12" s="129" t="s">
        <v>218</v>
      </c>
      <c r="H12" s="130"/>
      <c r="I12" s="109">
        <v>5</v>
      </c>
      <c r="J12" s="8"/>
      <c r="K12" s="4"/>
      <c r="L12" s="4"/>
      <c r="M12" s="4"/>
      <c r="N12" s="4"/>
      <c r="O12" s="2"/>
      <c r="P12" s="2"/>
      <c r="Q12" s="2"/>
      <c r="R12" s="2"/>
      <c r="S12" s="2"/>
      <c r="T12" s="2"/>
      <c r="U12" s="2"/>
      <c r="V12" s="2"/>
      <c r="W12" s="2"/>
    </row>
    <row r="13" spans="1:26" ht="12.75" customHeight="1" x14ac:dyDescent="0.25">
      <c r="A13" s="33" t="s">
        <v>188</v>
      </c>
      <c r="B13" s="37" t="s">
        <v>11</v>
      </c>
      <c r="C13" s="41">
        <v>0</v>
      </c>
      <c r="D13" s="53">
        <f t="shared" si="0"/>
        <v>48</v>
      </c>
      <c r="E13" s="74">
        <v>4</v>
      </c>
      <c r="F13" s="4"/>
      <c r="G13" s="4"/>
      <c r="H13" s="4"/>
      <c r="I13" s="4"/>
      <c r="J13" s="4"/>
      <c r="K13" s="4"/>
      <c r="L13" s="4"/>
      <c r="M13" s="4"/>
      <c r="N13" s="4"/>
      <c r="O13" s="2"/>
      <c r="P13" s="2"/>
      <c r="Q13" s="2"/>
      <c r="R13" s="2"/>
      <c r="S13" s="2"/>
      <c r="T13" s="2"/>
      <c r="U13" s="2"/>
      <c r="V13" s="2"/>
      <c r="W13" s="2"/>
    </row>
    <row r="14" spans="1:26" ht="12.75" customHeight="1" x14ac:dyDescent="0.25">
      <c r="A14" s="33" t="s">
        <v>189</v>
      </c>
      <c r="B14" s="37" t="s">
        <v>12</v>
      </c>
      <c r="C14" s="41">
        <v>5</v>
      </c>
      <c r="D14" s="53">
        <f t="shared" si="0"/>
        <v>48</v>
      </c>
      <c r="E14" s="74">
        <v>4</v>
      </c>
      <c r="F14" s="4"/>
      <c r="G14" s="4"/>
      <c r="H14" s="4"/>
      <c r="I14" s="4"/>
      <c r="J14" s="4"/>
      <c r="K14" s="4"/>
      <c r="L14" s="4"/>
      <c r="M14" s="4"/>
      <c r="N14" s="4"/>
      <c r="O14" s="2"/>
      <c r="P14" s="2"/>
      <c r="Q14" s="2"/>
      <c r="R14" s="2"/>
      <c r="S14" s="2"/>
      <c r="T14" s="2"/>
      <c r="U14" s="2"/>
      <c r="V14" s="2"/>
      <c r="W14" s="2"/>
    </row>
    <row r="15" spans="1:26" ht="12.75" customHeight="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2"/>
      <c r="Q15" s="2"/>
      <c r="R15" s="2"/>
      <c r="S15" s="2"/>
      <c r="T15" s="2"/>
      <c r="U15" s="2"/>
      <c r="V15" s="2"/>
      <c r="W15" s="2"/>
      <c r="X15" s="2"/>
    </row>
    <row r="16" spans="1:26" ht="12.75" customHeight="1" x14ac:dyDescent="0.25">
      <c r="A16" s="11" t="s">
        <v>13</v>
      </c>
      <c r="B16" s="2"/>
      <c r="C16" s="2"/>
      <c r="D16" s="2"/>
      <c r="E16" s="2"/>
      <c r="F16" s="5"/>
      <c r="G16" s="2"/>
      <c r="H16" s="2"/>
      <c r="I16" s="2"/>
      <c r="J16" s="2"/>
      <c r="K16" s="2"/>
      <c r="L16" s="2"/>
      <c r="M16" s="2"/>
      <c r="N16" s="2"/>
      <c r="O16" s="2"/>
      <c r="P16" s="2"/>
      <c r="Q16" s="9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5">
      <c r="A17" s="12"/>
      <c r="B17" s="13" t="s">
        <v>14</v>
      </c>
      <c r="C17" s="13" t="s">
        <v>15</v>
      </c>
      <c r="D17" s="13" t="s">
        <v>16</v>
      </c>
      <c r="E17" s="13" t="s">
        <v>17</v>
      </c>
      <c r="F17" s="13" t="s">
        <v>18</v>
      </c>
      <c r="G17" s="13" t="s">
        <v>19</v>
      </c>
      <c r="H17" s="13" t="s">
        <v>20</v>
      </c>
      <c r="I17" s="13" t="s">
        <v>21</v>
      </c>
      <c r="J17" s="13" t="s">
        <v>22</v>
      </c>
      <c r="K17" s="13" t="s">
        <v>23</v>
      </c>
      <c r="L17" s="13" t="s">
        <v>24</v>
      </c>
      <c r="M17" s="13" t="s">
        <v>25</v>
      </c>
      <c r="N17" s="13" t="s">
        <v>26</v>
      </c>
      <c r="O17" s="2"/>
      <c r="P17" s="10"/>
      <c r="Q17" s="9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5">
      <c r="A18" s="33" t="s">
        <v>212</v>
      </c>
      <c r="B18" s="42">
        <f>$C$4</f>
        <v>1</v>
      </c>
      <c r="C18" s="42">
        <f>$C$4</f>
        <v>1</v>
      </c>
      <c r="D18" s="42">
        <f>$C$4</f>
        <v>1</v>
      </c>
      <c r="E18" s="42">
        <f>$C$4</f>
        <v>1</v>
      </c>
      <c r="F18" s="14" t="s">
        <v>32</v>
      </c>
      <c r="G18" s="42">
        <f>$C$4</f>
        <v>1</v>
      </c>
      <c r="H18" s="42">
        <f>$C$4</f>
        <v>1</v>
      </c>
      <c r="I18" s="42">
        <f>$C$4</f>
        <v>1</v>
      </c>
      <c r="J18" s="14"/>
      <c r="K18" s="14"/>
      <c r="L18" s="14"/>
      <c r="M18" s="14"/>
      <c r="N18" s="15"/>
      <c r="O18" s="2"/>
      <c r="P18" s="10"/>
      <c r="Q18" s="9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thickBot="1" x14ac:dyDescent="0.3">
      <c r="A19" s="60" t="s">
        <v>213</v>
      </c>
      <c r="B19" s="61"/>
      <c r="C19" s="61"/>
      <c r="D19" s="61"/>
      <c r="E19" s="61"/>
      <c r="F19" s="62">
        <f>$C$5</f>
        <v>2</v>
      </c>
      <c r="G19" s="62">
        <f t="shared" ref="G19:I19" si="1">$C$5</f>
        <v>2</v>
      </c>
      <c r="H19" s="62">
        <f t="shared" si="1"/>
        <v>2</v>
      </c>
      <c r="I19" s="62">
        <f t="shared" si="1"/>
        <v>2</v>
      </c>
      <c r="J19" s="61" t="s">
        <v>32</v>
      </c>
      <c r="K19" s="62">
        <f t="shared" ref="K19:M19" si="2">$C$5</f>
        <v>2</v>
      </c>
      <c r="L19" s="62">
        <f t="shared" si="2"/>
        <v>2</v>
      </c>
      <c r="M19" s="62">
        <f t="shared" si="2"/>
        <v>2</v>
      </c>
      <c r="N19" s="15"/>
      <c r="O19" s="2"/>
      <c r="P19" s="10"/>
      <c r="Q19" s="9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5">
      <c r="A20" s="1" t="s">
        <v>178</v>
      </c>
      <c r="B20" s="49">
        <f>$C$6</f>
        <v>3</v>
      </c>
      <c r="C20" s="49">
        <f t="shared" ref="C20:E20" si="3">$C$6</f>
        <v>3</v>
      </c>
      <c r="D20" s="49">
        <f t="shared" si="3"/>
        <v>3</v>
      </c>
      <c r="E20" s="49">
        <f t="shared" si="3"/>
        <v>3</v>
      </c>
      <c r="F20" s="50"/>
      <c r="G20" s="50"/>
      <c r="H20" s="50"/>
      <c r="I20" s="50"/>
      <c r="J20" s="50"/>
      <c r="K20" s="50"/>
      <c r="L20" s="50"/>
      <c r="M20" s="50"/>
      <c r="N20" s="15"/>
      <c r="O20" s="10"/>
      <c r="P20" s="9"/>
      <c r="Q20" s="2"/>
      <c r="R20" s="2"/>
      <c r="S20" s="2"/>
      <c r="T20" s="2"/>
      <c r="U20" s="2"/>
      <c r="V20" s="2"/>
      <c r="W20" s="2"/>
      <c r="X20" s="2"/>
      <c r="Y20" s="2"/>
    </row>
    <row r="21" spans="1:26" ht="12.75" customHeight="1" x14ac:dyDescent="0.25">
      <c r="A21" s="119" t="s">
        <v>179</v>
      </c>
      <c r="B21" s="14"/>
      <c r="C21" s="120">
        <f>$C$7</f>
        <v>1</v>
      </c>
      <c r="D21" s="42">
        <f>$C$7</f>
        <v>1</v>
      </c>
      <c r="E21" s="42">
        <f>$C$7</f>
        <v>1</v>
      </c>
      <c r="F21" s="42">
        <f>$C$7</f>
        <v>1</v>
      </c>
      <c r="G21" s="14"/>
      <c r="H21" s="14"/>
      <c r="I21" s="14"/>
      <c r="J21" s="14"/>
      <c r="K21" s="14"/>
      <c r="L21" s="14"/>
      <c r="M21" s="14"/>
      <c r="N21" s="15"/>
      <c r="O21" s="10"/>
      <c r="P21" s="9"/>
      <c r="Q21" s="2"/>
      <c r="R21" s="2"/>
      <c r="S21" s="2"/>
      <c r="T21" s="2"/>
      <c r="U21" s="2"/>
      <c r="V21" s="2"/>
      <c r="W21" s="2"/>
      <c r="X21" s="2"/>
      <c r="Y21" s="2"/>
    </row>
    <row r="22" spans="1:26" ht="12.75" customHeight="1" x14ac:dyDescent="0.25">
      <c r="A22" s="1" t="s">
        <v>180</v>
      </c>
      <c r="B22" s="14"/>
      <c r="C22" s="14"/>
      <c r="D22" s="42">
        <f>$C$8</f>
        <v>0</v>
      </c>
      <c r="E22" s="42">
        <f>$C$8</f>
        <v>0</v>
      </c>
      <c r="F22" s="42">
        <f>$C$8</f>
        <v>0</v>
      </c>
      <c r="G22" s="42">
        <f>$C$8</f>
        <v>0</v>
      </c>
      <c r="H22" s="14"/>
      <c r="I22" s="14"/>
      <c r="J22" s="14"/>
      <c r="K22" s="14"/>
      <c r="L22" s="14"/>
      <c r="M22" s="14"/>
      <c r="N22" s="15"/>
      <c r="O22" s="10"/>
      <c r="P22" s="9"/>
      <c r="Q22" s="2"/>
      <c r="R22" s="2"/>
      <c r="S22" s="2"/>
      <c r="T22" s="2"/>
      <c r="U22" s="2"/>
      <c r="V22" s="2"/>
      <c r="W22" s="2"/>
      <c r="X22" s="2"/>
      <c r="Y22" s="2"/>
    </row>
    <row r="23" spans="1:26" ht="12.75" customHeight="1" x14ac:dyDescent="0.25">
      <c r="A23" s="1" t="s">
        <v>182</v>
      </c>
      <c r="B23" s="14"/>
      <c r="C23" s="14"/>
      <c r="D23" s="14"/>
      <c r="E23" s="42">
        <f>$C$9</f>
        <v>0</v>
      </c>
      <c r="F23" s="42">
        <f>$C$9</f>
        <v>0</v>
      </c>
      <c r="G23" s="42">
        <f>$C$9</f>
        <v>0</v>
      </c>
      <c r="H23" s="42">
        <f>$C$9</f>
        <v>0</v>
      </c>
      <c r="I23" s="14"/>
      <c r="J23" s="14"/>
      <c r="K23" s="14"/>
      <c r="L23" s="14"/>
      <c r="M23" s="14"/>
      <c r="N23" s="15"/>
      <c r="O23" s="10"/>
      <c r="P23" s="9"/>
      <c r="Q23" s="2"/>
      <c r="R23" s="2"/>
      <c r="S23" s="2"/>
      <c r="T23" s="2"/>
      <c r="U23" s="2"/>
      <c r="V23" s="2"/>
      <c r="W23" s="2"/>
      <c r="X23" s="2"/>
      <c r="Y23" s="2"/>
    </row>
    <row r="24" spans="1:26" ht="12.75" customHeight="1" x14ac:dyDescent="0.25">
      <c r="A24" s="1" t="s">
        <v>184</v>
      </c>
      <c r="B24" s="14"/>
      <c r="C24" s="14"/>
      <c r="D24" s="14"/>
      <c r="E24" s="14"/>
      <c r="F24" s="42">
        <f>$C$10</f>
        <v>0</v>
      </c>
      <c r="G24" s="42">
        <f>$C$10</f>
        <v>0</v>
      </c>
      <c r="H24" s="42">
        <f>$C$10</f>
        <v>0</v>
      </c>
      <c r="I24" s="42">
        <f>$C$10</f>
        <v>0</v>
      </c>
      <c r="J24" s="14"/>
      <c r="K24" s="14"/>
      <c r="L24" s="14"/>
      <c r="M24" s="14"/>
      <c r="N24" s="15"/>
      <c r="O24" s="10"/>
      <c r="P24" s="9"/>
      <c r="Q24" s="2"/>
      <c r="R24" s="2"/>
      <c r="S24" s="2"/>
      <c r="T24" s="2"/>
      <c r="U24" s="2"/>
      <c r="V24" s="2"/>
      <c r="W24" s="2"/>
      <c r="X24" s="2"/>
      <c r="Y24" s="2"/>
    </row>
    <row r="25" spans="1:26" ht="12.75" customHeight="1" x14ac:dyDescent="0.25">
      <c r="A25" s="1" t="s">
        <v>186</v>
      </c>
      <c r="B25" s="14"/>
      <c r="C25" s="14"/>
      <c r="D25" s="14"/>
      <c r="E25" s="14"/>
      <c r="F25" s="14"/>
      <c r="G25" s="42">
        <f>$C$11</f>
        <v>0</v>
      </c>
      <c r="H25" s="42">
        <f>$C$11</f>
        <v>0</v>
      </c>
      <c r="I25" s="42">
        <f>$C$11</f>
        <v>0</v>
      </c>
      <c r="J25" s="42">
        <f>$C$11</f>
        <v>0</v>
      </c>
      <c r="K25" s="14"/>
      <c r="L25" s="14"/>
      <c r="M25" s="14"/>
      <c r="N25" s="10"/>
      <c r="O25" s="10"/>
      <c r="P25" s="9"/>
      <c r="Q25" s="2"/>
      <c r="R25" s="2"/>
      <c r="S25" s="2"/>
      <c r="T25" s="2"/>
      <c r="U25" s="2"/>
      <c r="V25" s="2"/>
      <c r="W25" s="2"/>
      <c r="X25" s="2"/>
      <c r="Y25" s="2"/>
    </row>
    <row r="26" spans="1:26" ht="12.75" customHeight="1" x14ac:dyDescent="0.25">
      <c r="A26" s="1" t="s">
        <v>187</v>
      </c>
      <c r="B26" s="14"/>
      <c r="C26" s="14"/>
      <c r="D26" s="14"/>
      <c r="E26" s="14"/>
      <c r="F26" s="14"/>
      <c r="G26" s="14"/>
      <c r="H26" s="42">
        <f>$C$12</f>
        <v>0</v>
      </c>
      <c r="I26" s="42">
        <f>$C$12</f>
        <v>0</v>
      </c>
      <c r="J26" s="42">
        <f>$C$12</f>
        <v>0</v>
      </c>
      <c r="K26" s="42">
        <f>$C$12</f>
        <v>0</v>
      </c>
      <c r="L26" s="14"/>
      <c r="M26" s="14"/>
      <c r="N26" s="10"/>
      <c r="O26" s="10"/>
      <c r="P26" s="9"/>
      <c r="Q26" s="2"/>
      <c r="R26" s="2"/>
      <c r="S26" s="2"/>
      <c r="T26" s="2"/>
      <c r="U26" s="2"/>
      <c r="V26" s="2"/>
      <c r="W26" s="2"/>
      <c r="X26" s="2"/>
      <c r="Y26" s="2"/>
    </row>
    <row r="27" spans="1:26" ht="12.75" customHeight="1" x14ac:dyDescent="0.25">
      <c r="A27" s="1" t="s">
        <v>188</v>
      </c>
      <c r="B27" s="14"/>
      <c r="C27" s="14"/>
      <c r="D27" s="14"/>
      <c r="E27" s="14"/>
      <c r="F27" s="14"/>
      <c r="G27" s="14"/>
      <c r="H27" s="14"/>
      <c r="I27" s="42">
        <f>$C$13</f>
        <v>0</v>
      </c>
      <c r="J27" s="42">
        <f>$C$13</f>
        <v>0</v>
      </c>
      <c r="K27" s="42">
        <f>$C$13</f>
        <v>0</v>
      </c>
      <c r="L27" s="42">
        <f>$C$13</f>
        <v>0</v>
      </c>
      <c r="M27" s="14"/>
      <c r="N27" s="10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6" ht="12.75" customHeight="1" x14ac:dyDescent="0.25">
      <c r="A28" s="1" t="s">
        <v>189</v>
      </c>
      <c r="B28" s="14"/>
      <c r="C28" s="14"/>
      <c r="D28" s="14"/>
      <c r="E28" s="14"/>
      <c r="F28" s="14"/>
      <c r="G28" s="14"/>
      <c r="H28" s="14"/>
      <c r="I28" s="14"/>
      <c r="J28" s="42">
        <f>$C$14</f>
        <v>5</v>
      </c>
      <c r="K28" s="42">
        <f t="shared" ref="K28:M28" si="4">$C$14</f>
        <v>5</v>
      </c>
      <c r="L28" s="42">
        <f t="shared" si="4"/>
        <v>5</v>
      </c>
      <c r="M28" s="42">
        <f t="shared" si="4"/>
        <v>5</v>
      </c>
      <c r="N28" s="10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6" ht="12.75" customHeight="1" x14ac:dyDescent="0.25">
      <c r="A29" s="19"/>
      <c r="B29" s="20"/>
      <c r="C29" s="21"/>
      <c r="D29" s="2"/>
      <c r="E29" s="2"/>
      <c r="F29" s="2"/>
      <c r="G29" s="2"/>
      <c r="H29" s="2"/>
      <c r="I29" s="2"/>
      <c r="J29" s="2"/>
      <c r="K29" s="2"/>
      <c r="L29" s="2"/>
      <c r="M29" s="15"/>
      <c r="N29" s="15"/>
      <c r="O29" s="18"/>
      <c r="P29" s="10"/>
      <c r="Q29" s="2"/>
      <c r="R29" s="2"/>
      <c r="S29" s="2"/>
      <c r="T29" s="2"/>
      <c r="U29" s="2"/>
      <c r="V29" s="2"/>
      <c r="W29" s="2"/>
      <c r="X29" s="2"/>
      <c r="Y29" s="2"/>
    </row>
    <row r="30" spans="1:26" ht="12.75" customHeight="1" x14ac:dyDescent="0.25">
      <c r="A30" s="3" t="s">
        <v>27</v>
      </c>
      <c r="B30" s="5"/>
      <c r="C30" s="21"/>
      <c r="D30" s="2"/>
      <c r="E30" s="2"/>
      <c r="F30" s="2"/>
      <c r="G30" s="2"/>
      <c r="H30" s="2"/>
      <c r="I30" s="2"/>
      <c r="J30" s="2"/>
      <c r="K30" s="2"/>
      <c r="L30" s="2"/>
      <c r="M30" s="15"/>
      <c r="N30" s="2"/>
      <c r="O30" s="18"/>
      <c r="P30" s="10"/>
      <c r="Q30" s="2"/>
      <c r="R30" s="2"/>
      <c r="S30" s="2"/>
      <c r="T30" s="2"/>
      <c r="U30" s="2"/>
      <c r="V30" s="2"/>
      <c r="W30" s="2"/>
      <c r="X30" s="2"/>
      <c r="Y30" s="2"/>
    </row>
    <row r="31" spans="1:26" ht="12.75" customHeight="1" x14ac:dyDescent="0.25">
      <c r="A31" s="33" t="s">
        <v>33</v>
      </c>
      <c r="B31" s="33"/>
      <c r="C31" s="38">
        <f>SUMPRODUCT(C4:C14,D4:D14)</f>
        <v>816</v>
      </c>
      <c r="D31" s="33"/>
      <c r="E31" s="2"/>
      <c r="F31" s="2"/>
      <c r="G31" s="2"/>
      <c r="H31" s="2"/>
      <c r="I31" s="2"/>
      <c r="J31" s="2"/>
      <c r="K31" s="2"/>
      <c r="L31" s="2"/>
      <c r="M31" s="2"/>
      <c r="N31" s="2"/>
      <c r="O31" s="18"/>
      <c r="P31" s="10"/>
      <c r="Q31" s="2"/>
      <c r="R31" s="2"/>
      <c r="S31" s="2"/>
      <c r="T31" s="2"/>
      <c r="U31" s="2"/>
      <c r="V31" s="2"/>
      <c r="W31" s="2"/>
      <c r="X31" s="2"/>
      <c r="Y31" s="2"/>
    </row>
    <row r="32" spans="1:26" ht="12.75" customHeight="1" x14ac:dyDescent="0.25">
      <c r="A32" s="5"/>
      <c r="B32" s="78"/>
      <c r="C32" s="79"/>
      <c r="D32" s="2"/>
      <c r="E32" s="2"/>
      <c r="F32" s="2"/>
      <c r="G32" s="10"/>
      <c r="H32" s="2"/>
      <c r="I32" s="2"/>
      <c r="J32" s="2"/>
      <c r="K32" s="2"/>
      <c r="L32" s="2"/>
      <c r="M32" s="2"/>
      <c r="N32" s="2"/>
      <c r="O32" s="22"/>
      <c r="P32" s="10"/>
      <c r="Q32" s="2"/>
      <c r="R32" s="2"/>
      <c r="S32" s="2"/>
      <c r="T32" s="2"/>
      <c r="U32" s="2"/>
      <c r="V32" s="2"/>
      <c r="W32" s="2"/>
      <c r="X32" s="2"/>
      <c r="Y32" s="2"/>
    </row>
    <row r="33" spans="1:26" ht="12.75" customHeight="1" x14ac:dyDescent="0.25">
      <c r="A33" s="34" t="s">
        <v>28</v>
      </c>
      <c r="B33" s="31" t="s">
        <v>29</v>
      </c>
      <c r="C33" s="32"/>
      <c r="D33" s="31" t="s">
        <v>30</v>
      </c>
      <c r="E33" s="3"/>
      <c r="F33" s="2"/>
      <c r="G33" s="2"/>
      <c r="H33" s="2"/>
      <c r="I33" s="2"/>
      <c r="J33" s="2"/>
      <c r="K33" s="2"/>
      <c r="L33" s="2"/>
      <c r="M33" s="2"/>
      <c r="N33" s="2"/>
      <c r="O33" s="2"/>
      <c r="P33" s="22"/>
      <c r="Q33" s="10"/>
      <c r="R33" s="2"/>
      <c r="S33" s="2"/>
      <c r="T33" s="2"/>
      <c r="U33" s="2"/>
      <c r="V33" s="2"/>
      <c r="W33" s="2"/>
      <c r="X33" s="2"/>
      <c r="Y33" s="2"/>
      <c r="Z33" s="2"/>
    </row>
    <row r="34" spans="1:26" ht="11.4" customHeight="1" x14ac:dyDescent="0.25">
      <c r="A34" s="33" t="s">
        <v>219</v>
      </c>
      <c r="B34" s="40">
        <f>B18+B20</f>
        <v>4</v>
      </c>
      <c r="C34" s="45" t="s">
        <v>31</v>
      </c>
      <c r="D34" s="40">
        <v>4</v>
      </c>
      <c r="E34" s="46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26" ht="12.75" customHeight="1" x14ac:dyDescent="0.25">
      <c r="A35" s="33" t="s">
        <v>220</v>
      </c>
      <c r="B35" s="40">
        <f>C18+C20+C21</f>
        <v>5</v>
      </c>
      <c r="C35" s="45" t="s">
        <v>31</v>
      </c>
      <c r="D35" s="40">
        <v>4</v>
      </c>
      <c r="E35" s="4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26" ht="12.75" customHeight="1" x14ac:dyDescent="0.25">
      <c r="A36" s="33" t="s">
        <v>221</v>
      </c>
      <c r="B36" s="40">
        <f>D18+D20+D21+D22</f>
        <v>5</v>
      </c>
      <c r="C36" s="45" t="s">
        <v>31</v>
      </c>
      <c r="D36" s="40">
        <v>4</v>
      </c>
      <c r="E36" s="4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26" ht="12.75" customHeight="1" x14ac:dyDescent="0.25">
      <c r="A37" s="33" t="s">
        <v>222</v>
      </c>
      <c r="B37" s="40">
        <f>E18+E20+E21+E22+E23</f>
        <v>5</v>
      </c>
      <c r="C37" s="45" t="s">
        <v>31</v>
      </c>
      <c r="D37" s="40">
        <v>4</v>
      </c>
      <c r="E37" s="4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26" ht="12.75" customHeight="1" x14ac:dyDescent="0.25">
      <c r="A38" s="33" t="s">
        <v>200</v>
      </c>
      <c r="B38" s="40">
        <f>F19+F21+F22+F23+F24</f>
        <v>3</v>
      </c>
      <c r="C38" s="45" t="s">
        <v>31</v>
      </c>
      <c r="D38" s="40">
        <v>3</v>
      </c>
      <c r="E38" s="4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26" ht="12.75" customHeight="1" x14ac:dyDescent="0.25">
      <c r="A39" s="33" t="s">
        <v>201</v>
      </c>
      <c r="B39" s="40">
        <f>G18+G19+G22+G23+G24+G25</f>
        <v>3</v>
      </c>
      <c r="C39" s="45" t="s">
        <v>31</v>
      </c>
      <c r="D39" s="40">
        <v>3</v>
      </c>
      <c r="E39" s="4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26" ht="12.75" customHeight="1" x14ac:dyDescent="0.25">
      <c r="A40" s="33" t="s">
        <v>202</v>
      </c>
      <c r="B40" s="40">
        <f>H18+H19+SUM(H23:H26)</f>
        <v>3</v>
      </c>
      <c r="C40" s="45" t="s">
        <v>31</v>
      </c>
      <c r="D40" s="40">
        <v>3</v>
      </c>
      <c r="E40" s="4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26" ht="12.75" customHeight="1" x14ac:dyDescent="0.25">
      <c r="A41" s="33" t="s">
        <v>203</v>
      </c>
      <c r="B41" s="40">
        <f>I18+I19+SUM(I24:I27)</f>
        <v>3</v>
      </c>
      <c r="C41" s="45" t="s">
        <v>31</v>
      </c>
      <c r="D41" s="40">
        <v>3</v>
      </c>
      <c r="E41" s="4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26" ht="12.75" customHeight="1" x14ac:dyDescent="0.25">
      <c r="A42" s="33" t="s">
        <v>204</v>
      </c>
      <c r="B42" s="40">
        <f>SUM(J25:J28)</f>
        <v>5</v>
      </c>
      <c r="C42" s="45" t="s">
        <v>31</v>
      </c>
      <c r="D42" s="40">
        <v>5</v>
      </c>
      <c r="E42" s="4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26" ht="12.75" customHeight="1" x14ac:dyDescent="0.25">
      <c r="A43" s="33" t="s">
        <v>205</v>
      </c>
      <c r="B43" s="40">
        <f>K19+K26+K27+K28</f>
        <v>7</v>
      </c>
      <c r="C43" s="45" t="s">
        <v>31</v>
      </c>
      <c r="D43" s="40">
        <v>5</v>
      </c>
      <c r="E43" s="4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26" ht="12.75" customHeight="1" x14ac:dyDescent="0.25">
      <c r="A44" s="33" t="s">
        <v>206</v>
      </c>
      <c r="B44" s="40">
        <f>L19+L27+L28</f>
        <v>7</v>
      </c>
      <c r="C44" s="45" t="s">
        <v>31</v>
      </c>
      <c r="D44" s="40">
        <v>5</v>
      </c>
      <c r="E44" s="47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26" ht="12.75" customHeight="1" x14ac:dyDescent="0.25">
      <c r="A45" s="33" t="s">
        <v>207</v>
      </c>
      <c r="B45" s="40">
        <f>M19+M28</f>
        <v>7</v>
      </c>
      <c r="C45" s="45" t="s">
        <v>31</v>
      </c>
      <c r="D45" s="40">
        <v>5</v>
      </c>
      <c r="E45" s="47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26" ht="12.75" customHeight="1" x14ac:dyDescent="0.25">
      <c r="A46" s="33" t="s">
        <v>209</v>
      </c>
      <c r="B46" s="40">
        <f>SUMPRODUCT(C6:C14,E6:E14)</f>
        <v>36</v>
      </c>
      <c r="C46" s="45" t="s">
        <v>157</v>
      </c>
      <c r="D46" s="40">
        <f>0.75*SUM(D34:D45)</f>
        <v>36</v>
      </c>
      <c r="E46" s="47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26" ht="12.75" customHeight="1" x14ac:dyDescent="0.25">
      <c r="A47" s="33" t="s">
        <v>210</v>
      </c>
      <c r="B47" s="40">
        <f>SUM(C4:C5)</f>
        <v>3</v>
      </c>
      <c r="C47" s="45" t="s">
        <v>157</v>
      </c>
      <c r="D47" s="40">
        <v>5</v>
      </c>
      <c r="E47" s="47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26" ht="12.75" customHeight="1" x14ac:dyDescent="0.25">
      <c r="A48" s="33" t="s">
        <v>211</v>
      </c>
      <c r="B48" s="40"/>
      <c r="C48" s="45" t="s">
        <v>31</v>
      </c>
      <c r="D48" s="40">
        <v>1</v>
      </c>
      <c r="E48" s="47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26" ht="12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26" ht="12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5">
      <c r="A53" s="2"/>
      <c r="B53" s="2"/>
      <c r="C53" s="2"/>
      <c r="D53" s="2"/>
      <c r="E53" s="23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5"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5">
      <c r="M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5"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mergeCells count="4">
    <mergeCell ref="G10:H10"/>
    <mergeCell ref="G11:H11"/>
    <mergeCell ref="G12:H12"/>
    <mergeCell ref="F1:N2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11819-9B7E-44F4-9E1E-8E5AA425D34E}">
  <dimension ref="A1:Z993"/>
  <sheetViews>
    <sheetView showGridLines="0" topLeftCell="A3" zoomScale="72" zoomScaleNormal="72" workbookViewId="0">
      <selection activeCell="P57" sqref="P57"/>
    </sheetView>
  </sheetViews>
  <sheetFormatPr defaultColWidth="14.44140625" defaultRowHeight="15" customHeight="1" x14ac:dyDescent="0.25"/>
  <cols>
    <col min="1" max="1" width="32.5546875" customWidth="1"/>
    <col min="2" max="14" width="8.33203125" customWidth="1"/>
    <col min="15" max="15" width="5.33203125" customWidth="1"/>
    <col min="16" max="16" width="22.88671875" customWidth="1"/>
    <col min="17" max="17" width="5.6640625" customWidth="1"/>
    <col min="18" max="26" width="8.88671875" customWidth="1"/>
  </cols>
  <sheetData>
    <row r="1" spans="1:26" ht="12.75" customHeight="1" x14ac:dyDescent="0.25">
      <c r="A1" s="80" t="s">
        <v>106</v>
      </c>
      <c r="B1" s="2"/>
      <c r="C1" s="2"/>
      <c r="D1" s="2"/>
      <c r="E1" s="2"/>
      <c r="F1" s="123" t="s">
        <v>78</v>
      </c>
      <c r="G1" s="124"/>
      <c r="H1" s="125"/>
      <c r="I1" s="125"/>
      <c r="J1" s="125"/>
      <c r="K1" s="125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6" ht="12.75" customHeight="1" x14ac:dyDescent="0.25">
      <c r="A2" s="2"/>
      <c r="B2" s="2"/>
      <c r="C2" s="2"/>
      <c r="D2" s="2"/>
      <c r="E2" s="2"/>
      <c r="F2" s="124"/>
      <c r="G2" s="124"/>
      <c r="H2" s="125"/>
      <c r="I2" s="125"/>
      <c r="J2" s="125"/>
      <c r="K2" s="12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6" ht="12.75" customHeight="1" x14ac:dyDescent="0.25">
      <c r="A3" s="31" t="s">
        <v>0</v>
      </c>
      <c r="B3" s="32"/>
      <c r="C3" s="31" t="s">
        <v>1</v>
      </c>
      <c r="D3" s="31" t="s">
        <v>2</v>
      </c>
      <c r="E3" s="31" t="s">
        <v>34</v>
      </c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</row>
    <row r="4" spans="1:26" ht="12.75" customHeight="1" x14ac:dyDescent="0.25">
      <c r="A4" s="33" t="s">
        <v>37</v>
      </c>
      <c r="B4" s="37" t="s">
        <v>3</v>
      </c>
      <c r="C4" s="41">
        <v>0</v>
      </c>
      <c r="D4" s="48">
        <f>16*8</f>
        <v>128</v>
      </c>
      <c r="E4" s="74">
        <v>8</v>
      </c>
      <c r="F4" s="4" t="s">
        <v>81</v>
      </c>
      <c r="G4" s="4"/>
      <c r="H4" s="4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</row>
    <row r="5" spans="1:26" ht="12.75" customHeight="1" thickBot="1" x14ac:dyDescent="0.3">
      <c r="A5" s="60" t="s">
        <v>38</v>
      </c>
      <c r="B5" s="55" t="s">
        <v>36</v>
      </c>
      <c r="C5" s="56">
        <v>2</v>
      </c>
      <c r="D5" s="48">
        <f>16*8</f>
        <v>128</v>
      </c>
      <c r="E5" s="75">
        <v>8</v>
      </c>
      <c r="F5" s="4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</row>
    <row r="6" spans="1:26" ht="12.75" customHeight="1" x14ac:dyDescent="0.25">
      <c r="A6" s="39" t="s">
        <v>84</v>
      </c>
      <c r="B6" s="51" t="s">
        <v>5</v>
      </c>
      <c r="C6" s="52">
        <v>3</v>
      </c>
      <c r="D6" s="53">
        <f>14*4</f>
        <v>56</v>
      </c>
      <c r="E6" s="77">
        <v>4</v>
      </c>
      <c r="F6" s="4" t="s">
        <v>40</v>
      </c>
      <c r="G6" s="4"/>
      <c r="H6" s="66">
        <f>SUM($C$4:$C$12)</f>
        <v>10</v>
      </c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</row>
    <row r="7" spans="1:26" ht="12.75" customHeight="1" x14ac:dyDescent="0.25">
      <c r="A7" s="33" t="s">
        <v>85</v>
      </c>
      <c r="B7" s="37" t="s">
        <v>6</v>
      </c>
      <c r="C7" s="41">
        <v>0</v>
      </c>
      <c r="D7" s="53">
        <f t="shared" ref="D7:D12" si="0">14*4</f>
        <v>56</v>
      </c>
      <c r="E7" s="74">
        <v>4</v>
      </c>
      <c r="F7" s="4"/>
      <c r="G7" s="4"/>
      <c r="H7" s="4"/>
      <c r="I7" s="6"/>
      <c r="J7" s="4"/>
      <c r="K7" s="4"/>
      <c r="L7" s="2"/>
      <c r="M7" s="2"/>
      <c r="N7" s="2"/>
      <c r="O7" s="2"/>
      <c r="P7" s="2"/>
      <c r="Q7" s="2"/>
      <c r="R7" s="2"/>
      <c r="S7" s="2"/>
      <c r="T7" s="2"/>
    </row>
    <row r="8" spans="1:26" ht="12.75" customHeight="1" x14ac:dyDescent="0.25">
      <c r="A8" s="33" t="s">
        <v>86</v>
      </c>
      <c r="B8" s="37" t="s">
        <v>7</v>
      </c>
      <c r="C8" s="41">
        <v>0</v>
      </c>
      <c r="D8" s="53">
        <f t="shared" si="0"/>
        <v>56</v>
      </c>
      <c r="E8" s="74">
        <v>4</v>
      </c>
      <c r="F8" s="4"/>
      <c r="G8" s="4"/>
      <c r="H8" s="7"/>
      <c r="I8" s="6"/>
      <c r="J8" s="6"/>
      <c r="K8" s="6"/>
      <c r="L8" s="2"/>
      <c r="M8" s="2"/>
      <c r="N8" s="2"/>
      <c r="O8" s="2"/>
      <c r="P8" s="2"/>
      <c r="Q8" s="2"/>
      <c r="R8" s="2"/>
      <c r="S8" s="2"/>
      <c r="T8" s="2"/>
    </row>
    <row r="9" spans="1:26" ht="12.75" customHeight="1" x14ac:dyDescent="0.25">
      <c r="A9" s="33" t="s">
        <v>87</v>
      </c>
      <c r="B9" s="37" t="s">
        <v>8</v>
      </c>
      <c r="C9" s="41">
        <v>2</v>
      </c>
      <c r="D9" s="53">
        <f t="shared" si="0"/>
        <v>56</v>
      </c>
      <c r="E9" s="74">
        <v>4</v>
      </c>
      <c r="F9" s="4"/>
      <c r="G9" s="4"/>
      <c r="H9" s="4"/>
      <c r="I9" s="6"/>
      <c r="J9" s="6"/>
      <c r="K9" s="6"/>
      <c r="L9" s="2"/>
      <c r="M9" s="2"/>
      <c r="N9" s="2"/>
      <c r="O9" s="2"/>
      <c r="P9" s="2"/>
      <c r="Q9" s="2"/>
      <c r="R9" s="2"/>
      <c r="S9" s="2"/>
      <c r="T9" s="2"/>
    </row>
    <row r="10" spans="1:26" ht="12.75" customHeight="1" x14ac:dyDescent="0.25">
      <c r="A10" s="33" t="s">
        <v>88</v>
      </c>
      <c r="B10" s="37" t="s">
        <v>9</v>
      </c>
      <c r="C10" s="41">
        <v>0</v>
      </c>
      <c r="D10" s="53">
        <f t="shared" si="0"/>
        <v>56</v>
      </c>
      <c r="E10" s="74">
        <v>4</v>
      </c>
      <c r="F10" s="4"/>
      <c r="G10" s="4"/>
      <c r="H10" s="4"/>
      <c r="I10" s="131"/>
      <c r="J10" s="132"/>
      <c r="K10" s="4"/>
      <c r="L10" s="2"/>
      <c r="M10" s="2"/>
      <c r="N10" s="2"/>
      <c r="O10" s="2"/>
      <c r="P10" s="2"/>
      <c r="Q10" s="2"/>
      <c r="R10" s="2"/>
      <c r="S10" s="2"/>
      <c r="T10" s="2"/>
    </row>
    <row r="11" spans="1:26" ht="12.75" customHeight="1" x14ac:dyDescent="0.25">
      <c r="A11" s="33" t="s">
        <v>89</v>
      </c>
      <c r="B11" s="37" t="s">
        <v>10</v>
      </c>
      <c r="C11" s="41">
        <v>0</v>
      </c>
      <c r="D11" s="53">
        <f t="shared" si="0"/>
        <v>56</v>
      </c>
      <c r="E11" s="74">
        <v>4</v>
      </c>
      <c r="F11" s="4"/>
      <c r="G11" s="4"/>
      <c r="H11" s="4"/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</row>
    <row r="12" spans="1:26" ht="12.75" customHeight="1" x14ac:dyDescent="0.25">
      <c r="A12" s="33" t="s">
        <v>90</v>
      </c>
      <c r="B12" s="37" t="s">
        <v>11</v>
      </c>
      <c r="C12" s="41">
        <v>3</v>
      </c>
      <c r="D12" s="53">
        <f t="shared" si="0"/>
        <v>56</v>
      </c>
      <c r="E12" s="74">
        <v>4</v>
      </c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</row>
    <row r="13" spans="1:26" ht="12.75" customHeight="1" x14ac:dyDescent="0.25">
      <c r="A13" s="5"/>
      <c r="B13" s="5" t="s">
        <v>39</v>
      </c>
      <c r="C13" s="41">
        <f>SUM($C$4:$C$12)</f>
        <v>10</v>
      </c>
      <c r="D13" s="5"/>
      <c r="E13" s="5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</row>
    <row r="14" spans="1:26" ht="12.75" customHeight="1" x14ac:dyDescent="0.25">
      <c r="A14" s="11" t="s">
        <v>13</v>
      </c>
      <c r="B14" s="2"/>
      <c r="C14" s="2"/>
      <c r="D14" s="2"/>
      <c r="E14" s="2"/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9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5">
      <c r="A15" s="12"/>
      <c r="B15" s="13" t="s">
        <v>15</v>
      </c>
      <c r="C15" s="13" t="s">
        <v>16</v>
      </c>
      <c r="D15" s="13" t="s">
        <v>17</v>
      </c>
      <c r="E15" s="13" t="s">
        <v>18</v>
      </c>
      <c r="F15" s="13" t="s">
        <v>19</v>
      </c>
      <c r="G15" s="13" t="s">
        <v>20</v>
      </c>
      <c r="H15" s="13" t="s">
        <v>21</v>
      </c>
      <c r="I15" s="13" t="s">
        <v>22</v>
      </c>
      <c r="J15" s="13" t="s">
        <v>23</v>
      </c>
      <c r="K15" s="13" t="s">
        <v>24</v>
      </c>
      <c r="L15" s="13" t="s">
        <v>25</v>
      </c>
      <c r="M15" s="2"/>
      <c r="N15" s="2"/>
      <c r="O15" s="10"/>
      <c r="P15" s="9"/>
      <c r="Q15" s="2"/>
      <c r="R15" s="2"/>
      <c r="S15" s="2"/>
      <c r="T15" s="2"/>
      <c r="U15" s="2"/>
      <c r="V15" s="2"/>
      <c r="W15" s="2"/>
      <c r="X15" s="2"/>
      <c r="Y15" s="2"/>
    </row>
    <row r="16" spans="1:26" ht="12.75" customHeight="1" x14ac:dyDescent="0.25">
      <c r="A16" s="33" t="s">
        <v>37</v>
      </c>
      <c r="B16" s="42">
        <f>$C$4</f>
        <v>0</v>
      </c>
      <c r="C16" s="42">
        <f>$C$4</f>
        <v>0</v>
      </c>
      <c r="D16" s="42">
        <f>$C$4</f>
        <v>0</v>
      </c>
      <c r="E16" s="42">
        <f>$C$4</f>
        <v>0</v>
      </c>
      <c r="F16" s="14" t="s">
        <v>32</v>
      </c>
      <c r="G16" s="42">
        <f>$C$4</f>
        <v>0</v>
      </c>
      <c r="H16" s="42">
        <f>$C$4</f>
        <v>0</v>
      </c>
      <c r="I16" s="42">
        <f>$C$4</f>
        <v>0</v>
      </c>
      <c r="J16" s="14"/>
      <c r="K16" s="14"/>
      <c r="L16" s="63"/>
      <c r="M16" s="15"/>
      <c r="N16" s="2"/>
      <c r="O16" s="10"/>
      <c r="P16" s="9"/>
      <c r="Q16" s="2"/>
      <c r="R16" s="2"/>
      <c r="S16" s="2"/>
      <c r="T16" s="2"/>
      <c r="U16" s="2"/>
      <c r="V16" s="2"/>
      <c r="W16" s="2"/>
      <c r="X16" s="2"/>
      <c r="Y16" s="2"/>
    </row>
    <row r="17" spans="1:26" ht="12.75" customHeight="1" thickBot="1" x14ac:dyDescent="0.3">
      <c r="A17" s="60" t="s">
        <v>38</v>
      </c>
      <c r="B17" s="61"/>
      <c r="C17" s="61"/>
      <c r="D17" s="62">
        <f t="shared" ref="D17:G17" si="1">$C$5</f>
        <v>2</v>
      </c>
      <c r="E17" s="62">
        <f t="shared" si="1"/>
        <v>2</v>
      </c>
      <c r="F17" s="62">
        <f t="shared" si="1"/>
        <v>2</v>
      </c>
      <c r="G17" s="62">
        <f t="shared" si="1"/>
        <v>2</v>
      </c>
      <c r="H17" s="61" t="s">
        <v>32</v>
      </c>
      <c r="I17" s="62">
        <f t="shared" ref="I17:K17" si="2">$C$5</f>
        <v>2</v>
      </c>
      <c r="J17" s="62">
        <f t="shared" si="2"/>
        <v>2</v>
      </c>
      <c r="K17" s="62">
        <f t="shared" si="2"/>
        <v>2</v>
      </c>
      <c r="L17" s="64"/>
      <c r="M17" s="15"/>
      <c r="N17" s="2"/>
      <c r="O17" s="10"/>
      <c r="P17" s="9"/>
      <c r="Q17" s="2"/>
      <c r="R17" s="2"/>
      <c r="S17" s="2"/>
      <c r="T17" s="2"/>
      <c r="U17" s="2"/>
      <c r="V17" s="2"/>
      <c r="W17" s="2"/>
      <c r="X17" s="2"/>
      <c r="Y17" s="2"/>
    </row>
    <row r="18" spans="1:26" ht="12.75" customHeight="1" x14ac:dyDescent="0.25">
      <c r="A18" s="26" t="s">
        <v>84</v>
      </c>
      <c r="B18" s="42">
        <f>$C$6</f>
        <v>3</v>
      </c>
      <c r="C18" s="42">
        <f>$C$6</f>
        <v>3</v>
      </c>
      <c r="D18" s="42">
        <f>$C$6</f>
        <v>3</v>
      </c>
      <c r="E18" s="42">
        <f>$C$6</f>
        <v>3</v>
      </c>
      <c r="F18" s="14"/>
      <c r="G18" s="14"/>
      <c r="H18" s="14"/>
      <c r="I18" s="14"/>
      <c r="J18" s="14"/>
      <c r="K18" s="14"/>
      <c r="L18" s="63"/>
      <c r="M18" s="15"/>
      <c r="N18" s="10"/>
      <c r="O18" s="9"/>
      <c r="P18" s="2"/>
      <c r="Q18" s="2"/>
      <c r="R18" s="2"/>
      <c r="S18" s="2"/>
      <c r="T18" s="2"/>
      <c r="U18" s="2"/>
      <c r="V18" s="2"/>
      <c r="W18" s="2"/>
      <c r="X18" s="2"/>
    </row>
    <row r="19" spans="1:26" ht="12.75" customHeight="1" x14ac:dyDescent="0.25">
      <c r="A19" s="1" t="s">
        <v>85</v>
      </c>
      <c r="B19" s="14"/>
      <c r="C19" s="42">
        <f>$C$7</f>
        <v>0</v>
      </c>
      <c r="D19" s="42">
        <f>$C$7</f>
        <v>0</v>
      </c>
      <c r="E19" s="42">
        <f>$C$7</f>
        <v>0</v>
      </c>
      <c r="F19" s="42">
        <f>$C$7</f>
        <v>0</v>
      </c>
      <c r="G19" s="14"/>
      <c r="H19" s="14"/>
      <c r="I19" s="14"/>
      <c r="J19" s="14"/>
      <c r="K19" s="14"/>
      <c r="L19" s="63"/>
      <c r="M19" s="15"/>
      <c r="N19" s="10"/>
      <c r="O19" s="9"/>
      <c r="P19" s="2"/>
      <c r="Q19" s="2"/>
      <c r="R19" s="2"/>
      <c r="S19" s="2"/>
      <c r="T19" s="2"/>
      <c r="U19" s="2"/>
      <c r="V19" s="2"/>
      <c r="W19" s="2"/>
      <c r="X19" s="2"/>
    </row>
    <row r="20" spans="1:26" ht="12.75" customHeight="1" x14ac:dyDescent="0.25">
      <c r="A20" s="1" t="s">
        <v>86</v>
      </c>
      <c r="B20" s="14"/>
      <c r="C20" s="14"/>
      <c r="D20" s="42">
        <f>$C$8</f>
        <v>0</v>
      </c>
      <c r="E20" s="42">
        <f>$C$8</f>
        <v>0</v>
      </c>
      <c r="F20" s="42">
        <f>$C$8</f>
        <v>0</v>
      </c>
      <c r="G20" s="42">
        <f>$C$8</f>
        <v>0</v>
      </c>
      <c r="H20" s="14"/>
      <c r="I20" s="14"/>
      <c r="J20" s="14"/>
      <c r="K20" s="14"/>
      <c r="L20" s="63"/>
      <c r="M20" s="15"/>
      <c r="N20" s="10"/>
      <c r="O20" s="9"/>
      <c r="P20" s="2"/>
      <c r="Q20" s="2"/>
      <c r="R20" s="2"/>
      <c r="S20" s="2"/>
      <c r="T20" s="2"/>
      <c r="U20" s="2"/>
      <c r="V20" s="2"/>
      <c r="W20" s="2"/>
      <c r="X20" s="2"/>
    </row>
    <row r="21" spans="1:26" ht="12.75" customHeight="1" x14ac:dyDescent="0.25">
      <c r="A21" s="1" t="s">
        <v>87</v>
      </c>
      <c r="B21" s="14"/>
      <c r="C21" s="14"/>
      <c r="D21" s="14"/>
      <c r="E21" s="42">
        <f>$C$9</f>
        <v>2</v>
      </c>
      <c r="F21" s="42">
        <f>$C$9</f>
        <v>2</v>
      </c>
      <c r="G21" s="42">
        <f>$C$9</f>
        <v>2</v>
      </c>
      <c r="H21" s="42">
        <f>$C$9</f>
        <v>2</v>
      </c>
      <c r="I21" s="14"/>
      <c r="J21" s="14"/>
      <c r="K21" s="14"/>
      <c r="L21" s="63"/>
      <c r="M21" s="15"/>
      <c r="N21" s="10"/>
      <c r="O21" s="9"/>
      <c r="P21" s="2"/>
      <c r="Q21" s="2"/>
      <c r="R21" s="2"/>
      <c r="S21" s="2"/>
      <c r="T21" s="2"/>
      <c r="U21" s="2"/>
      <c r="V21" s="2"/>
      <c r="W21" s="2"/>
      <c r="X21" s="2"/>
    </row>
    <row r="22" spans="1:26" ht="12.75" customHeight="1" x14ac:dyDescent="0.25">
      <c r="A22" s="1" t="s">
        <v>88</v>
      </c>
      <c r="B22" s="14"/>
      <c r="C22" s="14"/>
      <c r="D22" s="14"/>
      <c r="E22" s="14"/>
      <c r="F22" s="42">
        <f>$C$10</f>
        <v>0</v>
      </c>
      <c r="G22" s="42">
        <f>$C$10</f>
        <v>0</v>
      </c>
      <c r="H22" s="42">
        <f>$C$10</f>
        <v>0</v>
      </c>
      <c r="I22" s="42">
        <f>$C$10</f>
        <v>0</v>
      </c>
      <c r="J22" s="14"/>
      <c r="K22" s="14"/>
      <c r="L22" s="63"/>
      <c r="M22" s="15"/>
      <c r="N22" s="10"/>
      <c r="O22" s="9"/>
      <c r="P22" s="2"/>
      <c r="Q22" s="2"/>
      <c r="R22" s="2"/>
      <c r="S22" s="2"/>
      <c r="T22" s="2"/>
      <c r="U22" s="2"/>
      <c r="V22" s="2"/>
      <c r="W22" s="2"/>
      <c r="X22" s="2"/>
    </row>
    <row r="23" spans="1:26" ht="12.75" customHeight="1" x14ac:dyDescent="0.25">
      <c r="A23" s="1" t="s">
        <v>89</v>
      </c>
      <c r="B23" s="14"/>
      <c r="C23" s="14"/>
      <c r="D23" s="14"/>
      <c r="E23" s="14"/>
      <c r="F23" s="14"/>
      <c r="G23" s="42">
        <f>$C$11</f>
        <v>0</v>
      </c>
      <c r="H23" s="42">
        <f>$C$11</f>
        <v>0</v>
      </c>
      <c r="I23" s="42">
        <f>$C$11</f>
        <v>0</v>
      </c>
      <c r="J23" s="42">
        <f>$C$11</f>
        <v>0</v>
      </c>
      <c r="K23" s="14"/>
      <c r="L23" s="63"/>
      <c r="M23" s="10"/>
      <c r="N23" s="10"/>
      <c r="O23" s="9"/>
      <c r="P23" s="2"/>
      <c r="Q23" s="2"/>
      <c r="R23" s="2"/>
      <c r="S23" s="2"/>
      <c r="T23" s="2"/>
      <c r="U23" s="2"/>
      <c r="V23" s="2"/>
      <c r="W23" s="2"/>
      <c r="X23" s="2"/>
    </row>
    <row r="24" spans="1:26" ht="12.75" customHeight="1" x14ac:dyDescent="0.25">
      <c r="A24" s="1" t="s">
        <v>90</v>
      </c>
      <c r="B24" s="14"/>
      <c r="C24" s="14"/>
      <c r="D24" s="14"/>
      <c r="E24" s="14"/>
      <c r="F24" s="14"/>
      <c r="G24" s="14"/>
      <c r="H24" s="42">
        <f>$C$12</f>
        <v>3</v>
      </c>
      <c r="I24" s="42">
        <f>$C$12</f>
        <v>3</v>
      </c>
      <c r="J24" s="42">
        <f>$C$12</f>
        <v>3</v>
      </c>
      <c r="K24" s="42">
        <f>$C$12</f>
        <v>3</v>
      </c>
      <c r="L24" s="63"/>
      <c r="M24" s="10"/>
      <c r="N24" s="10"/>
      <c r="O24" s="9"/>
      <c r="P24" s="2"/>
      <c r="Q24" s="2"/>
      <c r="R24" s="2"/>
      <c r="S24" s="2"/>
      <c r="T24" s="2"/>
      <c r="U24" s="2"/>
      <c r="V24" s="2"/>
      <c r="W24" s="2"/>
      <c r="X24" s="2"/>
    </row>
    <row r="25" spans="1:26" ht="12.75" customHeight="1" x14ac:dyDescent="0.25">
      <c r="A25" s="3" t="s">
        <v>27</v>
      </c>
      <c r="B25" s="5"/>
      <c r="C25" s="21"/>
      <c r="D25" s="2"/>
      <c r="E25" s="2"/>
      <c r="F25" s="2"/>
      <c r="G25" s="2"/>
      <c r="H25" s="2"/>
      <c r="I25" s="2"/>
      <c r="J25" s="2"/>
      <c r="K25" s="2"/>
      <c r="L25" s="2"/>
      <c r="M25" s="15"/>
      <c r="N25" s="10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6" ht="12.75" customHeight="1" x14ac:dyDescent="0.25">
      <c r="A26" s="33" t="s">
        <v>33</v>
      </c>
      <c r="B26" s="33"/>
      <c r="C26" s="38">
        <f>SUMPRODUCT(C4:C12,D4:D12)</f>
        <v>704</v>
      </c>
      <c r="D26" s="33"/>
      <c r="E26" s="2"/>
      <c r="F26" s="2"/>
      <c r="G26" s="2"/>
      <c r="H26" s="2"/>
      <c r="I26" s="2"/>
      <c r="J26" s="2"/>
      <c r="K26" s="2"/>
      <c r="L26" s="2"/>
      <c r="M26" s="2"/>
      <c r="N26" s="15"/>
      <c r="O26" s="18"/>
      <c r="P26" s="10"/>
      <c r="Q26" s="2"/>
      <c r="R26" s="2"/>
      <c r="S26" s="2"/>
      <c r="T26" s="2"/>
      <c r="U26" s="2"/>
      <c r="V26" s="2"/>
      <c r="W26" s="2"/>
      <c r="X26" s="2"/>
      <c r="Y26" s="2"/>
    </row>
    <row r="27" spans="1:26" ht="12.75" customHeight="1" x14ac:dyDescent="0.25">
      <c r="A27" s="5"/>
      <c r="B27" s="78"/>
      <c r="C27" s="79"/>
      <c r="D27" s="2"/>
      <c r="E27" s="2"/>
      <c r="F27" s="2"/>
      <c r="G27" s="10"/>
      <c r="H27" s="2"/>
      <c r="I27" s="2"/>
      <c r="J27" s="2"/>
      <c r="K27" s="2"/>
      <c r="L27" s="2"/>
      <c r="M27" s="2"/>
      <c r="N27" s="2"/>
      <c r="O27" s="18"/>
      <c r="P27" s="10"/>
      <c r="Q27" s="2"/>
      <c r="R27" s="2"/>
      <c r="S27" s="2"/>
      <c r="T27" s="2"/>
      <c r="U27" s="2"/>
      <c r="V27" s="2"/>
      <c r="W27" s="2"/>
      <c r="X27" s="2"/>
      <c r="Y27" s="2"/>
    </row>
    <row r="28" spans="1:26" ht="12.75" customHeight="1" x14ac:dyDescent="0.25">
      <c r="A28" s="34" t="s">
        <v>28</v>
      </c>
      <c r="B28" s="31" t="s">
        <v>29</v>
      </c>
      <c r="C28" s="32"/>
      <c r="D28" s="31" t="s">
        <v>30</v>
      </c>
      <c r="E28" s="3"/>
      <c r="F28" s="2"/>
      <c r="G28" s="2"/>
      <c r="H28" s="2"/>
      <c r="I28" s="2"/>
      <c r="J28" s="2"/>
      <c r="K28" s="2"/>
      <c r="L28" s="2"/>
      <c r="M28" s="2"/>
      <c r="N28" s="2"/>
      <c r="O28" s="18"/>
      <c r="P28" s="10"/>
      <c r="Q28" s="2"/>
      <c r="R28" s="2"/>
      <c r="S28" s="2"/>
      <c r="T28" s="2"/>
      <c r="U28" s="2"/>
      <c r="V28" s="2"/>
      <c r="W28" s="2"/>
      <c r="X28" s="2"/>
      <c r="Y28" s="2"/>
    </row>
    <row r="29" spans="1:26" ht="12.75" customHeight="1" x14ac:dyDescent="0.25">
      <c r="A29" s="33" t="s">
        <v>93</v>
      </c>
      <c r="B29" s="40">
        <f>B16+B18</f>
        <v>3</v>
      </c>
      <c r="C29" s="45" t="s">
        <v>31</v>
      </c>
      <c r="D29" s="40">
        <v>3</v>
      </c>
      <c r="E29" s="46"/>
      <c r="F29" s="2"/>
      <c r="G29" s="2"/>
      <c r="H29" s="2"/>
      <c r="I29" s="2"/>
      <c r="J29" s="2"/>
      <c r="K29" s="2"/>
      <c r="L29" s="2"/>
      <c r="M29" s="2"/>
      <c r="N29" s="2"/>
      <c r="O29" s="22"/>
      <c r="P29" s="10"/>
      <c r="Q29" s="2"/>
      <c r="R29" s="2"/>
      <c r="S29" s="2"/>
      <c r="T29" s="2"/>
      <c r="U29" s="2"/>
      <c r="V29" s="2"/>
      <c r="W29" s="2"/>
      <c r="X29" s="2"/>
      <c r="Y29" s="2"/>
    </row>
    <row r="30" spans="1:26" ht="12.75" customHeight="1" x14ac:dyDescent="0.25">
      <c r="A30" s="33" t="s">
        <v>94</v>
      </c>
      <c r="B30" s="40">
        <f>C16+C18+C19</f>
        <v>3</v>
      </c>
      <c r="C30" s="45" t="s">
        <v>31</v>
      </c>
      <c r="D30" s="40">
        <v>3</v>
      </c>
      <c r="E30" s="46"/>
      <c r="F30" s="2"/>
      <c r="G30" s="2"/>
      <c r="H30" s="2"/>
      <c r="I30" s="2"/>
      <c r="J30" s="2"/>
      <c r="K30" s="2"/>
      <c r="L30" s="2"/>
      <c r="M30" s="2"/>
      <c r="N30" s="2"/>
      <c r="O30" s="2"/>
      <c r="P30" s="22"/>
      <c r="Q30" s="10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5">
      <c r="A31" s="33" t="s">
        <v>95</v>
      </c>
      <c r="B31" s="40">
        <f>SUM(D16:D20)</f>
        <v>5</v>
      </c>
      <c r="C31" s="45" t="s">
        <v>31</v>
      </c>
      <c r="D31" s="40">
        <v>3</v>
      </c>
      <c r="E31" s="47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26" ht="12.75" customHeight="1" x14ac:dyDescent="0.25">
      <c r="A32" s="33" t="s">
        <v>96</v>
      </c>
      <c r="B32" s="40">
        <f>SUM(E16:E21)</f>
        <v>7</v>
      </c>
      <c r="C32" s="45" t="s">
        <v>31</v>
      </c>
      <c r="D32" s="40">
        <v>3</v>
      </c>
      <c r="E32" s="4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26" ht="12.75" customHeight="1" x14ac:dyDescent="0.25">
      <c r="A33" s="33" t="s">
        <v>97</v>
      </c>
      <c r="B33" s="40">
        <f>F17+SUM(F19:F22)</f>
        <v>4</v>
      </c>
      <c r="C33" s="45" t="s">
        <v>31</v>
      </c>
      <c r="D33" s="40">
        <v>3</v>
      </c>
      <c r="E33" s="4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26" ht="12.75" customHeight="1" x14ac:dyDescent="0.25">
      <c r="A34" s="33" t="s">
        <v>98</v>
      </c>
      <c r="B34" s="40">
        <f>SUM(G16:G17)+SUM(G20:G23)</f>
        <v>4</v>
      </c>
      <c r="C34" s="45" t="s">
        <v>31</v>
      </c>
      <c r="D34" s="40">
        <v>3</v>
      </c>
      <c r="E34" s="4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26" ht="12.75" customHeight="1" x14ac:dyDescent="0.25">
      <c r="A35" s="33" t="s">
        <v>99</v>
      </c>
      <c r="B35" s="40">
        <f>H16+SUM(H21:H24)</f>
        <v>5</v>
      </c>
      <c r="C35" s="45" t="s">
        <v>31</v>
      </c>
      <c r="D35" s="40">
        <v>5</v>
      </c>
      <c r="E35" s="47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26" ht="12.75" customHeight="1" x14ac:dyDescent="0.25">
      <c r="A36" s="33" t="s">
        <v>100</v>
      </c>
      <c r="B36" s="40">
        <f>I16+I17+SUM(I22:I24)</f>
        <v>5</v>
      </c>
      <c r="C36" s="45" t="s">
        <v>31</v>
      </c>
      <c r="D36" s="40">
        <v>5</v>
      </c>
      <c r="E36" s="4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26" ht="12.75" customHeight="1" x14ac:dyDescent="0.25">
      <c r="A37" s="33" t="s">
        <v>101</v>
      </c>
      <c r="B37" s="40">
        <f>J17+J23+J24</f>
        <v>5</v>
      </c>
      <c r="C37" s="45" t="s">
        <v>31</v>
      </c>
      <c r="D37" s="40">
        <v>5</v>
      </c>
      <c r="E37" s="4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26" ht="12.75" customHeight="1" x14ac:dyDescent="0.25">
      <c r="A38" s="33" t="s">
        <v>102</v>
      </c>
      <c r="B38" s="40">
        <f>K17+K24</f>
        <v>5</v>
      </c>
      <c r="C38" s="45" t="s">
        <v>31</v>
      </c>
      <c r="D38" s="40">
        <v>5</v>
      </c>
      <c r="E38" s="4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26" ht="12.75" customHeight="1" x14ac:dyDescent="0.25">
      <c r="A39" s="33" t="s">
        <v>104</v>
      </c>
      <c r="B39" s="40">
        <f>SUM(C4:C5)</f>
        <v>2</v>
      </c>
      <c r="C39" s="45" t="s">
        <v>31</v>
      </c>
      <c r="D39" s="40">
        <f>0.2*SUM(C4:C12)</f>
        <v>2</v>
      </c>
      <c r="E39" s="4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26" ht="12.75" customHeight="1" x14ac:dyDescent="0.25">
      <c r="A40" s="33" t="s">
        <v>107</v>
      </c>
      <c r="B40" s="40">
        <f>SUM(C4:C12)</f>
        <v>10</v>
      </c>
      <c r="C40" s="45" t="s">
        <v>31</v>
      </c>
      <c r="D40" s="40">
        <v>9</v>
      </c>
      <c r="E40" s="4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26" ht="12.75" customHeight="1" x14ac:dyDescent="0.25">
      <c r="A41" s="33"/>
      <c r="B41" s="40"/>
      <c r="C41" s="45"/>
      <c r="D41" s="40"/>
      <c r="E41" s="4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26" ht="12.75" customHeight="1" x14ac:dyDescent="0.25">
      <c r="A42" s="2"/>
      <c r="B42" s="2"/>
      <c r="C42" s="2"/>
      <c r="D42" s="2"/>
      <c r="E42" s="4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26" ht="12.75" customHeight="1" x14ac:dyDescent="0.25">
      <c r="A43" s="2"/>
      <c r="B43" s="2"/>
      <c r="C43" s="2"/>
      <c r="D43" s="2"/>
      <c r="E43" s="4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26" ht="12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26" ht="12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26" ht="12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26" ht="12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5">
      <c r="A48" s="2"/>
      <c r="B48" s="2"/>
      <c r="C48" s="2"/>
      <c r="D48" s="2"/>
      <c r="E48" s="2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5"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5"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5"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5"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5"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5"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5:26" ht="12.75" customHeight="1" x14ac:dyDescent="0.25"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mergeCells count="2">
    <mergeCell ref="F1:K2"/>
    <mergeCell ref="I10:J10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C471B-BE9F-42D3-B0E1-70377C6CF17A}">
  <dimension ref="A1:Z992"/>
  <sheetViews>
    <sheetView showGridLines="0" zoomScaleNormal="100" workbookViewId="0">
      <selection activeCell="R44" sqref="R44"/>
    </sheetView>
  </sheetViews>
  <sheetFormatPr defaultColWidth="14.44140625" defaultRowHeight="15" customHeight="1" x14ac:dyDescent="0.25"/>
  <cols>
    <col min="1" max="1" width="32.44140625" customWidth="1"/>
    <col min="2" max="14" width="8.33203125" customWidth="1"/>
    <col min="15" max="15" width="5.33203125" customWidth="1"/>
    <col min="16" max="16" width="22.88671875" customWidth="1"/>
    <col min="17" max="17" width="5.6640625" customWidth="1"/>
    <col min="18" max="26" width="8.88671875" customWidth="1"/>
  </cols>
  <sheetData>
    <row r="1" spans="1:26" ht="18.899999999999999" customHeight="1" x14ac:dyDescent="0.25">
      <c r="A1" s="68" t="s">
        <v>72</v>
      </c>
      <c r="B1" s="28"/>
      <c r="C1" s="28"/>
      <c r="D1" s="28"/>
      <c r="E1" s="28"/>
      <c r="F1" s="123" t="s">
        <v>42</v>
      </c>
      <c r="G1" s="134"/>
      <c r="H1" s="135"/>
      <c r="I1" s="135"/>
      <c r="J1" s="135"/>
      <c r="K1" s="135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6" ht="12.75" customHeight="1" x14ac:dyDescent="0.25">
      <c r="A2" s="28"/>
      <c r="B2" s="28"/>
      <c r="C2" s="28"/>
      <c r="D2" s="28"/>
      <c r="E2" s="28"/>
      <c r="F2" s="134"/>
      <c r="G2" s="134"/>
      <c r="H2" s="135"/>
      <c r="I2" s="135"/>
      <c r="J2" s="135"/>
      <c r="K2" s="13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6" ht="12.75" customHeight="1" x14ac:dyDescent="0.25">
      <c r="A3" s="31" t="s">
        <v>0</v>
      </c>
      <c r="B3" s="32"/>
      <c r="C3" s="31" t="s">
        <v>1</v>
      </c>
      <c r="D3" s="31" t="s">
        <v>2</v>
      </c>
      <c r="E3" s="31" t="s">
        <v>34</v>
      </c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</row>
    <row r="4" spans="1:26" ht="12.75" customHeight="1" x14ac:dyDescent="0.25">
      <c r="A4" s="33" t="s">
        <v>69</v>
      </c>
      <c r="B4" s="37" t="s">
        <v>3</v>
      </c>
      <c r="C4" s="41">
        <v>0</v>
      </c>
      <c r="D4" s="48">
        <f>16*8</f>
        <v>128</v>
      </c>
      <c r="E4" s="57">
        <v>8</v>
      </c>
      <c r="F4" s="4" t="s">
        <v>70</v>
      </c>
      <c r="G4" s="4"/>
      <c r="H4" s="4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</row>
    <row r="5" spans="1:26" ht="12.75" customHeight="1" thickBot="1" x14ac:dyDescent="0.3">
      <c r="A5" s="60" t="s">
        <v>71</v>
      </c>
      <c r="B5" s="55" t="s">
        <v>36</v>
      </c>
      <c r="C5" s="56">
        <v>1</v>
      </c>
      <c r="D5" s="69">
        <f>16*8</f>
        <v>128</v>
      </c>
      <c r="E5" s="58">
        <v>8</v>
      </c>
      <c r="F5" s="4" t="s">
        <v>73</v>
      </c>
      <c r="G5" s="4"/>
      <c r="H5" s="4" t="s">
        <v>75</v>
      </c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</row>
    <row r="6" spans="1:26" ht="12.75" customHeight="1" x14ac:dyDescent="0.25">
      <c r="A6" s="39" t="s">
        <v>47</v>
      </c>
      <c r="B6" s="51" t="s">
        <v>5</v>
      </c>
      <c r="C6" s="52">
        <v>1</v>
      </c>
      <c r="D6" s="53">
        <f>15*4</f>
        <v>60</v>
      </c>
      <c r="E6" s="59">
        <v>4</v>
      </c>
      <c r="F6" s="4"/>
      <c r="G6" s="4"/>
      <c r="H6" s="4"/>
      <c r="I6" s="4"/>
      <c r="J6" s="4"/>
      <c r="K6" s="4"/>
      <c r="L6" s="2"/>
      <c r="M6" s="2"/>
      <c r="N6" s="2"/>
      <c r="O6" s="2"/>
      <c r="P6" s="2"/>
      <c r="Q6" s="2"/>
      <c r="R6" s="2"/>
      <c r="S6" s="2"/>
      <c r="T6" s="2"/>
    </row>
    <row r="7" spans="1:26" ht="12.75" customHeight="1" x14ac:dyDescent="0.25">
      <c r="A7" s="33" t="s">
        <v>48</v>
      </c>
      <c r="B7" s="37" t="s">
        <v>6</v>
      </c>
      <c r="C7" s="41">
        <v>0</v>
      </c>
      <c r="D7" s="53">
        <f t="shared" ref="D7:D12" si="0">15*4</f>
        <v>60</v>
      </c>
      <c r="E7" s="57">
        <v>4</v>
      </c>
      <c r="F7" s="4"/>
      <c r="G7" s="4"/>
      <c r="H7" s="4"/>
      <c r="I7" s="6"/>
      <c r="J7" s="4"/>
      <c r="K7" s="4"/>
      <c r="L7" s="2"/>
      <c r="M7" s="2"/>
      <c r="N7" s="2"/>
      <c r="O7" s="2"/>
      <c r="P7" s="2"/>
      <c r="Q7" s="2"/>
      <c r="R7" s="2"/>
      <c r="S7" s="2"/>
      <c r="T7" s="2"/>
    </row>
    <row r="8" spans="1:26" ht="12.75" customHeight="1" x14ac:dyDescent="0.25">
      <c r="A8" s="33" t="s">
        <v>49</v>
      </c>
      <c r="B8" s="37" t="s">
        <v>7</v>
      </c>
      <c r="C8" s="41">
        <v>0</v>
      </c>
      <c r="D8" s="53">
        <f t="shared" si="0"/>
        <v>60</v>
      </c>
      <c r="E8" s="57">
        <v>4</v>
      </c>
      <c r="F8" s="4"/>
      <c r="G8" s="4"/>
      <c r="H8" s="7"/>
      <c r="I8" s="6"/>
      <c r="J8" s="6"/>
      <c r="K8" s="6"/>
      <c r="L8" s="2"/>
      <c r="M8" s="2"/>
      <c r="N8" s="2"/>
      <c r="O8" s="2"/>
      <c r="P8" s="2"/>
      <c r="Q8" s="2"/>
      <c r="R8" s="2"/>
      <c r="S8" s="2"/>
      <c r="T8" s="2"/>
    </row>
    <row r="9" spans="1:26" ht="12.75" customHeight="1" x14ac:dyDescent="0.25">
      <c r="A9" s="33" t="s">
        <v>50</v>
      </c>
      <c r="B9" s="37" t="s">
        <v>8</v>
      </c>
      <c r="C9" s="41">
        <v>1</v>
      </c>
      <c r="D9" s="53">
        <f t="shared" si="0"/>
        <v>60</v>
      </c>
      <c r="E9" s="57">
        <v>4</v>
      </c>
      <c r="F9" s="4"/>
      <c r="G9" s="4"/>
      <c r="H9" s="70"/>
      <c r="I9" s="71"/>
      <c r="J9" s="71"/>
      <c r="K9" s="6"/>
      <c r="L9" s="2"/>
      <c r="M9" s="2"/>
      <c r="N9" s="2"/>
      <c r="O9" s="2"/>
      <c r="P9" s="2"/>
      <c r="Q9" s="2"/>
      <c r="R9" s="2"/>
      <c r="S9" s="2"/>
      <c r="T9" s="2"/>
    </row>
    <row r="10" spans="1:26" ht="12.75" customHeight="1" x14ac:dyDescent="0.25">
      <c r="A10" s="33" t="s">
        <v>51</v>
      </c>
      <c r="B10" s="37" t="s">
        <v>9</v>
      </c>
      <c r="C10" s="41">
        <v>0</v>
      </c>
      <c r="D10" s="53">
        <f t="shared" si="0"/>
        <v>60</v>
      </c>
      <c r="E10" s="57">
        <v>4</v>
      </c>
      <c r="F10" s="4"/>
      <c r="G10" s="4"/>
      <c r="H10" s="70"/>
      <c r="I10" s="136"/>
      <c r="J10" s="136"/>
      <c r="K10" s="4"/>
      <c r="L10" s="2"/>
      <c r="M10" s="2"/>
      <c r="N10" s="2"/>
      <c r="O10" s="2"/>
      <c r="P10" s="2"/>
      <c r="Q10" s="2"/>
      <c r="R10" s="2"/>
      <c r="S10" s="2"/>
      <c r="T10" s="2"/>
    </row>
    <row r="11" spans="1:26" ht="12.75" customHeight="1" x14ac:dyDescent="0.25">
      <c r="A11" s="33" t="s">
        <v>52</v>
      </c>
      <c r="B11" s="37" t="s">
        <v>10</v>
      </c>
      <c r="C11" s="41">
        <v>0</v>
      </c>
      <c r="D11" s="53">
        <f t="shared" si="0"/>
        <v>60</v>
      </c>
      <c r="E11" s="57">
        <v>4</v>
      </c>
      <c r="F11" s="4" t="s">
        <v>40</v>
      </c>
      <c r="G11" s="4"/>
      <c r="H11" s="66">
        <f>SUM($C$4:$C$12)</f>
        <v>4</v>
      </c>
      <c r="I11" s="4"/>
      <c r="J11" s="4"/>
      <c r="K11" s="4"/>
      <c r="L11" s="2"/>
      <c r="M11" s="2"/>
      <c r="N11" s="2"/>
      <c r="O11" s="2"/>
      <c r="P11" s="2"/>
      <c r="Q11" s="2"/>
      <c r="R11" s="2"/>
      <c r="S11" s="2"/>
      <c r="T11" s="2"/>
    </row>
    <row r="12" spans="1:26" ht="12.75" customHeight="1" x14ac:dyDescent="0.25">
      <c r="A12" s="33" t="s">
        <v>53</v>
      </c>
      <c r="B12" s="37" t="s">
        <v>11</v>
      </c>
      <c r="C12" s="41">
        <v>1</v>
      </c>
      <c r="D12" s="53">
        <f t="shared" si="0"/>
        <v>60</v>
      </c>
      <c r="E12" s="57">
        <v>4</v>
      </c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</row>
    <row r="13" spans="1:26" ht="12.75" customHeight="1" x14ac:dyDescent="0.25">
      <c r="A13" s="5"/>
      <c r="B13" s="5" t="s">
        <v>39</v>
      </c>
      <c r="C13" s="41">
        <f>SUM($C$4:$C$12)</f>
        <v>4</v>
      </c>
      <c r="D13" s="5"/>
      <c r="E13" s="5"/>
      <c r="F13" s="4"/>
      <c r="G13" s="4"/>
      <c r="H13" s="4"/>
      <c r="I13" s="4"/>
      <c r="J13" s="4"/>
      <c r="K13" s="4"/>
      <c r="L13" s="2"/>
      <c r="M13" s="2"/>
      <c r="N13" s="2"/>
      <c r="O13" s="2"/>
      <c r="P13" s="2"/>
      <c r="Q13" s="2"/>
      <c r="R13" s="2"/>
      <c r="S13" s="2"/>
      <c r="T13" s="2"/>
    </row>
    <row r="14" spans="1:26" ht="12.75" customHeight="1" x14ac:dyDescent="0.25">
      <c r="A14" s="11" t="s">
        <v>13</v>
      </c>
      <c r="B14" s="2"/>
      <c r="C14" s="2"/>
      <c r="D14" s="2"/>
      <c r="E14" s="2"/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9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5">
      <c r="A15" s="12"/>
      <c r="B15" s="13" t="s">
        <v>15</v>
      </c>
      <c r="C15" s="13" t="s">
        <v>16</v>
      </c>
      <c r="D15" s="13" t="s">
        <v>17</v>
      </c>
      <c r="E15" s="13" t="s">
        <v>18</v>
      </c>
      <c r="F15" s="13" t="s">
        <v>19</v>
      </c>
      <c r="G15" s="13" t="s">
        <v>20</v>
      </c>
      <c r="H15" s="13" t="s">
        <v>21</v>
      </c>
      <c r="I15" s="13" t="s">
        <v>22</v>
      </c>
      <c r="J15" s="13" t="s">
        <v>23</v>
      </c>
      <c r="K15" s="13" t="s">
        <v>24</v>
      </c>
      <c r="L15" s="13" t="s">
        <v>25</v>
      </c>
      <c r="M15" s="2"/>
      <c r="N15" s="2"/>
      <c r="O15" s="10"/>
      <c r="P15" s="9"/>
      <c r="Q15" s="2"/>
      <c r="R15" s="2"/>
      <c r="S15" s="2"/>
      <c r="T15" s="2"/>
      <c r="U15" s="2"/>
      <c r="V15" s="2"/>
      <c r="W15" s="2"/>
      <c r="X15" s="2"/>
      <c r="Y15" s="2"/>
    </row>
    <row r="16" spans="1:26" ht="12.75" customHeight="1" x14ac:dyDescent="0.25">
      <c r="A16" s="33" t="s">
        <v>37</v>
      </c>
      <c r="B16" s="42">
        <f>$C$4</f>
        <v>0</v>
      </c>
      <c r="C16" s="42">
        <f>$C$4</f>
        <v>0</v>
      </c>
      <c r="D16" s="42">
        <f>$C$4</f>
        <v>0</v>
      </c>
      <c r="E16" s="42">
        <f>$C$4</f>
        <v>0</v>
      </c>
      <c r="F16" s="14" t="s">
        <v>32</v>
      </c>
      <c r="G16" s="42">
        <f>$C$4</f>
        <v>0</v>
      </c>
      <c r="H16" s="42">
        <f>$C$4</f>
        <v>0</v>
      </c>
      <c r="I16" s="42">
        <f>$C$4</f>
        <v>0</v>
      </c>
      <c r="J16" s="14"/>
      <c r="K16" s="14"/>
      <c r="L16" s="63"/>
      <c r="M16" s="15"/>
      <c r="N16" s="2"/>
      <c r="O16" s="10"/>
      <c r="P16" s="9"/>
      <c r="Q16" s="2"/>
      <c r="R16" s="2"/>
      <c r="S16" s="2"/>
      <c r="T16" s="2"/>
      <c r="U16" s="2"/>
      <c r="V16" s="2"/>
      <c r="W16" s="2"/>
      <c r="X16" s="2"/>
      <c r="Y16" s="2"/>
    </row>
    <row r="17" spans="1:26" ht="12.75" customHeight="1" thickBot="1" x14ac:dyDescent="0.3">
      <c r="A17" s="60" t="s">
        <v>38</v>
      </c>
      <c r="B17" s="61"/>
      <c r="C17" s="61"/>
      <c r="D17" s="62">
        <f t="shared" ref="D17:G17" si="1">$C$5</f>
        <v>1</v>
      </c>
      <c r="E17" s="62">
        <f t="shared" si="1"/>
        <v>1</v>
      </c>
      <c r="F17" s="62">
        <f t="shared" si="1"/>
        <v>1</v>
      </c>
      <c r="G17" s="62">
        <f t="shared" si="1"/>
        <v>1</v>
      </c>
      <c r="H17" s="61" t="s">
        <v>32</v>
      </c>
      <c r="I17" s="62">
        <f t="shared" ref="I17:K17" si="2">$C$5</f>
        <v>1</v>
      </c>
      <c r="J17" s="62">
        <f t="shared" si="2"/>
        <v>1</v>
      </c>
      <c r="K17" s="62">
        <f t="shared" si="2"/>
        <v>1</v>
      </c>
      <c r="L17" s="64"/>
      <c r="M17" s="15"/>
      <c r="N17" s="2"/>
      <c r="O17" s="10"/>
      <c r="P17" s="9"/>
      <c r="Q17" s="2"/>
      <c r="R17" s="2"/>
      <c r="S17" s="2"/>
      <c r="T17" s="2"/>
      <c r="U17" s="2"/>
      <c r="V17" s="2"/>
      <c r="W17" s="2"/>
      <c r="X17" s="2"/>
      <c r="Y17" s="2"/>
    </row>
    <row r="18" spans="1:26" ht="12.75" customHeight="1" x14ac:dyDescent="0.25">
      <c r="A18" s="39" t="s">
        <v>47</v>
      </c>
      <c r="B18" s="42">
        <f>$C$6</f>
        <v>1</v>
      </c>
      <c r="C18" s="42">
        <f>$C$6</f>
        <v>1</v>
      </c>
      <c r="D18" s="42">
        <f>$C$6</f>
        <v>1</v>
      </c>
      <c r="E18" s="42">
        <f>$C$6</f>
        <v>1</v>
      </c>
      <c r="F18" s="14"/>
      <c r="G18" s="14"/>
      <c r="H18" s="14"/>
      <c r="I18" s="14"/>
      <c r="J18" s="14"/>
      <c r="K18" s="14"/>
      <c r="L18" s="63"/>
      <c r="M18" s="15"/>
      <c r="N18" s="10"/>
      <c r="O18" s="9"/>
      <c r="P18" s="2"/>
      <c r="Q18" s="2"/>
      <c r="R18" s="2"/>
      <c r="S18" s="2"/>
      <c r="T18" s="2"/>
      <c r="U18" s="2"/>
      <c r="V18" s="2"/>
      <c r="W18" s="2"/>
      <c r="X18" s="2"/>
    </row>
    <row r="19" spans="1:26" ht="12.75" customHeight="1" x14ac:dyDescent="0.25">
      <c r="A19" s="33" t="s">
        <v>48</v>
      </c>
      <c r="B19" s="14"/>
      <c r="C19" s="42">
        <f>$C$7</f>
        <v>0</v>
      </c>
      <c r="D19" s="42">
        <f>$C$7</f>
        <v>0</v>
      </c>
      <c r="E19" s="42">
        <f>$C$7</f>
        <v>0</v>
      </c>
      <c r="F19" s="42">
        <f>$C$7</f>
        <v>0</v>
      </c>
      <c r="G19" s="14"/>
      <c r="H19" s="14"/>
      <c r="I19" s="14"/>
      <c r="J19" s="14"/>
      <c r="K19" s="14"/>
      <c r="L19" s="63"/>
      <c r="M19" s="15"/>
      <c r="N19" s="10"/>
      <c r="O19" s="9"/>
      <c r="P19" s="2"/>
      <c r="Q19" s="2"/>
      <c r="R19" s="2"/>
      <c r="S19" s="2"/>
      <c r="T19" s="2"/>
      <c r="U19" s="2"/>
      <c r="V19" s="2"/>
      <c r="W19" s="2"/>
      <c r="X19" s="2"/>
    </row>
    <row r="20" spans="1:26" ht="12.75" customHeight="1" x14ac:dyDescent="0.25">
      <c r="A20" s="33" t="s">
        <v>49</v>
      </c>
      <c r="B20" s="14"/>
      <c r="C20" s="14"/>
      <c r="D20" s="42">
        <f>$C$8</f>
        <v>0</v>
      </c>
      <c r="E20" s="42">
        <f>$C$8</f>
        <v>0</v>
      </c>
      <c r="F20" s="42">
        <f>$C$8</f>
        <v>0</v>
      </c>
      <c r="G20" s="42">
        <f>$C$8</f>
        <v>0</v>
      </c>
      <c r="H20" s="14"/>
      <c r="I20" s="14"/>
      <c r="J20" s="14"/>
      <c r="K20" s="14"/>
      <c r="L20" s="63"/>
      <c r="M20" s="15"/>
      <c r="N20" s="10"/>
      <c r="O20" s="9"/>
      <c r="P20" s="2"/>
      <c r="Q20" s="2"/>
      <c r="R20" s="2"/>
      <c r="S20" s="2"/>
      <c r="T20" s="2"/>
      <c r="U20" s="2"/>
      <c r="V20" s="2"/>
      <c r="W20" s="2"/>
      <c r="X20" s="2"/>
    </row>
    <row r="21" spans="1:26" ht="12.75" customHeight="1" x14ac:dyDescent="0.25">
      <c r="A21" s="33" t="s">
        <v>50</v>
      </c>
      <c r="B21" s="14"/>
      <c r="C21" s="14"/>
      <c r="D21" s="14"/>
      <c r="E21" s="42">
        <f>$C$9</f>
        <v>1</v>
      </c>
      <c r="F21" s="42">
        <f>$C$9</f>
        <v>1</v>
      </c>
      <c r="G21" s="42">
        <f>$C$9</f>
        <v>1</v>
      </c>
      <c r="H21" s="42">
        <f>$C$9</f>
        <v>1</v>
      </c>
      <c r="I21" s="14"/>
      <c r="J21" s="14"/>
      <c r="K21" s="14"/>
      <c r="L21" s="63"/>
      <c r="M21" s="15"/>
      <c r="N21" s="10"/>
      <c r="O21" s="9"/>
      <c r="P21" s="2"/>
      <c r="Q21" s="2"/>
      <c r="R21" s="2"/>
      <c r="S21" s="2"/>
      <c r="T21" s="2"/>
      <c r="U21" s="2"/>
      <c r="V21" s="2"/>
      <c r="W21" s="2"/>
      <c r="X21" s="2"/>
    </row>
    <row r="22" spans="1:26" ht="12.75" customHeight="1" x14ac:dyDescent="0.25">
      <c r="A22" s="33" t="s">
        <v>51</v>
      </c>
      <c r="B22" s="14"/>
      <c r="C22" s="14"/>
      <c r="D22" s="14"/>
      <c r="E22" s="14"/>
      <c r="F22" s="42">
        <f>$C$10</f>
        <v>0</v>
      </c>
      <c r="G22" s="42">
        <f>$C$10</f>
        <v>0</v>
      </c>
      <c r="H22" s="42">
        <f>$C$10</f>
        <v>0</v>
      </c>
      <c r="I22" s="42">
        <f>$C$10</f>
        <v>0</v>
      </c>
      <c r="J22" s="14"/>
      <c r="K22" s="14"/>
      <c r="L22" s="63"/>
      <c r="M22" s="15"/>
      <c r="N22" s="10"/>
      <c r="O22" s="9"/>
      <c r="P22" s="2"/>
      <c r="Q22" s="2"/>
      <c r="R22" s="2"/>
      <c r="S22" s="2"/>
      <c r="T22" s="2"/>
      <c r="U22" s="2"/>
      <c r="V22" s="2"/>
      <c r="W22" s="2"/>
      <c r="X22" s="2"/>
    </row>
    <row r="23" spans="1:26" ht="12.75" customHeight="1" x14ac:dyDescent="0.25">
      <c r="A23" s="33" t="s">
        <v>52</v>
      </c>
      <c r="B23" s="14"/>
      <c r="C23" s="14"/>
      <c r="D23" s="14"/>
      <c r="E23" s="14"/>
      <c r="F23" s="14"/>
      <c r="G23" s="42">
        <f>$C$11</f>
        <v>0</v>
      </c>
      <c r="H23" s="42">
        <f>$C$11</f>
        <v>0</v>
      </c>
      <c r="I23" s="42">
        <f>$C$11</f>
        <v>0</v>
      </c>
      <c r="J23" s="42">
        <f>$C$11</f>
        <v>0</v>
      </c>
      <c r="K23" s="14"/>
      <c r="L23" s="63"/>
      <c r="M23" s="10"/>
      <c r="N23" s="10"/>
      <c r="O23" s="9"/>
      <c r="P23" s="2"/>
      <c r="Q23" s="2"/>
      <c r="R23" s="2"/>
      <c r="S23" s="2"/>
      <c r="T23" s="2"/>
      <c r="U23" s="2"/>
      <c r="V23" s="2"/>
      <c r="W23" s="2"/>
      <c r="X23" s="2"/>
    </row>
    <row r="24" spans="1:26" ht="12.75" customHeight="1" x14ac:dyDescent="0.25">
      <c r="A24" s="33" t="s">
        <v>53</v>
      </c>
      <c r="B24" s="14"/>
      <c r="C24" s="14"/>
      <c r="D24" s="14"/>
      <c r="E24" s="14"/>
      <c r="F24" s="14"/>
      <c r="G24" s="14"/>
      <c r="H24" s="42">
        <f>$C$12</f>
        <v>1</v>
      </c>
      <c r="I24" s="42">
        <f>$C$12</f>
        <v>1</v>
      </c>
      <c r="J24" s="42">
        <f>$C$12</f>
        <v>1</v>
      </c>
      <c r="K24" s="42">
        <f>$C$12</f>
        <v>1</v>
      </c>
      <c r="L24" s="63"/>
      <c r="M24" s="10"/>
      <c r="N24" s="10"/>
      <c r="O24" s="9"/>
      <c r="P24" s="2"/>
      <c r="Q24" s="2"/>
      <c r="R24" s="2"/>
      <c r="S24" s="2"/>
      <c r="T24" s="2"/>
      <c r="U24" s="2"/>
      <c r="V24" s="2"/>
      <c r="W24" s="2"/>
      <c r="X24" s="2"/>
    </row>
    <row r="25" spans="1:26" ht="12.75" customHeight="1" x14ac:dyDescent="0.25">
      <c r="A25" s="29" t="s">
        <v>27</v>
      </c>
      <c r="B25" s="24"/>
      <c r="C25" s="25"/>
      <c r="D25" s="28"/>
      <c r="E25" s="2"/>
      <c r="F25" s="2"/>
      <c r="G25" s="2"/>
      <c r="H25" s="2"/>
      <c r="I25" s="2"/>
      <c r="J25" s="2"/>
      <c r="K25" s="2"/>
      <c r="L25" s="2"/>
      <c r="M25" s="15"/>
      <c r="N25" s="10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6" ht="12.75" customHeight="1" x14ac:dyDescent="0.25">
      <c r="A26" s="33" t="s">
        <v>33</v>
      </c>
      <c r="B26" s="33"/>
      <c r="C26" s="38">
        <f>SUMPRODUCT(C4:C12,D4:D12)</f>
        <v>308</v>
      </c>
      <c r="D26" s="33"/>
      <c r="E26" s="2"/>
      <c r="F26" s="2"/>
      <c r="G26" s="2"/>
      <c r="H26" s="2"/>
      <c r="I26" s="2"/>
      <c r="J26" s="2"/>
      <c r="K26" s="2"/>
      <c r="L26" s="2"/>
      <c r="M26" s="2"/>
      <c r="N26" s="15"/>
      <c r="O26" s="18"/>
      <c r="P26" s="10"/>
      <c r="Q26" s="2"/>
      <c r="R26" s="2"/>
      <c r="S26" s="2"/>
      <c r="T26" s="2"/>
      <c r="U26" s="2"/>
      <c r="V26" s="2"/>
      <c r="W26" s="2"/>
      <c r="X26" s="2"/>
      <c r="Y26" s="2"/>
    </row>
    <row r="27" spans="1:26" ht="12.75" customHeight="1" x14ac:dyDescent="0.25">
      <c r="A27" s="24"/>
      <c r="B27" s="35"/>
      <c r="C27" s="36"/>
      <c r="D27" s="28"/>
      <c r="E27" s="2"/>
      <c r="F27" s="2"/>
      <c r="G27" s="10"/>
      <c r="H27" s="2"/>
      <c r="I27" s="2"/>
      <c r="J27" s="2"/>
      <c r="K27" s="2"/>
      <c r="L27" s="2"/>
      <c r="M27" s="2"/>
      <c r="N27" s="2"/>
      <c r="O27" s="18"/>
      <c r="P27" s="10"/>
      <c r="Q27" s="2"/>
      <c r="R27" s="2"/>
      <c r="S27" s="2"/>
      <c r="T27" s="2"/>
      <c r="U27" s="2"/>
      <c r="V27" s="2"/>
      <c r="W27" s="2"/>
      <c r="X27" s="2"/>
      <c r="Y27" s="2"/>
    </row>
    <row r="28" spans="1:26" ht="12.75" customHeight="1" x14ac:dyDescent="0.25">
      <c r="A28" s="34" t="s">
        <v>28</v>
      </c>
      <c r="B28" s="31" t="s">
        <v>29</v>
      </c>
      <c r="C28" s="32"/>
      <c r="D28" s="31" t="s">
        <v>30</v>
      </c>
      <c r="E28" s="3"/>
      <c r="F28" s="2"/>
      <c r="G28" s="2"/>
      <c r="H28" s="2"/>
      <c r="I28" s="2"/>
      <c r="J28" s="2"/>
      <c r="K28" s="2"/>
      <c r="L28" s="2"/>
      <c r="M28" s="2"/>
      <c r="N28" s="2"/>
      <c r="O28" s="18"/>
      <c r="P28" s="10"/>
      <c r="Q28" s="2"/>
      <c r="R28" s="2"/>
      <c r="S28" s="2"/>
      <c r="T28" s="2"/>
      <c r="U28" s="2"/>
      <c r="V28" s="2"/>
      <c r="W28" s="2"/>
      <c r="X28" s="2"/>
      <c r="Y28" s="2"/>
    </row>
    <row r="29" spans="1:26" ht="12.75" customHeight="1" x14ac:dyDescent="0.25">
      <c r="A29" s="33" t="s">
        <v>57</v>
      </c>
      <c r="B29" s="40">
        <f>B16+B18</f>
        <v>1</v>
      </c>
      <c r="C29" s="45" t="s">
        <v>31</v>
      </c>
      <c r="D29" s="40">
        <v>1</v>
      </c>
      <c r="E29" s="46"/>
      <c r="F29" s="2"/>
      <c r="G29" s="2"/>
      <c r="H29" s="2"/>
      <c r="I29" s="2"/>
      <c r="J29" s="2"/>
      <c r="K29" s="2"/>
      <c r="L29" s="2"/>
      <c r="M29" s="2"/>
      <c r="N29" s="2"/>
      <c r="O29" s="22"/>
      <c r="P29" s="10"/>
      <c r="Q29" s="2"/>
      <c r="R29" s="2"/>
      <c r="S29" s="2"/>
      <c r="T29" s="2"/>
      <c r="U29" s="2"/>
      <c r="V29" s="2"/>
      <c r="W29" s="2"/>
      <c r="X29" s="2"/>
      <c r="Y29" s="2"/>
    </row>
    <row r="30" spans="1:26" ht="12.75" customHeight="1" x14ac:dyDescent="0.25">
      <c r="A30" s="33" t="s">
        <v>58</v>
      </c>
      <c r="B30" s="40">
        <f>C16+C18+C19</f>
        <v>1</v>
      </c>
      <c r="C30" s="45" t="s">
        <v>31</v>
      </c>
      <c r="D30" s="40">
        <v>1</v>
      </c>
      <c r="E30" s="46"/>
      <c r="F30" s="2"/>
      <c r="G30" s="2"/>
      <c r="H30" s="2"/>
      <c r="I30" s="2"/>
      <c r="J30" s="2"/>
      <c r="K30" s="2"/>
      <c r="L30" s="2"/>
      <c r="M30" s="2"/>
      <c r="N30" s="2"/>
      <c r="O30" s="2"/>
      <c r="P30" s="22"/>
      <c r="Q30" s="10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5">
      <c r="A31" s="33" t="s">
        <v>59</v>
      </c>
      <c r="B31" s="40">
        <f>SUM(D16:D20)</f>
        <v>2</v>
      </c>
      <c r="C31" s="45" t="s">
        <v>31</v>
      </c>
      <c r="D31" s="40">
        <v>1</v>
      </c>
      <c r="E31" s="47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26" ht="12.75" customHeight="1" x14ac:dyDescent="0.25">
      <c r="A32" s="33" t="s">
        <v>60</v>
      </c>
      <c r="B32" s="40">
        <f>SUM(E16:E21)</f>
        <v>3</v>
      </c>
      <c r="C32" s="45" t="s">
        <v>31</v>
      </c>
      <c r="D32" s="40">
        <v>2</v>
      </c>
      <c r="E32" s="4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26" ht="12.75" customHeight="1" x14ac:dyDescent="0.25">
      <c r="A33" s="33" t="s">
        <v>61</v>
      </c>
      <c r="B33" s="40">
        <f>F17+SUM(F19:F22)</f>
        <v>2</v>
      </c>
      <c r="C33" s="45" t="s">
        <v>31</v>
      </c>
      <c r="D33" s="40">
        <v>2</v>
      </c>
      <c r="E33" s="4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26" ht="12.75" customHeight="1" x14ac:dyDescent="0.25">
      <c r="A34" s="33" t="s">
        <v>62</v>
      </c>
      <c r="B34" s="40">
        <f>SUM(G16:G17)+SUM(G20:G23)</f>
        <v>2</v>
      </c>
      <c r="C34" s="45" t="s">
        <v>31</v>
      </c>
      <c r="D34" s="40">
        <v>2</v>
      </c>
      <c r="E34" s="4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26" ht="12.75" customHeight="1" x14ac:dyDescent="0.25">
      <c r="A35" s="33" t="s">
        <v>63</v>
      </c>
      <c r="B35" s="40">
        <f>H16+SUM(H21:H24)</f>
        <v>2</v>
      </c>
      <c r="C35" s="45" t="s">
        <v>31</v>
      </c>
      <c r="D35" s="40">
        <v>2</v>
      </c>
      <c r="E35" s="47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26" ht="12.75" customHeight="1" x14ac:dyDescent="0.25">
      <c r="A36" s="33" t="s">
        <v>64</v>
      </c>
      <c r="B36" s="40">
        <f>I16+I17+SUM(I22:I24)</f>
        <v>2</v>
      </c>
      <c r="C36" s="45" t="s">
        <v>31</v>
      </c>
      <c r="D36" s="40">
        <v>2</v>
      </c>
      <c r="E36" s="4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26" ht="12.75" customHeight="1" x14ac:dyDescent="0.25">
      <c r="A37" s="33" t="s">
        <v>65</v>
      </c>
      <c r="B37" s="40">
        <f>J17+J23+J24</f>
        <v>2</v>
      </c>
      <c r="C37" s="45" t="s">
        <v>31</v>
      </c>
      <c r="D37" s="40">
        <v>2</v>
      </c>
      <c r="E37" s="4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26" ht="12.75" customHeight="1" x14ac:dyDescent="0.25">
      <c r="A38" s="33" t="s">
        <v>66</v>
      </c>
      <c r="B38" s="40">
        <f>K17+K24</f>
        <v>2</v>
      </c>
      <c r="C38" s="45" t="s">
        <v>31</v>
      </c>
      <c r="D38" s="40">
        <v>2</v>
      </c>
      <c r="E38" s="4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26" ht="12.75" customHeight="1" x14ac:dyDescent="0.25">
      <c r="A39" s="33" t="s">
        <v>68</v>
      </c>
      <c r="B39" s="40">
        <f>SUM(C4:C5)</f>
        <v>1</v>
      </c>
      <c r="C39" s="45" t="s">
        <v>31</v>
      </c>
      <c r="D39" s="40">
        <f>0.2*SUM(C4:C12)</f>
        <v>0.8</v>
      </c>
      <c r="E39" s="47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26" ht="12.75" customHeight="1" x14ac:dyDescent="0.25">
      <c r="A40" s="33" t="s">
        <v>76</v>
      </c>
      <c r="B40" s="40">
        <f>SUM(C4:C12)</f>
        <v>4</v>
      </c>
      <c r="C40" s="45" t="s">
        <v>31</v>
      </c>
      <c r="D40" s="40">
        <v>2</v>
      </c>
      <c r="E40" s="47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26" ht="12.75" customHeight="1" x14ac:dyDescent="0.25">
      <c r="A41" s="2"/>
      <c r="B41" s="2"/>
      <c r="C41" s="2"/>
      <c r="D41" s="2"/>
      <c r="E41" s="47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26" ht="12.75" customHeight="1" x14ac:dyDescent="0.25">
      <c r="A42" s="2"/>
      <c r="B42" s="2"/>
      <c r="C42" s="2"/>
      <c r="D42" s="2"/>
      <c r="E42" s="4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26" ht="12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26" ht="12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26" ht="12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26" ht="12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5">
      <c r="A47" s="2"/>
      <c r="B47" s="2"/>
      <c r="C47" s="2"/>
      <c r="D47" s="2"/>
      <c r="E47" s="23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5"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5"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5"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5"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5"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5"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5"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</sheetData>
  <mergeCells count="2">
    <mergeCell ref="F1:K2"/>
    <mergeCell ref="I10:J10"/>
  </mergeCells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00411-F361-472D-919C-64968ECAA156}">
  <dimension ref="A1:Z993"/>
  <sheetViews>
    <sheetView showGridLines="0" zoomScale="75" workbookViewId="0">
      <selection activeCell="H6" sqref="H6"/>
    </sheetView>
  </sheetViews>
  <sheetFormatPr defaultColWidth="14.44140625" defaultRowHeight="13.2" x14ac:dyDescent="0.25"/>
  <cols>
    <col min="1" max="1" width="31.6640625" customWidth="1"/>
    <col min="2" max="14" width="8.33203125" customWidth="1"/>
    <col min="15" max="15" width="5.33203125" customWidth="1"/>
    <col min="16" max="16" width="22.88671875" customWidth="1"/>
    <col min="17" max="17" width="5.6640625" customWidth="1"/>
    <col min="18" max="26" width="8.88671875" customWidth="1"/>
  </cols>
  <sheetData>
    <row r="1" spans="1:26" ht="12.75" customHeight="1" x14ac:dyDescent="0.25">
      <c r="A1" s="80" t="s">
        <v>106</v>
      </c>
      <c r="B1" s="2"/>
      <c r="C1" s="2"/>
      <c r="D1" s="2"/>
      <c r="E1" s="2"/>
      <c r="F1" s="123" t="s">
        <v>108</v>
      </c>
      <c r="G1" s="124"/>
      <c r="H1" s="125"/>
      <c r="I1" s="125"/>
      <c r="J1" s="125"/>
      <c r="K1" s="125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5">
      <c r="A2" s="2"/>
      <c r="B2" s="2"/>
      <c r="C2" s="2"/>
      <c r="D2" s="2"/>
      <c r="E2" s="2"/>
      <c r="F2" s="124"/>
      <c r="G2" s="124"/>
      <c r="H2" s="125"/>
      <c r="I2" s="125"/>
      <c r="J2" s="125"/>
      <c r="K2" s="125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6" ht="12.75" customHeight="1" x14ac:dyDescent="0.25">
      <c r="A3" s="31" t="s">
        <v>0</v>
      </c>
      <c r="B3" s="32"/>
      <c r="C3" s="31" t="s">
        <v>1</v>
      </c>
      <c r="D3" s="31" t="s">
        <v>2</v>
      </c>
      <c r="E3" s="31" t="s">
        <v>34</v>
      </c>
      <c r="F3" s="4"/>
      <c r="G3" s="4"/>
      <c r="H3" s="4"/>
      <c r="I3" s="4"/>
      <c r="J3" s="4"/>
      <c r="K3" s="4"/>
      <c r="L3" s="2"/>
      <c r="M3" s="2"/>
      <c r="N3" s="2"/>
      <c r="O3" s="2"/>
      <c r="P3" s="2"/>
      <c r="Q3" s="2"/>
      <c r="R3" s="2"/>
      <c r="S3" s="2"/>
      <c r="T3" s="2"/>
    </row>
    <row r="4" spans="1:26" ht="12.75" customHeight="1" x14ac:dyDescent="0.25">
      <c r="A4" s="33" t="s">
        <v>109</v>
      </c>
      <c r="B4" s="37" t="s">
        <v>3</v>
      </c>
      <c r="C4" s="81">
        <v>0</v>
      </c>
      <c r="D4" s="48">
        <f>14*8</f>
        <v>112</v>
      </c>
      <c r="E4" s="74">
        <v>8</v>
      </c>
      <c r="F4" s="4" t="s">
        <v>110</v>
      </c>
      <c r="G4" s="4"/>
      <c r="H4" s="4"/>
      <c r="I4" s="4"/>
      <c r="J4" s="4"/>
      <c r="K4" s="4"/>
      <c r="L4" s="2"/>
      <c r="M4" s="2"/>
      <c r="N4" s="2"/>
      <c r="O4" s="2"/>
      <c r="P4" s="2"/>
      <c r="Q4" s="2"/>
      <c r="R4" s="2"/>
      <c r="S4" s="2"/>
      <c r="T4" s="2"/>
    </row>
    <row r="5" spans="1:26" ht="12.75" customHeight="1" thickBot="1" x14ac:dyDescent="0.3">
      <c r="A5" s="60" t="s">
        <v>111</v>
      </c>
      <c r="B5" s="55" t="s">
        <v>36</v>
      </c>
      <c r="C5" s="82">
        <v>0</v>
      </c>
      <c r="D5" s="48">
        <f>14*8</f>
        <v>112</v>
      </c>
      <c r="E5" s="75">
        <v>8</v>
      </c>
      <c r="F5" s="4"/>
      <c r="G5" s="4"/>
      <c r="H5" s="4"/>
      <c r="I5" s="4"/>
      <c r="J5" s="4"/>
      <c r="K5" s="4"/>
      <c r="L5" s="2"/>
      <c r="M5" s="2"/>
      <c r="N5" s="2"/>
      <c r="O5" s="2"/>
      <c r="P5" s="2"/>
      <c r="Q5" s="2"/>
      <c r="R5" s="2"/>
      <c r="S5" s="2"/>
      <c r="T5" s="2"/>
    </row>
    <row r="6" spans="1:26" ht="12.75" customHeight="1" x14ac:dyDescent="0.25">
      <c r="A6" s="39" t="s">
        <v>112</v>
      </c>
      <c r="B6" s="51" t="s">
        <v>5</v>
      </c>
      <c r="C6" s="83">
        <v>1</v>
      </c>
      <c r="D6" s="53">
        <f>14*4</f>
        <v>56</v>
      </c>
      <c r="E6" s="77">
        <v>4</v>
      </c>
      <c r="F6" s="4" t="s">
        <v>40</v>
      </c>
      <c r="G6" s="4"/>
      <c r="H6" s="66">
        <f>SUM($C$4:$C$12)</f>
        <v>3</v>
      </c>
      <c r="I6" s="76"/>
      <c r="J6" s="4"/>
      <c r="K6" s="4"/>
      <c r="L6" s="2"/>
      <c r="M6" s="2"/>
      <c r="N6" s="2"/>
      <c r="O6" s="2"/>
      <c r="P6" s="2"/>
      <c r="Q6" s="2"/>
      <c r="R6" s="2"/>
      <c r="S6" s="2"/>
      <c r="T6" s="2"/>
    </row>
    <row r="7" spans="1:26" ht="12.75" customHeight="1" x14ac:dyDescent="0.25">
      <c r="A7" s="33" t="s">
        <v>113</v>
      </c>
      <c r="B7" s="37" t="s">
        <v>6</v>
      </c>
      <c r="C7" s="81">
        <v>0</v>
      </c>
      <c r="D7" s="53">
        <f t="shared" ref="D7:D12" si="0">14*4</f>
        <v>56</v>
      </c>
      <c r="E7" s="74">
        <v>4</v>
      </c>
      <c r="F7" s="4"/>
      <c r="G7" s="4"/>
      <c r="H7" s="4"/>
      <c r="I7" s="6"/>
      <c r="J7" s="4"/>
      <c r="K7" s="4"/>
      <c r="L7" s="2"/>
      <c r="M7" s="2"/>
      <c r="N7" s="2"/>
      <c r="O7" s="2"/>
      <c r="P7" s="2"/>
      <c r="Q7" s="2"/>
      <c r="R7" s="2"/>
      <c r="S7" s="2"/>
      <c r="T7" s="2"/>
    </row>
    <row r="8" spans="1:26" ht="12.75" customHeight="1" x14ac:dyDescent="0.25">
      <c r="A8" s="33" t="s">
        <v>114</v>
      </c>
      <c r="B8" s="37" t="s">
        <v>7</v>
      </c>
      <c r="C8" s="81">
        <v>0</v>
      </c>
      <c r="D8" s="53">
        <f t="shared" si="0"/>
        <v>56</v>
      </c>
      <c r="E8" s="74">
        <v>4</v>
      </c>
      <c r="F8" s="4"/>
      <c r="G8" s="4"/>
      <c r="H8" s="7"/>
      <c r="I8" s="6"/>
      <c r="J8" s="6"/>
      <c r="K8" s="6"/>
      <c r="L8" s="2"/>
      <c r="M8" s="2"/>
      <c r="N8" s="2"/>
      <c r="O8" s="2"/>
      <c r="P8" s="2"/>
      <c r="Q8" s="2"/>
      <c r="R8" s="2"/>
      <c r="S8" s="2"/>
      <c r="T8" s="2"/>
    </row>
    <row r="9" spans="1:26" ht="12.75" customHeight="1" x14ac:dyDescent="0.25">
      <c r="A9" s="33" t="s">
        <v>115</v>
      </c>
      <c r="B9" s="37" t="s">
        <v>8</v>
      </c>
      <c r="C9" s="81">
        <v>1</v>
      </c>
      <c r="D9" s="53">
        <f t="shared" si="0"/>
        <v>56</v>
      </c>
      <c r="E9" s="74">
        <v>4</v>
      </c>
      <c r="F9" s="6"/>
      <c r="G9" s="6"/>
      <c r="H9" s="6"/>
      <c r="I9" s="6"/>
      <c r="J9" s="6"/>
      <c r="K9" s="6"/>
      <c r="L9" s="2"/>
      <c r="M9" s="2"/>
      <c r="N9" s="2"/>
      <c r="O9" s="2"/>
      <c r="P9" s="2"/>
      <c r="Q9" s="2"/>
      <c r="R9" s="2"/>
      <c r="S9" s="2"/>
      <c r="T9" s="2"/>
    </row>
    <row r="10" spans="1:26" ht="12.75" customHeight="1" x14ac:dyDescent="0.25">
      <c r="A10" s="33" t="s">
        <v>116</v>
      </c>
      <c r="B10" s="37" t="s">
        <v>9</v>
      </c>
      <c r="C10" s="81">
        <v>0</v>
      </c>
      <c r="D10" s="53">
        <f t="shared" si="0"/>
        <v>56</v>
      </c>
      <c r="E10" s="74">
        <v>4</v>
      </c>
      <c r="F10" s="6"/>
      <c r="G10" s="6"/>
      <c r="H10" s="6"/>
      <c r="I10" s="6"/>
      <c r="J10" s="6"/>
      <c r="K10" s="4"/>
      <c r="L10" s="2"/>
      <c r="M10" s="2"/>
      <c r="N10" s="2"/>
      <c r="O10" s="2"/>
      <c r="P10" s="2"/>
      <c r="Q10" s="2"/>
      <c r="R10" s="2"/>
      <c r="S10" s="2"/>
      <c r="T10" s="2"/>
    </row>
    <row r="11" spans="1:26" ht="12.75" customHeight="1" x14ac:dyDescent="0.25">
      <c r="A11" s="33" t="s">
        <v>117</v>
      </c>
      <c r="B11" s="37" t="s">
        <v>10</v>
      </c>
      <c r="C11" s="81">
        <v>0</v>
      </c>
      <c r="D11" s="53">
        <f t="shared" si="0"/>
        <v>56</v>
      </c>
      <c r="E11" s="74">
        <v>4</v>
      </c>
      <c r="F11" s="6"/>
      <c r="G11" s="6"/>
      <c r="H11" s="6"/>
      <c r="I11" s="6"/>
      <c r="J11" s="6"/>
      <c r="K11" s="4"/>
      <c r="L11" s="2"/>
      <c r="M11" s="2"/>
      <c r="N11" s="2"/>
      <c r="O11" s="2"/>
      <c r="P11" s="2"/>
      <c r="Q11" s="2"/>
      <c r="R11" s="2"/>
      <c r="S11" s="2"/>
      <c r="T11" s="2"/>
    </row>
    <row r="12" spans="1:26" ht="12.75" customHeight="1" x14ac:dyDescent="0.25">
      <c r="A12" s="33" t="s">
        <v>118</v>
      </c>
      <c r="B12" s="37" t="s">
        <v>11</v>
      </c>
      <c r="C12" s="81">
        <v>1</v>
      </c>
      <c r="D12" s="53">
        <f t="shared" si="0"/>
        <v>56</v>
      </c>
      <c r="E12" s="74">
        <v>4</v>
      </c>
      <c r="F12" s="6"/>
      <c r="G12" s="6"/>
      <c r="H12" s="6"/>
      <c r="I12" s="6"/>
      <c r="J12" s="6"/>
      <c r="K12" s="4"/>
      <c r="L12" s="2"/>
      <c r="M12" s="2"/>
      <c r="N12" s="2"/>
      <c r="O12" s="2"/>
      <c r="P12" s="2"/>
      <c r="Q12" s="2"/>
      <c r="R12" s="2"/>
      <c r="S12" s="2"/>
      <c r="T12" s="2"/>
    </row>
    <row r="13" spans="1:26" ht="12.75" customHeight="1" x14ac:dyDescent="0.25">
      <c r="A13" s="5"/>
      <c r="B13" s="5" t="s">
        <v>39</v>
      </c>
      <c r="C13" s="41">
        <f>SUM(C4:$C$12)</f>
        <v>3</v>
      </c>
      <c r="D13" s="5"/>
      <c r="E13" s="5"/>
      <c r="F13" s="6"/>
      <c r="G13" s="6"/>
      <c r="H13" s="6"/>
      <c r="I13" s="6"/>
      <c r="J13" s="6"/>
      <c r="K13" s="4"/>
      <c r="L13" s="2"/>
      <c r="M13" s="2"/>
      <c r="N13" s="2"/>
      <c r="O13" s="2"/>
      <c r="P13" s="2"/>
      <c r="Q13" s="2"/>
      <c r="R13" s="2"/>
      <c r="S13" s="2"/>
      <c r="T13" s="2"/>
    </row>
    <row r="14" spans="1:26" ht="12.75" customHeight="1" x14ac:dyDescent="0.25">
      <c r="A14" s="11" t="s">
        <v>13</v>
      </c>
      <c r="B14" s="2"/>
      <c r="C14" s="2"/>
      <c r="D14" s="2"/>
      <c r="E14" s="2"/>
      <c r="F14" s="5"/>
      <c r="G14" s="2"/>
      <c r="H14" s="2"/>
      <c r="I14" s="2"/>
      <c r="J14" s="2"/>
      <c r="K14" s="2"/>
      <c r="L14" s="2"/>
      <c r="M14" s="2"/>
      <c r="N14" s="2"/>
      <c r="O14" s="2"/>
      <c r="P14" s="2"/>
      <c r="Q14" s="9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5">
      <c r="A15" s="12"/>
      <c r="B15" s="13" t="s">
        <v>15</v>
      </c>
      <c r="C15" s="13" t="s">
        <v>16</v>
      </c>
      <c r="D15" s="13" t="s">
        <v>17</v>
      </c>
      <c r="E15" s="13" t="s">
        <v>18</v>
      </c>
      <c r="F15" s="13" t="s">
        <v>19</v>
      </c>
      <c r="G15" s="13" t="s">
        <v>20</v>
      </c>
      <c r="H15" s="13" t="s">
        <v>21</v>
      </c>
      <c r="I15" s="13" t="s">
        <v>22</v>
      </c>
      <c r="J15" s="13" t="s">
        <v>23</v>
      </c>
      <c r="K15" s="13" t="s">
        <v>24</v>
      </c>
      <c r="L15" s="13" t="s">
        <v>25</v>
      </c>
      <c r="M15" s="2"/>
      <c r="N15" s="2"/>
      <c r="O15" s="10"/>
      <c r="P15" s="9"/>
      <c r="Q15" s="2"/>
      <c r="R15" s="2"/>
      <c r="S15" s="2"/>
      <c r="T15" s="2"/>
      <c r="U15" s="2"/>
      <c r="V15" s="2"/>
      <c r="W15" s="2"/>
      <c r="X15" s="2"/>
      <c r="Y15" s="2"/>
    </row>
    <row r="16" spans="1:26" ht="12.75" customHeight="1" x14ac:dyDescent="0.25">
      <c r="A16" s="33" t="s">
        <v>109</v>
      </c>
      <c r="B16" s="42">
        <f>$C$4</f>
        <v>0</v>
      </c>
      <c r="C16" s="42">
        <f>$C$4</f>
        <v>0</v>
      </c>
      <c r="D16" s="42">
        <f>$C$4</f>
        <v>0</v>
      </c>
      <c r="E16" s="42">
        <f>$C$4</f>
        <v>0</v>
      </c>
      <c r="F16" s="14" t="s">
        <v>32</v>
      </c>
      <c r="G16" s="42">
        <f>$C$4</f>
        <v>0</v>
      </c>
      <c r="H16" s="42">
        <f>$C$4</f>
        <v>0</v>
      </c>
      <c r="I16" s="42">
        <f>$C$4</f>
        <v>0</v>
      </c>
      <c r="J16" s="14"/>
      <c r="K16" s="14"/>
      <c r="L16" s="63"/>
      <c r="M16" s="15"/>
      <c r="N16" s="2"/>
      <c r="O16" s="10"/>
      <c r="P16" s="9"/>
      <c r="Q16" s="2"/>
      <c r="R16" s="2"/>
      <c r="S16" s="2"/>
      <c r="T16" s="2"/>
      <c r="U16" s="2"/>
      <c r="V16" s="2"/>
      <c r="W16" s="2"/>
      <c r="X16" s="2"/>
      <c r="Y16" s="2"/>
    </row>
    <row r="17" spans="1:26" ht="12.75" customHeight="1" thickBot="1" x14ac:dyDescent="0.3">
      <c r="A17" s="60" t="s">
        <v>111</v>
      </c>
      <c r="B17" s="61"/>
      <c r="C17" s="61"/>
      <c r="D17" s="62">
        <f t="shared" ref="D17:G17" si="1">$C$5</f>
        <v>0</v>
      </c>
      <c r="E17" s="62">
        <f t="shared" si="1"/>
        <v>0</v>
      </c>
      <c r="F17" s="62">
        <f t="shared" si="1"/>
        <v>0</v>
      </c>
      <c r="G17" s="62">
        <f t="shared" si="1"/>
        <v>0</v>
      </c>
      <c r="H17" s="61" t="s">
        <v>32</v>
      </c>
      <c r="I17" s="62">
        <f t="shared" ref="I17:K17" si="2">$C$5</f>
        <v>0</v>
      </c>
      <c r="J17" s="62">
        <f t="shared" si="2"/>
        <v>0</v>
      </c>
      <c r="K17" s="62">
        <f t="shared" si="2"/>
        <v>0</v>
      </c>
      <c r="L17" s="64"/>
      <c r="M17" s="15"/>
      <c r="N17" s="2"/>
      <c r="O17" s="10"/>
      <c r="P17" s="9"/>
      <c r="Q17" s="2"/>
      <c r="R17" s="2"/>
      <c r="S17" s="2"/>
      <c r="T17" s="2"/>
      <c r="U17" s="2"/>
      <c r="V17" s="2"/>
      <c r="W17" s="2"/>
      <c r="X17" s="2"/>
      <c r="Y17" s="2"/>
    </row>
    <row r="18" spans="1:26" ht="12.75" customHeight="1" x14ac:dyDescent="0.25">
      <c r="A18" s="26" t="s">
        <v>112</v>
      </c>
      <c r="B18" s="42">
        <f>$C$6</f>
        <v>1</v>
      </c>
      <c r="C18" s="42">
        <f>$C$6</f>
        <v>1</v>
      </c>
      <c r="D18" s="42">
        <f>$C$6</f>
        <v>1</v>
      </c>
      <c r="E18" s="42">
        <f>$C$6</f>
        <v>1</v>
      </c>
      <c r="F18" s="14"/>
      <c r="G18" s="14"/>
      <c r="H18" s="14"/>
      <c r="I18" s="14"/>
      <c r="J18" s="14"/>
      <c r="K18" s="14"/>
      <c r="L18" s="63"/>
      <c r="M18" s="15"/>
      <c r="N18" s="10"/>
      <c r="O18" s="9"/>
      <c r="P18" s="2"/>
      <c r="Q18" s="2"/>
      <c r="R18" s="2"/>
      <c r="S18" s="2"/>
      <c r="T18" s="2"/>
      <c r="U18" s="2"/>
      <c r="V18" s="2"/>
      <c r="W18" s="2"/>
      <c r="X18" s="2"/>
    </row>
    <row r="19" spans="1:26" ht="12.75" customHeight="1" x14ac:dyDescent="0.25">
      <c r="A19" s="1" t="s">
        <v>113</v>
      </c>
      <c r="B19" s="14"/>
      <c r="C19" s="42">
        <f>$C$7</f>
        <v>0</v>
      </c>
      <c r="D19" s="42">
        <f>$C$7</f>
        <v>0</v>
      </c>
      <c r="E19" s="42">
        <f>$C$7</f>
        <v>0</v>
      </c>
      <c r="F19" s="42">
        <f>$C$7</f>
        <v>0</v>
      </c>
      <c r="G19" s="14"/>
      <c r="H19" s="14"/>
      <c r="I19" s="14"/>
      <c r="J19" s="14"/>
      <c r="K19" s="14"/>
      <c r="L19" s="63"/>
      <c r="M19" s="15"/>
      <c r="N19" s="10"/>
      <c r="O19" s="9"/>
      <c r="P19" s="2"/>
      <c r="Q19" s="2"/>
      <c r="R19" s="2"/>
      <c r="S19" s="2"/>
      <c r="T19" s="2"/>
      <c r="U19" s="2"/>
      <c r="V19" s="2"/>
      <c r="W19" s="2"/>
      <c r="X19" s="2"/>
    </row>
    <row r="20" spans="1:26" ht="12.75" customHeight="1" x14ac:dyDescent="0.25">
      <c r="A20" s="1" t="s">
        <v>114</v>
      </c>
      <c r="B20" s="14"/>
      <c r="C20" s="14"/>
      <c r="D20" s="42">
        <f>$C$8</f>
        <v>0</v>
      </c>
      <c r="E20" s="42">
        <f>$C$8</f>
        <v>0</v>
      </c>
      <c r="F20" s="42">
        <f>$C$8</f>
        <v>0</v>
      </c>
      <c r="G20" s="42">
        <f>$C$8</f>
        <v>0</v>
      </c>
      <c r="H20" s="14"/>
      <c r="I20" s="14"/>
      <c r="J20" s="14"/>
      <c r="K20" s="14"/>
      <c r="L20" s="63"/>
      <c r="M20" s="15"/>
      <c r="N20" s="10"/>
      <c r="O20" s="9"/>
      <c r="P20" s="2"/>
      <c r="Q20" s="2"/>
      <c r="R20" s="2"/>
      <c r="S20" s="2"/>
      <c r="T20" s="2"/>
      <c r="U20" s="2"/>
      <c r="V20" s="2"/>
      <c r="W20" s="2"/>
      <c r="X20" s="2"/>
    </row>
    <row r="21" spans="1:26" ht="12.75" customHeight="1" x14ac:dyDescent="0.25">
      <c r="A21" s="1" t="s">
        <v>115</v>
      </c>
      <c r="B21" s="14"/>
      <c r="C21" s="14"/>
      <c r="D21" s="14"/>
      <c r="E21" s="42">
        <f>$C$9</f>
        <v>1</v>
      </c>
      <c r="F21" s="42">
        <f>$C$9</f>
        <v>1</v>
      </c>
      <c r="G21" s="42">
        <f>$C$9</f>
        <v>1</v>
      </c>
      <c r="H21" s="42">
        <f>$C$9</f>
        <v>1</v>
      </c>
      <c r="I21" s="14"/>
      <c r="J21" s="14"/>
      <c r="K21" s="14"/>
      <c r="L21" s="63"/>
      <c r="M21" s="15"/>
      <c r="N21" s="10"/>
      <c r="O21" s="9"/>
      <c r="P21" s="2"/>
      <c r="Q21" s="2"/>
      <c r="R21" s="2"/>
      <c r="S21" s="2"/>
      <c r="T21" s="2"/>
      <c r="U21" s="2"/>
      <c r="V21" s="2"/>
      <c r="W21" s="2"/>
      <c r="X21" s="2"/>
    </row>
    <row r="22" spans="1:26" ht="12.75" customHeight="1" x14ac:dyDescent="0.25">
      <c r="A22" s="1" t="s">
        <v>116</v>
      </c>
      <c r="B22" s="14"/>
      <c r="C22" s="14"/>
      <c r="D22" s="14"/>
      <c r="E22" s="14"/>
      <c r="F22" s="42">
        <f>$C$10</f>
        <v>0</v>
      </c>
      <c r="G22" s="42">
        <f>$C$10</f>
        <v>0</v>
      </c>
      <c r="H22" s="42">
        <f>$C$10</f>
        <v>0</v>
      </c>
      <c r="I22" s="42">
        <f>$C$10</f>
        <v>0</v>
      </c>
      <c r="J22" s="14"/>
      <c r="K22" s="14"/>
      <c r="L22" s="63"/>
      <c r="M22" s="15"/>
      <c r="N22" s="10"/>
      <c r="O22" s="9"/>
      <c r="P22" s="2"/>
      <c r="Q22" s="2"/>
      <c r="R22" s="2"/>
      <c r="S22" s="2"/>
      <c r="T22" s="2"/>
      <c r="U22" s="2"/>
      <c r="V22" s="2"/>
      <c r="W22" s="2"/>
      <c r="X22" s="2"/>
    </row>
    <row r="23" spans="1:26" ht="12.75" customHeight="1" x14ac:dyDescent="0.25">
      <c r="A23" s="1" t="s">
        <v>117</v>
      </c>
      <c r="B23" s="14"/>
      <c r="C23" s="14"/>
      <c r="D23" s="14"/>
      <c r="E23" s="14"/>
      <c r="F23" s="14"/>
      <c r="G23" s="42">
        <f>$C$11</f>
        <v>0</v>
      </c>
      <c r="H23" s="42">
        <f>$C$11</f>
        <v>0</v>
      </c>
      <c r="I23" s="42">
        <f>$C$11</f>
        <v>0</v>
      </c>
      <c r="J23" s="42">
        <f>$C$11</f>
        <v>0</v>
      </c>
      <c r="K23" s="14"/>
      <c r="L23" s="63"/>
      <c r="M23" s="10"/>
      <c r="N23" s="10"/>
      <c r="O23" s="9"/>
      <c r="P23" s="2"/>
      <c r="Q23" s="2"/>
      <c r="R23" s="2"/>
      <c r="S23" s="2"/>
      <c r="T23" s="2"/>
      <c r="U23" s="2"/>
      <c r="V23" s="2"/>
      <c r="W23" s="2"/>
      <c r="X23" s="2"/>
    </row>
    <row r="24" spans="1:26" ht="12.75" customHeight="1" x14ac:dyDescent="0.25">
      <c r="A24" s="1" t="s">
        <v>118</v>
      </c>
      <c r="B24" s="14"/>
      <c r="C24" s="14"/>
      <c r="D24" s="14"/>
      <c r="E24" s="14"/>
      <c r="F24" s="14"/>
      <c r="G24" s="14"/>
      <c r="H24" s="42">
        <f>$C$12</f>
        <v>1</v>
      </c>
      <c r="I24" s="42">
        <f>$C$12</f>
        <v>1</v>
      </c>
      <c r="J24" s="42">
        <f>$C$12</f>
        <v>1</v>
      </c>
      <c r="K24" s="42">
        <f>$C$12</f>
        <v>1</v>
      </c>
      <c r="L24" s="63"/>
      <c r="M24" s="10"/>
      <c r="N24" s="10"/>
      <c r="O24" s="9"/>
      <c r="P24" s="2"/>
      <c r="Q24" s="2"/>
      <c r="R24" s="2"/>
      <c r="S24" s="2"/>
      <c r="T24" s="2"/>
      <c r="U24" s="2"/>
      <c r="V24" s="2"/>
      <c r="W24" s="2"/>
      <c r="X24" s="2"/>
    </row>
    <row r="25" spans="1:26" ht="12.75" customHeight="1" x14ac:dyDescent="0.25">
      <c r="A25" s="3" t="s">
        <v>27</v>
      </c>
      <c r="B25" s="5"/>
      <c r="C25" s="21"/>
      <c r="D25" s="2"/>
      <c r="E25" s="2"/>
      <c r="F25" s="2"/>
      <c r="G25" s="2"/>
      <c r="H25" s="2"/>
      <c r="I25" s="2"/>
      <c r="J25" s="2"/>
      <c r="K25" s="2"/>
      <c r="L25" s="2"/>
      <c r="M25" s="15"/>
      <c r="N25" s="10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6" ht="12.75" customHeight="1" x14ac:dyDescent="0.25">
      <c r="A26" s="33" t="s">
        <v>33</v>
      </c>
      <c r="B26" s="33"/>
      <c r="C26" s="38">
        <f>SUMPRODUCT(C4:C12,D4:D12)</f>
        <v>168</v>
      </c>
      <c r="D26" s="33"/>
      <c r="E26" s="2"/>
      <c r="F26" s="2"/>
      <c r="G26" s="2"/>
      <c r="H26" s="2"/>
      <c r="I26" s="2"/>
      <c r="J26" s="2"/>
      <c r="K26" s="2"/>
      <c r="L26" s="2"/>
      <c r="M26" s="2"/>
      <c r="N26" s="15"/>
      <c r="O26" s="18"/>
      <c r="P26" s="10"/>
      <c r="Q26" s="2"/>
      <c r="R26" s="2"/>
      <c r="S26" s="2"/>
      <c r="T26" s="2"/>
      <c r="U26" s="2"/>
      <c r="V26" s="2"/>
      <c r="W26" s="2"/>
      <c r="X26" s="2"/>
      <c r="Y26" s="2"/>
    </row>
    <row r="27" spans="1:26" ht="12.75" customHeight="1" x14ac:dyDescent="0.25">
      <c r="A27" s="5"/>
      <c r="B27" s="78"/>
      <c r="C27" s="79"/>
      <c r="D27" s="2"/>
      <c r="E27" s="2"/>
      <c r="F27" s="2"/>
      <c r="G27" s="10"/>
      <c r="H27" s="2"/>
      <c r="I27" s="2"/>
      <c r="J27" s="2"/>
      <c r="K27" s="2"/>
      <c r="L27" s="2"/>
      <c r="M27" s="2"/>
      <c r="N27" s="2"/>
      <c r="O27" s="18"/>
      <c r="P27" s="10"/>
      <c r="Q27" s="2"/>
      <c r="R27" s="2"/>
      <c r="S27" s="2"/>
      <c r="T27" s="2"/>
      <c r="U27" s="2"/>
      <c r="V27" s="2"/>
      <c r="W27" s="2"/>
      <c r="X27" s="2"/>
      <c r="Y27" s="2"/>
    </row>
    <row r="28" spans="1:26" ht="12.75" customHeight="1" x14ac:dyDescent="0.25">
      <c r="A28" s="34" t="s">
        <v>28</v>
      </c>
      <c r="B28" s="31" t="s">
        <v>29</v>
      </c>
      <c r="C28" s="32"/>
      <c r="D28" s="31" t="s">
        <v>30</v>
      </c>
      <c r="E28" s="3"/>
      <c r="F28" s="2"/>
      <c r="G28" s="2"/>
      <c r="H28" s="2"/>
      <c r="I28" s="2"/>
      <c r="J28" s="2"/>
      <c r="K28" s="2"/>
      <c r="L28" s="2"/>
      <c r="M28" s="2"/>
      <c r="N28" s="2"/>
      <c r="O28" s="18"/>
      <c r="P28" s="10"/>
      <c r="Q28" s="2"/>
      <c r="R28" s="2"/>
      <c r="S28" s="2"/>
      <c r="T28" s="2"/>
      <c r="U28" s="2"/>
      <c r="V28" s="2"/>
      <c r="W28" s="2"/>
      <c r="X28" s="2"/>
      <c r="Y28" s="2"/>
    </row>
    <row r="29" spans="1:26" ht="12.75" customHeight="1" x14ac:dyDescent="0.25">
      <c r="A29" s="33" t="s">
        <v>119</v>
      </c>
      <c r="B29" s="40">
        <f>B16+B18</f>
        <v>1</v>
      </c>
      <c r="C29" s="45" t="s">
        <v>31</v>
      </c>
      <c r="D29" s="40">
        <v>1</v>
      </c>
      <c r="E29" s="46"/>
      <c r="F29" s="2"/>
      <c r="G29" s="2"/>
      <c r="H29" s="2"/>
      <c r="I29" s="2"/>
      <c r="J29" s="2"/>
      <c r="K29" s="2"/>
      <c r="L29" s="2"/>
      <c r="M29" s="2"/>
      <c r="N29" s="2"/>
      <c r="O29" s="22"/>
      <c r="P29" s="10"/>
      <c r="Q29" s="2"/>
      <c r="R29" s="2"/>
      <c r="S29" s="2"/>
      <c r="T29" s="2"/>
      <c r="U29" s="2"/>
      <c r="V29" s="2"/>
      <c r="W29" s="2"/>
      <c r="X29" s="2"/>
      <c r="Y29" s="2"/>
    </row>
    <row r="30" spans="1:26" ht="12.75" customHeight="1" x14ac:dyDescent="0.25">
      <c r="A30" s="33" t="s">
        <v>120</v>
      </c>
      <c r="B30" s="40">
        <f>C16+C18+C19</f>
        <v>1</v>
      </c>
      <c r="C30" s="45" t="s">
        <v>31</v>
      </c>
      <c r="D30" s="40">
        <v>1</v>
      </c>
      <c r="E30" s="46"/>
      <c r="F30" s="2"/>
      <c r="G30" s="2"/>
      <c r="H30" s="2"/>
      <c r="I30" s="2"/>
      <c r="J30" s="2"/>
      <c r="K30" s="2"/>
      <c r="L30" s="2"/>
      <c r="M30" s="2"/>
      <c r="N30" s="2"/>
      <c r="O30" s="2"/>
      <c r="P30" s="22"/>
      <c r="Q30" s="10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5">
      <c r="A31" s="33" t="s">
        <v>121</v>
      </c>
      <c r="B31" s="40">
        <f>SUM(D16:D20)</f>
        <v>1</v>
      </c>
      <c r="C31" s="45" t="s">
        <v>31</v>
      </c>
      <c r="D31" s="40">
        <v>1</v>
      </c>
      <c r="E31" s="47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26" ht="12.75" customHeight="1" x14ac:dyDescent="0.25">
      <c r="A32" s="33" t="s">
        <v>122</v>
      </c>
      <c r="B32" s="40">
        <f>SUM(E16:E21)</f>
        <v>2</v>
      </c>
      <c r="C32" s="45" t="s">
        <v>31</v>
      </c>
      <c r="D32" s="40">
        <v>1</v>
      </c>
      <c r="E32" s="4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26" ht="12.75" customHeight="1" x14ac:dyDescent="0.25">
      <c r="A33" s="33" t="s">
        <v>123</v>
      </c>
      <c r="B33" s="40">
        <f>F17+SUM(F19:F22)</f>
        <v>1</v>
      </c>
      <c r="C33" s="45" t="s">
        <v>31</v>
      </c>
      <c r="D33" s="40">
        <v>1</v>
      </c>
      <c r="E33" s="4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26" ht="12.75" customHeight="1" x14ac:dyDescent="0.25">
      <c r="A34" s="33" t="s">
        <v>124</v>
      </c>
      <c r="B34" s="40">
        <f>SUM(G16:G17)+SUM(G20:G23)</f>
        <v>1</v>
      </c>
      <c r="C34" s="45" t="s">
        <v>31</v>
      </c>
      <c r="D34" s="40">
        <v>1</v>
      </c>
      <c r="E34" s="47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26" ht="12.75" customHeight="1" x14ac:dyDescent="0.25">
      <c r="A35" s="33" t="s">
        <v>125</v>
      </c>
      <c r="B35" s="40">
        <f>H16+SUM(H21:H24)</f>
        <v>2</v>
      </c>
      <c r="C35" s="45" t="s">
        <v>31</v>
      </c>
      <c r="D35" s="40">
        <v>1</v>
      </c>
      <c r="E35" s="47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26" ht="12.75" customHeight="1" x14ac:dyDescent="0.25">
      <c r="A36" s="33" t="s">
        <v>126</v>
      </c>
      <c r="B36" s="40">
        <f>I16+I17+SUM(I22:I24)</f>
        <v>1</v>
      </c>
      <c r="C36" s="45" t="s">
        <v>31</v>
      </c>
      <c r="D36" s="40">
        <v>1</v>
      </c>
      <c r="E36" s="47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26" ht="12.75" customHeight="1" x14ac:dyDescent="0.25">
      <c r="A37" s="33" t="s">
        <v>127</v>
      </c>
      <c r="B37" s="40">
        <f>J17+J23+J24</f>
        <v>1</v>
      </c>
      <c r="C37" s="45" t="s">
        <v>31</v>
      </c>
      <c r="D37" s="40">
        <v>1</v>
      </c>
      <c r="E37" s="47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26" ht="12.75" customHeight="1" x14ac:dyDescent="0.25">
      <c r="A38" s="33" t="s">
        <v>128</v>
      </c>
      <c r="B38" s="40">
        <f>K17+K24</f>
        <v>1</v>
      </c>
      <c r="C38" s="45" t="s">
        <v>31</v>
      </c>
      <c r="D38" s="40">
        <v>1</v>
      </c>
      <c r="E38" s="47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26" ht="12.75" customHeight="1" x14ac:dyDescent="0.25">
      <c r="A39" s="47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26" ht="12.75" customHeight="1" x14ac:dyDescent="0.25">
      <c r="A40" s="47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26" ht="12.75" customHeight="1" x14ac:dyDescent="0.25">
      <c r="A41" s="47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26" ht="12.75" customHeight="1" x14ac:dyDescent="0.25">
      <c r="A42" s="2"/>
      <c r="B42" s="2"/>
      <c r="C42" s="2"/>
      <c r="D42" s="2"/>
      <c r="E42" s="47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26" ht="12.75" customHeight="1" x14ac:dyDescent="0.25">
      <c r="A43" s="2"/>
      <c r="B43" s="2"/>
      <c r="C43" s="2"/>
      <c r="D43" s="2"/>
      <c r="E43" s="47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26" ht="12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26" ht="12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26" ht="12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26" ht="12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5">
      <c r="A48" s="2"/>
      <c r="B48" s="2"/>
      <c r="C48" s="2"/>
      <c r="D48" s="2"/>
      <c r="E48" s="23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5"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5"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5"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5"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5"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5"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5:26" ht="12.75" customHeight="1" x14ac:dyDescent="0.25"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mergeCells count="1">
    <mergeCell ref="F1:K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Normal-Managers</vt:lpstr>
      <vt:lpstr>Normal-Stock&amp;Sanitation</vt:lpstr>
      <vt:lpstr>Normal-Cashier</vt:lpstr>
      <vt:lpstr>Normal-Butcher</vt:lpstr>
      <vt:lpstr>Pandemic-Managers</vt:lpstr>
      <vt:lpstr>Pandemic-Stock&amp;Sanitation</vt:lpstr>
      <vt:lpstr>Pandemic-Cashier</vt:lpstr>
      <vt:lpstr>Pandemic-Butcher</vt:lpstr>
      <vt:lpstr>Pandemic-Enforcer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Jialu Xu</dc:creator>
  <cp:lastModifiedBy>Jialu Xu</cp:lastModifiedBy>
  <dcterms:created xsi:type="dcterms:W3CDTF">2020-05-05T03:44:25Z</dcterms:created>
  <dcterms:modified xsi:type="dcterms:W3CDTF">2020-05-08T21:22:26Z</dcterms:modified>
</cp:coreProperties>
</file>