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la/Documents/School/Stanford/Year3_2/PIEZO2/Data/Pilot2/"/>
    </mc:Choice>
  </mc:AlternateContent>
  <xr:revisionPtr revIDLastSave="0" documentId="8_{8438E12D-6710-0049-963D-E85F36665700}" xr6:coauthVersionLast="47" xr6:coauthVersionMax="47" xr10:uidLastSave="{00000000-0000-0000-0000-000000000000}"/>
  <bookViews>
    <workbookView xWindow="32440" yWindow="1660" windowWidth="28040" windowHeight="17340" xr2:uid="{EF8CC04E-03D5-0C4C-A7CF-0B4337ED32C2}"/>
  </bookViews>
  <sheets>
    <sheet name="Sheet1" sheetId="1" r:id="rId1"/>
    <sheet name="Sheet2" sheetId="2" r:id="rId2"/>
  </sheets>
  <definedNames>
    <definedName name="constantsCalibrated.py" localSheetId="0">Sheet1!$J$4:$L$72</definedName>
    <definedName name="constantsCalibrated.py_1" localSheetId="0">Sheet1!$G$23:$I$64</definedName>
    <definedName name="minMaxForce_MeanSTDperSubject_1" localSheetId="0">Sheet1!$E$5:$I$15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1" i="2"/>
  <c r="F7" i="2"/>
  <c r="F6" i="2"/>
  <c r="E21" i="2" a="1"/>
  <c r="E21" i="2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1" i="2"/>
  <c r="K56" i="1"/>
  <c r="K55" i="1"/>
  <c r="J56" i="1"/>
  <c r="J55" i="1"/>
  <c r="K61" i="1"/>
  <c r="K60" i="1"/>
  <c r="J61" i="1"/>
  <c r="J60" i="1"/>
  <c r="I61" i="1"/>
  <c r="I6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F82B8-30DE-7F4A-B5D8-EFB2CEEC98DD}" name="constantsCalibrated" type="6" refreshedVersion="8" background="1" saveData="1">
    <textPr codePage="10000" sourceFile="/Users/Sreela/Documents/School/Stanford/Year3_2/PIEZO2/Data/Pilot2/SUBJECT14/constantsCalibrated.py" delimiter="=">
      <textFields count="2">
        <textField/>
        <textField/>
      </textFields>
    </textPr>
  </connection>
  <connection id="2" xr16:uid="{131314E3-DFDA-9244-87D5-2CBC8C18D9AC}" name="constantsCalibrated1" type="6" refreshedVersion="8" background="1" saveData="1">
    <textPr codePage="10000" sourceFile="/Users/Sreela/Documents/School/Stanford/Year3_2/PIEZO2/Data/Pilot2/SUBJECT3/constantsCalibrated.py" delimiter="=">
      <textFields count="2">
        <textField/>
        <textField/>
      </textFields>
    </textPr>
  </connection>
  <connection id="3" xr16:uid="{594338C1-2FC8-4043-9BC4-0C8D411908DF}" name="minMaxForce_MeanSTDperSubject" type="6" refreshedVersion="8" background="1" saveData="1">
    <textPr codePage="10000" sourceFile="/Users/Sreela/Documents/School/Stanford/Year3_2/PIEZO2/minMaxForce_MeanSTDperSubject.csv" comma="1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<sst xmlns="http://schemas.openxmlformats.org/spreadsheetml/2006/main" count="55" uniqueCount="48">
  <si>
    <t>Min</t>
  </si>
  <si>
    <t>Max</t>
  </si>
  <si>
    <t>Zero</t>
  </si>
  <si>
    <t xml:space="preserve"># Constants for Sensory Substitution Devce </t>
  </si>
  <si>
    <t xml:space="preserve"># Written by: Sreela Kodali (kodali@stanford.edu) </t>
  </si>
  <si>
    <t xml:space="preserve">BAUD_RATE </t>
  </si>
  <si>
    <t xml:space="preserve">DATASRC_SD </t>
  </si>
  <si>
    <t xml:space="preserve"> False # Where to save data, on SD card if true. Else on laptop</t>
  </si>
  <si>
    <t xml:space="preserve">TRANSFER_RAW </t>
  </si>
  <si>
    <t xml:space="preserve"> False # save raw values if true. else process values with processing constants and calibration</t>
  </si>
  <si>
    <t>## SYSTEM DIRECTORY PATHS ##</t>
  </si>
  <si>
    <t xml:space="preserve">PATH_SD </t>
  </si>
  <si>
    <t xml:space="preserve">  '/Volumes/PIEZO2/'</t>
  </si>
  <si>
    <t xml:space="preserve">PATH_HOME </t>
  </si>
  <si>
    <t xml:space="preserve"> '/Users/Sreela/Documents/School/Stanford/Year3_2/PIEZO2/'</t>
  </si>
  <si>
    <t xml:space="preserve">PATH_LAPTOP </t>
  </si>
  <si>
    <t xml:space="preserve"> PATH_HOME + 'Data/Pilot2/'</t>
  </si>
  <si>
    <t xml:space="preserve">#PATH_LAPTOP </t>
  </si>
  <si>
    <t xml:space="preserve"> '/Users/Sreela/Documents/School/Stanford/Year3_2/PIEZO2/Data/systemEvaluation/'</t>
  </si>
  <si>
    <t xml:space="preserve"> '/Users/Sreela/Documents/School/Stanford/Year3_2/PIEZO2/Data/timing/'</t>
  </si>
  <si>
    <t xml:space="preserve">PORT_NAME </t>
  </si>
  <si>
    <t xml:space="preserve"> "/dev/cu.usbmodem43098001"#"/dev/cu.usbmodem71181201"</t>
  </si>
  <si>
    <t>## DATA PROCESSING CONSTANTS ##</t>
  </si>
  <si>
    <t xml:space="preserve">ANGLE_MIN </t>
  </si>
  <si>
    <t xml:space="preserve">ANGLE_MAX </t>
  </si>
  <si>
    <t xml:space="preserve"> 40 # 0 for FLEX_SENSOR</t>
  </si>
  <si>
    <t xml:space="preserve">ACTUATOR_POSITION_MIN </t>
  </si>
  <si>
    <t xml:space="preserve">ACTUATOR_POSITION_MAX </t>
  </si>
  <si>
    <t xml:space="preserve">ACTUATOR_COMMAND_MIN </t>
  </si>
  <si>
    <t xml:space="preserve">ACTUATOR_COMMAND_MAX </t>
  </si>
  <si>
    <t xml:space="preserve"> 139#130</t>
  </si>
  <si>
    <t xml:space="preserve"># RUNTIME_LENGTH_ARM </t>
  </si>
  <si>
    <t xml:space="preserve"> 1000 # seconds #only for serialAngleArm.py</t>
  </si>
  <si>
    <t xml:space="preserve"># RUNTIME_LENGTH </t>
  </si>
  <si>
    <t xml:space="preserve"> 10 # seconds #for readProcessSerial.py</t>
  </si>
  <si>
    <t xml:space="preserve"># N_CORR </t>
  </si>
  <si>
    <t xml:space="preserve"> 20000 # computing the delay in processPlotData.py</t>
  </si>
  <si>
    <t># ## DEFAULT CALIBRATION VALUES ##</t>
  </si>
  <si>
    <t xml:space="preserve">ANGLE_DATA_MIN </t>
  </si>
  <si>
    <t># when using keyboard</t>
  </si>
  <si>
    <t xml:space="preserve">ANGLE_DATA_MAX </t>
  </si>
  <si>
    <t xml:space="preserve">ACTUATOR_FEEDBACK_MAX </t>
  </si>
  <si>
    <t xml:space="preserve">ACTUATOR_FEEDBACK_MIN </t>
  </si>
  <si>
    <t xml:space="preserve">ZERO_FORCE </t>
  </si>
  <si>
    <t xml:space="preserve">USER_MAX_FORCE_DATA </t>
  </si>
  <si>
    <t xml:space="preserve">USER_MAX_ACTUATOR_COMMAND </t>
  </si>
  <si>
    <t xml:space="preserve"> 4.0 # I should measure this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</si>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</sst>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Sheet1!$F$5:$F$15</c:f>
              <c:numCache>
                <c:formatCode>General</c:formatCode>
                <c:ptCount val="11"/>
                <c:pt idx="0">
                  <c:v>0.498046875</c:v>
                </c:pt>
                <c:pt idx="1">
                  <c:v>-0.1171875</c:v>
                </c:pt>
                <c:pt idx="2">
                  <c:v>0.322265625</c:v>
                </c:pt>
                <c:pt idx="3">
                  <c:v>0.421875</c:v>
                </c:pt>
                <c:pt idx="4">
                  <c:v>0.406494140625</c:v>
                </c:pt>
                <c:pt idx="5">
                  <c:v>0.9521484375</c:v>
                </c:pt>
                <c:pt idx="6">
                  <c:v>1.0546875</c:v>
                </c:pt>
                <c:pt idx="7">
                  <c:v>0.498046875</c:v>
                </c:pt>
                <c:pt idx="8">
                  <c:v>0.380859375</c:v>
                </c:pt>
                <c:pt idx="9">
                  <c:v>0.59326171875</c:v>
                </c:pt>
                <c:pt idx="10">
                  <c:v>-0.3955078125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7-5D4D-B2E2-06DE937B06A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Sheet1!$H$5:$H$15</c:f>
              <c:numCache>
                <c:formatCode>General</c:formatCode>
                <c:ptCount val="11"/>
                <c:pt idx="0">
                  <c:v>6.767578125</c:v>
                </c:pt>
                <c:pt idx="1">
                  <c:v>7.03125</c:v>
                </c:pt>
                <c:pt idx="2">
                  <c:v>4.6728515625</c:v>
                </c:pt>
                <c:pt idx="3">
                  <c:v>7.48828125</c:v>
                </c:pt>
                <c:pt idx="4">
                  <c:v>7.1630859375</c:v>
                </c:pt>
                <c:pt idx="5">
                  <c:v>7.8955078125</c:v>
                </c:pt>
                <c:pt idx="6">
                  <c:v>5.712890625</c:v>
                </c:pt>
                <c:pt idx="7">
                  <c:v>4.5703125</c:v>
                </c:pt>
                <c:pt idx="8">
                  <c:v>4.5703125</c:v>
                </c:pt>
                <c:pt idx="9">
                  <c:v>4.10888671875</c:v>
                </c:pt>
                <c:pt idx="10">
                  <c:v>5.20751953125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C7-5D4D-B2E2-06DE937B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78277391"/>
        <c:axId val="1378565231"/>
      </c:barChart>
      <c:catAx>
        <c:axId val="137827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565231"/>
        <c:crosses val="autoZero"/>
        <c:auto val="1"/>
        <c:lblAlgn val="ctr"/>
        <c:lblOffset val="100"/>
        <c:noMultiLvlLbl val="0"/>
      </c:catAx>
      <c:valAx>
        <c:axId val="137856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7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742949</xdr:colOff>
      <xdr:row>7</xdr:row>
      <xdr:rowOff>196850</xdr:rowOff>
    </xdr:from>
    <xdr:to>
      <xdr:col>10</xdr:col>
      <xdr:colOff>4206874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262D6-BD35-C457-9386-552778C27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tantsCalibrated.py_1" connectionId="2" xr16:uid="{E8FEDD73-ADC8-834D-B084-88A95B78A34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nMaxForce_MeanSTDperSubject_1" connectionId="3" xr16:uid="{0BF73D43-26CA-444A-9A70-792C7150D6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tantsCalibrated.py" connectionId="1" xr16:uid="{1AEB517C-C40A-EE4F-AC90-CC0AFAD0C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0112-CFCE-3546-9B40-7009C25A29CA}">
  <dimension ref="A1:K64"/>
  <sheetViews>
    <sheetView tabSelected="1" zoomScale="145" zoomScaleNormal="145" workbookViewId="0">
      <selection activeCell="D11" sqref="D11"/>
    </sheetView>
  </sheetViews>
  <sheetFormatPr baseColWidth="10" defaultRowHeight="16" x14ac:dyDescent="0.2"/>
  <cols>
    <col min="1" max="1" width="3.1640625" bestFit="1" customWidth="1"/>
    <col min="2" max="2" width="12.83203125" bestFit="1" customWidth="1"/>
    <col min="3" max="3" width="12.1640625" bestFit="1" customWidth="1"/>
    <col min="5" max="5" width="3.1640625" bestFit="1" customWidth="1"/>
    <col min="6" max="6" width="12.83203125" bestFit="1" customWidth="1"/>
    <col min="7" max="7" width="43.33203125" bestFit="1" customWidth="1"/>
    <col min="8" max="8" width="79.6640625" bestFit="1" customWidth="1"/>
    <col min="9" max="9" width="20" bestFit="1" customWidth="1"/>
    <col min="10" max="10" width="43.33203125" bestFit="1" customWidth="1"/>
    <col min="11" max="11" width="79.6640625" bestFit="1" customWidth="1"/>
    <col min="12" max="12" width="20" bestFit="1" customWidth="1"/>
  </cols>
  <sheetData>
    <row r="1" spans="1:9" x14ac:dyDescent="0.2">
      <c r="B1" t="s">
        <v>0</v>
      </c>
      <c r="C1" t="s">
        <v>1</v>
      </c>
      <c r="D1" t="s">
        <v>2</v>
      </c>
    </row>
    <row r="2" spans="1:9" x14ac:dyDescent="0.2">
      <c r="A2">
        <v>1</v>
      </c>
      <c r="C2">
        <v>9.1421093750000004</v>
      </c>
    </row>
    <row r="3" spans="1:9" x14ac:dyDescent="0.2">
      <c r="A3">
        <f>A2+1</f>
        <v>2</v>
      </c>
      <c r="C3">
        <v>7.0321093749999903</v>
      </c>
    </row>
    <row r="4" spans="1:9" x14ac:dyDescent="0.2">
      <c r="A4">
        <f t="shared" ref="A4:A14" si="0">A3+1</f>
        <v>3</v>
      </c>
      <c r="C4">
        <v>10.72</v>
      </c>
    </row>
    <row r="5" spans="1:9" x14ac:dyDescent="0.2">
      <c r="A5">
        <f t="shared" si="0"/>
        <v>4</v>
      </c>
      <c r="C5">
        <v>8.7899999999999991</v>
      </c>
      <c r="E5">
        <v>4</v>
      </c>
      <c r="F5">
        <v>0.498046875</v>
      </c>
      <c r="G5">
        <v>0.119603991346834</v>
      </c>
      <c r="H5">
        <v>6.767578125</v>
      </c>
      <c r="I5">
        <v>0.64319819531543398</v>
      </c>
    </row>
    <row r="6" spans="1:9" x14ac:dyDescent="0.2">
      <c r="A6">
        <f t="shared" si="0"/>
        <v>5</v>
      </c>
      <c r="C6">
        <v>7.29</v>
      </c>
      <c r="E6">
        <v>5</v>
      </c>
      <c r="F6">
        <v>-0.1171875</v>
      </c>
      <c r="G6">
        <v>0.133185368134627</v>
      </c>
      <c r="H6">
        <v>7.03125</v>
      </c>
      <c r="I6">
        <v>0.42048926057833902</v>
      </c>
    </row>
    <row r="7" spans="1:9" x14ac:dyDescent="0.2">
      <c r="A7">
        <f t="shared" si="0"/>
        <v>6</v>
      </c>
      <c r="C7">
        <v>4.22</v>
      </c>
      <c r="E7">
        <v>6</v>
      </c>
      <c r="F7">
        <v>0.322265625</v>
      </c>
      <c r="G7">
        <v>0.278448777917641</v>
      </c>
      <c r="H7">
        <v>4.6728515625</v>
      </c>
      <c r="I7">
        <v>0.53758634716476805</v>
      </c>
    </row>
    <row r="8" spans="1:9" x14ac:dyDescent="0.2">
      <c r="A8">
        <f t="shared" si="0"/>
        <v>7</v>
      </c>
      <c r="C8">
        <v>6.68</v>
      </c>
      <c r="E8">
        <v>7</v>
      </c>
      <c r="F8">
        <v>0.421875</v>
      </c>
      <c r="G8">
        <v>0.11499909773762899</v>
      </c>
      <c r="H8">
        <v>7.48828125</v>
      </c>
      <c r="I8">
        <v>1.0888226062902699</v>
      </c>
    </row>
    <row r="9" spans="1:9" x14ac:dyDescent="0.2">
      <c r="A9">
        <f t="shared" si="0"/>
        <v>8</v>
      </c>
      <c r="C9">
        <v>6.59</v>
      </c>
      <c r="E9">
        <v>9</v>
      </c>
      <c r="F9">
        <v>0.406494140625</v>
      </c>
      <c r="G9">
        <v>0.168013611059074</v>
      </c>
      <c r="H9">
        <v>7.1630859375</v>
      </c>
      <c r="I9">
        <v>0.54268457674343795</v>
      </c>
    </row>
    <row r="10" spans="1:9" x14ac:dyDescent="0.2">
      <c r="A10">
        <f t="shared" si="0"/>
        <v>9</v>
      </c>
      <c r="C10">
        <v>5.89</v>
      </c>
      <c r="E10">
        <v>10</v>
      </c>
      <c r="F10">
        <v>0.9521484375</v>
      </c>
      <c r="G10">
        <v>0.32453259823647101</v>
      </c>
      <c r="H10">
        <v>7.8955078125</v>
      </c>
      <c r="I10">
        <v>1.2078374744118101</v>
      </c>
    </row>
    <row r="11" spans="1:9" x14ac:dyDescent="0.2">
      <c r="A11">
        <f t="shared" si="0"/>
        <v>10</v>
      </c>
      <c r="C11">
        <v>3.96</v>
      </c>
      <c r="E11">
        <v>11</v>
      </c>
      <c r="F11">
        <v>1.0546875</v>
      </c>
      <c r="G11">
        <v>0.14938533731228801</v>
      </c>
      <c r="H11">
        <v>5.712890625</v>
      </c>
      <c r="I11">
        <v>0.20716018980074599</v>
      </c>
    </row>
    <row r="12" spans="1:9" x14ac:dyDescent="0.2">
      <c r="A12">
        <f t="shared" si="0"/>
        <v>11</v>
      </c>
      <c r="C12">
        <v>4.75</v>
      </c>
      <c r="E12">
        <v>12</v>
      </c>
      <c r="F12">
        <v>0.498046875</v>
      </c>
      <c r="G12">
        <v>0.14550453540772701</v>
      </c>
      <c r="H12">
        <v>4.5703125</v>
      </c>
      <c r="I12">
        <v>0.31280502691497902</v>
      </c>
    </row>
    <row r="13" spans="1:9" x14ac:dyDescent="0.2">
      <c r="A13">
        <f t="shared" si="0"/>
        <v>12</v>
      </c>
      <c r="C13">
        <v>4.3899999999999997</v>
      </c>
      <c r="E13">
        <v>13</v>
      </c>
      <c r="F13">
        <v>0.380859375</v>
      </c>
      <c r="G13">
        <v>0.23559254066044499</v>
      </c>
      <c r="H13">
        <v>4.5703125</v>
      </c>
      <c r="I13">
        <v>0.430574368848605</v>
      </c>
    </row>
    <row r="14" spans="1:9" x14ac:dyDescent="0.2">
      <c r="A14">
        <f t="shared" si="0"/>
        <v>13</v>
      </c>
      <c r="C14">
        <v>4.13</v>
      </c>
      <c r="E14">
        <v>14</v>
      </c>
      <c r="F14">
        <v>0.59326171875</v>
      </c>
      <c r="G14">
        <v>0.30027063798449199</v>
      </c>
      <c r="H14">
        <v>4.10888671875</v>
      </c>
      <c r="I14">
        <v>0.56651541874601297</v>
      </c>
    </row>
    <row r="15" spans="1:9" x14ac:dyDescent="0.2">
      <c r="E15">
        <v>15</v>
      </c>
      <c r="F15">
        <v>-0.3955078125</v>
      </c>
      <c r="G15">
        <v>0.37353515625</v>
      </c>
      <c r="H15">
        <v>5.20751953125</v>
      </c>
      <c r="I15">
        <v>0.66528544294347702</v>
      </c>
    </row>
    <row r="23" spans="7:8" x14ac:dyDescent="0.2">
      <c r="G23" t="s">
        <v>3</v>
      </c>
    </row>
    <row r="24" spans="7:8" x14ac:dyDescent="0.2">
      <c r="G24" t="s">
        <v>4</v>
      </c>
    </row>
    <row r="26" spans="7:8" x14ac:dyDescent="0.2">
      <c r="G26" t="s">
        <v>5</v>
      </c>
      <c r="H26">
        <v>4608000</v>
      </c>
    </row>
    <row r="27" spans="7:8" x14ac:dyDescent="0.2">
      <c r="G27" t="s">
        <v>6</v>
      </c>
      <c r="H27" t="s">
        <v>7</v>
      </c>
    </row>
    <row r="28" spans="7:8" x14ac:dyDescent="0.2">
      <c r="G28" t="s">
        <v>8</v>
      </c>
      <c r="H28" t="s">
        <v>9</v>
      </c>
    </row>
    <row r="30" spans="7:8" x14ac:dyDescent="0.2">
      <c r="G30" t="s">
        <v>10</v>
      </c>
    </row>
    <row r="31" spans="7:8" x14ac:dyDescent="0.2">
      <c r="G31" t="s">
        <v>11</v>
      </c>
      <c r="H31" t="s">
        <v>12</v>
      </c>
    </row>
    <row r="32" spans="7:8" x14ac:dyDescent="0.2">
      <c r="G32" t="s">
        <v>13</v>
      </c>
      <c r="H32" t="s">
        <v>14</v>
      </c>
    </row>
    <row r="33" spans="7:8" x14ac:dyDescent="0.2">
      <c r="G33" t="s">
        <v>15</v>
      </c>
      <c r="H33" t="s">
        <v>16</v>
      </c>
    </row>
    <row r="34" spans="7:8" x14ac:dyDescent="0.2">
      <c r="G34" t="s">
        <v>17</v>
      </c>
      <c r="H34" t="s">
        <v>18</v>
      </c>
    </row>
    <row r="35" spans="7:8" x14ac:dyDescent="0.2">
      <c r="G35" t="s">
        <v>17</v>
      </c>
      <c r="H35" t="s">
        <v>19</v>
      </c>
    </row>
    <row r="36" spans="7:8" x14ac:dyDescent="0.2">
      <c r="G36" t="s">
        <v>20</v>
      </c>
      <c r="H36" t="s">
        <v>21</v>
      </c>
    </row>
    <row r="38" spans="7:8" x14ac:dyDescent="0.2">
      <c r="G38" t="s">
        <v>22</v>
      </c>
    </row>
    <row r="39" spans="7:8" x14ac:dyDescent="0.2">
      <c r="G39" t="s">
        <v>23</v>
      </c>
      <c r="H39">
        <v>180</v>
      </c>
    </row>
    <row r="40" spans="7:8" x14ac:dyDescent="0.2">
      <c r="G40" t="s">
        <v>24</v>
      </c>
      <c r="H40" t="s">
        <v>25</v>
      </c>
    </row>
    <row r="41" spans="7:8" x14ac:dyDescent="0.2">
      <c r="G41" t="s">
        <v>26</v>
      </c>
      <c r="H41" t="s">
        <v>46</v>
      </c>
    </row>
    <row r="42" spans="7:8" x14ac:dyDescent="0.2">
      <c r="G42" t="s">
        <v>27</v>
      </c>
      <c r="H42">
        <v>20</v>
      </c>
    </row>
    <row r="43" spans="7:8" x14ac:dyDescent="0.2">
      <c r="G43" t="s">
        <v>28</v>
      </c>
      <c r="H43">
        <v>64</v>
      </c>
    </row>
    <row r="44" spans="7:8" x14ac:dyDescent="0.2">
      <c r="G44" t="s">
        <v>29</v>
      </c>
      <c r="H44" t="s">
        <v>30</v>
      </c>
    </row>
    <row r="46" spans="7:8" x14ac:dyDescent="0.2">
      <c r="G46" t="s">
        <v>31</v>
      </c>
      <c r="H46" t="s">
        <v>32</v>
      </c>
    </row>
    <row r="47" spans="7:8" x14ac:dyDescent="0.2">
      <c r="G47" t="s">
        <v>33</v>
      </c>
      <c r="H47" t="s">
        <v>34</v>
      </c>
    </row>
    <row r="48" spans="7:8" x14ac:dyDescent="0.2">
      <c r="G48" t="s">
        <v>35</v>
      </c>
      <c r="H48" t="s">
        <v>36</v>
      </c>
    </row>
    <row r="51" spans="7:11" x14ac:dyDescent="0.2">
      <c r="G51" t="s">
        <v>37</v>
      </c>
    </row>
    <row r="52" spans="7:11" x14ac:dyDescent="0.2">
      <c r="G52" t="s">
        <v>38</v>
      </c>
      <c r="H52">
        <v>40</v>
      </c>
      <c r="I52" t="s">
        <v>39</v>
      </c>
    </row>
    <row r="53" spans="7:11" x14ac:dyDescent="0.2">
      <c r="G53" t="s">
        <v>40</v>
      </c>
      <c r="H53">
        <v>180</v>
      </c>
    </row>
    <row r="54" spans="7:11" x14ac:dyDescent="0.2">
      <c r="G54" t="s">
        <v>41</v>
      </c>
      <c r="H54">
        <v>799</v>
      </c>
    </row>
    <row r="55" spans="7:11" x14ac:dyDescent="0.2">
      <c r="G55" t="s">
        <v>42</v>
      </c>
      <c r="H55">
        <v>47</v>
      </c>
      <c r="J55">
        <f>0.97-0.44</f>
        <v>0.53</v>
      </c>
      <c r="K55">
        <f>AVERAGE(J55:J56)</f>
        <v>0.4</v>
      </c>
    </row>
    <row r="56" spans="7:11" x14ac:dyDescent="0.2">
      <c r="G56" t="s">
        <v>43</v>
      </c>
      <c r="H56">
        <v>366</v>
      </c>
      <c r="J56">
        <f>0.97-0.7</f>
        <v>0.27</v>
      </c>
      <c r="K56">
        <f>STDEV(J55:J56)/SQRT(2)</f>
        <v>0.12999999999999998</v>
      </c>
    </row>
    <row r="57" spans="7:11" x14ac:dyDescent="0.2">
      <c r="G57" t="s">
        <v>44</v>
      </c>
      <c r="H57">
        <v>111</v>
      </c>
    </row>
    <row r="58" spans="7:11" x14ac:dyDescent="0.2">
      <c r="G58" t="s">
        <v>45</v>
      </c>
      <c r="H58">
        <v>111</v>
      </c>
    </row>
    <row r="59" spans="7:11" x14ac:dyDescent="0.2">
      <c r="G59" t="s">
        <v>43</v>
      </c>
      <c r="H59">
        <v>263</v>
      </c>
    </row>
    <row r="60" spans="7:11" x14ac:dyDescent="0.2">
      <c r="G60" t="s">
        <v>44</v>
      </c>
      <c r="H60">
        <v>366</v>
      </c>
      <c r="I60">
        <f>H60-H59</f>
        <v>103</v>
      </c>
      <c r="J60">
        <f>I60*45/512</f>
        <v>9.052734375</v>
      </c>
      <c r="K60">
        <f>AVERAGE(J60:J61)</f>
        <v>9.31640625</v>
      </c>
    </row>
    <row r="61" spans="7:11" x14ac:dyDescent="0.2">
      <c r="G61" t="s">
        <v>45</v>
      </c>
      <c r="H61">
        <v>114</v>
      </c>
      <c r="I61">
        <f>H63-H62</f>
        <v>109</v>
      </c>
      <c r="J61">
        <f>I61*45/512</f>
        <v>9.580078125</v>
      </c>
      <c r="K61">
        <f>STDEV(J60:J61)/SQRT(2)</f>
        <v>0.263671875</v>
      </c>
    </row>
    <row r="62" spans="7:11" x14ac:dyDescent="0.2">
      <c r="G62" t="s">
        <v>43</v>
      </c>
      <c r="H62">
        <v>263</v>
      </c>
    </row>
    <row r="63" spans="7:11" x14ac:dyDescent="0.2">
      <c r="G63" t="s">
        <v>44</v>
      </c>
      <c r="H63">
        <v>372</v>
      </c>
    </row>
    <row r="64" spans="7:11" x14ac:dyDescent="0.2">
      <c r="G64" t="s">
        <v>45</v>
      </c>
      <c r="H64">
        <v>116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0E4E-33E6-0140-AFCC-E8FC2DD7CD7A}">
  <dimension ref="A1:G40"/>
  <sheetViews>
    <sheetView workbookViewId="0">
      <selection activeCell="F11" sqref="F11"/>
    </sheetView>
  </sheetViews>
  <sheetFormatPr baseColWidth="10" defaultRowHeight="16" x14ac:dyDescent="0.2"/>
  <sheetData>
    <row r="1" spans="1:7" x14ac:dyDescent="0.2">
      <c r="A1">
        <v>7.122109375</v>
      </c>
      <c r="C1">
        <f>IF(A1&gt;4.5, A1, -5)</f>
        <v>7.122109375</v>
      </c>
      <c r="D1">
        <f>IF(A1&lt;1, A1, -5)</f>
        <v>-5</v>
      </c>
    </row>
    <row r="2" spans="1:7" x14ac:dyDescent="0.2">
      <c r="A2">
        <v>5.8921093750000004</v>
      </c>
      <c r="C2">
        <f t="shared" ref="C2:C40" si="0">IF(A2&gt;4.5, A2, -5)</f>
        <v>5.8921093750000004</v>
      </c>
      <c r="D2">
        <f t="shared" ref="D2:D40" si="1">IF(A2&lt;1, A2, -5)</f>
        <v>-5</v>
      </c>
    </row>
    <row r="3" spans="1:7" x14ac:dyDescent="0.2">
      <c r="A3">
        <v>5.5321093750000001</v>
      </c>
      <c r="C3">
        <f t="shared" si="0"/>
        <v>5.5321093750000001</v>
      </c>
      <c r="D3">
        <f t="shared" si="1"/>
        <v>-5</v>
      </c>
    </row>
    <row r="4" spans="1:7" x14ac:dyDescent="0.2">
      <c r="A4">
        <v>4.4821093750000003</v>
      </c>
      <c r="C4">
        <f t="shared" si="0"/>
        <v>-5</v>
      </c>
      <c r="D4">
        <f t="shared" si="1"/>
        <v>-5</v>
      </c>
    </row>
    <row r="5" spans="1:7" x14ac:dyDescent="0.2">
      <c r="A5">
        <v>4.0421093749999901</v>
      </c>
      <c r="C5">
        <f t="shared" si="0"/>
        <v>-5</v>
      </c>
      <c r="D5">
        <f t="shared" si="1"/>
        <v>-5</v>
      </c>
    </row>
    <row r="6" spans="1:7" x14ac:dyDescent="0.2">
      <c r="A6">
        <v>0.26210937500000098</v>
      </c>
      <c r="C6">
        <f t="shared" si="0"/>
        <v>-5</v>
      </c>
      <c r="D6">
        <f t="shared" si="1"/>
        <v>0.26210937500000098</v>
      </c>
      <c r="F6">
        <f>AVERAGE(D6,D7,D10,D11,D19,E21:E40)</f>
        <v>0.20534687499999968</v>
      </c>
      <c r="G6" t="s">
        <v>47</v>
      </c>
    </row>
    <row r="7" spans="1:7" x14ac:dyDescent="0.2">
      <c r="A7">
        <v>0.53210937500000099</v>
      </c>
      <c r="C7">
        <f t="shared" si="0"/>
        <v>-5</v>
      </c>
      <c r="D7">
        <f t="shared" si="1"/>
        <v>0.53210937500000099</v>
      </c>
      <c r="F7">
        <f>STDEV(D6,D7,D10,D11,D19,E21:E40)/SQRT(3)</f>
        <v>9.7638986390741825E-2</v>
      </c>
    </row>
    <row r="8" spans="1:7" x14ac:dyDescent="0.2">
      <c r="A8">
        <v>1.7621093750000001</v>
      </c>
      <c r="C8">
        <f t="shared" si="0"/>
        <v>-5</v>
      </c>
      <c r="D8">
        <f t="shared" si="1"/>
        <v>-5</v>
      </c>
    </row>
    <row r="9" spans="1:7" x14ac:dyDescent="0.2">
      <c r="A9">
        <v>3.5121093750000001</v>
      </c>
      <c r="C9">
        <f t="shared" si="0"/>
        <v>-5</v>
      </c>
      <c r="D9">
        <f t="shared" si="1"/>
        <v>-5</v>
      </c>
      <c r="F9">
        <f>AVERAGE(C1,C14,C20,Sheet2!C2)</f>
        <v>7.4271093750000006</v>
      </c>
    </row>
    <row r="10" spans="1:7" x14ac:dyDescent="0.2">
      <c r="A10">
        <v>0.70210937499999904</v>
      </c>
      <c r="C10">
        <f t="shared" si="0"/>
        <v>-5</v>
      </c>
      <c r="D10">
        <f t="shared" si="1"/>
        <v>0.70210937499999904</v>
      </c>
      <c r="F10">
        <f>STDEV(C1,C14,C20,Sheet2!C2)/SQRT(4)</f>
        <v>0.62538654713171637</v>
      </c>
    </row>
    <row r="11" spans="1:7" x14ac:dyDescent="0.2">
      <c r="A11">
        <v>0.26210937500000098</v>
      </c>
      <c r="C11">
        <f t="shared" si="0"/>
        <v>-5</v>
      </c>
      <c r="D11">
        <f t="shared" si="1"/>
        <v>0.26210937500000098</v>
      </c>
    </row>
    <row r="12" spans="1:7" x14ac:dyDescent="0.2">
      <c r="A12">
        <v>3.872109375</v>
      </c>
      <c r="C12">
        <f t="shared" si="0"/>
        <v>-5</v>
      </c>
      <c r="D12">
        <f t="shared" si="1"/>
        <v>-5</v>
      </c>
    </row>
    <row r="13" spans="1:7" x14ac:dyDescent="0.2">
      <c r="A13">
        <v>2.90210937499999</v>
      </c>
      <c r="C13">
        <f t="shared" si="0"/>
        <v>-5</v>
      </c>
      <c r="D13">
        <f t="shared" si="1"/>
        <v>-5</v>
      </c>
    </row>
    <row r="14" spans="1:7" x14ac:dyDescent="0.2">
      <c r="A14">
        <v>8.8721093750000009</v>
      </c>
      <c r="C14">
        <f t="shared" si="0"/>
        <v>8.8721093750000009</v>
      </c>
      <c r="D14">
        <f t="shared" si="1"/>
        <v>-5</v>
      </c>
    </row>
    <row r="15" spans="1:7" x14ac:dyDescent="0.2">
      <c r="A15">
        <v>1.0521093749999999</v>
      </c>
      <c r="C15">
        <f t="shared" si="0"/>
        <v>-5</v>
      </c>
      <c r="D15">
        <f t="shared" si="1"/>
        <v>-5</v>
      </c>
    </row>
    <row r="16" spans="1:7" x14ac:dyDescent="0.2">
      <c r="A16">
        <v>1.672109375</v>
      </c>
      <c r="C16">
        <f t="shared" si="0"/>
        <v>-5</v>
      </c>
      <c r="D16">
        <f t="shared" si="1"/>
        <v>-5</v>
      </c>
    </row>
    <row r="17" spans="1:5" x14ac:dyDescent="0.2">
      <c r="A17">
        <v>5.8021093749999997</v>
      </c>
      <c r="C17">
        <f t="shared" si="0"/>
        <v>5.8021093749999997</v>
      </c>
      <c r="D17">
        <f t="shared" si="1"/>
        <v>-5</v>
      </c>
    </row>
    <row r="18" spans="1:5" x14ac:dyDescent="0.2">
      <c r="A18">
        <v>3.9521093749999898</v>
      </c>
      <c r="C18">
        <f t="shared" si="0"/>
        <v>-5</v>
      </c>
      <c r="D18">
        <f t="shared" si="1"/>
        <v>-5</v>
      </c>
    </row>
    <row r="19" spans="1:5" x14ac:dyDescent="0.2">
      <c r="A19">
        <v>0.26210937500000098</v>
      </c>
      <c r="C19">
        <f t="shared" si="0"/>
        <v>-5</v>
      </c>
      <c r="D19">
        <f t="shared" si="1"/>
        <v>0.26210937500000098</v>
      </c>
    </row>
    <row r="20" spans="1:5" x14ac:dyDescent="0.2">
      <c r="A20">
        <v>7.8221093750000001</v>
      </c>
      <c r="C20">
        <f t="shared" si="0"/>
        <v>7.8221093750000001</v>
      </c>
      <c r="D20">
        <f t="shared" si="1"/>
        <v>-5</v>
      </c>
    </row>
    <row r="21" spans="1:5" x14ac:dyDescent="0.2">
      <c r="A21">
        <v>2.1093749999998501E-3</v>
      </c>
      <c r="C21">
        <f t="shared" si="0"/>
        <v>-5</v>
      </c>
      <c r="D21">
        <f t="shared" si="1"/>
        <v>2.1093749999998501E-3</v>
      </c>
      <c r="E21" cm="1">
        <f t="array" ref="E21:E40">ABS(D21:D40)</f>
        <v>2.1093749999998501E-3</v>
      </c>
    </row>
    <row r="22" spans="1:5" x14ac:dyDescent="0.2">
      <c r="A22">
        <v>2.1093749999998501E-3</v>
      </c>
      <c r="C22">
        <f t="shared" si="0"/>
        <v>-5</v>
      </c>
      <c r="D22">
        <f t="shared" si="1"/>
        <v>2.1093749999998501E-3</v>
      </c>
      <c r="E22">
        <v>2.1093749999998501E-3</v>
      </c>
    </row>
    <row r="23" spans="1:5" x14ac:dyDescent="0.2">
      <c r="A23">
        <v>2.1093749999998501E-3</v>
      </c>
      <c r="C23">
        <f t="shared" si="0"/>
        <v>-5</v>
      </c>
      <c r="D23">
        <f t="shared" si="1"/>
        <v>2.1093749999998501E-3</v>
      </c>
      <c r="E23">
        <v>2.1093749999998501E-3</v>
      </c>
    </row>
    <row r="24" spans="1:5" x14ac:dyDescent="0.2">
      <c r="A24">
        <v>-0.26789062499999899</v>
      </c>
      <c r="C24">
        <f t="shared" si="0"/>
        <v>-5</v>
      </c>
      <c r="D24">
        <f t="shared" si="1"/>
        <v>-0.26789062499999899</v>
      </c>
      <c r="E24">
        <v>0.26789062499999899</v>
      </c>
    </row>
    <row r="25" spans="1:5" x14ac:dyDescent="0.2">
      <c r="A25">
        <v>-0.34789062500000101</v>
      </c>
      <c r="C25">
        <f t="shared" si="0"/>
        <v>-5</v>
      </c>
      <c r="D25">
        <f t="shared" si="1"/>
        <v>-0.34789062500000101</v>
      </c>
      <c r="E25">
        <v>0.34789062500000101</v>
      </c>
    </row>
    <row r="26" spans="1:5" x14ac:dyDescent="0.2">
      <c r="A26">
        <v>-0.177890624999999</v>
      </c>
      <c r="C26">
        <f t="shared" si="0"/>
        <v>-5</v>
      </c>
      <c r="D26">
        <f t="shared" si="1"/>
        <v>-0.177890624999999</v>
      </c>
      <c r="E26">
        <v>0.177890624999999</v>
      </c>
    </row>
    <row r="27" spans="1:5" x14ac:dyDescent="0.2">
      <c r="A27">
        <v>2.1093749999998501E-3</v>
      </c>
      <c r="C27">
        <f t="shared" si="0"/>
        <v>-5</v>
      </c>
      <c r="D27">
        <f t="shared" si="1"/>
        <v>2.1093749999998501E-3</v>
      </c>
      <c r="E27">
        <v>2.1093749999998501E-3</v>
      </c>
    </row>
    <row r="28" spans="1:5" x14ac:dyDescent="0.2">
      <c r="A28">
        <v>-0.26789062499999899</v>
      </c>
      <c r="C28">
        <f t="shared" si="0"/>
        <v>-5</v>
      </c>
      <c r="D28">
        <f t="shared" si="1"/>
        <v>-0.26789062499999899</v>
      </c>
      <c r="E28">
        <v>0.26789062499999899</v>
      </c>
    </row>
    <row r="29" spans="1:5" x14ac:dyDescent="0.2">
      <c r="A29">
        <v>-0.177890624999999</v>
      </c>
      <c r="C29">
        <f t="shared" si="0"/>
        <v>-5</v>
      </c>
      <c r="D29">
        <f t="shared" si="1"/>
        <v>-0.177890624999999</v>
      </c>
      <c r="E29">
        <v>0.177890624999999</v>
      </c>
    </row>
    <row r="30" spans="1:5" x14ac:dyDescent="0.2">
      <c r="A30">
        <v>-0.26789062499999899</v>
      </c>
      <c r="C30">
        <f t="shared" si="0"/>
        <v>-5</v>
      </c>
      <c r="D30">
        <f t="shared" si="1"/>
        <v>-0.26789062499999899</v>
      </c>
      <c r="E30">
        <v>0.26789062499999899</v>
      </c>
    </row>
    <row r="31" spans="1:5" x14ac:dyDescent="0.2">
      <c r="A31">
        <v>2.1093749999998501E-3</v>
      </c>
      <c r="C31">
        <f t="shared" si="0"/>
        <v>-5</v>
      </c>
      <c r="D31">
        <f t="shared" si="1"/>
        <v>2.1093749999998501E-3</v>
      </c>
      <c r="E31">
        <v>2.1093749999998501E-3</v>
      </c>
    </row>
    <row r="32" spans="1:5" x14ac:dyDescent="0.2">
      <c r="A32">
        <v>-0.177890624999999</v>
      </c>
      <c r="C32">
        <f t="shared" si="0"/>
        <v>-5</v>
      </c>
      <c r="D32">
        <f t="shared" si="1"/>
        <v>-0.177890624999999</v>
      </c>
      <c r="E32">
        <v>0.177890624999999</v>
      </c>
    </row>
    <row r="33" spans="1:5" x14ac:dyDescent="0.2">
      <c r="A33">
        <v>-0.177890624999999</v>
      </c>
      <c r="C33">
        <f t="shared" si="0"/>
        <v>-5</v>
      </c>
      <c r="D33">
        <f t="shared" si="1"/>
        <v>-0.177890624999999</v>
      </c>
      <c r="E33">
        <v>0.177890624999999</v>
      </c>
    </row>
    <row r="34" spans="1:5" x14ac:dyDescent="0.2">
      <c r="A34">
        <v>-0.177890624999999</v>
      </c>
      <c r="C34">
        <f t="shared" si="0"/>
        <v>-5</v>
      </c>
      <c r="D34">
        <f t="shared" si="1"/>
        <v>-0.177890624999999</v>
      </c>
      <c r="E34">
        <v>0.177890624999999</v>
      </c>
    </row>
    <row r="35" spans="1:5" x14ac:dyDescent="0.2">
      <c r="A35">
        <v>-0.177890624999999</v>
      </c>
      <c r="C35">
        <f t="shared" si="0"/>
        <v>-5</v>
      </c>
      <c r="D35">
        <f t="shared" si="1"/>
        <v>-0.177890624999999</v>
      </c>
      <c r="E35">
        <v>0.177890624999999</v>
      </c>
    </row>
    <row r="36" spans="1:5" x14ac:dyDescent="0.2">
      <c r="A36">
        <v>-8.7890625E-2</v>
      </c>
      <c r="C36">
        <f t="shared" si="0"/>
        <v>-5</v>
      </c>
      <c r="D36">
        <f t="shared" si="1"/>
        <v>-8.7890625E-2</v>
      </c>
      <c r="E36">
        <v>8.7890625E-2</v>
      </c>
    </row>
    <row r="37" spans="1:5" x14ac:dyDescent="0.2">
      <c r="A37">
        <v>-0.34789062500000101</v>
      </c>
      <c r="C37">
        <f t="shared" si="0"/>
        <v>-5</v>
      </c>
      <c r="D37">
        <f t="shared" si="1"/>
        <v>-0.34789062500000101</v>
      </c>
      <c r="E37">
        <v>0.34789062500000101</v>
      </c>
    </row>
    <row r="38" spans="1:5" x14ac:dyDescent="0.2">
      <c r="A38">
        <v>-0.177890624999999</v>
      </c>
      <c r="C38">
        <f t="shared" si="0"/>
        <v>-5</v>
      </c>
      <c r="D38">
        <f t="shared" si="1"/>
        <v>-0.177890624999999</v>
      </c>
      <c r="E38">
        <v>0.177890624999999</v>
      </c>
    </row>
    <row r="39" spans="1:5" x14ac:dyDescent="0.2">
      <c r="A39">
        <v>-0.26789062499999899</v>
      </c>
      <c r="C39">
        <f t="shared" si="0"/>
        <v>-5</v>
      </c>
      <c r="D39">
        <f t="shared" si="1"/>
        <v>-0.26789062499999899</v>
      </c>
      <c r="E39">
        <v>0.26789062499999899</v>
      </c>
    </row>
    <row r="40" spans="1:5" x14ac:dyDescent="0.2">
      <c r="A40">
        <v>2.1093749999998501E-3</v>
      </c>
      <c r="C40">
        <f t="shared" si="0"/>
        <v>-5</v>
      </c>
      <c r="D40">
        <f t="shared" si="1"/>
        <v>2.1093749999998501E-3</v>
      </c>
      <c r="E40">
        <v>2.1093749999998501E-3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Sheet1!constantsCalibrated.py</vt:lpstr>
      <vt:lpstr>Sheet1!constantsCalibrated.py_1</vt:lpstr>
      <vt:lpstr>Sheet1!minMaxForce_MeanSTDperSubject_1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 Kodali</dc:creator>
  <cp:lastModifiedBy>Sreela Kodali</cp:lastModifiedBy>
  <dcterms:created xsi:type="dcterms:W3CDTF">2023-02-08T00:24:41Z</dcterms:created>
  <dcterms:modified xsi:type="dcterms:W3CDTF">2023-02-08T21:14:05Z</dcterms:modified>
</cp:coreProperties>
</file>