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queryTables/queryTable3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queryTables/queryTable4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queryTables/queryTable5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queryTables/queryTable6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+xml"/>
  <Override PartName="/xl/queryTables/queryTable7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queryTables/queryTable8.xml" ContentType="application/vnd.openxmlformats-officedocument.spreadsheetml.queryTab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queryTables/queryTable9.xml" ContentType="application/vnd.openxmlformats-officedocument.spreadsheetml.queryTab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queryTables/queryTable10.xml" ContentType="application/vnd.openxmlformats-officedocument.spreadsheetml.queryTable+xml"/>
  <Override PartName="/xl/drawings/drawing11.xml" ContentType="application/vnd.openxmlformats-officedocument.drawing+xml"/>
  <Override PartName="/xl/queryTables/queryTable11.xml" ContentType="application/vnd.openxmlformats-officedocument.spreadsheetml.queryTab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eela/Documents/School/Stanford/Year3_2/PIEZO2/JND_Study/bleData/"/>
    </mc:Choice>
  </mc:AlternateContent>
  <xr:revisionPtr revIDLastSave="0" documentId="13_ncr:1_{B60A8495-E7BD-2448-89A5-4084DD01B844}" xr6:coauthVersionLast="47" xr6:coauthVersionMax="47" xr10:uidLastSave="{00000000-0000-0000-0000-000000000000}"/>
  <bookViews>
    <workbookView xWindow="0" yWindow="760" windowWidth="27260" windowHeight="16980" firstSheet="9" activeTab="14" xr2:uid="{A53D3F15-47E3-9D46-9900-1E57C0395E60}"/>
  </bookViews>
  <sheets>
    <sheet name="Sheet1" sheetId="1" r:id="rId1"/>
    <sheet name="Sheet2" sheetId="2" r:id="rId2"/>
    <sheet name="Sheet3" sheetId="3" r:id="rId3"/>
    <sheet name="Q2" sheetId="4" r:id="rId4"/>
    <sheet name="Q3" sheetId="5" r:id="rId5"/>
    <sheet name="Q1" sheetId="6" r:id="rId6"/>
    <sheet name="Sheet7" sheetId="7" r:id="rId7"/>
    <sheet name="Q3_v2" sheetId="8" r:id="rId8"/>
    <sheet name="Q3_V3" sheetId="9" r:id="rId9"/>
    <sheet name="Q3_V4" sheetId="10" r:id="rId10"/>
    <sheet name="Q3 Combined Trials Increasing" sheetId="11" r:id="rId11"/>
    <sheet name="Q3_1_decreasing" sheetId="12" r:id="rId12"/>
    <sheet name="Q2_increasing" sheetId="13" r:id="rId13"/>
    <sheet name="Q2_decreasing" sheetId="14" r:id="rId14"/>
    <sheet name="Q1_decreasing" sheetId="15" r:id="rId15"/>
    <sheet name="Q1_increasing" sheetId="16" r:id="rId16"/>
  </sheets>
  <definedNames>
    <definedName name="_xlchart.v1.0" hidden="1">'Q2'!$I$39</definedName>
    <definedName name="_xlchart.v1.1" hidden="1">'Q2'!$I$40</definedName>
    <definedName name="_xlchart.v1.2" hidden="1">'Q2'!$I$41</definedName>
    <definedName name="_xlchart.v1.3" hidden="1">'Q2'!$I$42</definedName>
    <definedName name="_xlchart.v1.4" hidden="1">'Q2'!$I$43</definedName>
    <definedName name="_xlchart.v1.5" hidden="1">'Q2'!$I$39</definedName>
    <definedName name="_xlchart.v1.6" hidden="1">'Q2'!$I$40</definedName>
    <definedName name="_xlchart.v1.7" hidden="1">'Q2'!$I$41</definedName>
    <definedName name="_xlchart.v1.8" hidden="1">'Q2'!$I$42</definedName>
    <definedName name="_xlchart.v1.9" hidden="1">'Q2'!$I$43</definedName>
    <definedName name="trial_subjectsk_2024_12_13_04_17" localSheetId="3">'Q2'!$A$1:$I$24</definedName>
    <definedName name="trial_subjectsk_2024_12_15_21_53" localSheetId="4">'Q3'!$A$1:$I$17</definedName>
    <definedName name="trial_subjectsk_2024_12_16_00_34" localSheetId="7">Q3_v2!$A$1:$I$11</definedName>
    <definedName name="trialq1_subjectsk_2024_12_15_23_11" localSheetId="5">'Q1'!$A$1:$I$15</definedName>
    <definedName name="trialq1_subjectsk_2024_12_16_05_50" localSheetId="14">Q1_decreasing!$A$1:$I$16</definedName>
    <definedName name="trialq1_subjectsk_2024_12_16_06_05" localSheetId="15">Q1_increasing!$A$1:$I$16</definedName>
    <definedName name="trialq2_subjectsk_2024_12_16_05_13" localSheetId="12">Q2_increasing!$A$1:$I$16</definedName>
    <definedName name="trialq2_subjectsk_2024_12_16_05_22" localSheetId="13">Q2_decreasing!$A$1:$I$16</definedName>
    <definedName name="trialq3_subjectsk_2024_12_15_23_30" localSheetId="6">Sheet7!$A$1:$I$41</definedName>
    <definedName name="trialq3_subjectsk_2024_12_16_02_25" localSheetId="8">Q3_V3!$A$1:$I$16</definedName>
    <definedName name="trialq3_subjectsk_2024_12_16_02_42" localSheetId="9">Q3_V4!$A$1:$I$16</definedName>
    <definedName name="trialq3_subjectsk_2024_12_16_04_07" localSheetId="11">Q3_1_decreasing!$A$1:$I$16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5" l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3" i="16"/>
  <c r="J2" i="16"/>
  <c r="D20" i="16"/>
  <c r="C19" i="16"/>
  <c r="J2" i="15"/>
  <c r="J6" i="15" s="1"/>
  <c r="J4" i="15"/>
  <c r="J5" i="15"/>
  <c r="J11" i="15"/>
  <c r="J12" i="15"/>
  <c r="J13" i="15"/>
  <c r="G21" i="15"/>
  <c r="F20" i="15"/>
  <c r="F21" i="13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3" i="14"/>
  <c r="J2" i="14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3" i="13"/>
  <c r="J2" i="13"/>
  <c r="F19" i="14"/>
  <c r="D18" i="14"/>
  <c r="F20" i="13"/>
  <c r="E19" i="13"/>
  <c r="J20" i="10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3" i="12"/>
  <c r="J2" i="12"/>
  <c r="E20" i="12"/>
  <c r="D19" i="12"/>
  <c r="C27" i="11" a="1"/>
  <c r="C27" i="11" s="1"/>
  <c r="C12" i="11" a="1"/>
  <c r="C12" i="11" s="1"/>
  <c r="C1" i="11" a="1"/>
  <c r="C1" i="11" s="1"/>
  <c r="B27" i="11" a="1"/>
  <c r="B27" i="11" s="1"/>
  <c r="B12" i="11" a="1"/>
  <c r="B12" i="11" s="1"/>
  <c r="B1" i="11" a="1"/>
  <c r="B1" i="11" s="1"/>
  <c r="A27" i="11" a="1"/>
  <c r="A27" i="11" s="1"/>
  <c r="A12" i="11" a="1"/>
  <c r="A12" i="11" s="1"/>
  <c r="A1" i="11" a="1"/>
  <c r="A1" i="11" s="1"/>
  <c r="J4" i="10"/>
  <c r="J5" i="10"/>
  <c r="J11" i="10"/>
  <c r="J12" i="10"/>
  <c r="J13" i="10"/>
  <c r="J2" i="10"/>
  <c r="J6" i="10" s="1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2" i="9"/>
  <c r="J2" i="8"/>
  <c r="J3" i="8"/>
  <c r="J4" i="8"/>
  <c r="J5" i="8"/>
  <c r="J6" i="8"/>
  <c r="J7" i="8"/>
  <c r="J8" i="8"/>
  <c r="J9" i="8"/>
  <c r="J10" i="8"/>
  <c r="J11" i="8"/>
  <c r="J1" i="8"/>
  <c r="E16" i="8"/>
  <c r="D15" i="8"/>
  <c r="D21" i="9"/>
  <c r="C20" i="9"/>
  <c r="K10" i="7"/>
  <c r="K9" i="7"/>
  <c r="K8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" i="7"/>
  <c r="K7" i="7"/>
  <c r="K6" i="7"/>
  <c r="K3" i="7"/>
  <c r="K5" i="7" s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2" i="6"/>
  <c r="J2" i="4"/>
  <c r="H20" i="5"/>
  <c r="I28" i="4"/>
  <c r="I27" i="4"/>
  <c r="N2" i="4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2" i="5"/>
  <c r="I40" i="4"/>
  <c r="I39" i="4"/>
  <c r="N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M2" i="4" a="1"/>
  <c r="M2" i="4" s="1"/>
  <c r="L2" i="4" a="1"/>
  <c r="L2" i="4" s="1"/>
  <c r="J24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3" i="4"/>
  <c r="C2" i="1"/>
  <c r="C3" i="1" s="1"/>
  <c r="C4" i="1" s="1"/>
  <c r="C5" i="1" s="1"/>
  <c r="C6" i="1" s="1"/>
  <c r="C7" i="1" s="1"/>
  <c r="A12" i="1"/>
  <c r="A11" i="1"/>
  <c r="A10" i="1"/>
  <c r="A3" i="1"/>
  <c r="A4" i="1" s="1"/>
  <c r="J10" i="15" l="1"/>
  <c r="J3" i="15"/>
  <c r="J9" i="15"/>
  <c r="J16" i="15"/>
  <c r="J8" i="15"/>
  <c r="J15" i="15"/>
  <c r="J7" i="15"/>
  <c r="J14" i="15"/>
  <c r="J7" i="10"/>
  <c r="J10" i="10"/>
  <c r="J3" i="10"/>
  <c r="J9" i="10"/>
  <c r="J16" i="10"/>
  <c r="G20" i="10" s="1"/>
  <c r="E1" i="11" s="1"/>
  <c r="E2" i="11" s="1"/>
  <c r="J8" i="10"/>
  <c r="D1" i="11"/>
  <c r="D9" i="11" s="1"/>
  <c r="J15" i="10"/>
  <c r="J14" i="10"/>
  <c r="D24" i="11"/>
  <c r="D15" i="11"/>
  <c r="D32" i="11"/>
  <c r="D14" i="11"/>
  <c r="D31" i="11"/>
  <c r="D40" i="11"/>
  <c r="D23" i="11"/>
  <c r="D39" i="11"/>
  <c r="D22" i="11"/>
  <c r="D37" i="11"/>
  <c r="D28" i="11"/>
  <c r="D20" i="11"/>
  <c r="D12" i="11"/>
  <c r="D4" i="11"/>
  <c r="D11" i="11"/>
  <c r="D2" i="11"/>
  <c r="D34" i="11"/>
  <c r="D26" i="11"/>
  <c r="D25" i="11"/>
  <c r="D17" i="11"/>
  <c r="K4" i="7"/>
  <c r="A6" i="1"/>
  <c r="A7" i="1" s="1"/>
  <c r="A5" i="1"/>
  <c r="D33" i="11" l="1"/>
  <c r="D19" i="11"/>
  <c r="D5" i="11"/>
  <c r="D36" i="11"/>
  <c r="D41" i="11"/>
  <c r="D35" i="11"/>
  <c r="D13" i="11"/>
  <c r="D7" i="11"/>
  <c r="D16" i="11"/>
  <c r="D10" i="11"/>
  <c r="D3" i="11"/>
  <c r="D21" i="11"/>
  <c r="D30" i="11"/>
  <c r="D38" i="11"/>
  <c r="D18" i="11"/>
  <c r="D27" i="11"/>
  <c r="D29" i="11"/>
  <c r="D8" i="11"/>
  <c r="D6" i="11"/>
  <c r="A9" i="1"/>
  <c r="A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86C5FE-D8E8-F948-920C-CC6DC6A9456E}" name="trial_subjectsk_2024-12-13_04-17" type="6" refreshedVersion="8" background="1" saveData="1">
    <textPr codePage="10000" sourceFile="/Users/Sreela/Documents/School/Stanford/Year3_2/PIEZO2/JND_Study/bleData/subjectsk_2024-12-13_04-17/trial_subjectsk_2024-12-13_04-1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51CB882F-B185-A146-AD45-D07DCE351FF3}" name="trial_subjectsk_2024-12-15_21-53" type="6" refreshedVersion="8" background="1" saveData="1">
    <textPr codePage="10000" sourceFile="/Users/Sreela/Documents/School/Stanford/Year3_2/PIEZO2/JND_Study/bleData/subjectsk_2024-12-15_21-53/trial_subjectsk_2024-12-15_21-5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886AEA6B-D966-754C-AC45-04264B13AB00}" name="trial_subjectsk_2024-12-16_00-34" type="6" refreshedVersion="8" background="1" saveData="1">
    <textPr codePage="10000" sourceFile="/Users/Sreela/Documents/School/Stanford/Year3_2/PIEZO2/JND_Study/bleData/subjectsk_2024-12-16_00-34/trial_subjectsk_2024-12-16_00-34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3008D043-D9FE-2F4E-9FC2-3216048F8942}" name="trialq1_subjectsk_2024-12-15_23-11" type="6" refreshedVersion="8" background="1" saveData="1">
    <textPr codePage="10000" sourceFile="/Users/Sreela/Documents/School/Stanford/Year3_2/PIEZO2/JND_Study/bleData/subjectsk_2024-12-15_23-11/trialq1_subjectsk_2024-12-15_23-11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BCD88B56-8F1F-2D47-8DCF-6BB1D4589460}" name="trialq1_subjectsk_2024-12-16_05-50" type="6" refreshedVersion="8" background="1" saveData="1">
    <textPr codePage="10000" sourceFile="/Users/Sreela/Documents/School/Stanford/Year3_2/PIEZO2/JND_Study/bleData/subjectsk_2024-12-16_05-50/trialq1_subjectsk_2024-12-16_05-5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350D766-1CE7-7345-850F-6EAD80967EFC}" name="trialq1_subjectsk_2024-12-16_06-05" type="6" refreshedVersion="8" background="1" saveData="1">
    <textPr codePage="10000" sourceFile="/Users/Sreela/Documents/School/Stanford/Year3_2/PIEZO2/JND_Study/bleData/subjectsk_2024-12-16_06-05/trialq1_subjectsk_2024-12-16_06-0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A378AF7F-9062-6A47-91F7-6A4B61C29B73}" name="trialq2_subjectsk_2024-12-16_05-13" type="6" refreshedVersion="8" background="1" saveData="1">
    <textPr codePage="10000" sourceFile="/Users/Sreela/Documents/School/Stanford/Year3_2/PIEZO2/JND_Study/bleData/subjectsk_2024-12-16_05-13/trialq2_subjectsk_2024-12-16_05-13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6A155878-3F11-4643-AB9C-E3C89AEAF107}" name="trialq2_subjectsk_2024-12-16_05-22" type="6" refreshedVersion="8" background="1" saveData="1">
    <textPr codePage="10000" sourceFile="/Users/Sreela/Documents/School/Stanford/Year3_2/PIEZO2/JND_Study/bleData/subjectsk_2024-12-16_05-22/trialq2_subjectsk_2024-12-16_05-2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E48D728A-4F84-224F-9678-C3FCC2369590}" name="trialq3_subjectsk_2024-12-15_23-30" type="6" refreshedVersion="8" background="1" saveData="1">
    <textPr codePage="10000" sourceFile="/Users/Sreela/Documents/School/Stanford/Year3_2/PIEZO2/JND_Study/bleData/subjectsk_2024-12-15_23-30/trialq3_subjectsk_2024-12-15_23-30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54898865-C10D-7846-BF82-702CA78EFB0D}" name="trialq3_subjectsk_2024-12-16_02-25" type="6" refreshedVersion="8" background="1" saveData="1">
    <textPr codePage="10000" sourceFile="/Users/Sreela/Documents/School/Stanford/Year3_2/PIEZO2/JND_Study/bleData/subjectsk_2024-12-16_02-25/trialq3_subjectsk_2024-12-16_02-25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8C0805D6-1A92-BA45-B5A4-95DCDC28E280}" name="trialq3_subjectsk_2024-12-16_02-42" type="6" refreshedVersion="8" background="1" saveData="1">
    <textPr codePage="10000" sourceFile="/Users/Sreela/Documents/School/Stanford/Year3_2/PIEZO2/JND_Study/bleData/subjectsk_2024-12-16_02-42/trialq3_subjectsk_2024-12-16_02-4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BDF2A2B2-C820-4742-BA98-8215E9B77C27}" name="trialq3_subjectsk_2024-12-16_04-07" type="6" refreshedVersion="8" background="1" saveData="1">
    <textPr codePage="10000" sourceFile="/Users/Sreela/Documents/School/Stanford/Year3_2/PIEZO2/JND_Study/bleData/subjectsk_2024-12-16_04-07/trialq3_subjectsk_2024-12-16_04-07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<sst xmlns="http://schemas.openxmlformats.org/spreadsheetml/2006/main" count="134" uniqueCount="29">
  <si>
    <t>Test</t>
  </si>
  <si>
    <t>Reference</t>
  </si>
  <si>
    <t>x</t>
  </si>
  <si>
    <t>o</t>
  </si>
  <si>
    <t>trialCount</t>
  </si>
  <si>
    <t>A</t>
  </si>
  <si>
    <t>B</t>
  </si>
  <si>
    <t>answerKey</t>
  </si>
  <si>
    <t>userAnswer</t>
  </si>
  <si>
    <t>stepSize</t>
  </si>
  <si>
    <t>rightStreak</t>
  </si>
  <si>
    <t>OAD ASR VALUES</t>
  </si>
  <si>
    <t>Min1 0.53</t>
  </si>
  <si>
    <t>Max1 14.24</t>
  </si>
  <si>
    <t>Min2 0.79</t>
  </si>
  <si>
    <t>Max2 14.24</t>
  </si>
  <si>
    <t>Min3 1.49</t>
  </si>
  <si>
    <t>Max3 13.45</t>
  </si>
  <si>
    <t>avgMin 0.94</t>
  </si>
  <si>
    <t>avgMax 13.98</t>
  </si>
  <si>
    <t>q1 4.2</t>
  </si>
  <si>
    <t>q2 7.46</t>
  </si>
  <si>
    <t>q3 10.72</t>
  </si>
  <si>
    <t>JND =</t>
  </si>
  <si>
    <t>Mean</t>
  </si>
  <si>
    <t>reversals</t>
  </si>
  <si>
    <t xml:space="preserve">JND = </t>
  </si>
  <si>
    <t>JND=</t>
  </si>
  <si>
    <t>graphIcon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</si>
</sst>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297A0"/>
        <bgColor indexed="64"/>
      </patternFill>
    </fill>
    <fill>
      <patternFill patternType="solid">
        <fgColor rgb="FF2F5061"/>
        <bgColor indexed="64"/>
      </patternFill>
    </fill>
    <fill>
      <patternFill patternType="solid">
        <fgColor rgb="FFE57F84"/>
        <bgColor indexed="64"/>
      </patternFill>
    </fill>
    <fill>
      <patternFill patternType="solid">
        <fgColor rgb="FF2E6467"/>
        <bgColor indexed="64"/>
      </patternFill>
    </fill>
    <fill>
      <patternFill patternType="solid">
        <fgColor rgb="FFFBB5AB"/>
        <bgColor indexed="64"/>
      </patternFill>
    </fill>
    <fill>
      <patternFill patternType="solid">
        <fgColor rgb="FFE7F2F7"/>
        <bgColor indexed="64"/>
      </patternFill>
    </fill>
    <fill>
      <patternFill patternType="solid">
        <fgColor rgb="FF5E6826"/>
        <bgColor indexed="64"/>
      </patternFill>
    </fill>
    <fill>
      <patternFill patternType="solid">
        <fgColor rgb="FFE8D9C3"/>
        <bgColor indexed="64"/>
      </patternFill>
    </fill>
    <fill>
      <patternFill patternType="solid">
        <fgColor rgb="FFB69C97"/>
        <bgColor indexed="64"/>
      </patternFill>
    </fill>
    <fill>
      <patternFill patternType="solid">
        <fgColor rgb="FFDB1F48"/>
        <bgColor indexed="64"/>
      </patternFill>
    </fill>
    <fill>
      <patternFill patternType="solid">
        <fgColor rgb="FF004369"/>
        <bgColor indexed="64"/>
      </patternFill>
    </fill>
    <fill>
      <patternFill patternType="solid">
        <fgColor rgb="FF01949A"/>
        <bgColor indexed="64"/>
      </patternFill>
    </fill>
    <fill>
      <patternFill patternType="solid">
        <fgColor rgb="FFE5DDC8"/>
        <bgColor indexed="64"/>
      </patternFill>
    </fill>
    <fill>
      <patternFill patternType="solid">
        <fgColor rgb="FFB95C50"/>
        <bgColor indexed="64"/>
      </patternFill>
    </fill>
    <fill>
      <patternFill patternType="solid">
        <fgColor rgb="FFDE847B"/>
        <bgColor indexed="64"/>
      </patternFill>
    </fill>
    <fill>
      <patternFill patternType="solid">
        <fgColor rgb="FFDEB3AD"/>
        <bgColor indexed="64"/>
      </patternFill>
    </fill>
    <fill>
      <patternFill patternType="solid">
        <fgColor rgb="FF175873"/>
        <bgColor indexed="64"/>
      </patternFill>
    </fill>
    <fill>
      <patternFill patternType="solid">
        <fgColor rgb="FF2B7C85"/>
        <bgColor indexed="64"/>
      </patternFill>
    </fill>
    <fill>
      <patternFill patternType="solid">
        <fgColor rgb="FF87ACA3"/>
        <bgColor indexed="64"/>
      </patternFill>
    </fill>
    <fill>
      <patternFill patternType="solid">
        <fgColor rgb="FF5D0204"/>
        <bgColor indexed="64"/>
      </patternFill>
    </fill>
    <fill>
      <patternFill patternType="solid">
        <fgColor rgb="FF0D185C"/>
        <bgColor indexed="64"/>
      </patternFill>
    </fill>
    <fill>
      <patternFill patternType="solid">
        <fgColor rgb="FFB79C9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AFDB"/>
      <color rgb="FF0C185C"/>
      <color rgb="FFB95C50"/>
      <color rgb="FFFCAE9E"/>
      <color rgb="FF5D0203"/>
      <color rgb="FF00949A"/>
      <color rgb="FFDB1F48"/>
      <color rgb="FFFF906C"/>
      <color rgb="FFFF8AAA"/>
      <color rgb="FF89C2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8-B940-A5E6-C1E8698634AC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A8-B940-A5E6-C1E869863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D72-5C45-ADBC-0CF186566B94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D72-5C45-ADBC-0CF186566B94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D72-5C45-ADBC-0CF186566B94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D72-5C45-ADBC-0CF186566B94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D72-5C45-ADBC-0CF186566B94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D72-5C45-ADBC-0CF186566B9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D72-5C45-ADBC-0CF186566B94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72-5C45-ADBC-0CF186566B94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72-5C45-ADBC-0CF186566B94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D72-5C45-ADBC-0CF186566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B0C3-0141-916C-ED3AD9CF8DD7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B0C3-0141-916C-ED3AD9CF8DD7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0C3-0141-916C-ED3AD9CF8DD7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B0C3-0141-916C-ED3AD9CF8DD7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0C3-0141-916C-ED3AD9CF8DD7}"/>
              </c:ext>
            </c:extLst>
          </c:dPt>
          <c:dPt>
            <c:idx val="1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B0C3-0141-916C-ED3AD9CF8DD7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0C3-0141-916C-ED3AD9CF8DD7}"/>
              </c:ext>
            </c:extLst>
          </c:dPt>
          <c:val>
            <c:numRef>
              <c:f>'Q2'!$B$2:$B$24</c:f>
              <c:numCache>
                <c:formatCode>General</c:formatCode>
                <c:ptCount val="23"/>
                <c:pt idx="0">
                  <c:v>2.25</c:v>
                </c:pt>
                <c:pt idx="1">
                  <c:v>2.25</c:v>
                </c:pt>
                <c:pt idx="2">
                  <c:v>3.57</c:v>
                </c:pt>
                <c:pt idx="3">
                  <c:v>3.57</c:v>
                </c:pt>
                <c:pt idx="4">
                  <c:v>5.66</c:v>
                </c:pt>
                <c:pt idx="5">
                  <c:v>5.66</c:v>
                </c:pt>
                <c:pt idx="6">
                  <c:v>8.9700000000000006</c:v>
                </c:pt>
                <c:pt idx="7">
                  <c:v>5.66</c:v>
                </c:pt>
                <c:pt idx="8">
                  <c:v>5.66</c:v>
                </c:pt>
                <c:pt idx="9">
                  <c:v>7.13</c:v>
                </c:pt>
                <c:pt idx="10">
                  <c:v>5.66</c:v>
                </c:pt>
                <c:pt idx="11">
                  <c:v>7.13</c:v>
                </c:pt>
                <c:pt idx="12">
                  <c:v>5.66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6.36</c:v>
                </c:pt>
                <c:pt idx="17">
                  <c:v>6.36</c:v>
                </c:pt>
                <c:pt idx="18">
                  <c:v>6.74</c:v>
                </c:pt>
                <c:pt idx="19">
                  <c:v>6.74</c:v>
                </c:pt>
                <c:pt idx="20">
                  <c:v>6.74</c:v>
                </c:pt>
                <c:pt idx="21">
                  <c:v>6.74</c:v>
                </c:pt>
                <c:pt idx="22">
                  <c:v>7.14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C3-0141-916C-ED3AD9CF8DD7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sq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'Q2'!$C$2:$C$24</c:f>
              <c:numCache>
                <c:formatCode>General</c:formatCode>
                <c:ptCount val="23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  <c:pt idx="15">
                  <c:v>7.46</c:v>
                </c:pt>
                <c:pt idx="16">
                  <c:v>7.46</c:v>
                </c:pt>
                <c:pt idx="17">
                  <c:v>7.46</c:v>
                </c:pt>
                <c:pt idx="18">
                  <c:v>7.46</c:v>
                </c:pt>
                <c:pt idx="19">
                  <c:v>7.46</c:v>
                </c:pt>
                <c:pt idx="20">
                  <c:v>7.46</c:v>
                </c:pt>
                <c:pt idx="21">
                  <c:v>7.46</c:v>
                </c:pt>
                <c:pt idx="22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C3-0141-916C-ED3AD9CF8DD7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'Q2'!$J$2:$J$24</c:f>
              <c:numCache>
                <c:formatCode>General</c:formatCode>
                <c:ptCount val="23"/>
                <c:pt idx="0">
                  <c:v>6.588000000000001</c:v>
                </c:pt>
                <c:pt idx="1">
                  <c:v>6.588000000000001</c:v>
                </c:pt>
                <c:pt idx="2">
                  <c:v>6.588000000000001</c:v>
                </c:pt>
                <c:pt idx="3">
                  <c:v>6.588000000000001</c:v>
                </c:pt>
                <c:pt idx="4">
                  <c:v>6.588000000000001</c:v>
                </c:pt>
                <c:pt idx="5">
                  <c:v>6.588000000000001</c:v>
                </c:pt>
                <c:pt idx="6">
                  <c:v>6.588000000000001</c:v>
                </c:pt>
                <c:pt idx="7">
                  <c:v>6.588000000000001</c:v>
                </c:pt>
                <c:pt idx="8">
                  <c:v>6.588000000000001</c:v>
                </c:pt>
                <c:pt idx="9">
                  <c:v>6.588000000000001</c:v>
                </c:pt>
                <c:pt idx="10">
                  <c:v>6.588000000000001</c:v>
                </c:pt>
                <c:pt idx="11">
                  <c:v>6.588000000000001</c:v>
                </c:pt>
                <c:pt idx="12">
                  <c:v>6.588000000000001</c:v>
                </c:pt>
                <c:pt idx="13">
                  <c:v>6.588000000000001</c:v>
                </c:pt>
                <c:pt idx="14">
                  <c:v>6.588000000000001</c:v>
                </c:pt>
                <c:pt idx="15">
                  <c:v>6.588000000000001</c:v>
                </c:pt>
                <c:pt idx="16">
                  <c:v>6.588000000000001</c:v>
                </c:pt>
                <c:pt idx="17">
                  <c:v>6.588000000000001</c:v>
                </c:pt>
                <c:pt idx="18">
                  <c:v>6.588000000000001</c:v>
                </c:pt>
                <c:pt idx="19">
                  <c:v>6.588000000000001</c:v>
                </c:pt>
                <c:pt idx="20">
                  <c:v>6.588000000000001</c:v>
                </c:pt>
                <c:pt idx="21">
                  <c:v>6.588000000000001</c:v>
                </c:pt>
                <c:pt idx="22">
                  <c:v>6.588000000000001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0C3-0141-916C-ED3AD9CF8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Q2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'Q2'!$B$1</c:f>
              <c:strCache>
                <c:ptCount val="1"/>
                <c:pt idx="0">
                  <c:v>Test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val>
            <c:numRef>
              <c:f>'Q2'!$L$2:$L$24</c:f>
              <c:numCache>
                <c:formatCode>General</c:formatCode>
                <c:ptCount val="23"/>
                <c:pt idx="0">
                  <c:v>-5.21</c:v>
                </c:pt>
                <c:pt idx="1">
                  <c:v>-5.21</c:v>
                </c:pt>
                <c:pt idx="2">
                  <c:v>-3.89</c:v>
                </c:pt>
                <c:pt idx="3">
                  <c:v>-3.89</c:v>
                </c:pt>
                <c:pt idx="4">
                  <c:v>-1.7999999999999998</c:v>
                </c:pt>
                <c:pt idx="5">
                  <c:v>-1.7999999999999998</c:v>
                </c:pt>
                <c:pt idx="6">
                  <c:v>1.5100000000000007</c:v>
                </c:pt>
                <c:pt idx="7">
                  <c:v>-1.7999999999999998</c:v>
                </c:pt>
                <c:pt idx="8">
                  <c:v>-1.7999999999999998</c:v>
                </c:pt>
                <c:pt idx="9">
                  <c:v>-0.33000000000000007</c:v>
                </c:pt>
                <c:pt idx="10">
                  <c:v>-1.7999999999999998</c:v>
                </c:pt>
                <c:pt idx="11">
                  <c:v>-0.33000000000000007</c:v>
                </c:pt>
                <c:pt idx="12">
                  <c:v>-1.7999999999999998</c:v>
                </c:pt>
                <c:pt idx="13">
                  <c:v>-1.46</c:v>
                </c:pt>
                <c:pt idx="14">
                  <c:v>-1.46</c:v>
                </c:pt>
                <c:pt idx="15">
                  <c:v>-1.46</c:v>
                </c:pt>
                <c:pt idx="16">
                  <c:v>-1.0999999999999996</c:v>
                </c:pt>
                <c:pt idx="17">
                  <c:v>-1.0999999999999996</c:v>
                </c:pt>
                <c:pt idx="18">
                  <c:v>-0.71999999999999975</c:v>
                </c:pt>
                <c:pt idx="19">
                  <c:v>-0.71999999999999975</c:v>
                </c:pt>
                <c:pt idx="20">
                  <c:v>-0.71999999999999975</c:v>
                </c:pt>
                <c:pt idx="21">
                  <c:v>-0.71999999999999975</c:v>
                </c:pt>
                <c:pt idx="22">
                  <c:v>-0.32000000000000028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4E-924A-BF38-468EAB60EC6A}"/>
            </c:ext>
          </c:extLst>
        </c:ser>
        <c:ser>
          <c:idx val="1"/>
          <c:order val="1"/>
          <c:tx>
            <c:strRef>
              <c:f>'Q2'!$C$1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'Q2'!$M$2:$M$24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4E-924A-BF38-468EAB60EC6A}"/>
            </c:ext>
          </c:extLst>
        </c:ser>
        <c:ser>
          <c:idx val="2"/>
          <c:order val="2"/>
          <c:tx>
            <c:v>PSE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'Q2'!$N$2:$N$24</c:f>
              <c:numCache>
                <c:formatCode>General</c:formatCode>
                <c:ptCount val="23"/>
                <c:pt idx="0">
                  <c:v>-0.871999999999999</c:v>
                </c:pt>
                <c:pt idx="1">
                  <c:v>-0.871999999999999</c:v>
                </c:pt>
                <c:pt idx="2">
                  <c:v>-0.871999999999999</c:v>
                </c:pt>
                <c:pt idx="3">
                  <c:v>-0.871999999999999</c:v>
                </c:pt>
                <c:pt idx="4">
                  <c:v>-0.871999999999999</c:v>
                </c:pt>
                <c:pt idx="5">
                  <c:v>-0.871999999999999</c:v>
                </c:pt>
                <c:pt idx="6">
                  <c:v>-0.871999999999999</c:v>
                </c:pt>
                <c:pt idx="7">
                  <c:v>-0.871999999999999</c:v>
                </c:pt>
                <c:pt idx="8">
                  <c:v>-0.871999999999999</c:v>
                </c:pt>
                <c:pt idx="9">
                  <c:v>-0.871999999999999</c:v>
                </c:pt>
                <c:pt idx="10">
                  <c:v>-0.871999999999999</c:v>
                </c:pt>
                <c:pt idx="11">
                  <c:v>-0.871999999999999</c:v>
                </c:pt>
                <c:pt idx="12">
                  <c:v>-0.871999999999999</c:v>
                </c:pt>
                <c:pt idx="13">
                  <c:v>-0.871999999999999</c:v>
                </c:pt>
                <c:pt idx="14">
                  <c:v>-0.871999999999999</c:v>
                </c:pt>
                <c:pt idx="15">
                  <c:v>-0.871999999999999</c:v>
                </c:pt>
                <c:pt idx="16">
                  <c:v>-0.871999999999999</c:v>
                </c:pt>
                <c:pt idx="17">
                  <c:v>-0.871999999999999</c:v>
                </c:pt>
                <c:pt idx="18">
                  <c:v>-0.871999999999999</c:v>
                </c:pt>
                <c:pt idx="19">
                  <c:v>-0.871999999999999</c:v>
                </c:pt>
                <c:pt idx="20">
                  <c:v>-0.871999999999999</c:v>
                </c:pt>
                <c:pt idx="21">
                  <c:v>-0.871999999999999</c:v>
                </c:pt>
                <c:pt idx="22">
                  <c:v>-0.871999999999999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4E-924A-BF38-468EAB60E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730623"/>
        <c:axId val="1362090527"/>
      </c:lineChart>
      <c:catAx>
        <c:axId val="19037306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62090527"/>
        <c:crosses val="autoZero"/>
        <c:auto val="1"/>
        <c:lblAlgn val="ctr"/>
        <c:lblOffset val="100"/>
        <c:noMultiLvlLbl val="0"/>
      </c:catAx>
      <c:valAx>
        <c:axId val="13620905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903730623"/>
        <c:crosses val="autoZero"/>
        <c:crossBetween val="between"/>
        <c:majorUnit val="2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</a:t>
            </a:r>
            <a:r>
              <a:rPr lang="en-US" baseline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Stimulus Range (ASR): Trials for a Single Subject</a:t>
            </a:r>
            <a:endParaRPr lang="en-US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'Q2'!$F$39:$I$39</c:f>
              <c:numCache>
                <c:formatCode>General</c:formatCode>
                <c:ptCount val="4"/>
                <c:pt idx="0">
                  <c:v>0.53</c:v>
                </c:pt>
                <c:pt idx="1">
                  <c:v>0.79</c:v>
                </c:pt>
                <c:pt idx="2">
                  <c:v>1.49</c:v>
                </c:pt>
                <c:pt idx="3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34-3E4A-9185-CF792E3FB570}"/>
            </c:ext>
          </c:extLst>
        </c:ser>
        <c:ser>
          <c:idx val="1"/>
          <c:order val="1"/>
          <c:tx>
            <c:v>Max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'Q2'!$F$45:$I$45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Mean</c:v>
                </c:pt>
              </c:strCache>
            </c:strRef>
          </c:cat>
          <c:val>
            <c:numRef>
              <c:f>'Q2'!$F$40:$I$40</c:f>
              <c:numCache>
                <c:formatCode>General</c:formatCode>
                <c:ptCount val="4"/>
                <c:pt idx="0">
                  <c:v>14.24</c:v>
                </c:pt>
                <c:pt idx="1">
                  <c:v>14.24</c:v>
                </c:pt>
                <c:pt idx="2">
                  <c:v>13.45</c:v>
                </c:pt>
                <c:pt idx="3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34-3E4A-9185-CF792E3FB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5913391"/>
        <c:axId val="2028572112"/>
      </c:barChart>
      <c:catAx>
        <c:axId val="22591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572112"/>
        <c:crosses val="autoZero"/>
        <c:auto val="1"/>
        <c:lblAlgn val="ctr"/>
        <c:lblOffset val="100"/>
        <c:noMultiLvlLbl val="0"/>
      </c:catAx>
      <c:valAx>
        <c:axId val="202857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25913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Allowable Stimulus Range (ASR): Quartiles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v>MIN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'Q2'!$I$39</c:f>
              <c:numCache>
                <c:formatCode>General</c:formatCode>
                <c:ptCount val="1"/>
                <c:pt idx="0">
                  <c:v>0.93666666666666665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AE2-BB45-A537-BA19E487542C}"/>
            </c:ext>
          </c:extLst>
        </c:ser>
        <c:ser>
          <c:idx val="0"/>
          <c:order val="1"/>
          <c:tx>
            <c:v>Q1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'Q2'!$I$41</c:f>
              <c:numCache>
                <c:formatCode>General</c:formatCode>
                <c:ptCount val="1"/>
                <c:pt idx="0">
                  <c:v>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2-BB45-A537-BA19E487542C}"/>
            </c:ext>
          </c:extLst>
        </c:ser>
        <c:ser>
          <c:idx val="1"/>
          <c:order val="2"/>
          <c:tx>
            <c:v>Q2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'Q2'!$I$42</c:f>
              <c:numCache>
                <c:formatCode>General</c:formatCode>
                <c:ptCount val="1"/>
                <c:pt idx="0">
                  <c:v>7.46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2-BB45-A537-BA19E487542C}"/>
            </c:ext>
          </c:extLst>
        </c:ser>
        <c:ser>
          <c:idx val="2"/>
          <c:order val="3"/>
          <c:tx>
            <c:v>Q3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val>
            <c:numRef>
              <c:f>'Q2'!$I$43</c:f>
              <c:numCache>
                <c:formatCode>General</c:formatCode>
                <c:ptCount val="1"/>
                <c:pt idx="0">
                  <c:v>10.72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E2-BB45-A537-BA19E487542C}"/>
            </c:ext>
          </c:extLst>
        </c:ser>
        <c:ser>
          <c:idx val="4"/>
          <c:order val="4"/>
          <c:tx>
            <c:v>MAX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'Q2'!$I$40</c:f>
              <c:numCache>
                <c:formatCode>General</c:formatCode>
                <c:ptCount val="1"/>
                <c:pt idx="0">
                  <c:v>13.976666666666667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AE2-BB45-A537-BA19E48754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8817824"/>
        <c:axId val="226161311"/>
      </c:barChart>
      <c:catAx>
        <c:axId val="202881782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Mean Min           Q1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Q2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Q3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Q4 </a:t>
                </a:r>
                <a:r>
                  <a:rPr lang="en-US" sz="8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          </a:t>
                </a:r>
                <a:r>
                  <a:rPr lang="en-US" baseline="0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Mean Max</a:t>
                </a:r>
                <a:endParaRPr lang="en-US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26161311"/>
        <c:crosses val="autoZero"/>
        <c:auto val="1"/>
        <c:lblAlgn val="ctr"/>
        <c:lblOffset val="100"/>
        <c:noMultiLvlLbl val="0"/>
      </c:catAx>
      <c:valAx>
        <c:axId val="22616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Force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0288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7018576"/>
        <c:axId val="2016938416"/>
      </c:barChart>
      <c:catAx>
        <c:axId val="201701857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6938416"/>
        <c:crosses val="autoZero"/>
        <c:auto val="1"/>
        <c:lblAlgn val="ctr"/>
        <c:lblOffset val="100"/>
        <c:noMultiLvlLbl val="0"/>
      </c:catAx>
      <c:valAx>
        <c:axId val="201693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018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C-614F-8502-FD9EC72315F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4C-614F-8502-FD9EC72315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'Q3'!$B$1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FA9-B148-A0A7-4CF9DBF00B38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FA9-B148-A0A7-4CF9DBF00B38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FA9-B148-A0A7-4CF9DBF00B38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FA9-B148-A0A7-4CF9DBF00B38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FA9-B148-A0A7-4CF9DBF00B38}"/>
              </c:ext>
            </c:extLst>
          </c:dPt>
          <c:val>
            <c:numRef>
              <c:f>'Q3'!$B$2:$B$17</c:f>
              <c:numCache>
                <c:formatCode>General</c:formatCode>
                <c:ptCount val="16"/>
                <c:pt idx="0">
                  <c:v>4.6100000000000003</c:v>
                </c:pt>
                <c:pt idx="1">
                  <c:v>4.6100000000000003</c:v>
                </c:pt>
                <c:pt idx="2">
                  <c:v>7.31</c:v>
                </c:pt>
                <c:pt idx="3">
                  <c:v>7.31</c:v>
                </c:pt>
                <c:pt idx="4">
                  <c:v>11.59</c:v>
                </c:pt>
                <c:pt idx="5">
                  <c:v>7.31</c:v>
                </c:pt>
                <c:pt idx="6">
                  <c:v>7.31</c:v>
                </c:pt>
                <c:pt idx="7">
                  <c:v>9.1999999999999993</c:v>
                </c:pt>
                <c:pt idx="8">
                  <c:v>9.1999999999999993</c:v>
                </c:pt>
                <c:pt idx="9">
                  <c:v>11.58</c:v>
                </c:pt>
                <c:pt idx="10">
                  <c:v>9.1999999999999993</c:v>
                </c:pt>
                <c:pt idx="11">
                  <c:v>9.1999999999999993</c:v>
                </c:pt>
                <c:pt idx="12">
                  <c:v>10.32</c:v>
                </c:pt>
                <c:pt idx="13">
                  <c:v>9.1999999999999993</c:v>
                </c:pt>
                <c:pt idx="14">
                  <c:v>10.93</c:v>
                </c:pt>
                <c:pt idx="15">
                  <c:v>9.1999999999999993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A9-B148-A0A7-4CF9DBF00B38}"/>
            </c:ext>
          </c:extLst>
        </c:ser>
        <c:ser>
          <c:idx val="1"/>
          <c:order val="1"/>
          <c:tx>
            <c:strRef>
              <c:f>'Q3'!$C$1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'Q3'!$C$2:$C$17</c:f>
              <c:numCache>
                <c:formatCode>General</c:formatCode>
                <c:ptCount val="16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A9-B148-A0A7-4CF9DBF00B38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'Q3'!$J$2:$J$17</c:f>
              <c:numCache>
                <c:formatCode>General</c:formatCode>
                <c:ptCount val="16"/>
                <c:pt idx="0">
                  <c:v>9.77</c:v>
                </c:pt>
                <c:pt idx="1">
                  <c:v>9.77</c:v>
                </c:pt>
                <c:pt idx="2">
                  <c:v>9.77</c:v>
                </c:pt>
                <c:pt idx="3">
                  <c:v>9.77</c:v>
                </c:pt>
                <c:pt idx="4">
                  <c:v>9.77</c:v>
                </c:pt>
                <c:pt idx="5">
                  <c:v>9.77</c:v>
                </c:pt>
                <c:pt idx="6">
                  <c:v>9.77</c:v>
                </c:pt>
                <c:pt idx="7">
                  <c:v>9.77</c:v>
                </c:pt>
                <c:pt idx="8">
                  <c:v>9.77</c:v>
                </c:pt>
                <c:pt idx="9">
                  <c:v>9.77</c:v>
                </c:pt>
                <c:pt idx="10">
                  <c:v>9.77</c:v>
                </c:pt>
                <c:pt idx="11">
                  <c:v>9.77</c:v>
                </c:pt>
                <c:pt idx="12">
                  <c:v>9.77</c:v>
                </c:pt>
                <c:pt idx="13">
                  <c:v>9.77</c:v>
                </c:pt>
                <c:pt idx="14">
                  <c:v>9.77</c:v>
                </c:pt>
                <c:pt idx="15">
                  <c:v>9.77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FA9-B148-A0A7-4CF9DBF00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810335"/>
        <c:axId val="264771311"/>
      </c:lineChart>
      <c:catAx>
        <c:axId val="570810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64771311"/>
        <c:crosses val="autoZero"/>
        <c:auto val="1"/>
        <c:lblAlgn val="ctr"/>
        <c:lblOffset val="100"/>
        <c:noMultiLvlLbl val="0"/>
      </c:catAx>
      <c:valAx>
        <c:axId val="264771311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7081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1E53-174A-967D-9D45998D093B}"/>
              </c:ext>
            </c:extLst>
          </c:dPt>
          <c:dPt>
            <c:idx val="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1E53-174A-967D-9D45998D093B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1E53-174A-967D-9D45998D093B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1E53-174A-967D-9D45998D093B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1E53-174A-967D-9D45998D093B}"/>
              </c:ext>
            </c:extLst>
          </c:dPt>
          <c:val>
            <c:numRef>
              <c:f>'Q1'!$B$2:$B$15</c:f>
              <c:numCache>
                <c:formatCode>General</c:formatCode>
                <c:ptCount val="14"/>
                <c:pt idx="0">
                  <c:v>1.37</c:v>
                </c:pt>
                <c:pt idx="1">
                  <c:v>1.37</c:v>
                </c:pt>
                <c:pt idx="2">
                  <c:v>2.17</c:v>
                </c:pt>
                <c:pt idx="3">
                  <c:v>2.17</c:v>
                </c:pt>
                <c:pt idx="4">
                  <c:v>3.44</c:v>
                </c:pt>
                <c:pt idx="5">
                  <c:v>2.17</c:v>
                </c:pt>
                <c:pt idx="6">
                  <c:v>2.17</c:v>
                </c:pt>
                <c:pt idx="7">
                  <c:v>2.73</c:v>
                </c:pt>
                <c:pt idx="8">
                  <c:v>2.73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174A-967D-9D45998D093B}"/>
            </c:ext>
          </c:extLst>
        </c:ser>
        <c:ser>
          <c:idx val="1"/>
          <c:order val="1"/>
          <c:tx>
            <c:strRef>
              <c:f>'Q1'!$C$1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'Q1'!$C$2:$C$15</c:f>
              <c:numCache>
                <c:formatCode>General</c:formatCode>
                <c:ptCount val="14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53-174A-967D-9D45998D093B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'Q1'!$J$2:$J$15</c:f>
              <c:numCache>
                <c:formatCode>General</c:formatCode>
                <c:ptCount val="14"/>
                <c:pt idx="0">
                  <c:v>3.44</c:v>
                </c:pt>
                <c:pt idx="1">
                  <c:v>3.44</c:v>
                </c:pt>
                <c:pt idx="2">
                  <c:v>3.44</c:v>
                </c:pt>
                <c:pt idx="3">
                  <c:v>3.44</c:v>
                </c:pt>
                <c:pt idx="4">
                  <c:v>3.44</c:v>
                </c:pt>
                <c:pt idx="5">
                  <c:v>3.44</c:v>
                </c:pt>
                <c:pt idx="6">
                  <c:v>3.44</c:v>
                </c:pt>
                <c:pt idx="7">
                  <c:v>3.44</c:v>
                </c:pt>
                <c:pt idx="8">
                  <c:v>3.44</c:v>
                </c:pt>
                <c:pt idx="9">
                  <c:v>3.44</c:v>
                </c:pt>
                <c:pt idx="10">
                  <c:v>3.44</c:v>
                </c:pt>
                <c:pt idx="11">
                  <c:v>3.44</c:v>
                </c:pt>
                <c:pt idx="12">
                  <c:v>3.44</c:v>
                </c:pt>
                <c:pt idx="13">
                  <c:v>3.44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53-174A-967D-9D45998D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930688"/>
        <c:axId val="666545584"/>
      </c:lineChart>
      <c:catAx>
        <c:axId val="66593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6545584"/>
        <c:crosses val="autoZero"/>
        <c:auto val="1"/>
        <c:lblAlgn val="ctr"/>
        <c:lblOffset val="100"/>
        <c:noMultiLvlLbl val="0"/>
      </c:catAx>
      <c:valAx>
        <c:axId val="66654558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65930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Sheet7!$B$1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Sheet7!$B$2:$B$41</c:f>
              <c:numCache>
                <c:formatCode>General</c:formatCode>
                <c:ptCount val="40"/>
                <c:pt idx="0">
                  <c:v>6.78</c:v>
                </c:pt>
                <c:pt idx="1">
                  <c:v>6.78</c:v>
                </c:pt>
                <c:pt idx="2">
                  <c:v>10.75</c:v>
                </c:pt>
                <c:pt idx="3">
                  <c:v>10.75</c:v>
                </c:pt>
                <c:pt idx="4">
                  <c:v>17.04</c:v>
                </c:pt>
                <c:pt idx="5">
                  <c:v>10.75</c:v>
                </c:pt>
                <c:pt idx="6">
                  <c:v>21.45</c:v>
                </c:pt>
                <c:pt idx="7">
                  <c:v>10.75</c:v>
                </c:pt>
                <c:pt idx="8">
                  <c:v>12.06</c:v>
                </c:pt>
                <c:pt idx="9">
                  <c:v>12.06</c:v>
                </c:pt>
                <c:pt idx="10">
                  <c:v>12.06</c:v>
                </c:pt>
                <c:pt idx="11">
                  <c:v>12.06</c:v>
                </c:pt>
                <c:pt idx="12">
                  <c:v>12.06</c:v>
                </c:pt>
                <c:pt idx="13">
                  <c:v>12.23</c:v>
                </c:pt>
                <c:pt idx="14">
                  <c:v>12.06</c:v>
                </c:pt>
                <c:pt idx="15">
                  <c:v>12.23</c:v>
                </c:pt>
                <c:pt idx="16">
                  <c:v>12.23</c:v>
                </c:pt>
                <c:pt idx="17">
                  <c:v>12.23</c:v>
                </c:pt>
                <c:pt idx="18">
                  <c:v>12.23</c:v>
                </c:pt>
                <c:pt idx="19">
                  <c:v>12.23</c:v>
                </c:pt>
                <c:pt idx="20">
                  <c:v>12.24</c:v>
                </c:pt>
                <c:pt idx="21">
                  <c:v>12.24</c:v>
                </c:pt>
                <c:pt idx="22">
                  <c:v>12.24</c:v>
                </c:pt>
                <c:pt idx="23">
                  <c:v>12.24</c:v>
                </c:pt>
                <c:pt idx="24">
                  <c:v>12.24</c:v>
                </c:pt>
                <c:pt idx="25">
                  <c:v>12.24</c:v>
                </c:pt>
                <c:pt idx="26">
                  <c:v>12.24</c:v>
                </c:pt>
                <c:pt idx="27">
                  <c:v>12.24</c:v>
                </c:pt>
                <c:pt idx="28">
                  <c:v>12.24</c:v>
                </c:pt>
                <c:pt idx="29">
                  <c:v>12.24</c:v>
                </c:pt>
                <c:pt idx="30">
                  <c:v>12.24</c:v>
                </c:pt>
                <c:pt idx="31">
                  <c:v>12.24</c:v>
                </c:pt>
                <c:pt idx="32">
                  <c:v>12.24</c:v>
                </c:pt>
                <c:pt idx="33">
                  <c:v>12.24</c:v>
                </c:pt>
                <c:pt idx="34">
                  <c:v>12.24</c:v>
                </c:pt>
                <c:pt idx="35">
                  <c:v>12.24</c:v>
                </c:pt>
                <c:pt idx="36">
                  <c:v>12.24</c:v>
                </c:pt>
                <c:pt idx="37">
                  <c:v>12.24</c:v>
                </c:pt>
                <c:pt idx="38">
                  <c:v>12.24</c:v>
                </c:pt>
                <c:pt idx="39">
                  <c:v>12.24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73-7446-9E3D-8A9B19D5F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369567"/>
        <c:axId val="926371279"/>
      </c:lineChart>
      <c:catAx>
        <c:axId val="926369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71279"/>
        <c:crosses val="autoZero"/>
        <c:auto val="1"/>
        <c:lblAlgn val="ctr"/>
        <c:lblOffset val="100"/>
        <c:noMultiLvlLbl val="0"/>
      </c:catAx>
      <c:valAx>
        <c:axId val="92637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36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0D8-DE4A-8F94-2855C1E82972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0D8-DE4A-8F94-2855C1E82972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0D8-DE4A-8F94-2855C1E82972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0D8-DE4A-8F94-2855C1E82972}"/>
              </c:ext>
            </c:extLst>
          </c:dPt>
          <c:val>
            <c:numRef>
              <c:f>Q3_v2!$B$1:$B$11</c:f>
              <c:numCache>
                <c:formatCode>General</c:formatCode>
                <c:ptCount val="1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8-DE4A-8F94-2855C1E82972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Q3_v2!$C$1:$C$11</c:f>
              <c:numCache>
                <c:formatCode>General</c:formatCode>
                <c:ptCount val="1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D8-DE4A-8F94-2855C1E82972}"/>
            </c:ext>
          </c:extLst>
        </c:ser>
        <c:ser>
          <c:idx val="2"/>
          <c:order val="2"/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Q3_v2!$J$1:$J$11</c:f>
              <c:numCache>
                <c:formatCode>General</c:formatCode>
                <c:ptCount val="11"/>
                <c:pt idx="0">
                  <c:v>10.3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10.3</c:v>
                </c:pt>
                <c:pt idx="5">
                  <c:v>10.3</c:v>
                </c:pt>
                <c:pt idx="6">
                  <c:v>10.3</c:v>
                </c:pt>
                <c:pt idx="7">
                  <c:v>10.3</c:v>
                </c:pt>
                <c:pt idx="8">
                  <c:v>10.3</c:v>
                </c:pt>
                <c:pt idx="9">
                  <c:v>10.3</c:v>
                </c:pt>
                <c:pt idx="10">
                  <c:v>10.3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D8-DE4A-8F94-2855C1E82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30287"/>
        <c:axId val="1043576287"/>
      </c:lineChart>
      <c:catAx>
        <c:axId val="1043530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6287"/>
        <c:crosses val="autoZero"/>
        <c:auto val="1"/>
        <c:lblAlgn val="ctr"/>
        <c:lblOffset val="100"/>
        <c:noMultiLvlLbl val="0"/>
      </c:catAx>
      <c:valAx>
        <c:axId val="1043576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30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Q3_V3!$B$1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27D7-7443-BDAA-5C8AC37A601E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27D7-7443-BDAA-5C8AC37A601E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7D7-7443-BDAA-5C8AC37A601E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27D7-7443-BDAA-5C8AC37A601E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27D7-7443-BDAA-5C8AC37A601E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27D7-7443-BDAA-5C8AC37A601E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27D7-7443-BDAA-5C8AC37A601E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27D7-7443-BDAA-5C8AC37A601E}"/>
              </c:ext>
            </c:extLst>
          </c:dPt>
          <c:val>
            <c:numRef>
              <c:f>Q3_V3!$B$2:$B$16</c:f>
              <c:numCache>
                <c:formatCode>General</c:formatCode>
                <c:ptCount val="15"/>
                <c:pt idx="0">
                  <c:v>6.46</c:v>
                </c:pt>
                <c:pt idx="1">
                  <c:v>6.46</c:v>
                </c:pt>
                <c:pt idx="2">
                  <c:v>10.24</c:v>
                </c:pt>
                <c:pt idx="3">
                  <c:v>10.24</c:v>
                </c:pt>
                <c:pt idx="4">
                  <c:v>13.98</c:v>
                </c:pt>
                <c:pt idx="5">
                  <c:v>10.24</c:v>
                </c:pt>
                <c:pt idx="6">
                  <c:v>10.24</c:v>
                </c:pt>
                <c:pt idx="7">
                  <c:v>10.24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D7-7443-BDAA-5C8AC37A601E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Q3_V3!$C$2:$C$16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D7-7443-BDAA-5C8AC37A601E}"/>
            </c:ext>
          </c:extLst>
        </c:ser>
        <c:ser>
          <c:idx val="2"/>
          <c:order val="2"/>
          <c:tx>
            <c:v>PSE</c:v>
          </c:tx>
          <c:spPr>
            <a:ln w="254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Q3_V3!$J$2:$J$16</c:f>
              <c:numCache>
                <c:formatCode>General</c:formatCode>
                <c:ptCount val="15"/>
                <c:pt idx="0">
                  <c:v>11.49</c:v>
                </c:pt>
                <c:pt idx="1">
                  <c:v>11.49</c:v>
                </c:pt>
                <c:pt idx="2">
                  <c:v>11.49</c:v>
                </c:pt>
                <c:pt idx="3">
                  <c:v>11.49</c:v>
                </c:pt>
                <c:pt idx="4">
                  <c:v>11.49</c:v>
                </c:pt>
                <c:pt idx="5">
                  <c:v>11.49</c:v>
                </c:pt>
                <c:pt idx="6">
                  <c:v>11.49</c:v>
                </c:pt>
                <c:pt idx="7">
                  <c:v>11.49</c:v>
                </c:pt>
                <c:pt idx="8">
                  <c:v>11.49</c:v>
                </c:pt>
                <c:pt idx="9">
                  <c:v>11.49</c:v>
                </c:pt>
                <c:pt idx="10">
                  <c:v>11.49</c:v>
                </c:pt>
                <c:pt idx="11">
                  <c:v>11.49</c:v>
                </c:pt>
                <c:pt idx="12">
                  <c:v>11.49</c:v>
                </c:pt>
                <c:pt idx="13">
                  <c:v>11.49</c:v>
                </c:pt>
                <c:pt idx="14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7D7-7443-BDAA-5C8AC37A6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470399"/>
        <c:axId val="1043434047"/>
      </c:lineChart>
      <c:catAx>
        <c:axId val="10434703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34047"/>
        <c:crosses val="autoZero"/>
        <c:auto val="1"/>
        <c:lblAlgn val="ctr"/>
        <c:lblOffset val="100"/>
        <c:noMultiLvlLbl val="0"/>
      </c:catAx>
      <c:valAx>
        <c:axId val="104343404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47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Mean JND = 0.568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Q3_V4!$B$1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0-F42E-814A-95A5-4F1FBF6D53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F42E-814A-95A5-4F1FBF6D53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2-F42E-814A-95A5-4F1FBF6D53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F42E-814A-95A5-4F1FBF6D5359}"/>
              </c:ext>
            </c:extLst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42E-814A-95A5-4F1FBF6D53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F42E-814A-95A5-4F1FBF6D53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4-F42E-814A-95A5-4F1FBF6D5359}"/>
              </c:ext>
            </c:extLst>
          </c:dPt>
          <c:dPt>
            <c:idx val="8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F42E-814A-95A5-4F1FBF6D53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6-F42E-814A-95A5-4F1FBF6D5359}"/>
              </c:ext>
            </c:extLst>
          </c:dPt>
          <c:dPt>
            <c:idx val="1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8-F42E-814A-95A5-4F1FBF6D53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F42E-814A-95A5-4F1FBF6D53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F42E-814A-95A5-4F1FBF6D53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F42E-814A-95A5-4F1FBF6D5359}"/>
              </c:ext>
            </c:extLst>
          </c:dPt>
          <c:val>
            <c:numRef>
              <c:f>Q3_V4!$B$2:$B$16</c:f>
              <c:numCache>
                <c:formatCode>General</c:formatCode>
                <c:ptCount val="15"/>
                <c:pt idx="0">
                  <c:v>5.68</c:v>
                </c:pt>
                <c:pt idx="1">
                  <c:v>5.68</c:v>
                </c:pt>
                <c:pt idx="2">
                  <c:v>9</c:v>
                </c:pt>
                <c:pt idx="3">
                  <c:v>9</c:v>
                </c:pt>
                <c:pt idx="4">
                  <c:v>13.98</c:v>
                </c:pt>
                <c:pt idx="5">
                  <c:v>9</c:v>
                </c:pt>
                <c:pt idx="6">
                  <c:v>13.98</c:v>
                </c:pt>
                <c:pt idx="7">
                  <c:v>9</c:v>
                </c:pt>
                <c:pt idx="8">
                  <c:v>9</c:v>
                </c:pt>
                <c:pt idx="9">
                  <c:v>9.5299999999999994</c:v>
                </c:pt>
                <c:pt idx="10">
                  <c:v>9.5299999999999994</c:v>
                </c:pt>
                <c:pt idx="11">
                  <c:v>10.09</c:v>
                </c:pt>
                <c:pt idx="12">
                  <c:v>10.09</c:v>
                </c:pt>
                <c:pt idx="13">
                  <c:v>10.69</c:v>
                </c:pt>
                <c:pt idx="14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E-814A-95A5-4F1FBF6D5359}"/>
            </c:ext>
          </c:extLst>
        </c:ser>
        <c:ser>
          <c:idx val="1"/>
          <c:order val="1"/>
          <c:tx>
            <c:strRef>
              <c:f>Q3_V4!$C$1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</c:dPt>
          <c:val>
            <c:numRef>
              <c:f>Q3_V4!$C$2:$C$16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E-814A-95A5-4F1FBF6D53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42E-814A-95A5-4F1FBF6D5359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5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42E-814A-95A5-4F1FBF6D5359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42E-814A-95A5-4F1FBF6D53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Q3_V4!$J$2:$J$16</c:f>
              <c:numCache>
                <c:formatCode>General</c:formatCode>
                <c:ptCount val="15"/>
                <c:pt idx="0">
                  <c:v>10.218</c:v>
                </c:pt>
                <c:pt idx="1">
                  <c:v>10.218</c:v>
                </c:pt>
                <c:pt idx="2">
                  <c:v>10.218</c:v>
                </c:pt>
                <c:pt idx="3">
                  <c:v>10.218</c:v>
                </c:pt>
                <c:pt idx="4">
                  <c:v>10.218</c:v>
                </c:pt>
                <c:pt idx="5">
                  <c:v>10.218</c:v>
                </c:pt>
                <c:pt idx="6">
                  <c:v>10.218</c:v>
                </c:pt>
                <c:pt idx="7">
                  <c:v>10.218</c:v>
                </c:pt>
                <c:pt idx="8">
                  <c:v>10.218</c:v>
                </c:pt>
                <c:pt idx="9">
                  <c:v>10.218</c:v>
                </c:pt>
                <c:pt idx="10">
                  <c:v>10.218</c:v>
                </c:pt>
                <c:pt idx="11">
                  <c:v>10.218</c:v>
                </c:pt>
                <c:pt idx="12">
                  <c:v>10.218</c:v>
                </c:pt>
                <c:pt idx="13">
                  <c:v>10.218</c:v>
                </c:pt>
                <c:pt idx="14">
                  <c:v>10.218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42E-814A-95A5-4F1FBF6D53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Q3_1_decreasing!$J$2:$J$16</c:f>
              <c:numCache>
                <c:formatCode>General</c:formatCode>
                <c:ptCount val="15"/>
                <c:pt idx="0">
                  <c:v>11.383999999999999</c:v>
                </c:pt>
                <c:pt idx="1">
                  <c:v>11.383999999999999</c:v>
                </c:pt>
                <c:pt idx="2">
                  <c:v>11.383999999999999</c:v>
                </c:pt>
                <c:pt idx="3">
                  <c:v>11.383999999999999</c:v>
                </c:pt>
                <c:pt idx="4">
                  <c:v>11.383999999999999</c:v>
                </c:pt>
                <c:pt idx="5">
                  <c:v>11.383999999999999</c:v>
                </c:pt>
                <c:pt idx="6">
                  <c:v>11.383999999999999</c:v>
                </c:pt>
                <c:pt idx="7">
                  <c:v>11.383999999999999</c:v>
                </c:pt>
                <c:pt idx="8">
                  <c:v>11.383999999999999</c:v>
                </c:pt>
                <c:pt idx="9">
                  <c:v>11.383999999999999</c:v>
                </c:pt>
                <c:pt idx="10">
                  <c:v>11.383999999999999</c:v>
                </c:pt>
                <c:pt idx="11">
                  <c:v>11.383999999999999</c:v>
                </c:pt>
                <c:pt idx="12">
                  <c:v>11.383999999999999</c:v>
                </c:pt>
                <c:pt idx="13">
                  <c:v>11.383999999999999</c:v>
                </c:pt>
                <c:pt idx="14">
                  <c:v>11.383999999999999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42E-814A-95A5-4F1FBF6D5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505-6D4A-AC44-09693522E1D1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505-6D4A-AC44-09693522E1D1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505-6D4A-AC44-09693522E1D1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505-6D4A-AC44-09693522E1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E505-6D4A-AC44-09693522E1D1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E505-6D4A-AC44-09693522E1D1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E505-6D4A-AC44-09693522E1D1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E505-6D4A-AC44-09693522E1D1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E505-6D4A-AC44-09693522E1D1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E505-6D4A-AC44-09693522E1D1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E505-6D4A-AC44-09693522E1D1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E505-6D4A-AC44-09693522E1D1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E505-6D4A-AC44-09693522E1D1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E505-6D4A-AC44-09693522E1D1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E505-6D4A-AC44-09693522E1D1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E505-6D4A-AC44-09693522E1D1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E505-6D4A-AC44-09693522E1D1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5-6D4A-AC44-09693522E1D1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05-6D4A-AC44-09693522E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Q3, JND = 0.554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prstDash val="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CF7E-2549-A744-41986BE33014}"/>
              </c:ext>
            </c:extLst>
          </c:dPt>
          <c:dPt>
            <c:idx val="1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CF7E-2549-A744-41986BE33014}"/>
              </c:ext>
            </c:extLst>
          </c:dPt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CF7E-2549-A744-41986BE33014}"/>
              </c:ext>
            </c:extLst>
          </c:dPt>
          <c:dPt>
            <c:idx val="3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CF7E-2549-A744-41986BE33014}"/>
              </c:ext>
            </c:extLst>
          </c:dPt>
          <c:dPt>
            <c:idx val="4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CF7E-2549-A744-41986BE33014}"/>
              </c:ext>
            </c:extLst>
          </c:dPt>
          <c:dPt>
            <c:idx val="5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CF7E-2549-A744-41986BE33014}"/>
              </c:ext>
            </c:extLst>
          </c:dPt>
          <c:dPt>
            <c:idx val="6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CF7E-2549-A744-41986BE33014}"/>
              </c:ext>
            </c:extLst>
          </c:dPt>
          <c:dPt>
            <c:idx val="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F7E-2549-A744-41986BE33014}"/>
              </c:ext>
            </c:extLst>
          </c:dPt>
          <c:dPt>
            <c:idx val="8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CF7E-2549-A744-41986BE33014}"/>
              </c:ext>
            </c:extLst>
          </c:dPt>
          <c:dPt>
            <c:idx val="9"/>
            <c:marker>
              <c:symbol val="triangle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CF7E-2549-A744-41986BE33014}"/>
              </c:ext>
            </c:extLst>
          </c:dPt>
          <c:dPt>
            <c:idx val="10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CF7E-2549-A744-41986BE33014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F7E-2549-A744-41986BE33014}"/>
              </c:ext>
            </c:extLst>
          </c:dPt>
          <c:dPt>
            <c:idx val="1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F7E-2549-A744-41986BE33014}"/>
              </c:ext>
            </c:extLst>
          </c:dPt>
          <c:dPt>
            <c:idx val="17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F7E-2549-A744-41986BE33014}"/>
              </c:ext>
            </c:extLst>
          </c:dPt>
          <c:dPt>
            <c:idx val="18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CF7E-2549-A744-41986BE33014}"/>
              </c:ext>
            </c:extLst>
          </c:dPt>
          <c:dPt>
            <c:idx val="1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F7E-2549-A744-41986BE33014}"/>
              </c:ext>
            </c:extLst>
          </c:dPt>
          <c:dPt>
            <c:idx val="2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CF7E-2549-A744-41986BE33014}"/>
              </c:ext>
            </c:extLst>
          </c:dPt>
          <c:dPt>
            <c:idx val="2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CF7E-2549-A744-41986BE33014}"/>
              </c:ext>
            </c:extLst>
          </c:dPt>
          <c:dPt>
            <c:idx val="25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CF7E-2549-A744-41986BE33014}"/>
              </c:ext>
            </c:extLst>
          </c:dPt>
          <c:dPt>
            <c:idx val="3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CF7E-2549-A744-41986BE33014}"/>
              </c:ext>
            </c:extLst>
          </c:dPt>
          <c:dPt>
            <c:idx val="31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CF7E-2549-A744-41986BE33014}"/>
              </c:ext>
            </c:extLst>
          </c:dPt>
          <c:dPt>
            <c:idx val="32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CF7E-2549-A744-41986BE33014}"/>
              </c:ext>
            </c:extLst>
          </c:dPt>
          <c:dPt>
            <c:idx val="39"/>
            <c:marker>
              <c:symbol val="diamond"/>
              <c:size val="7"/>
              <c:spPr>
                <a:noFill/>
                <a:ln w="25400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CF7E-2549-A744-41986BE33014}"/>
              </c:ext>
            </c:extLst>
          </c:dPt>
          <c:dPt>
            <c:idx val="40"/>
            <c:marker>
              <c:symbol val="circle"/>
              <c:size val="7"/>
              <c:spPr>
                <a:noFill/>
                <a:ln w="25400">
                  <a:solidFill>
                    <a:schemeClr val="accent6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CF7E-2549-A744-41986BE33014}"/>
              </c:ext>
            </c:extLst>
          </c:dPt>
          <c:val>
            <c:numRef>
              <c:f>'Q3 Combined Trials Increasing'!$A$1:$A$41</c:f>
              <c:numCache>
                <c:formatCode>General</c:formatCode>
                <c:ptCount val="41"/>
                <c:pt idx="0">
                  <c:v>7.6</c:v>
                </c:pt>
                <c:pt idx="1">
                  <c:v>7.6</c:v>
                </c:pt>
                <c:pt idx="2">
                  <c:v>12.05</c:v>
                </c:pt>
                <c:pt idx="3">
                  <c:v>7.6</c:v>
                </c:pt>
                <c:pt idx="4">
                  <c:v>7.6</c:v>
                </c:pt>
                <c:pt idx="5">
                  <c:v>9.57</c:v>
                </c:pt>
                <c:pt idx="6">
                  <c:v>9.57</c:v>
                </c:pt>
                <c:pt idx="7">
                  <c:v>12.05</c:v>
                </c:pt>
                <c:pt idx="8">
                  <c:v>9.57</c:v>
                </c:pt>
                <c:pt idx="9">
                  <c:v>9.57</c:v>
                </c:pt>
                <c:pt idx="10">
                  <c:v>10.74</c:v>
                </c:pt>
                <c:pt idx="11">
                  <c:v>6.46</c:v>
                </c:pt>
                <c:pt idx="12">
                  <c:v>6.46</c:v>
                </c:pt>
                <c:pt idx="13">
                  <c:v>10.24</c:v>
                </c:pt>
                <c:pt idx="14">
                  <c:v>10.24</c:v>
                </c:pt>
                <c:pt idx="15">
                  <c:v>13.98</c:v>
                </c:pt>
                <c:pt idx="16">
                  <c:v>10.24</c:v>
                </c:pt>
                <c:pt idx="17">
                  <c:v>10.24</c:v>
                </c:pt>
                <c:pt idx="18">
                  <c:v>10.24</c:v>
                </c:pt>
                <c:pt idx="19">
                  <c:v>11.49</c:v>
                </c:pt>
                <c:pt idx="20">
                  <c:v>11.49</c:v>
                </c:pt>
                <c:pt idx="21">
                  <c:v>11.49</c:v>
                </c:pt>
                <c:pt idx="22">
                  <c:v>11.49</c:v>
                </c:pt>
                <c:pt idx="23">
                  <c:v>11.49</c:v>
                </c:pt>
                <c:pt idx="24">
                  <c:v>11.49</c:v>
                </c:pt>
                <c:pt idx="25">
                  <c:v>11.49</c:v>
                </c:pt>
                <c:pt idx="26">
                  <c:v>5.68</c:v>
                </c:pt>
                <c:pt idx="27">
                  <c:v>5.68</c:v>
                </c:pt>
                <c:pt idx="28">
                  <c:v>9</c:v>
                </c:pt>
                <c:pt idx="29">
                  <c:v>9</c:v>
                </c:pt>
                <c:pt idx="30">
                  <c:v>13.98</c:v>
                </c:pt>
                <c:pt idx="31">
                  <c:v>9</c:v>
                </c:pt>
                <c:pt idx="32">
                  <c:v>13.98</c:v>
                </c:pt>
                <c:pt idx="33">
                  <c:v>9</c:v>
                </c:pt>
                <c:pt idx="34">
                  <c:v>9</c:v>
                </c:pt>
                <c:pt idx="35">
                  <c:v>9.5299999999999994</c:v>
                </c:pt>
                <c:pt idx="36">
                  <c:v>9.5299999999999994</c:v>
                </c:pt>
                <c:pt idx="37">
                  <c:v>10.09</c:v>
                </c:pt>
                <c:pt idx="38">
                  <c:v>10.09</c:v>
                </c:pt>
                <c:pt idx="39">
                  <c:v>10.69</c:v>
                </c:pt>
                <c:pt idx="40">
                  <c:v>10.69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F7E-2549-A744-41986BE33014}"/>
            </c:ext>
          </c:extLst>
        </c:ser>
        <c:ser>
          <c:idx val="1"/>
          <c:order val="1"/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'Q3 Combined Trials Increasing'!$B$1:$B$41</c:f>
              <c:numCache>
                <c:formatCode>General</c:formatCode>
                <c:ptCount val="41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  <c:pt idx="15">
                  <c:v>10.72</c:v>
                </c:pt>
                <c:pt idx="16">
                  <c:v>10.72</c:v>
                </c:pt>
                <c:pt idx="17">
                  <c:v>10.72</c:v>
                </c:pt>
                <c:pt idx="18">
                  <c:v>10.72</c:v>
                </c:pt>
                <c:pt idx="19">
                  <c:v>10.72</c:v>
                </c:pt>
                <c:pt idx="20">
                  <c:v>10.72</c:v>
                </c:pt>
                <c:pt idx="21">
                  <c:v>10.72</c:v>
                </c:pt>
                <c:pt idx="22">
                  <c:v>10.72</c:v>
                </c:pt>
                <c:pt idx="23">
                  <c:v>10.72</c:v>
                </c:pt>
                <c:pt idx="24">
                  <c:v>10.72</c:v>
                </c:pt>
                <c:pt idx="25">
                  <c:v>10.72</c:v>
                </c:pt>
                <c:pt idx="26">
                  <c:v>10.72</c:v>
                </c:pt>
                <c:pt idx="27">
                  <c:v>10.72</c:v>
                </c:pt>
                <c:pt idx="28">
                  <c:v>10.72</c:v>
                </c:pt>
                <c:pt idx="29">
                  <c:v>10.72</c:v>
                </c:pt>
                <c:pt idx="30">
                  <c:v>10.72</c:v>
                </c:pt>
                <c:pt idx="31">
                  <c:v>10.72</c:v>
                </c:pt>
                <c:pt idx="32">
                  <c:v>10.72</c:v>
                </c:pt>
                <c:pt idx="33">
                  <c:v>10.72</c:v>
                </c:pt>
                <c:pt idx="34">
                  <c:v>10.72</c:v>
                </c:pt>
                <c:pt idx="35">
                  <c:v>10.72</c:v>
                </c:pt>
                <c:pt idx="36">
                  <c:v>10.72</c:v>
                </c:pt>
                <c:pt idx="37">
                  <c:v>10.72</c:v>
                </c:pt>
                <c:pt idx="38">
                  <c:v>10.72</c:v>
                </c:pt>
                <c:pt idx="39">
                  <c:v>10.72</c:v>
                </c:pt>
                <c:pt idx="40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F7E-2549-A744-41986BE33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428527"/>
        <c:axId val="926538511"/>
      </c:lineChart>
      <c:catAx>
        <c:axId val="9264285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layout>
            <c:manualLayout>
              <c:xMode val="edge"/>
              <c:yMode val="edge"/>
              <c:x val="0.46903234816800504"/>
              <c:y val="0.855481399223858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538511"/>
        <c:crosses val="autoZero"/>
        <c:auto val="1"/>
        <c:lblAlgn val="ctr"/>
        <c:lblOffset val="100"/>
        <c:noMultiLvlLbl val="0"/>
      </c:catAx>
      <c:valAx>
        <c:axId val="926538511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26428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Q3_1_decreasing!$B$1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2E6467"/>
              </a:solidFill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tx2"/>
                </a:solidFill>
              </a:ln>
              <a:effectLst/>
            </c:spPr>
          </c:marker>
          <c:dPt>
            <c:idx val="0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276-3640-AC3C-E40C71C1256D}"/>
              </c:ext>
            </c:extLst>
          </c:dPt>
          <c:dPt>
            <c:idx val="3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276-3640-AC3C-E40C71C1256D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chemeClr val="accent5">
                      <a:lumMod val="60000"/>
                      <a:lumOff val="4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276-3640-AC3C-E40C71C1256D}"/>
              </c:ext>
            </c:extLst>
          </c:dPt>
          <c:val>
            <c:numRef>
              <c:f>Q3_1_decreasing!$B$2:$B$16</c:f>
              <c:numCache>
                <c:formatCode>General</c:formatCode>
                <c:ptCount val="15"/>
                <c:pt idx="0">
                  <c:v>13.01</c:v>
                </c:pt>
                <c:pt idx="1">
                  <c:v>13.01</c:v>
                </c:pt>
                <c:pt idx="2">
                  <c:v>13.01</c:v>
                </c:pt>
                <c:pt idx="3">
                  <c:v>9.64</c:v>
                </c:pt>
                <c:pt idx="4">
                  <c:v>13.01</c:v>
                </c:pt>
                <c:pt idx="5">
                  <c:v>13.01</c:v>
                </c:pt>
                <c:pt idx="6">
                  <c:v>11.42</c:v>
                </c:pt>
                <c:pt idx="7">
                  <c:v>13.01</c:v>
                </c:pt>
                <c:pt idx="8">
                  <c:v>13.01</c:v>
                </c:pt>
                <c:pt idx="9">
                  <c:v>12.24</c:v>
                </c:pt>
                <c:pt idx="10">
                  <c:v>12.24</c:v>
                </c:pt>
                <c:pt idx="11">
                  <c:v>11.51</c:v>
                </c:pt>
                <c:pt idx="12">
                  <c:v>11.51</c:v>
                </c:pt>
                <c:pt idx="13">
                  <c:v>10.83</c:v>
                </c:pt>
                <c:pt idx="14">
                  <c:v>10.83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6-3640-AC3C-E40C71C1256D}"/>
            </c:ext>
          </c:extLst>
        </c:ser>
        <c:ser>
          <c:idx val="1"/>
          <c:order val="1"/>
          <c:tx>
            <c:strRef>
              <c:f>Q3_1_decreasing!$C$1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2540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Q3_1_decreasing!$C$2:$C$16</c:f>
              <c:numCache>
                <c:formatCode>General</c:formatCode>
                <c:ptCount val="15"/>
                <c:pt idx="0">
                  <c:v>10.72</c:v>
                </c:pt>
                <c:pt idx="1">
                  <c:v>10.72</c:v>
                </c:pt>
                <c:pt idx="2">
                  <c:v>10.72</c:v>
                </c:pt>
                <c:pt idx="3">
                  <c:v>10.72</c:v>
                </c:pt>
                <c:pt idx="4">
                  <c:v>10.72</c:v>
                </c:pt>
                <c:pt idx="5">
                  <c:v>10.72</c:v>
                </c:pt>
                <c:pt idx="6">
                  <c:v>10.72</c:v>
                </c:pt>
                <c:pt idx="7">
                  <c:v>10.72</c:v>
                </c:pt>
                <c:pt idx="8">
                  <c:v>10.72</c:v>
                </c:pt>
                <c:pt idx="9">
                  <c:v>10.72</c:v>
                </c:pt>
                <c:pt idx="10">
                  <c:v>10.72</c:v>
                </c:pt>
                <c:pt idx="11">
                  <c:v>10.72</c:v>
                </c:pt>
                <c:pt idx="12">
                  <c:v>10.72</c:v>
                </c:pt>
                <c:pt idx="13">
                  <c:v>10.72</c:v>
                </c:pt>
                <c:pt idx="14">
                  <c:v>10.72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76-3640-AC3C-E40C71C125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861871"/>
        <c:axId val="1043639535"/>
      </c:lineChart>
      <c:catAx>
        <c:axId val="10438618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639535"/>
        <c:crosses val="autoZero"/>
        <c:auto val="1"/>
        <c:lblAlgn val="ctr"/>
        <c:lblOffset val="100"/>
        <c:noMultiLvlLbl val="0"/>
      </c:catAx>
      <c:valAx>
        <c:axId val="10436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861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Q2, Mean JND =  0.516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Q2_increasing!$B$1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494-9842-BB2B-74D231B2BBD1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494-9842-BB2B-74D231B2BBD1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94-9842-BB2B-74D231B2BBD1}"/>
              </c:ext>
            </c:extLst>
          </c:dPt>
          <c:dPt>
            <c:idx val="4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3494-9842-BB2B-74D231B2BBD1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3494-9842-BB2B-74D231B2BBD1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3494-9842-BB2B-74D231B2BBD1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3494-9842-BB2B-74D231B2BBD1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3494-9842-BB2B-74D231B2BBD1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3494-9842-BB2B-74D231B2BBD1}"/>
              </c:ext>
            </c:extLst>
          </c:dPt>
          <c:dPt>
            <c:idx val="13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3494-9842-BB2B-74D231B2BBD1}"/>
              </c:ext>
            </c:extLst>
          </c:dPt>
          <c:dPt>
            <c:idx val="14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3494-9842-BB2B-74D231B2BBD1}"/>
              </c:ext>
            </c:extLst>
          </c:dPt>
          <c:val>
            <c:numRef>
              <c:f>Q2_increasing!$B$2:$B$16</c:f>
              <c:numCache>
                <c:formatCode>General</c:formatCode>
                <c:ptCount val="15"/>
                <c:pt idx="0">
                  <c:v>3.16</c:v>
                </c:pt>
                <c:pt idx="1">
                  <c:v>3.16</c:v>
                </c:pt>
                <c:pt idx="2">
                  <c:v>5.01</c:v>
                </c:pt>
                <c:pt idx="3">
                  <c:v>5.01</c:v>
                </c:pt>
                <c:pt idx="4">
                  <c:v>7.94</c:v>
                </c:pt>
                <c:pt idx="5">
                  <c:v>5.01</c:v>
                </c:pt>
                <c:pt idx="6">
                  <c:v>5.01</c:v>
                </c:pt>
                <c:pt idx="7">
                  <c:v>6.31</c:v>
                </c:pt>
                <c:pt idx="8">
                  <c:v>6.31</c:v>
                </c:pt>
                <c:pt idx="9">
                  <c:v>7.94</c:v>
                </c:pt>
                <c:pt idx="10">
                  <c:v>7.94</c:v>
                </c:pt>
                <c:pt idx="11">
                  <c:v>7.94</c:v>
                </c:pt>
                <c:pt idx="12">
                  <c:v>7.94</c:v>
                </c:pt>
                <c:pt idx="13">
                  <c:v>7.94</c:v>
                </c:pt>
                <c:pt idx="14">
                  <c:v>8.41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3494-9842-BB2B-74D231B2BBD1}"/>
            </c:ext>
          </c:extLst>
        </c:ser>
        <c:ser>
          <c:idx val="1"/>
          <c:order val="1"/>
          <c:tx>
            <c:strRef>
              <c:f>Q2_increasing!$C$1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3494-9842-BB2B-74D231B2BBD1}"/>
              </c:ext>
            </c:extLst>
          </c:dPt>
          <c:val>
            <c:numRef>
              <c:f>Q2_increasing!$C$2:$C$16</c:f>
              <c:numCache>
                <c:formatCode>General</c:formatCode>
                <c:ptCount val="15"/>
                <c:pt idx="0">
                  <c:v>7.46</c:v>
                </c:pt>
                <c:pt idx="1">
                  <c:v>7.46</c:v>
                </c:pt>
                <c:pt idx="2">
                  <c:v>7.46</c:v>
                </c:pt>
                <c:pt idx="3">
                  <c:v>7.46</c:v>
                </c:pt>
                <c:pt idx="4">
                  <c:v>7.46</c:v>
                </c:pt>
                <c:pt idx="5">
                  <c:v>7.46</c:v>
                </c:pt>
                <c:pt idx="6">
                  <c:v>7.46</c:v>
                </c:pt>
                <c:pt idx="7">
                  <c:v>7.46</c:v>
                </c:pt>
                <c:pt idx="8">
                  <c:v>7.46</c:v>
                </c:pt>
                <c:pt idx="9">
                  <c:v>7.46</c:v>
                </c:pt>
                <c:pt idx="10">
                  <c:v>7.46</c:v>
                </c:pt>
                <c:pt idx="11">
                  <c:v>7.46</c:v>
                </c:pt>
                <c:pt idx="12">
                  <c:v>7.46</c:v>
                </c:pt>
                <c:pt idx="13">
                  <c:v>7.46</c:v>
                </c:pt>
                <c:pt idx="14">
                  <c:v>7.46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3494-9842-BB2B-74D231B2BBD1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3494-9842-BB2B-74D231B2BBD1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3494-9842-BB2B-74D231B2BBD1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3494-9842-BB2B-74D231B2BBD1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3494-9842-BB2B-74D231B2BBD1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3494-9842-BB2B-74D231B2BBD1}"/>
              </c:ext>
            </c:extLst>
          </c:dPt>
          <c:dPt>
            <c:idx val="7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3494-9842-BB2B-74D231B2BBD1}"/>
              </c:ext>
            </c:extLst>
          </c:dPt>
          <c:dPt>
            <c:idx val="8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3494-9842-BB2B-74D231B2BBD1}"/>
              </c:ext>
            </c:extLst>
          </c:dPt>
          <c:dPt>
            <c:idx val="9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3494-9842-BB2B-74D231B2BBD1}"/>
              </c:ext>
            </c:extLst>
          </c:dPt>
          <c:dPt>
            <c:idx val="11"/>
            <c:marker>
              <c:symbol val="diamond"/>
              <c:size val="7"/>
              <c:spPr>
                <a:noFill/>
                <a:ln w="25400">
                  <a:solidFill>
                    <a:srgbClr val="5D0203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3494-9842-BB2B-74D231B2BBD1}"/>
              </c:ext>
            </c:extLst>
          </c:dPt>
          <c:dPt>
            <c:idx val="1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3494-9842-BB2B-74D231B2BBD1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3494-9842-BB2B-74D231B2BBD1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3494-9842-BB2B-74D231B2BBD1}"/>
              </c:ext>
            </c:extLst>
          </c:dPt>
          <c:val>
            <c:numRef>
              <c:f>Q2_decreasing!$B$2:$B$16</c:f>
              <c:numCache>
                <c:formatCode>General</c:formatCode>
                <c:ptCount val="15"/>
                <c:pt idx="0">
                  <c:v>13.29</c:v>
                </c:pt>
                <c:pt idx="1">
                  <c:v>13.29</c:v>
                </c:pt>
                <c:pt idx="2">
                  <c:v>5.52</c:v>
                </c:pt>
                <c:pt idx="3">
                  <c:v>13.29</c:v>
                </c:pt>
                <c:pt idx="4">
                  <c:v>13.29</c:v>
                </c:pt>
                <c:pt idx="5">
                  <c:v>9.85</c:v>
                </c:pt>
                <c:pt idx="6">
                  <c:v>9.85</c:v>
                </c:pt>
                <c:pt idx="7">
                  <c:v>7.3</c:v>
                </c:pt>
                <c:pt idx="8">
                  <c:v>7.3</c:v>
                </c:pt>
                <c:pt idx="9">
                  <c:v>5.41</c:v>
                </c:pt>
                <c:pt idx="10">
                  <c:v>7.3</c:v>
                </c:pt>
                <c:pt idx="11">
                  <c:v>7.3</c:v>
                </c:pt>
                <c:pt idx="12">
                  <c:v>6.41</c:v>
                </c:pt>
                <c:pt idx="13">
                  <c:v>7.3</c:v>
                </c:pt>
                <c:pt idx="14">
                  <c:v>6.41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3494-9842-BB2B-74D231B2BBD1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Q2_increasing!$J$2:$J$16</c:f>
              <c:numCache>
                <c:formatCode>General</c:formatCode>
                <c:ptCount val="15"/>
                <c:pt idx="0">
                  <c:v>8.0340000000000007</c:v>
                </c:pt>
                <c:pt idx="1">
                  <c:v>8.0340000000000007</c:v>
                </c:pt>
                <c:pt idx="2">
                  <c:v>8.0340000000000007</c:v>
                </c:pt>
                <c:pt idx="3">
                  <c:v>8.0340000000000007</c:v>
                </c:pt>
                <c:pt idx="4">
                  <c:v>8.0340000000000007</c:v>
                </c:pt>
                <c:pt idx="5">
                  <c:v>8.0340000000000007</c:v>
                </c:pt>
                <c:pt idx="6">
                  <c:v>8.0340000000000007</c:v>
                </c:pt>
                <c:pt idx="7">
                  <c:v>8.0340000000000007</c:v>
                </c:pt>
                <c:pt idx="8">
                  <c:v>8.0340000000000007</c:v>
                </c:pt>
                <c:pt idx="9">
                  <c:v>8.0340000000000007</c:v>
                </c:pt>
                <c:pt idx="10">
                  <c:v>8.0340000000000007</c:v>
                </c:pt>
                <c:pt idx="11">
                  <c:v>8.0340000000000007</c:v>
                </c:pt>
                <c:pt idx="12">
                  <c:v>8.0340000000000007</c:v>
                </c:pt>
                <c:pt idx="13">
                  <c:v>8.0340000000000007</c:v>
                </c:pt>
                <c:pt idx="14">
                  <c:v>8.0340000000000007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3494-9842-BB2B-74D231B2BBD1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Q2_decreasing!$J$2:$J$16</c:f>
              <c:numCache>
                <c:formatCode>General</c:formatCode>
                <c:ptCount val="15"/>
                <c:pt idx="0">
                  <c:v>6.944</c:v>
                </c:pt>
                <c:pt idx="1">
                  <c:v>6.944</c:v>
                </c:pt>
                <c:pt idx="2">
                  <c:v>6.944</c:v>
                </c:pt>
                <c:pt idx="3">
                  <c:v>6.944</c:v>
                </c:pt>
                <c:pt idx="4">
                  <c:v>6.944</c:v>
                </c:pt>
                <c:pt idx="5">
                  <c:v>6.944</c:v>
                </c:pt>
                <c:pt idx="6">
                  <c:v>6.944</c:v>
                </c:pt>
                <c:pt idx="7">
                  <c:v>6.944</c:v>
                </c:pt>
                <c:pt idx="8">
                  <c:v>6.944</c:v>
                </c:pt>
                <c:pt idx="9">
                  <c:v>6.944</c:v>
                </c:pt>
                <c:pt idx="10">
                  <c:v>6.944</c:v>
                </c:pt>
                <c:pt idx="11">
                  <c:v>6.944</c:v>
                </c:pt>
                <c:pt idx="12">
                  <c:v>6.944</c:v>
                </c:pt>
                <c:pt idx="13">
                  <c:v>6.944</c:v>
                </c:pt>
                <c:pt idx="14">
                  <c:v>6.944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3494-9842-BB2B-74D231B2B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Q1, Mean JND =  0.32 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Q1_increasing!$B$1</c:f>
              <c:strCache>
                <c:ptCount val="1"/>
                <c:pt idx="0">
                  <c:v>Test</c:v>
                </c:pt>
              </c:strCache>
            </c:strRef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861-E64B-B377-E798DB219559}"/>
              </c:ext>
            </c:extLst>
          </c:dPt>
          <c:dPt>
            <c:idx val="1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861-E64B-B377-E798DB219559}"/>
              </c:ext>
            </c:extLst>
          </c:dPt>
          <c:dPt>
            <c:idx val="2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C861-E64B-B377-E798DB219559}"/>
              </c:ext>
            </c:extLst>
          </c:dPt>
          <c:dPt>
            <c:idx val="6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C861-E64B-B377-E798DB219559}"/>
              </c:ext>
            </c:extLst>
          </c:dPt>
          <c:dPt>
            <c:idx val="11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C861-E64B-B377-E798DB219559}"/>
              </c:ext>
            </c:extLst>
          </c:dPt>
          <c:dPt>
            <c:idx val="12"/>
            <c:marker>
              <c:symbol val="diamond"/>
              <c:size val="7"/>
              <c:spPr>
                <a:noFill/>
                <a:ln w="25400">
                  <a:solidFill>
                    <a:srgbClr val="0C185C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6AAFDB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C861-E64B-B377-E798DB219559}"/>
              </c:ext>
            </c:extLst>
          </c:dPt>
          <c:dPt>
            <c:idx val="14"/>
            <c:marker>
              <c:symbol val="x"/>
              <c:size val="7"/>
              <c:spPr>
                <a:noFill/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12700" cap="rnd">
                <a:solidFill>
                  <a:schemeClr val="accent1"/>
                </a:solidFill>
                <a:prstDash val="lgDash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C861-E64B-B377-E798DB219559}"/>
              </c:ext>
            </c:extLst>
          </c:dPt>
          <c:val>
            <c:numRef>
              <c:f>Q1_increasing!$B$2:$B$16</c:f>
              <c:numCache>
                <c:formatCode>General</c:formatCode>
                <c:ptCount val="15"/>
                <c:pt idx="0">
                  <c:v>1.57</c:v>
                </c:pt>
                <c:pt idx="1">
                  <c:v>1.57</c:v>
                </c:pt>
                <c:pt idx="2">
                  <c:v>2.4900000000000002</c:v>
                </c:pt>
                <c:pt idx="3">
                  <c:v>2.4900000000000002</c:v>
                </c:pt>
                <c:pt idx="4">
                  <c:v>3.95</c:v>
                </c:pt>
                <c:pt idx="5">
                  <c:v>3.95</c:v>
                </c:pt>
                <c:pt idx="6">
                  <c:v>6.26</c:v>
                </c:pt>
                <c:pt idx="7">
                  <c:v>3.95</c:v>
                </c:pt>
                <c:pt idx="8">
                  <c:v>3.95</c:v>
                </c:pt>
                <c:pt idx="9">
                  <c:v>3.95</c:v>
                </c:pt>
                <c:pt idx="10">
                  <c:v>3.95</c:v>
                </c:pt>
                <c:pt idx="11">
                  <c:v>3.95</c:v>
                </c:pt>
                <c:pt idx="12">
                  <c:v>3.95</c:v>
                </c:pt>
                <c:pt idx="13">
                  <c:v>4.07</c:v>
                </c:pt>
                <c:pt idx="14">
                  <c:v>3.95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861-E64B-B377-E798DB219559}"/>
            </c:ext>
          </c:extLst>
        </c:ser>
        <c:ser>
          <c:idx val="1"/>
          <c:order val="1"/>
          <c:tx>
            <c:strRef>
              <c:f>Q1_decreasing!$C$1</c:f>
              <c:strCache>
                <c:ptCount val="1"/>
                <c:pt idx="0">
                  <c:v>Reference</c:v>
                </c:pt>
              </c:strCache>
            </c:strRef>
          </c:tx>
          <c:spPr>
            <a:ln w="19050" cap="rnd">
              <a:solidFill>
                <a:schemeClr val="bg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19050" cap="rnd">
                <a:solidFill>
                  <a:schemeClr val="bg2">
                    <a:lumMod val="7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0-C861-E64B-B377-E798DB219559}"/>
              </c:ext>
            </c:extLst>
          </c:dPt>
          <c:val>
            <c:numRef>
              <c:f>Q1_decreasing!$C$2:$C$16</c:f>
              <c:numCache>
                <c:formatCode>General</c:formatCode>
                <c:ptCount val="15"/>
                <c:pt idx="0">
                  <c:v>4.2</c:v>
                </c:pt>
                <c:pt idx="1">
                  <c:v>4.2</c:v>
                </c:pt>
                <c:pt idx="2">
                  <c:v>4.2</c:v>
                </c:pt>
                <c:pt idx="3">
                  <c:v>4.2</c:v>
                </c:pt>
                <c:pt idx="4">
                  <c:v>4.2</c:v>
                </c:pt>
                <c:pt idx="5">
                  <c:v>4.2</c:v>
                </c:pt>
                <c:pt idx="6">
                  <c:v>4.2</c:v>
                </c:pt>
                <c:pt idx="7">
                  <c:v>4.2</c:v>
                </c:pt>
                <c:pt idx="8">
                  <c:v>4.2</c:v>
                </c:pt>
                <c:pt idx="9">
                  <c:v>4.2</c:v>
                </c:pt>
                <c:pt idx="10">
                  <c:v>4.2</c:v>
                </c:pt>
                <c:pt idx="11">
                  <c:v>4.2</c:v>
                </c:pt>
                <c:pt idx="12">
                  <c:v>4.2</c:v>
                </c:pt>
                <c:pt idx="13">
                  <c:v>4.2</c:v>
                </c:pt>
                <c:pt idx="14">
                  <c:v>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C861-E64B-B377-E798DB219559}"/>
            </c:ext>
          </c:extLst>
        </c:ser>
        <c:ser>
          <c:idx val="2"/>
          <c:order val="2"/>
          <c:tx>
            <c:v>Test2</c:v>
          </c:tx>
          <c:spPr>
            <a:ln w="12700" cap="rnd">
              <a:solidFill>
                <a:srgbClr val="B95C50"/>
              </a:solidFill>
              <a:prstDash val="lgDashDot"/>
              <a:round/>
            </a:ln>
            <a:effectLst/>
          </c:spPr>
          <c:marker>
            <c:symbol val="x"/>
            <c:size val="7"/>
            <c:spPr>
              <a:noFill/>
              <a:ln w="25400">
                <a:solidFill>
                  <a:srgbClr val="B95C50"/>
                </a:solidFill>
              </a:ln>
              <a:effectLst/>
            </c:spPr>
          </c:marker>
          <c:dPt>
            <c:idx val="2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C861-E64B-B377-E798DB219559}"/>
              </c:ext>
            </c:extLst>
          </c:dPt>
          <c:dPt>
            <c:idx val="3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C861-E64B-B377-E798DB219559}"/>
              </c:ext>
            </c:extLst>
          </c:dPt>
          <c:dPt>
            <c:idx val="4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C861-E64B-B377-E798DB219559}"/>
              </c:ext>
            </c:extLst>
          </c:dPt>
          <c:dPt>
            <c:idx val="5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C861-E64B-B377-E798DB219559}"/>
              </c:ext>
            </c:extLst>
          </c:dPt>
          <c:dPt>
            <c:idx val="6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C861-E64B-B377-E798DB219559}"/>
              </c:ext>
            </c:extLst>
          </c:dPt>
          <c:dPt>
            <c:idx val="7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C861-E64B-B377-E798DB219559}"/>
              </c:ext>
            </c:extLst>
          </c:dPt>
          <c:dPt>
            <c:idx val="8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C861-E64B-B377-E798DB219559}"/>
              </c:ext>
            </c:extLst>
          </c:dPt>
          <c:dPt>
            <c:idx val="9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C861-E64B-B377-E798DB219559}"/>
              </c:ext>
            </c:extLst>
          </c:dPt>
          <c:dPt>
            <c:idx val="10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C861-E64B-B377-E798DB219559}"/>
              </c:ext>
            </c:extLst>
          </c:dPt>
          <c:dPt>
            <c:idx val="11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C861-E64B-B377-E798DB219559}"/>
              </c:ext>
            </c:extLst>
          </c:dPt>
          <c:dPt>
            <c:idx val="12"/>
            <c:marker>
              <c:symbol val="x"/>
              <c:size val="7"/>
              <c:spPr>
                <a:noFill/>
                <a:ln w="25400">
                  <a:solidFill>
                    <a:srgbClr val="B95C5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C861-E64B-B377-E798DB219559}"/>
              </c:ext>
            </c:extLst>
          </c:dPt>
          <c:dPt>
            <c:idx val="13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C861-E64B-B377-E798DB219559}"/>
              </c:ext>
            </c:extLst>
          </c:dPt>
          <c:dPt>
            <c:idx val="14"/>
            <c:marker>
              <c:symbol val="circle"/>
              <c:size val="7"/>
              <c:spPr>
                <a:noFill/>
                <a:ln w="25400">
                  <a:solidFill>
                    <a:srgbClr val="FCAE9E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C861-E64B-B377-E798DB219559}"/>
              </c:ext>
            </c:extLst>
          </c:dPt>
          <c:val>
            <c:numRef>
              <c:f>Q1_decreasing!$B$2:$B$16</c:f>
              <c:numCache>
                <c:formatCode>General</c:formatCode>
                <c:ptCount val="15"/>
                <c:pt idx="0">
                  <c:v>8.5</c:v>
                </c:pt>
                <c:pt idx="1">
                  <c:v>8.5</c:v>
                </c:pt>
                <c:pt idx="2">
                  <c:v>3.53</c:v>
                </c:pt>
                <c:pt idx="3">
                  <c:v>8.5</c:v>
                </c:pt>
                <c:pt idx="4">
                  <c:v>8.5</c:v>
                </c:pt>
                <c:pt idx="5">
                  <c:v>6.3</c:v>
                </c:pt>
                <c:pt idx="6">
                  <c:v>6.3</c:v>
                </c:pt>
                <c:pt idx="7">
                  <c:v>4.67</c:v>
                </c:pt>
                <c:pt idx="8">
                  <c:v>4.67</c:v>
                </c:pt>
                <c:pt idx="9">
                  <c:v>4.67</c:v>
                </c:pt>
                <c:pt idx="10">
                  <c:v>4.67</c:v>
                </c:pt>
                <c:pt idx="11">
                  <c:v>4.67</c:v>
                </c:pt>
                <c:pt idx="12">
                  <c:v>4.67</c:v>
                </c:pt>
                <c:pt idx="13">
                  <c:v>4.3899999999999997</c:v>
                </c:pt>
                <c:pt idx="14">
                  <c:v>4.67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C861-E64B-B377-E798DB219559}"/>
            </c:ext>
          </c:extLst>
        </c:ser>
        <c:ser>
          <c:idx val="3"/>
          <c:order val="3"/>
          <c:tx>
            <c:v>PSE</c:v>
          </c:tx>
          <c:spPr>
            <a:ln w="19050" cap="rnd">
              <a:solidFill>
                <a:srgbClr val="00949A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Q1_increasing!$J$2:$J$16</c:f>
              <c:numCache>
                <c:formatCode>General</c:formatCode>
                <c:ptCount val="15"/>
                <c:pt idx="0">
                  <c:v>3.9740000000000002</c:v>
                </c:pt>
                <c:pt idx="1">
                  <c:v>3.9740000000000002</c:v>
                </c:pt>
                <c:pt idx="2">
                  <c:v>3.9740000000000002</c:v>
                </c:pt>
                <c:pt idx="3">
                  <c:v>3.9740000000000002</c:v>
                </c:pt>
                <c:pt idx="4">
                  <c:v>3.9740000000000002</c:v>
                </c:pt>
                <c:pt idx="5">
                  <c:v>3.9740000000000002</c:v>
                </c:pt>
                <c:pt idx="6">
                  <c:v>3.9740000000000002</c:v>
                </c:pt>
                <c:pt idx="7">
                  <c:v>3.9740000000000002</c:v>
                </c:pt>
                <c:pt idx="8">
                  <c:v>3.9740000000000002</c:v>
                </c:pt>
                <c:pt idx="9">
                  <c:v>3.9740000000000002</c:v>
                </c:pt>
                <c:pt idx="10">
                  <c:v>3.9740000000000002</c:v>
                </c:pt>
                <c:pt idx="11">
                  <c:v>3.9740000000000002</c:v>
                </c:pt>
                <c:pt idx="12">
                  <c:v>3.9740000000000002</c:v>
                </c:pt>
                <c:pt idx="13">
                  <c:v>3.9740000000000002</c:v>
                </c:pt>
                <c:pt idx="14">
                  <c:v>3.9740000000000002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C861-E64B-B377-E798DB219559}"/>
            </c:ext>
          </c:extLst>
        </c:ser>
        <c:ser>
          <c:idx val="4"/>
          <c:order val="4"/>
          <c:tx>
            <c:v>PSE2</c:v>
          </c:tx>
          <c:spPr>
            <a:ln w="19050" cap="rnd">
              <a:solidFill>
                <a:srgbClr val="DB1F48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Q1_decreasing!$J$2:$J$16</c:f>
              <c:numCache>
                <c:formatCode>General</c:formatCode>
                <c:ptCount val="15"/>
                <c:pt idx="0">
                  <c:v>4.6139999999999999</c:v>
                </c:pt>
                <c:pt idx="1">
                  <c:v>4.6139999999999999</c:v>
                </c:pt>
                <c:pt idx="2">
                  <c:v>4.6139999999999999</c:v>
                </c:pt>
                <c:pt idx="3">
                  <c:v>4.6139999999999999</c:v>
                </c:pt>
                <c:pt idx="4">
                  <c:v>4.6139999999999999</c:v>
                </c:pt>
                <c:pt idx="5">
                  <c:v>4.6139999999999999</c:v>
                </c:pt>
                <c:pt idx="6">
                  <c:v>4.6139999999999999</c:v>
                </c:pt>
                <c:pt idx="7">
                  <c:v>4.6139999999999999</c:v>
                </c:pt>
                <c:pt idx="8">
                  <c:v>4.6139999999999999</c:v>
                </c:pt>
                <c:pt idx="9">
                  <c:v>4.6139999999999999</c:v>
                </c:pt>
                <c:pt idx="10">
                  <c:v>4.6139999999999999</c:v>
                </c:pt>
                <c:pt idx="11">
                  <c:v>4.6139999999999999</c:v>
                </c:pt>
                <c:pt idx="12">
                  <c:v>4.6139999999999999</c:v>
                </c:pt>
                <c:pt idx="13">
                  <c:v>4.6139999999999999</c:v>
                </c:pt>
                <c:pt idx="14">
                  <c:v>4.6139999999999999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C861-E64B-B377-E798DB219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579599"/>
        <c:axId val="1043356319"/>
      </c:lineChart>
      <c:catAx>
        <c:axId val="1043579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Trial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356319"/>
        <c:crosses val="autoZero"/>
        <c:auto val="1"/>
        <c:lblAlgn val="ctr"/>
        <c:lblOffset val="100"/>
        <c:noMultiLvlLbl val="0"/>
      </c:catAx>
      <c:valAx>
        <c:axId val="1043356319"/>
        <c:scaling>
          <c:orientation val="minMax"/>
          <c:max val="1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Force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4357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476250</xdr:colOff>
      <xdr:row>4</xdr:row>
      <xdr:rowOff>139700</xdr:rowOff>
    </xdr:from>
    <xdr:to>
      <xdr:col>16</xdr:col>
      <xdr:colOff>95250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4064A8-4A8D-C606-D182-665A2A3B3B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457658</xdr:colOff>
      <xdr:row>19</xdr:row>
      <xdr:rowOff>102973</xdr:rowOff>
    </xdr:from>
    <xdr:to>
      <xdr:col>16</xdr:col>
      <xdr:colOff>76658</xdr:colOff>
      <xdr:row>33</xdr:row>
      <xdr:rowOff>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1E45F3-B7F8-9942-B206-B62E4DE447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80092</xdr:colOff>
      <xdr:row>26</xdr:row>
      <xdr:rowOff>148739</xdr:rowOff>
    </xdr:from>
    <xdr:to>
      <xdr:col>22</xdr:col>
      <xdr:colOff>522876</xdr:colOff>
      <xdr:row>40</xdr:row>
      <xdr:rowOff>47139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0723C253-2A7E-804D-EB55-19EE39545CBB}"/>
            </a:ext>
          </a:extLst>
        </xdr:cNvPr>
        <xdr:cNvGrpSpPr/>
      </xdr:nvGrpSpPr>
      <xdr:grpSpPr>
        <a:xfrm>
          <a:off x="12402524" y="5503334"/>
          <a:ext cx="4561703" cy="2781643"/>
          <a:chOff x="12288109" y="4004505"/>
          <a:chExt cx="4561703" cy="2781643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1C1ECAC-1757-4348-AF09-B0787CDA8046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5664E48-E93D-3440-B413-92C5675DDD02}"/>
              </a:ext>
            </a:extLst>
          </xdr:cNvPr>
          <xdr:cNvSpPr txBox="1"/>
        </xdr:nvSpPr>
        <xdr:spPr>
          <a:xfrm>
            <a:off x="12848739" y="4679550"/>
            <a:ext cx="117198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 = 7.46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6F9F2A5B-D4FB-7442-99E9-E43449003FEE}"/>
              </a:ext>
            </a:extLst>
          </xdr:cNvPr>
          <xdr:cNvSpPr txBox="1"/>
        </xdr:nvSpPr>
        <xdr:spPr>
          <a:xfrm>
            <a:off x="12840958" y="5049338"/>
            <a:ext cx="837024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 = 6.59</a:t>
            </a:r>
          </a:p>
        </xdr:txBody>
      </xdr:sp>
    </xdr:grpSp>
    <xdr:clientData/>
  </xdr:twoCellAnchor>
  <xdr:twoCellAnchor>
    <xdr:from>
      <xdr:col>20</xdr:col>
      <xdr:colOff>457657</xdr:colOff>
      <xdr:row>6</xdr:row>
      <xdr:rowOff>57207</xdr:rowOff>
    </xdr:from>
    <xdr:to>
      <xdr:col>26</xdr:col>
      <xdr:colOff>76658</xdr:colOff>
      <xdr:row>19</xdr:row>
      <xdr:rowOff>161553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9A25BBB5-A9F8-7A46-B39C-2F85C3E64FAB}"/>
            </a:ext>
          </a:extLst>
        </xdr:cNvPr>
        <xdr:cNvGrpSpPr/>
      </xdr:nvGrpSpPr>
      <xdr:grpSpPr>
        <a:xfrm>
          <a:off x="15251441" y="1292883"/>
          <a:ext cx="4561703" cy="2781643"/>
          <a:chOff x="12288109" y="4004505"/>
          <a:chExt cx="4561703" cy="2781643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431CA9C-9D1E-1C39-751D-B77AE688556E}"/>
              </a:ext>
            </a:extLst>
          </xdr:cNvPr>
          <xdr:cNvGraphicFramePr>
            <a:graphicFrameLocks/>
          </xdr:cNvGraphicFramePr>
        </xdr:nvGraphicFramePr>
        <xdr:xfrm>
          <a:off x="12288109" y="4004505"/>
          <a:ext cx="4561703" cy="27816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D14F5931-AF69-CD05-8505-F9C848529BBF}"/>
              </a:ext>
            </a:extLst>
          </xdr:cNvPr>
          <xdr:cNvSpPr txBox="1"/>
        </xdr:nvSpPr>
        <xdr:spPr>
          <a:xfrm>
            <a:off x="12848739" y="4679550"/>
            <a:ext cx="776238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BB0610DD-3BAA-3223-C5A5-EC0AC30FF2CD}"/>
              </a:ext>
            </a:extLst>
          </xdr:cNvPr>
          <xdr:cNvSpPr txBox="1"/>
        </xdr:nvSpPr>
        <xdr:spPr>
          <a:xfrm>
            <a:off x="12840958" y="5049338"/>
            <a:ext cx="441275" cy="23968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1000" kern="1200">
                <a:solidFill>
                  <a:schemeClr val="accent2">
                    <a:lumMod val="7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</a:t>
            </a:r>
          </a:p>
        </xdr:txBody>
      </xdr:sp>
    </xdr:grpSp>
    <xdr:clientData/>
  </xdr:twoCellAnchor>
  <xdr:twoCellAnchor>
    <xdr:from>
      <xdr:col>11</xdr:col>
      <xdr:colOff>219675</xdr:colOff>
      <xdr:row>40</xdr:row>
      <xdr:rowOff>127229</xdr:rowOff>
    </xdr:from>
    <xdr:to>
      <xdr:col>16</xdr:col>
      <xdr:colOff>672756</xdr:colOff>
      <xdr:row>53</xdr:row>
      <xdr:rowOff>193132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D71496A2-74A2-553A-6997-DA8CC67039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93820</xdr:colOff>
      <xdr:row>41</xdr:row>
      <xdr:rowOff>24257</xdr:rowOff>
    </xdr:from>
    <xdr:to>
      <xdr:col>22</xdr:col>
      <xdr:colOff>546901</xdr:colOff>
      <xdr:row>54</xdr:row>
      <xdr:rowOff>90160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D39AEC7-BE1E-2AB5-8F78-26861471E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82377</xdr:colOff>
      <xdr:row>58</xdr:row>
      <xdr:rowOff>127229</xdr:rowOff>
    </xdr:from>
    <xdr:to>
      <xdr:col>16</xdr:col>
      <xdr:colOff>535458</xdr:colOff>
      <xdr:row>71</xdr:row>
      <xdr:rowOff>193132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09131DE-791C-CD2C-8C89-4A6707CAE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3</xdr:row>
      <xdr:rowOff>165100</xdr:rowOff>
    </xdr:from>
    <xdr:to>
      <xdr:col>15</xdr:col>
      <xdr:colOff>654050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7CD070-167F-739A-2334-6215B41DE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241300</xdr:colOff>
      <xdr:row>18</xdr:row>
      <xdr:rowOff>177800</xdr:rowOff>
    </xdr:from>
    <xdr:to>
      <xdr:col>15</xdr:col>
      <xdr:colOff>685800</xdr:colOff>
      <xdr:row>32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AB5FA6-A094-C348-A7A2-A845B13622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820581</xdr:colOff>
      <xdr:row>21</xdr:row>
      <xdr:rowOff>63500</xdr:rowOff>
    </xdr:from>
    <xdr:to>
      <xdr:col>12</xdr:col>
      <xdr:colOff>341569</xdr:colOff>
      <xdr:row>23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48F9E01-A961-A847-B790-35C6C305769E}"/>
            </a:ext>
          </a:extLst>
        </xdr:cNvPr>
        <xdr:cNvSpPr txBox="1"/>
      </xdr:nvSpPr>
      <xdr:spPr>
        <a:xfrm>
          <a:off x="7462681" y="43307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812800</xdr:colOff>
      <xdr:row>23</xdr:row>
      <xdr:rowOff>153888</xdr:rowOff>
    </xdr:from>
    <xdr:to>
      <xdr:col>11</xdr:col>
      <xdr:colOff>824324</xdr:colOff>
      <xdr:row>25</xdr:row>
      <xdr:rowOff>139700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C7517D3-031B-9441-89CA-B0624DEF0459}"/>
            </a:ext>
          </a:extLst>
        </xdr:cNvPr>
        <xdr:cNvSpPr txBox="1"/>
      </xdr:nvSpPr>
      <xdr:spPr>
        <a:xfrm>
          <a:off x="7454900" y="48274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9.77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463550</xdr:colOff>
      <xdr:row>6</xdr:row>
      <xdr:rowOff>114300</xdr:rowOff>
    </xdr:from>
    <xdr:to>
      <xdr:col>16</xdr:col>
      <xdr:colOff>82550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D34DFF-54FE-C2A1-3916-2ED18C38C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285594</xdr:colOff>
      <xdr:row>8</xdr:row>
      <xdr:rowOff>52916</xdr:rowOff>
    </xdr:from>
    <xdr:to>
      <xdr:col>12</xdr:col>
      <xdr:colOff>637374</xdr:colOff>
      <xdr:row>10</xdr:row>
      <xdr:rowOff>75141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627BD82-2EE7-4446-B781-E71E259926B7}"/>
            </a:ext>
          </a:extLst>
        </xdr:cNvPr>
        <xdr:cNvSpPr txBox="1"/>
      </xdr:nvSpPr>
      <xdr:spPr>
        <a:xfrm>
          <a:off x="7469032" y="1640416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=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4.2</a:t>
          </a:r>
        </a:p>
      </xdr:txBody>
    </xdr:sp>
    <xdr:clientData/>
  </xdr:twoCellAnchor>
  <xdr:twoCellAnchor>
    <xdr:from>
      <xdr:col>11</xdr:col>
      <xdr:colOff>277812</xdr:colOff>
      <xdr:row>10</xdr:row>
      <xdr:rowOff>179288</xdr:rowOff>
    </xdr:from>
    <xdr:to>
      <xdr:col>12</xdr:col>
      <xdr:colOff>701145</xdr:colOff>
      <xdr:row>12</xdr:row>
      <xdr:rowOff>174625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923EFF5-A559-904F-A0A2-3BDC4055459E}"/>
            </a:ext>
          </a:extLst>
        </xdr:cNvPr>
        <xdr:cNvSpPr txBox="1"/>
      </xdr:nvSpPr>
      <xdr:spPr>
        <a:xfrm>
          <a:off x="7461250" y="2163663"/>
          <a:ext cx="1243541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PSE= 3.44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143933</xdr:colOff>
      <xdr:row>3</xdr:row>
      <xdr:rowOff>112184</xdr:rowOff>
    </xdr:from>
    <xdr:to>
      <xdr:col>18</xdr:col>
      <xdr:colOff>785283</xdr:colOff>
      <xdr:row>19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58060-255A-82C1-3702-113EB6F2B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139700</xdr:colOff>
      <xdr:row>11</xdr:row>
      <xdr:rowOff>50800</xdr:rowOff>
    </xdr:from>
    <xdr:to>
      <xdr:col>18</xdr:col>
      <xdr:colOff>584200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9423D-AFD9-617F-B4AF-95C6B654A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807881</xdr:colOff>
      <xdr:row>13</xdr:row>
      <xdr:rowOff>76200</xdr:rowOff>
    </xdr:from>
    <xdr:to>
      <xdr:col>15</xdr:col>
      <xdr:colOff>328869</xdr:colOff>
      <xdr:row>15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E5F5C69-FBFE-894E-BC64-1991291F6CE4}"/>
            </a:ext>
          </a:extLst>
        </xdr:cNvPr>
        <xdr:cNvSpPr txBox="1"/>
      </xdr:nvSpPr>
      <xdr:spPr>
        <a:xfrm>
          <a:off x="6891181" y="27178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13</xdr:col>
      <xdr:colOff>774700</xdr:colOff>
      <xdr:row>15</xdr:row>
      <xdr:rowOff>179288</xdr:rowOff>
    </xdr:from>
    <xdr:to>
      <xdr:col>14</xdr:col>
      <xdr:colOff>786224</xdr:colOff>
      <xdr:row>17</xdr:row>
      <xdr:rowOff>165100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C9770A4-021E-E845-A147-413E284A78BB}"/>
            </a:ext>
          </a:extLst>
        </xdr:cNvPr>
        <xdr:cNvSpPr txBox="1"/>
      </xdr:nvSpPr>
      <xdr:spPr>
        <a:xfrm>
          <a:off x="6858000" y="32272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10.30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10</xdr:row>
      <xdr:rowOff>127000</xdr:rowOff>
    </xdr:from>
    <xdr:to>
      <xdr:col>15</xdr:col>
      <xdr:colOff>482600</xdr:colOff>
      <xdr:row>24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0AB01E-D07F-259D-850C-3DAE72DAD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617381</xdr:colOff>
      <xdr:row>16</xdr:row>
      <xdr:rowOff>0</xdr:rowOff>
    </xdr:from>
    <xdr:to>
      <xdr:col>12</xdr:col>
      <xdr:colOff>138369</xdr:colOff>
      <xdr:row>18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185C80D-7396-0F46-B0C7-AA3E78CC8BA2}"/>
            </a:ext>
          </a:extLst>
        </xdr:cNvPr>
        <xdr:cNvSpPr txBox="1"/>
      </xdr:nvSpPr>
      <xdr:spPr>
        <a:xfrm>
          <a:off x="7195981" y="3251200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10</xdr:col>
      <xdr:colOff>635000</xdr:colOff>
      <xdr:row>14</xdr:row>
      <xdr:rowOff>26888</xdr:rowOff>
    </xdr:from>
    <xdr:to>
      <xdr:col>11</xdr:col>
      <xdr:colOff>646524</xdr:colOff>
      <xdr:row>16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8DB2C0-C23F-7340-BFF7-651AD369D579}"/>
            </a:ext>
          </a:extLst>
        </xdr:cNvPr>
        <xdr:cNvSpPr txBox="1"/>
      </xdr:nvSpPr>
      <xdr:spPr>
        <a:xfrm>
          <a:off x="7213600" y="2871688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11.49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381000</xdr:colOff>
      <xdr:row>24</xdr:row>
      <xdr:rowOff>189012</xdr:rowOff>
    </xdr:from>
    <xdr:to>
      <xdr:col>12</xdr:col>
      <xdr:colOff>727488</xdr:colOff>
      <xdr:row>26</xdr:row>
      <xdr:rowOff>201712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A096EE4-673B-3048-874D-567C2C530C8E}"/>
            </a:ext>
          </a:extLst>
        </xdr:cNvPr>
        <xdr:cNvSpPr txBox="1"/>
      </xdr:nvSpPr>
      <xdr:spPr>
        <a:xfrm>
          <a:off x="7785100" y="5065812"/>
          <a:ext cx="1171988" cy="41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Reference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10.72</a:t>
          </a:r>
        </a:p>
      </xdr:txBody>
    </xdr:sp>
    <xdr:clientData/>
  </xdr:twoCellAnchor>
  <xdr:twoCellAnchor>
    <xdr:from>
      <xdr:col>11</xdr:col>
      <xdr:colOff>462119</xdr:colOff>
      <xdr:row>22</xdr:row>
      <xdr:rowOff>152400</xdr:rowOff>
    </xdr:from>
    <xdr:to>
      <xdr:col>12</xdr:col>
      <xdr:colOff>473643</xdr:colOff>
      <xdr:row>24</xdr:row>
      <xdr:rowOff>138212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A8BEFFD-6F57-F64F-8C5A-0B8CDD50A00D}"/>
            </a:ext>
          </a:extLst>
        </xdr:cNvPr>
        <xdr:cNvSpPr txBox="1"/>
      </xdr:nvSpPr>
      <xdr:spPr>
        <a:xfrm>
          <a:off x="7866219" y="4622800"/>
          <a:ext cx="837024" cy="3922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PSE</a:t>
          </a:r>
          <a:r>
            <a:rPr lang="en-US" sz="1000" kern="1200" baseline="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r>
            <a:rPr lang="en-US" sz="1000" kern="1200">
              <a:solidFill>
                <a:schemeClr val="accent2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= 10.22</a:t>
          </a:r>
        </a:p>
      </xdr:txBody>
    </xdr:sp>
    <xdr:clientData/>
  </xdr:twoCellAnchor>
  <xdr:twoCellAnchor>
    <xdr:from>
      <xdr:col>10</xdr:col>
      <xdr:colOff>533400</xdr:colOff>
      <xdr:row>7</xdr:row>
      <xdr:rowOff>177800</xdr:rowOff>
    </xdr:from>
    <xdr:to>
      <xdr:col>16</xdr:col>
      <xdr:colOff>152400</xdr:colOff>
      <xdr:row>21</xdr:row>
      <xdr:rowOff>76200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02B051A-174B-9BCB-D418-A7FE3792087B}"/>
            </a:ext>
          </a:extLst>
        </xdr:cNvPr>
        <xdr:cNvGrpSpPr/>
      </xdr:nvGrpSpPr>
      <xdr:grpSpPr>
        <a:xfrm>
          <a:off x="7118585" y="1577152"/>
          <a:ext cx="4557889" cy="2697104"/>
          <a:chOff x="7118585" y="1577152"/>
          <a:chExt cx="4557889" cy="269710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CC7F5AF-2115-EAD7-7A8D-AE1299BA519D}"/>
              </a:ext>
            </a:extLst>
          </xdr:cNvPr>
          <xdr:cNvGraphicFramePr/>
        </xdr:nvGraphicFramePr>
        <xdr:xfrm>
          <a:off x="7118585" y="1577152"/>
          <a:ext cx="4557889" cy="26971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3E8428C2-EB34-B94D-BCCE-C0BDC71E053B}"/>
              </a:ext>
            </a:extLst>
          </xdr:cNvPr>
          <xdr:cNvSpPr txBox="1"/>
        </xdr:nvSpPr>
        <xdr:spPr>
          <a:xfrm>
            <a:off x="10328133" y="299685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10.72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10FD141-2FAF-6C4A-8FC0-7E6D319B3A33}"/>
              </a:ext>
            </a:extLst>
          </xdr:cNvPr>
          <xdr:cNvSpPr txBox="1"/>
        </xdr:nvSpPr>
        <xdr:spPr>
          <a:xfrm>
            <a:off x="10327413" y="3187039"/>
            <a:ext cx="1166483" cy="404589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11.38</a:t>
            </a:r>
          </a:p>
          <a:p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10.22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393700</xdr:colOff>
      <xdr:row>7</xdr:row>
      <xdr:rowOff>139700</xdr:rowOff>
    </xdr:from>
    <xdr:to>
      <xdr:col>12</xdr:col>
      <xdr:colOff>355600</xdr:colOff>
      <xdr:row>21</xdr:row>
      <xdr:rowOff>38100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6933C35-F7B5-1EC2-7CC9-40D5FA57E5EF}"/>
            </a:ext>
          </a:extLst>
        </xdr:cNvPr>
        <xdr:cNvGrpSpPr/>
      </xdr:nvGrpSpPr>
      <xdr:grpSpPr>
        <a:xfrm>
          <a:off x="4518486" y="1583375"/>
          <a:ext cx="5736601" cy="2785751"/>
          <a:chOff x="6223000" y="2286000"/>
          <a:chExt cx="574040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B2043512-3124-A634-4D26-9C1668124C9C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49CB409-95A3-A816-9CA2-372F5004F3FE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A3F737A6-EA50-274A-97EF-F7F83A9396AB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0</xdr:colOff>
      <xdr:row>24</xdr:row>
      <xdr:rowOff>0</xdr:rowOff>
    </xdr:from>
    <xdr:to>
      <xdr:col>11</xdr:col>
      <xdr:colOff>787400</xdr:colOff>
      <xdr:row>37</xdr:row>
      <xdr:rowOff>101600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3E331B1E-1532-B341-BE0F-F461F54CB50E}"/>
            </a:ext>
          </a:extLst>
        </xdr:cNvPr>
        <xdr:cNvGrpSpPr/>
      </xdr:nvGrpSpPr>
      <xdr:grpSpPr>
        <a:xfrm>
          <a:off x="4124786" y="4949744"/>
          <a:ext cx="5737144" cy="2782711"/>
          <a:chOff x="6223000" y="2286000"/>
          <a:chExt cx="5740400" cy="274320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88B9FF1C-2779-B5F5-DCB0-F703473909B2}"/>
              </a:ext>
            </a:extLst>
          </xdr:cNvPr>
          <xdr:cNvGraphicFramePr/>
        </xdr:nvGraphicFramePr>
        <xdr:xfrm>
          <a:off x="6223000" y="2286000"/>
          <a:ext cx="574040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793AA684-9CA8-4159-36E3-2EEFF08D6B8A}"/>
              </a:ext>
            </a:extLst>
          </xdr:cNvPr>
          <xdr:cNvCxnSpPr/>
        </xdr:nvCxnSpPr>
        <xdr:spPr>
          <a:xfrm>
            <a:off x="8206846" y="264821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7EFE5D7A-7ADF-B639-67DD-C9ED9B70AE24}"/>
              </a:ext>
            </a:extLst>
          </xdr:cNvPr>
          <xdr:cNvCxnSpPr/>
        </xdr:nvCxnSpPr>
        <xdr:spPr>
          <a:xfrm>
            <a:off x="10048611" y="2641865"/>
            <a:ext cx="0" cy="1848643"/>
          </a:xfrm>
          <a:prstGeom prst="line">
            <a:avLst/>
          </a:prstGeom>
          <a:ln w="12700" cmpd="sng"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469900</xdr:colOff>
      <xdr:row>5</xdr:row>
      <xdr:rowOff>139700</xdr:rowOff>
    </xdr:from>
    <xdr:to>
      <xdr:col>16</xdr:col>
      <xdr:colOff>88900</xdr:colOff>
      <xdr:row>19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49A72F-CFA8-106C-3F75-919181396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343524</xdr:colOff>
      <xdr:row>4</xdr:row>
      <xdr:rowOff>135328</xdr:rowOff>
    </xdr:from>
    <xdr:to>
      <xdr:col>15</xdr:col>
      <xdr:colOff>773913</xdr:colOff>
      <xdr:row>17</xdr:row>
      <xdr:rowOff>190832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6A3EE29D-92BC-4B62-C65E-5A24D3C2A663}"/>
            </a:ext>
          </a:extLst>
        </xdr:cNvPr>
        <xdr:cNvGrpSpPr/>
      </xdr:nvGrpSpPr>
      <xdr:grpSpPr>
        <a:xfrm>
          <a:off x="6707328" y="963589"/>
          <a:ext cx="4571694" cy="2747352"/>
          <a:chOff x="6703935" y="968115"/>
          <a:chExt cx="4542274" cy="2762061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56FEFF24-9A13-2649-8985-AF867A679BEB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9C3DD8DF-207A-2C49-B67F-938BF135F222}"/>
              </a:ext>
            </a:extLst>
          </xdr:cNvPr>
          <xdr:cNvSpPr txBox="1"/>
        </xdr:nvSpPr>
        <xdr:spPr>
          <a:xfrm>
            <a:off x="10028652" y="2585313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7.46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4C3B02D-08BA-A645-A2A5-E383EA33D601}"/>
              </a:ext>
            </a:extLst>
          </xdr:cNvPr>
          <xdr:cNvSpPr txBox="1"/>
        </xdr:nvSpPr>
        <xdr:spPr>
          <a:xfrm>
            <a:off x="10020098" y="2736635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6.94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8.03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6</xdr:row>
      <xdr:rowOff>0</xdr:rowOff>
    </xdr:from>
    <xdr:to>
      <xdr:col>16</xdr:col>
      <xdr:colOff>444194</xdr:colOff>
      <xdr:row>25</xdr:row>
      <xdr:rowOff>175056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5E8FF4F9-D6AE-D346-9759-460C64587A39}"/>
            </a:ext>
          </a:extLst>
        </xdr:cNvPr>
        <xdr:cNvGrpSpPr/>
      </xdr:nvGrpSpPr>
      <xdr:grpSpPr>
        <a:xfrm>
          <a:off x="7191169" y="1237013"/>
          <a:ext cx="4567570" cy="4092264"/>
          <a:chOff x="6703935" y="968115"/>
          <a:chExt cx="4542274" cy="4057464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18FF060-420C-7DB4-5818-CB36736DA891}"/>
              </a:ext>
            </a:extLst>
          </xdr:cNvPr>
          <xdr:cNvGraphicFramePr>
            <a:graphicFrameLocks/>
          </xdr:cNvGraphicFramePr>
        </xdr:nvGraphicFramePr>
        <xdr:xfrm>
          <a:off x="6703935" y="968115"/>
          <a:ext cx="4542274" cy="276206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DFBE12C-2060-77EF-9535-6B5DA75EFD77}"/>
              </a:ext>
            </a:extLst>
          </xdr:cNvPr>
          <xdr:cNvSpPr txBox="1"/>
        </xdr:nvSpPr>
        <xdr:spPr>
          <a:xfrm>
            <a:off x="9889851" y="4602656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Reference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chemeClr val="bg2">
                    <a:lumMod val="50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4.20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C44D54E0-A5E3-AA1F-0050-2B895162FD80}"/>
              </a:ext>
            </a:extLst>
          </xdr:cNvPr>
          <xdr:cNvSpPr txBox="1"/>
        </xdr:nvSpPr>
        <xdr:spPr>
          <a:xfrm>
            <a:off x="9628932" y="4243259"/>
            <a:ext cx="1164308" cy="42292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pPr algn="r"/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PSE-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=</a:t>
            </a:r>
            <a:r>
              <a:rPr lang="en-US" sz="1000" kern="1200" baseline="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00" kern="1200">
                <a:solidFill>
                  <a:srgbClr val="DB1F48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4.61</a:t>
            </a:r>
          </a:p>
          <a:p>
            <a:pPr algn="r"/>
            <a:r>
              <a:rPr lang="en-US" sz="1000" kern="120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PSE+ =</a:t>
            </a:r>
            <a:r>
              <a:rPr lang="en-US" sz="1000" kern="1200" baseline="0">
                <a:solidFill>
                  <a:srgbClr val="00949A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3.97</a:t>
            </a:r>
            <a:endParaRPr lang="en-US" sz="1000" kern="1200">
              <a:solidFill>
                <a:srgbClr val="00949A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3_04-17" connectionId="1" xr16:uid="{EF124992-E640-1144-9013-5B2FE4815A3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5_21-53" connectionId="2" xr16:uid="{8EBF191B-B5A6-A54B-A10A-4BE2261B80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5_23-11" connectionId="4" xr16:uid="{248D5747-F611-714F-947C-83CE4F4549B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5_23-30" connectionId="9" xr16:uid="{474DEE46-F645-6741-86E2-1FA3E6F9B085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_subjectsk_2024-12-16_00-34" connectionId="3" xr16:uid="{7C924CC3-D474-DD4F-9131-9007C1A94AE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25" connectionId="10" xr16:uid="{FEBCB47B-5977-9E4C-8A56-269FEEEF10E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2-42" connectionId="11" xr16:uid="{B3139B75-D410-C843-AD23-5F61F39E49A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3_subjectsk_2024-12-16_04-07" connectionId="12" xr16:uid="{58342ACB-2D57-6C46-B02E-8397E8531AF4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13" connectionId="7" xr16:uid="{7C062D2B-6F83-6B4A-AC31-B1BAA2F2E032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2_subjectsk_2024-12-16_05-22" connectionId="8" xr16:uid="{FF487923-4F17-7547-BDDA-9068AC01A663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5-50" connectionId="5" xr16:uid="{3EF06C6E-7680-C04F-8BA3-5209FFB3C79B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ialq1_subjectsk_2024-12-16_06-05" connectionId="6" xr16:uid="{241DDB80-A386-6041-9621-A2A46C4E0C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5B104-DA81-014E-A968-4E0DBC4780A2}">
  <dimension ref="A1:C12"/>
  <sheetViews>
    <sheetView workbookViewId="0">
      <selection activeCell="F3" sqref="F3"/>
    </sheetView>
  </sheetViews>
  <sheetFormatPr baseColWidth="10" defaultRowHeight="16" x14ac:dyDescent="0.2"/>
  <sheetData>
    <row r="1" spans="1:3" x14ac:dyDescent="0.2">
      <c r="C1">
        <v>0.6</v>
      </c>
    </row>
    <row r="2" spans="1:3" x14ac:dyDescent="0.2">
      <c r="A2">
        <v>1</v>
      </c>
      <c r="C2">
        <f>C1*10^(2/20)</f>
        <v>0.75535524707650037</v>
      </c>
    </row>
    <row r="3" spans="1:3" x14ac:dyDescent="0.2">
      <c r="A3">
        <f>A2*10^((4/(2^0))/20)</f>
        <v>1.5848931924611136</v>
      </c>
      <c r="C3">
        <f t="shared" ref="C3:C7" si="0">C2*10^(2/20)</f>
        <v>0.95093591547666823</v>
      </c>
    </row>
    <row r="4" spans="1:3" x14ac:dyDescent="0.2">
      <c r="A4">
        <f>A3*10^((4/(2^0))/20)</f>
        <v>2.5118864315095806</v>
      </c>
      <c r="C4">
        <f t="shared" si="0"/>
        <v>1.1971573889813281</v>
      </c>
    </row>
    <row r="5" spans="1:3" x14ac:dyDescent="0.2">
      <c r="A5">
        <f>A4*10^((4/(2^0))/20)</f>
        <v>3.9810717055349736</v>
      </c>
      <c r="C5">
        <f t="shared" si="0"/>
        <v>1.5071318589057485</v>
      </c>
    </row>
    <row r="6" spans="1:3" x14ac:dyDescent="0.2">
      <c r="A6">
        <f>A4</f>
        <v>2.5118864315095806</v>
      </c>
      <c r="C6">
        <f t="shared" si="0"/>
        <v>1.8973665961010282</v>
      </c>
    </row>
    <row r="7" spans="1:3" x14ac:dyDescent="0.2">
      <c r="A7">
        <f>A6*10^((4/(2^1))/20)</f>
        <v>3.16227766016838</v>
      </c>
      <c r="C7">
        <f t="shared" si="0"/>
        <v>2.3886430233209843</v>
      </c>
    </row>
    <row r="8" spans="1:3" x14ac:dyDescent="0.2">
      <c r="A8">
        <f>A7*10^((4/(2^1))/20)</f>
        <v>3.9810717055349736</v>
      </c>
    </row>
    <row r="9" spans="1:3" x14ac:dyDescent="0.2">
      <c r="A9">
        <f>A7</f>
        <v>3.16227766016838</v>
      </c>
    </row>
    <row r="10" spans="1:3" x14ac:dyDescent="0.2">
      <c r="A10">
        <f>A9*10^((4/(2^2))/20)</f>
        <v>3.5481338923357555</v>
      </c>
    </row>
    <row r="11" spans="1:3" x14ac:dyDescent="0.2">
      <c r="A11">
        <f>A9</f>
        <v>3.16227766016838</v>
      </c>
    </row>
    <row r="12" spans="1:3" x14ac:dyDescent="0.2">
      <c r="A12">
        <f>A11*10^((4/(2^3))/20)</f>
        <v>3.3496543915782775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49AA-90A8-CE44-BAB7-719E5174DE2F}">
  <dimension ref="A1:D12"/>
  <sheetViews>
    <sheetView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1.73</v>
      </c>
      <c r="B2">
        <v>7.46</v>
      </c>
    </row>
    <row r="3" spans="1:4" x14ac:dyDescent="0.2">
      <c r="A3">
        <v>1.73</v>
      </c>
      <c r="B3">
        <v>7.46</v>
      </c>
    </row>
    <row r="4" spans="1:4" x14ac:dyDescent="0.2">
      <c r="A4">
        <v>2.74</v>
      </c>
      <c r="B4">
        <v>7.46</v>
      </c>
    </row>
    <row r="5" spans="1:4" x14ac:dyDescent="0.2">
      <c r="A5">
        <v>2.74</v>
      </c>
      <c r="B5">
        <v>7.46</v>
      </c>
    </row>
    <row r="6" spans="1:4" x14ac:dyDescent="0.2">
      <c r="A6">
        <v>4.34</v>
      </c>
      <c r="B6">
        <v>7.46</v>
      </c>
    </row>
    <row r="7" spans="1:4" x14ac:dyDescent="0.2">
      <c r="A7">
        <v>4.34</v>
      </c>
      <c r="B7">
        <v>7.46</v>
      </c>
    </row>
    <row r="8" spans="1:4" x14ac:dyDescent="0.2">
      <c r="A8">
        <v>6.88</v>
      </c>
      <c r="B8">
        <v>7.46</v>
      </c>
      <c r="C8" t="s">
        <v>3</v>
      </c>
      <c r="D8" t="s">
        <v>2</v>
      </c>
    </row>
    <row r="9" spans="1:4" x14ac:dyDescent="0.2">
      <c r="A9">
        <v>6.88</v>
      </c>
      <c r="B9">
        <v>7.46</v>
      </c>
      <c r="C9" t="s">
        <v>3</v>
      </c>
      <c r="D9" t="s">
        <v>2</v>
      </c>
    </row>
    <row r="10" spans="1:4" x14ac:dyDescent="0.2">
      <c r="A10">
        <v>6.88</v>
      </c>
      <c r="B10">
        <v>7.46</v>
      </c>
    </row>
    <row r="11" spans="1:4" x14ac:dyDescent="0.2">
      <c r="A11">
        <v>6.88</v>
      </c>
      <c r="B11">
        <v>7.46</v>
      </c>
      <c r="C11" t="s">
        <v>3</v>
      </c>
      <c r="D11" t="s">
        <v>2</v>
      </c>
    </row>
    <row r="12" spans="1:4" x14ac:dyDescent="0.2">
      <c r="A12">
        <v>6.88</v>
      </c>
      <c r="B12">
        <v>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50D-3A78-8C47-9F29-729B18B435CD}">
  <dimension ref="A1:C11"/>
  <sheetViews>
    <sheetView workbookViewId="0">
      <selection activeCell="B16" sqref="B16"/>
    </sheetView>
  </sheetViews>
  <sheetFormatPr baseColWidth="10" defaultRowHeight="16" x14ac:dyDescent="0.2"/>
  <sheetData>
    <row r="1" spans="1:3" x14ac:dyDescent="0.2">
      <c r="A1">
        <v>6.93</v>
      </c>
      <c r="B1">
        <v>10.72</v>
      </c>
    </row>
    <row r="2" spans="1:3" x14ac:dyDescent="0.2">
      <c r="A2">
        <v>6.93</v>
      </c>
      <c r="B2">
        <v>10.72</v>
      </c>
    </row>
    <row r="3" spans="1:3" x14ac:dyDescent="0.2">
      <c r="A3">
        <v>10.98</v>
      </c>
      <c r="B3">
        <v>10.72</v>
      </c>
      <c r="C3" t="s">
        <v>3</v>
      </c>
    </row>
    <row r="4" spans="1:3" x14ac:dyDescent="0.2">
      <c r="A4">
        <v>6.93</v>
      </c>
      <c r="B4">
        <v>10.72</v>
      </c>
    </row>
    <row r="5" spans="1:3" x14ac:dyDescent="0.2">
      <c r="A5">
        <v>6.93</v>
      </c>
      <c r="B5">
        <v>10.72</v>
      </c>
    </row>
    <row r="6" spans="1:3" x14ac:dyDescent="0.2">
      <c r="A6">
        <v>8.7200000000000006</v>
      </c>
      <c r="B6">
        <v>10.72</v>
      </c>
    </row>
    <row r="7" spans="1:3" x14ac:dyDescent="0.2">
      <c r="A7">
        <v>8.7200000000000006</v>
      </c>
      <c r="B7">
        <v>10.72</v>
      </c>
    </row>
    <row r="8" spans="1:3" x14ac:dyDescent="0.2">
      <c r="A8">
        <v>10.98</v>
      </c>
      <c r="B8">
        <v>10.72</v>
      </c>
      <c r="C8" t="s">
        <v>3</v>
      </c>
    </row>
    <row r="9" spans="1:3" x14ac:dyDescent="0.2">
      <c r="A9">
        <v>8.7200000000000006</v>
      </c>
      <c r="B9">
        <v>10.72</v>
      </c>
    </row>
    <row r="10" spans="1:3" x14ac:dyDescent="0.2">
      <c r="A10">
        <v>8.7200000000000006</v>
      </c>
      <c r="B10">
        <v>10.72</v>
      </c>
    </row>
    <row r="11" spans="1:3" x14ac:dyDescent="0.2">
      <c r="A11">
        <v>9.7799999999999994</v>
      </c>
      <c r="B11">
        <v>10.72</v>
      </c>
      <c r="C1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44A0-AA57-9F4E-AB7F-49211250545D}">
  <dimension ref="A1:N45"/>
  <sheetViews>
    <sheetView zoomScale="111" zoomScaleNormal="111" workbookViewId="0">
      <selection activeCell="Q37" sqref="Q37"/>
    </sheetView>
  </sheetViews>
  <sheetFormatPr baseColWidth="10" defaultRowHeight="16" x14ac:dyDescent="0.2"/>
  <cols>
    <col min="1" max="1" width="9.5" bestFit="1" customWidth="1"/>
    <col min="2" max="2" width="7.832031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" bestFit="1" customWidth="1"/>
    <col min="9" max="9" width="10" bestFit="1" customWidth="1"/>
  </cols>
  <sheetData>
    <row r="1" spans="1:14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14" x14ac:dyDescent="0.2">
      <c r="A2">
        <v>0</v>
      </c>
      <c r="B2">
        <v>2.25</v>
      </c>
      <c r="C2">
        <v>7.46</v>
      </c>
      <c r="D2">
        <v>7.46</v>
      </c>
      <c r="E2">
        <v>2.25</v>
      </c>
      <c r="F2">
        <v>1</v>
      </c>
      <c r="G2">
        <v>1</v>
      </c>
      <c r="H2">
        <v>0</v>
      </c>
      <c r="I2">
        <v>1</v>
      </c>
      <c r="J2">
        <f t="shared" ref="J2:J24" si="0">AVERAGE($B$18:$B$22)</f>
        <v>6.588000000000001</v>
      </c>
      <c r="L2" cm="1">
        <f t="array" ref="L2:L24">B2:B24-C2</f>
        <v>-5.21</v>
      </c>
      <c r="M2" cm="1">
        <f t="array" ref="M2:M24">C2:C24-C2</f>
        <v>0</v>
      </c>
      <c r="N2">
        <f>J2-C2</f>
        <v>-0.871999999999999</v>
      </c>
    </row>
    <row r="3" spans="1:14" x14ac:dyDescent="0.2">
      <c r="A3">
        <v>1</v>
      </c>
      <c r="B3">
        <v>2.25</v>
      </c>
      <c r="C3">
        <v>7.46</v>
      </c>
      <c r="D3">
        <v>2.25</v>
      </c>
      <c r="E3">
        <v>7.46</v>
      </c>
      <c r="F3">
        <v>3</v>
      </c>
      <c r="G3">
        <v>3</v>
      </c>
      <c r="H3">
        <v>0</v>
      </c>
      <c r="I3">
        <v>0</v>
      </c>
      <c r="J3">
        <f t="shared" si="0"/>
        <v>6.588000000000001</v>
      </c>
      <c r="L3">
        <v>-5.21</v>
      </c>
      <c r="M3">
        <v>0</v>
      </c>
      <c r="N3">
        <f t="shared" ref="N3:N24" si="1">J3-C3</f>
        <v>-0.871999999999999</v>
      </c>
    </row>
    <row r="4" spans="1:14" x14ac:dyDescent="0.2">
      <c r="A4">
        <v>2</v>
      </c>
      <c r="B4">
        <v>3.57</v>
      </c>
      <c r="C4">
        <v>7.46</v>
      </c>
      <c r="D4">
        <v>3.57</v>
      </c>
      <c r="E4">
        <v>7.46</v>
      </c>
      <c r="F4">
        <v>3</v>
      </c>
      <c r="G4">
        <v>3</v>
      </c>
      <c r="H4">
        <v>0</v>
      </c>
      <c r="I4">
        <v>1</v>
      </c>
      <c r="J4">
        <f t="shared" si="0"/>
        <v>6.588000000000001</v>
      </c>
      <c r="L4">
        <v>-3.89</v>
      </c>
      <c r="M4">
        <v>0</v>
      </c>
      <c r="N4">
        <f t="shared" si="1"/>
        <v>-0.871999999999999</v>
      </c>
    </row>
    <row r="5" spans="1:14" x14ac:dyDescent="0.2">
      <c r="A5">
        <v>3</v>
      </c>
      <c r="B5">
        <v>3.57</v>
      </c>
      <c r="C5">
        <v>7.46</v>
      </c>
      <c r="D5">
        <v>3.57</v>
      </c>
      <c r="E5">
        <v>7.46</v>
      </c>
      <c r="F5">
        <v>3</v>
      </c>
      <c r="G5">
        <v>3</v>
      </c>
      <c r="H5">
        <v>0</v>
      </c>
      <c r="I5">
        <v>0</v>
      </c>
      <c r="J5">
        <f t="shared" si="0"/>
        <v>6.588000000000001</v>
      </c>
      <c r="L5">
        <v>-3.89</v>
      </c>
      <c r="M5">
        <v>0</v>
      </c>
      <c r="N5">
        <f t="shared" si="1"/>
        <v>-0.871999999999999</v>
      </c>
    </row>
    <row r="6" spans="1:14" x14ac:dyDescent="0.2">
      <c r="A6">
        <v>4</v>
      </c>
      <c r="B6">
        <v>5.66</v>
      </c>
      <c r="C6">
        <v>7.46</v>
      </c>
      <c r="D6">
        <v>5.66</v>
      </c>
      <c r="E6">
        <v>7.46</v>
      </c>
      <c r="F6">
        <v>3</v>
      </c>
      <c r="G6">
        <v>3</v>
      </c>
      <c r="H6">
        <v>0</v>
      </c>
      <c r="I6">
        <v>1</v>
      </c>
      <c r="J6">
        <f t="shared" si="0"/>
        <v>6.588000000000001</v>
      </c>
      <c r="L6">
        <v>-1.7999999999999998</v>
      </c>
      <c r="M6">
        <v>0</v>
      </c>
      <c r="N6">
        <f t="shared" si="1"/>
        <v>-0.871999999999999</v>
      </c>
    </row>
    <row r="7" spans="1:14" x14ac:dyDescent="0.2">
      <c r="A7">
        <v>5</v>
      </c>
      <c r="B7">
        <v>5.66</v>
      </c>
      <c r="C7">
        <v>7.46</v>
      </c>
      <c r="D7">
        <v>7.46</v>
      </c>
      <c r="E7">
        <v>5.66</v>
      </c>
      <c r="F7">
        <v>1</v>
      </c>
      <c r="G7">
        <v>1</v>
      </c>
      <c r="H7">
        <v>0</v>
      </c>
      <c r="I7">
        <v>0</v>
      </c>
      <c r="J7">
        <f t="shared" si="0"/>
        <v>6.588000000000001</v>
      </c>
      <c r="L7">
        <v>-1.7999999999999998</v>
      </c>
      <c r="M7">
        <v>0</v>
      </c>
      <c r="N7">
        <f t="shared" si="1"/>
        <v>-0.871999999999999</v>
      </c>
    </row>
    <row r="8" spans="1:14" x14ac:dyDescent="0.2">
      <c r="A8">
        <v>6</v>
      </c>
      <c r="B8">
        <v>8.9700000000000006</v>
      </c>
      <c r="C8">
        <v>7.46</v>
      </c>
      <c r="D8">
        <v>8.9700000000000006</v>
      </c>
      <c r="E8">
        <v>7.46</v>
      </c>
      <c r="F8">
        <v>1</v>
      </c>
      <c r="G8">
        <v>1</v>
      </c>
      <c r="H8">
        <v>1</v>
      </c>
      <c r="I8">
        <v>0</v>
      </c>
      <c r="J8">
        <f t="shared" si="0"/>
        <v>6.588000000000001</v>
      </c>
      <c r="L8">
        <v>1.5100000000000007</v>
      </c>
      <c r="M8">
        <v>0</v>
      </c>
      <c r="N8">
        <f t="shared" si="1"/>
        <v>-0.871999999999999</v>
      </c>
    </row>
    <row r="9" spans="1:14" x14ac:dyDescent="0.2">
      <c r="A9">
        <v>7</v>
      </c>
      <c r="B9">
        <v>5.66</v>
      </c>
      <c r="C9">
        <v>7.46</v>
      </c>
      <c r="D9">
        <v>7.46</v>
      </c>
      <c r="E9">
        <v>5.66</v>
      </c>
      <c r="F9">
        <v>1</v>
      </c>
      <c r="G9">
        <v>1</v>
      </c>
      <c r="H9">
        <v>1</v>
      </c>
      <c r="I9">
        <v>1</v>
      </c>
      <c r="J9">
        <f t="shared" si="0"/>
        <v>6.588000000000001</v>
      </c>
      <c r="L9">
        <v>-1.7999999999999998</v>
      </c>
      <c r="M9">
        <v>0</v>
      </c>
      <c r="N9">
        <f t="shared" si="1"/>
        <v>-0.871999999999999</v>
      </c>
    </row>
    <row r="10" spans="1:14" x14ac:dyDescent="0.2">
      <c r="A10">
        <v>8</v>
      </c>
      <c r="B10">
        <v>5.66</v>
      </c>
      <c r="C10">
        <v>7.46</v>
      </c>
      <c r="D10">
        <v>7.46</v>
      </c>
      <c r="E10">
        <v>5.66</v>
      </c>
      <c r="F10">
        <v>1</v>
      </c>
      <c r="G10">
        <v>2</v>
      </c>
      <c r="H10">
        <v>1</v>
      </c>
      <c r="I10">
        <v>1</v>
      </c>
      <c r="J10">
        <f t="shared" si="0"/>
        <v>6.588000000000001</v>
      </c>
      <c r="L10">
        <v>-1.7999999999999998</v>
      </c>
      <c r="M10">
        <v>0</v>
      </c>
      <c r="N10">
        <f t="shared" si="1"/>
        <v>-0.871999999999999</v>
      </c>
    </row>
    <row r="11" spans="1:14" x14ac:dyDescent="0.2">
      <c r="A11">
        <v>9</v>
      </c>
      <c r="B11">
        <v>7.13</v>
      </c>
      <c r="C11">
        <v>7.46</v>
      </c>
      <c r="D11">
        <v>7.13</v>
      </c>
      <c r="E11">
        <v>7.46</v>
      </c>
      <c r="F11">
        <v>3</v>
      </c>
      <c r="G11">
        <v>1</v>
      </c>
      <c r="H11">
        <v>2</v>
      </c>
      <c r="I11">
        <v>1</v>
      </c>
      <c r="J11">
        <f t="shared" si="0"/>
        <v>6.588000000000001</v>
      </c>
      <c r="L11">
        <v>-0.33000000000000007</v>
      </c>
      <c r="M11">
        <v>0</v>
      </c>
      <c r="N11">
        <f t="shared" si="1"/>
        <v>-0.871999999999999</v>
      </c>
    </row>
    <row r="12" spans="1:14" x14ac:dyDescent="0.2">
      <c r="A12">
        <v>10</v>
      </c>
      <c r="B12">
        <v>5.66</v>
      </c>
      <c r="C12">
        <v>7.46</v>
      </c>
      <c r="D12">
        <v>7.46</v>
      </c>
      <c r="E12">
        <v>5.66</v>
      </c>
      <c r="F12">
        <v>1</v>
      </c>
      <c r="G12">
        <v>3</v>
      </c>
      <c r="H12">
        <v>3</v>
      </c>
      <c r="I12">
        <v>1</v>
      </c>
      <c r="J12">
        <f t="shared" si="0"/>
        <v>6.588000000000001</v>
      </c>
      <c r="L12">
        <v>-1.7999999999999998</v>
      </c>
      <c r="M12">
        <v>0</v>
      </c>
      <c r="N12">
        <f t="shared" si="1"/>
        <v>-0.871999999999999</v>
      </c>
    </row>
    <row r="13" spans="1:14" x14ac:dyDescent="0.2">
      <c r="A13">
        <v>11</v>
      </c>
      <c r="B13">
        <v>7.13</v>
      </c>
      <c r="C13">
        <v>7.46</v>
      </c>
      <c r="D13">
        <v>7.13</v>
      </c>
      <c r="E13">
        <v>7.46</v>
      </c>
      <c r="F13">
        <v>3</v>
      </c>
      <c r="G13">
        <v>1</v>
      </c>
      <c r="H13">
        <v>4</v>
      </c>
      <c r="I13">
        <v>1</v>
      </c>
      <c r="J13">
        <f t="shared" si="0"/>
        <v>6.588000000000001</v>
      </c>
      <c r="L13">
        <v>-0.33000000000000007</v>
      </c>
      <c r="M13">
        <v>0</v>
      </c>
      <c r="N13">
        <f t="shared" si="1"/>
        <v>-0.871999999999999</v>
      </c>
    </row>
    <row r="14" spans="1:14" x14ac:dyDescent="0.2">
      <c r="A14">
        <v>12</v>
      </c>
      <c r="B14">
        <v>5.66</v>
      </c>
      <c r="C14">
        <v>7.46</v>
      </c>
      <c r="D14">
        <v>7.46</v>
      </c>
      <c r="E14">
        <v>5.66</v>
      </c>
      <c r="F14">
        <v>1</v>
      </c>
      <c r="G14">
        <v>1</v>
      </c>
      <c r="H14">
        <v>4</v>
      </c>
      <c r="I14">
        <v>0</v>
      </c>
      <c r="J14">
        <f t="shared" si="0"/>
        <v>6.588000000000001</v>
      </c>
      <c r="L14">
        <v>-1.7999999999999998</v>
      </c>
      <c r="M14">
        <v>0</v>
      </c>
      <c r="N14">
        <f t="shared" si="1"/>
        <v>-0.871999999999999</v>
      </c>
    </row>
    <row r="15" spans="1:14" x14ac:dyDescent="0.2">
      <c r="A15">
        <v>13</v>
      </c>
      <c r="B15">
        <v>6</v>
      </c>
      <c r="C15">
        <v>7.46</v>
      </c>
      <c r="D15">
        <v>7.46</v>
      </c>
      <c r="E15">
        <v>6</v>
      </c>
      <c r="F15">
        <v>1</v>
      </c>
      <c r="G15">
        <v>2</v>
      </c>
      <c r="H15">
        <v>4</v>
      </c>
      <c r="I15">
        <v>0</v>
      </c>
      <c r="J15">
        <f t="shared" si="0"/>
        <v>6.588000000000001</v>
      </c>
      <c r="L15">
        <v>-1.46</v>
      </c>
      <c r="M15">
        <v>0</v>
      </c>
      <c r="N15">
        <f t="shared" si="1"/>
        <v>-0.871999999999999</v>
      </c>
    </row>
    <row r="16" spans="1:14" x14ac:dyDescent="0.2">
      <c r="A16">
        <v>14</v>
      </c>
      <c r="B16">
        <v>6</v>
      </c>
      <c r="C16">
        <v>7.46</v>
      </c>
      <c r="D16">
        <v>7.46</v>
      </c>
      <c r="E16">
        <v>6</v>
      </c>
      <c r="F16">
        <v>1</v>
      </c>
      <c r="G16">
        <v>1</v>
      </c>
      <c r="H16">
        <v>4</v>
      </c>
      <c r="I16">
        <v>1</v>
      </c>
      <c r="J16">
        <f t="shared" si="0"/>
        <v>6.588000000000001</v>
      </c>
      <c r="L16">
        <v>-1.46</v>
      </c>
      <c r="M16">
        <v>0</v>
      </c>
      <c r="N16">
        <f t="shared" si="1"/>
        <v>-0.871999999999999</v>
      </c>
    </row>
    <row r="17" spans="1:14" x14ac:dyDescent="0.2">
      <c r="A17">
        <v>15</v>
      </c>
      <c r="B17">
        <v>6</v>
      </c>
      <c r="C17">
        <v>7.46</v>
      </c>
      <c r="D17">
        <v>7.46</v>
      </c>
      <c r="E17">
        <v>6</v>
      </c>
      <c r="F17">
        <v>1</v>
      </c>
      <c r="G17">
        <v>1</v>
      </c>
      <c r="H17">
        <v>4</v>
      </c>
      <c r="I17">
        <v>0</v>
      </c>
      <c r="J17">
        <f t="shared" si="0"/>
        <v>6.588000000000001</v>
      </c>
      <c r="L17">
        <v>-1.46</v>
      </c>
      <c r="M17">
        <v>0</v>
      </c>
      <c r="N17">
        <f t="shared" si="1"/>
        <v>-0.871999999999999</v>
      </c>
    </row>
    <row r="18" spans="1:14" x14ac:dyDescent="0.2">
      <c r="A18">
        <v>16</v>
      </c>
      <c r="B18">
        <v>6.36</v>
      </c>
      <c r="C18">
        <v>7.46</v>
      </c>
      <c r="D18">
        <v>6.36</v>
      </c>
      <c r="E18">
        <v>7.46</v>
      </c>
      <c r="F18">
        <v>3</v>
      </c>
      <c r="G18">
        <v>3</v>
      </c>
      <c r="H18">
        <v>4</v>
      </c>
      <c r="I18">
        <v>1</v>
      </c>
      <c r="J18">
        <f t="shared" si="0"/>
        <v>6.588000000000001</v>
      </c>
      <c r="L18">
        <v>-1.0999999999999996</v>
      </c>
      <c r="M18">
        <v>0</v>
      </c>
      <c r="N18">
        <f t="shared" si="1"/>
        <v>-0.871999999999999</v>
      </c>
    </row>
    <row r="19" spans="1:14" x14ac:dyDescent="0.2">
      <c r="A19">
        <v>17</v>
      </c>
      <c r="B19">
        <v>6.36</v>
      </c>
      <c r="C19">
        <v>7.46</v>
      </c>
      <c r="D19">
        <v>6.36</v>
      </c>
      <c r="E19">
        <v>7.46</v>
      </c>
      <c r="F19">
        <v>3</v>
      </c>
      <c r="G19">
        <v>3</v>
      </c>
      <c r="H19">
        <v>4</v>
      </c>
      <c r="I19">
        <v>0</v>
      </c>
      <c r="J19">
        <f t="shared" si="0"/>
        <v>6.588000000000001</v>
      </c>
      <c r="L19">
        <v>-1.0999999999999996</v>
      </c>
      <c r="M19">
        <v>0</v>
      </c>
      <c r="N19">
        <f t="shared" si="1"/>
        <v>-0.871999999999999</v>
      </c>
    </row>
    <row r="20" spans="1:14" x14ac:dyDescent="0.2">
      <c r="A20">
        <v>18</v>
      </c>
      <c r="B20">
        <v>6.74</v>
      </c>
      <c r="C20">
        <v>7.46</v>
      </c>
      <c r="D20">
        <v>7.46</v>
      </c>
      <c r="E20">
        <v>6.74</v>
      </c>
      <c r="F20">
        <v>1</v>
      </c>
      <c r="G20">
        <v>1</v>
      </c>
      <c r="H20">
        <v>4</v>
      </c>
      <c r="I20">
        <v>1</v>
      </c>
      <c r="J20">
        <f t="shared" si="0"/>
        <v>6.588000000000001</v>
      </c>
      <c r="L20">
        <v>-0.71999999999999975</v>
      </c>
      <c r="M20">
        <v>0</v>
      </c>
      <c r="N20">
        <f t="shared" si="1"/>
        <v>-0.871999999999999</v>
      </c>
    </row>
    <row r="21" spans="1:14" x14ac:dyDescent="0.2">
      <c r="A21">
        <v>19</v>
      </c>
      <c r="B21">
        <v>6.74</v>
      </c>
      <c r="C21">
        <v>7.46</v>
      </c>
      <c r="D21">
        <v>6.74</v>
      </c>
      <c r="E21">
        <v>7.46</v>
      </c>
      <c r="F21">
        <v>3</v>
      </c>
      <c r="G21">
        <v>1</v>
      </c>
      <c r="H21">
        <v>5</v>
      </c>
      <c r="I21">
        <v>1</v>
      </c>
      <c r="J21">
        <f t="shared" si="0"/>
        <v>6.588000000000001</v>
      </c>
      <c r="L21">
        <v>-0.71999999999999975</v>
      </c>
      <c r="M21">
        <v>0</v>
      </c>
      <c r="N21">
        <f t="shared" si="1"/>
        <v>-0.871999999999999</v>
      </c>
    </row>
    <row r="22" spans="1:14" x14ac:dyDescent="0.2">
      <c r="A22">
        <v>20</v>
      </c>
      <c r="B22">
        <v>6.74</v>
      </c>
      <c r="C22">
        <v>7.46</v>
      </c>
      <c r="D22">
        <v>7.46</v>
      </c>
      <c r="E22">
        <v>6.74</v>
      </c>
      <c r="F22">
        <v>1</v>
      </c>
      <c r="G22">
        <v>3</v>
      </c>
      <c r="H22">
        <v>6</v>
      </c>
      <c r="I22">
        <v>1</v>
      </c>
      <c r="J22">
        <f t="shared" si="0"/>
        <v>6.588000000000001</v>
      </c>
      <c r="L22">
        <v>-0.71999999999999975</v>
      </c>
      <c r="M22">
        <v>0</v>
      </c>
      <c r="N22">
        <f t="shared" si="1"/>
        <v>-0.871999999999999</v>
      </c>
    </row>
    <row r="23" spans="1:14" x14ac:dyDescent="0.2">
      <c r="A23">
        <v>21</v>
      </c>
      <c r="B23">
        <v>6.74</v>
      </c>
      <c r="C23">
        <v>7.46</v>
      </c>
      <c r="D23">
        <v>6.74</v>
      </c>
      <c r="E23">
        <v>7.46</v>
      </c>
      <c r="F23">
        <v>3</v>
      </c>
      <c r="G23">
        <v>3</v>
      </c>
      <c r="H23">
        <v>6</v>
      </c>
      <c r="I23">
        <v>0</v>
      </c>
      <c r="J23">
        <f>AVERAGE($B$18:$B$22)</f>
        <v>6.588000000000001</v>
      </c>
      <c r="L23">
        <v>-0.71999999999999975</v>
      </c>
      <c r="M23">
        <v>0</v>
      </c>
      <c r="N23">
        <f t="shared" si="1"/>
        <v>-0.871999999999999</v>
      </c>
    </row>
    <row r="24" spans="1:14" x14ac:dyDescent="0.2">
      <c r="A24">
        <v>22</v>
      </c>
      <c r="B24">
        <v>7.14</v>
      </c>
      <c r="C24">
        <v>7.46</v>
      </c>
      <c r="D24">
        <v>7.14</v>
      </c>
      <c r="E24">
        <v>7.46</v>
      </c>
      <c r="F24">
        <v>3</v>
      </c>
      <c r="G24">
        <v>1</v>
      </c>
      <c r="H24">
        <v>7</v>
      </c>
      <c r="I24">
        <v>0</v>
      </c>
      <c r="J24">
        <f t="shared" si="0"/>
        <v>6.588000000000001</v>
      </c>
      <c r="L24">
        <v>-0.32000000000000028</v>
      </c>
      <c r="M24">
        <v>0</v>
      </c>
      <c r="N24">
        <f t="shared" si="1"/>
        <v>-0.871999999999999</v>
      </c>
    </row>
    <row r="27" spans="1:14" x14ac:dyDescent="0.2">
      <c r="B27" t="s">
        <v>11</v>
      </c>
      <c r="H27" t="s">
        <v>23</v>
      </c>
      <c r="I27">
        <f>C24-J24</f>
        <v>0.871999999999999</v>
      </c>
    </row>
    <row r="28" spans="1:14" x14ac:dyDescent="0.2">
      <c r="B28" t="s">
        <v>12</v>
      </c>
      <c r="H28" t="s">
        <v>26</v>
      </c>
      <c r="I28">
        <f>C24-J2</f>
        <v>0.871999999999999</v>
      </c>
    </row>
    <row r="29" spans="1:14" x14ac:dyDescent="0.2">
      <c r="B29" t="s">
        <v>13</v>
      </c>
    </row>
    <row r="30" spans="1:14" x14ac:dyDescent="0.2">
      <c r="B30" t="s">
        <v>14</v>
      </c>
    </row>
    <row r="31" spans="1:14" x14ac:dyDescent="0.2">
      <c r="B31" t="s">
        <v>15</v>
      </c>
    </row>
    <row r="32" spans="1:14" x14ac:dyDescent="0.2">
      <c r="B32" t="s">
        <v>16</v>
      </c>
    </row>
    <row r="33" spans="2:10" x14ac:dyDescent="0.2">
      <c r="B33" t="s">
        <v>17</v>
      </c>
    </row>
    <row r="34" spans="2:10" x14ac:dyDescent="0.2">
      <c r="B34" t="s">
        <v>18</v>
      </c>
    </row>
    <row r="35" spans="2:10" x14ac:dyDescent="0.2">
      <c r="B35" t="s">
        <v>19</v>
      </c>
    </row>
    <row r="36" spans="2:10" x14ac:dyDescent="0.2">
      <c r="B36" t="s">
        <v>20</v>
      </c>
    </row>
    <row r="37" spans="2:10" x14ac:dyDescent="0.2">
      <c r="B37" t="s">
        <v>21</v>
      </c>
    </row>
    <row r="38" spans="2:10" x14ac:dyDescent="0.2">
      <c r="B38" t="s">
        <v>22</v>
      </c>
    </row>
    <row r="39" spans="2:10" x14ac:dyDescent="0.2">
      <c r="F39">
        <v>0.53</v>
      </c>
      <c r="G39">
        <v>0.79</v>
      </c>
      <c r="H39">
        <v>1.49</v>
      </c>
      <c r="I39">
        <f>AVERAGE(F39:H39)</f>
        <v>0.93666666666666665</v>
      </c>
      <c r="J39">
        <v>0</v>
      </c>
    </row>
    <row r="40" spans="2:10" x14ac:dyDescent="0.2">
      <c r="F40">
        <v>14.24</v>
      </c>
      <c r="G40">
        <v>14.24</v>
      </c>
      <c r="H40">
        <v>13.45</v>
      </c>
      <c r="I40">
        <f>AVERAGE(F40:H40)</f>
        <v>13.976666666666667</v>
      </c>
      <c r="J40">
        <v>0</v>
      </c>
    </row>
    <row r="41" spans="2:10" x14ac:dyDescent="0.2">
      <c r="F41">
        <v>0</v>
      </c>
      <c r="G41">
        <v>0</v>
      </c>
      <c r="H41">
        <v>0</v>
      </c>
      <c r="I41">
        <v>4.2</v>
      </c>
    </row>
    <row r="42" spans="2:10" x14ac:dyDescent="0.2">
      <c r="F42">
        <v>0</v>
      </c>
      <c r="G42">
        <v>0</v>
      </c>
      <c r="H42">
        <v>0</v>
      </c>
      <c r="I42">
        <v>7.46</v>
      </c>
    </row>
    <row r="43" spans="2:10" x14ac:dyDescent="0.2">
      <c r="F43">
        <v>0</v>
      </c>
      <c r="G43">
        <v>0</v>
      </c>
      <c r="H43">
        <v>0</v>
      </c>
      <c r="I43">
        <v>10.72</v>
      </c>
    </row>
    <row r="45" spans="2:10" x14ac:dyDescent="0.2">
      <c r="F45">
        <v>1</v>
      </c>
      <c r="G45">
        <v>2</v>
      </c>
      <c r="H45">
        <v>3</v>
      </c>
      <c r="I45" t="s">
        <v>24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B0271-FD44-FB45-A295-09FE07D082A6}">
  <dimension ref="A1:J20"/>
  <sheetViews>
    <sheetView zoomScaleNormal="100" workbookViewId="0">
      <selection activeCell="I32" sqref="I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10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10</v>
      </c>
    </row>
    <row r="2" spans="1:10" x14ac:dyDescent="0.2">
      <c r="A2">
        <v>0</v>
      </c>
      <c r="B2">
        <v>4.6100000000000003</v>
      </c>
      <c r="C2">
        <v>10.72</v>
      </c>
      <c r="D2">
        <v>4.6100000000000003</v>
      </c>
      <c r="E2">
        <v>10.72</v>
      </c>
      <c r="F2">
        <v>3</v>
      </c>
      <c r="G2">
        <v>3</v>
      </c>
      <c r="H2">
        <v>0</v>
      </c>
      <c r="I2">
        <v>1</v>
      </c>
      <c r="J2">
        <f>AVERAGE($B$13:$B$17)</f>
        <v>9.77</v>
      </c>
    </row>
    <row r="3" spans="1:10" x14ac:dyDescent="0.2">
      <c r="A3">
        <v>1</v>
      </c>
      <c r="B3">
        <v>4.6100000000000003</v>
      </c>
      <c r="C3">
        <v>10.72</v>
      </c>
      <c r="D3">
        <v>4.6100000000000003</v>
      </c>
      <c r="E3">
        <v>10.72</v>
      </c>
      <c r="F3">
        <v>3</v>
      </c>
      <c r="G3">
        <v>3</v>
      </c>
      <c r="H3">
        <v>0</v>
      </c>
      <c r="I3">
        <v>0</v>
      </c>
      <c r="J3">
        <f t="shared" ref="J3:J17" si="0">AVERAGE($B$13:$B$17)</f>
        <v>9.77</v>
      </c>
    </row>
    <row r="4" spans="1:10" x14ac:dyDescent="0.2">
      <c r="A4">
        <v>2</v>
      </c>
      <c r="B4">
        <v>7.31</v>
      </c>
      <c r="C4">
        <v>10.72</v>
      </c>
      <c r="D4">
        <v>10.72</v>
      </c>
      <c r="E4">
        <v>7.31</v>
      </c>
      <c r="F4">
        <v>1</v>
      </c>
      <c r="G4">
        <v>1</v>
      </c>
      <c r="H4">
        <v>0</v>
      </c>
      <c r="I4">
        <v>1</v>
      </c>
      <c r="J4">
        <f t="shared" si="0"/>
        <v>9.77</v>
      </c>
    </row>
    <row r="5" spans="1:10" x14ac:dyDescent="0.2">
      <c r="A5">
        <v>3</v>
      </c>
      <c r="B5">
        <v>7.31</v>
      </c>
      <c r="C5">
        <v>10.72</v>
      </c>
      <c r="D5">
        <v>7.31</v>
      </c>
      <c r="E5">
        <v>10.72</v>
      </c>
      <c r="F5">
        <v>3</v>
      </c>
      <c r="G5">
        <v>3</v>
      </c>
      <c r="H5">
        <v>0</v>
      </c>
      <c r="I5">
        <v>0</v>
      </c>
      <c r="J5">
        <f t="shared" si="0"/>
        <v>9.77</v>
      </c>
    </row>
    <row r="6" spans="1:10" x14ac:dyDescent="0.2">
      <c r="A6">
        <v>4</v>
      </c>
      <c r="B6">
        <v>11.59</v>
      </c>
      <c r="C6">
        <v>10.72</v>
      </c>
      <c r="D6">
        <v>11.59</v>
      </c>
      <c r="E6">
        <v>10.72</v>
      </c>
      <c r="F6">
        <v>1</v>
      </c>
      <c r="G6">
        <v>1</v>
      </c>
      <c r="H6">
        <v>1</v>
      </c>
      <c r="I6">
        <v>0</v>
      </c>
      <c r="J6">
        <f t="shared" si="0"/>
        <v>9.77</v>
      </c>
    </row>
    <row r="7" spans="1:10" x14ac:dyDescent="0.2">
      <c r="A7">
        <v>5</v>
      </c>
      <c r="B7">
        <v>7.31</v>
      </c>
      <c r="C7">
        <v>10.72</v>
      </c>
      <c r="D7">
        <v>10.72</v>
      </c>
      <c r="E7">
        <v>7.31</v>
      </c>
      <c r="F7">
        <v>1</v>
      </c>
      <c r="G7">
        <v>1</v>
      </c>
      <c r="H7">
        <v>1</v>
      </c>
      <c r="I7">
        <v>1</v>
      </c>
      <c r="J7">
        <f t="shared" si="0"/>
        <v>9.77</v>
      </c>
    </row>
    <row r="8" spans="1:10" x14ac:dyDescent="0.2">
      <c r="A8">
        <v>6</v>
      </c>
      <c r="B8">
        <v>7.31</v>
      </c>
      <c r="C8">
        <v>10.72</v>
      </c>
      <c r="D8">
        <v>10.72</v>
      </c>
      <c r="E8">
        <v>7.31</v>
      </c>
      <c r="F8">
        <v>1</v>
      </c>
      <c r="G8">
        <v>1</v>
      </c>
      <c r="H8">
        <v>1</v>
      </c>
      <c r="I8">
        <v>0</v>
      </c>
      <c r="J8">
        <f t="shared" si="0"/>
        <v>9.77</v>
      </c>
    </row>
    <row r="9" spans="1:10" x14ac:dyDescent="0.2">
      <c r="A9">
        <v>7</v>
      </c>
      <c r="B9">
        <v>9.1999999999999993</v>
      </c>
      <c r="C9">
        <v>10.72</v>
      </c>
      <c r="D9">
        <v>9.1999999999999993</v>
      </c>
      <c r="E9">
        <v>10.72</v>
      </c>
      <c r="F9">
        <v>3</v>
      </c>
      <c r="G9">
        <v>3</v>
      </c>
      <c r="H9">
        <v>1</v>
      </c>
      <c r="I9">
        <v>1</v>
      </c>
      <c r="J9">
        <f t="shared" si="0"/>
        <v>9.77</v>
      </c>
    </row>
    <row r="10" spans="1:10" x14ac:dyDescent="0.2">
      <c r="A10">
        <v>8</v>
      </c>
      <c r="B10">
        <v>9.1999999999999993</v>
      </c>
      <c r="C10">
        <v>10.72</v>
      </c>
      <c r="D10">
        <v>9.1999999999999993</v>
      </c>
      <c r="E10">
        <v>10.72</v>
      </c>
      <c r="F10">
        <v>3</v>
      </c>
      <c r="G10">
        <v>3</v>
      </c>
      <c r="H10">
        <v>1</v>
      </c>
      <c r="I10">
        <v>0</v>
      </c>
      <c r="J10">
        <f t="shared" si="0"/>
        <v>9.77</v>
      </c>
    </row>
    <row r="11" spans="1:10" x14ac:dyDescent="0.2">
      <c r="A11">
        <v>9</v>
      </c>
      <c r="B11">
        <v>11.58</v>
      </c>
      <c r="C11">
        <v>10.72</v>
      </c>
      <c r="D11">
        <v>11.58</v>
      </c>
      <c r="E11">
        <v>10.72</v>
      </c>
      <c r="F11">
        <v>1</v>
      </c>
      <c r="G11">
        <v>1</v>
      </c>
      <c r="H11">
        <v>2</v>
      </c>
      <c r="I11">
        <v>0</v>
      </c>
      <c r="J11">
        <f t="shared" si="0"/>
        <v>9.77</v>
      </c>
    </row>
    <row r="12" spans="1:10" x14ac:dyDescent="0.2">
      <c r="A12">
        <v>10</v>
      </c>
      <c r="B12">
        <v>9.1999999999999993</v>
      </c>
      <c r="C12">
        <v>10.72</v>
      </c>
      <c r="D12">
        <v>9.1999999999999993</v>
      </c>
      <c r="E12">
        <v>10.72</v>
      </c>
      <c r="F12">
        <v>3</v>
      </c>
      <c r="G12">
        <v>3</v>
      </c>
      <c r="H12">
        <v>2</v>
      </c>
      <c r="I12">
        <v>1</v>
      </c>
      <c r="J12">
        <f t="shared" si="0"/>
        <v>9.77</v>
      </c>
    </row>
    <row r="13" spans="1:10" x14ac:dyDescent="0.2">
      <c r="A13">
        <v>11</v>
      </c>
      <c r="B13">
        <v>9.1999999999999993</v>
      </c>
      <c r="C13">
        <v>10.72</v>
      </c>
      <c r="D13">
        <v>9.1999999999999993</v>
      </c>
      <c r="E13">
        <v>10.72</v>
      </c>
      <c r="F13">
        <v>3</v>
      </c>
      <c r="G13">
        <v>3</v>
      </c>
      <c r="H13">
        <v>2</v>
      </c>
      <c r="I13">
        <v>0</v>
      </c>
      <c r="J13">
        <f t="shared" si="0"/>
        <v>9.77</v>
      </c>
    </row>
    <row r="14" spans="1:10" x14ac:dyDescent="0.2">
      <c r="A14">
        <v>12</v>
      </c>
      <c r="B14">
        <v>10.32</v>
      </c>
      <c r="C14">
        <v>10.72</v>
      </c>
      <c r="D14">
        <v>10.72</v>
      </c>
      <c r="E14">
        <v>10.32</v>
      </c>
      <c r="F14">
        <v>1</v>
      </c>
      <c r="G14">
        <v>3</v>
      </c>
      <c r="H14">
        <v>3</v>
      </c>
      <c r="I14">
        <v>0</v>
      </c>
      <c r="J14">
        <f t="shared" si="0"/>
        <v>9.77</v>
      </c>
    </row>
    <row r="15" spans="1:10" x14ac:dyDescent="0.2">
      <c r="A15">
        <v>13</v>
      </c>
      <c r="B15">
        <v>9.1999999999999993</v>
      </c>
      <c r="C15">
        <v>10.72</v>
      </c>
      <c r="D15">
        <v>10.72</v>
      </c>
      <c r="E15">
        <v>9.1999999999999993</v>
      </c>
      <c r="F15">
        <v>1</v>
      </c>
      <c r="G15">
        <v>2</v>
      </c>
      <c r="H15">
        <v>3</v>
      </c>
      <c r="I15">
        <v>0</v>
      </c>
      <c r="J15">
        <f t="shared" si="0"/>
        <v>9.77</v>
      </c>
    </row>
    <row r="16" spans="1:10" x14ac:dyDescent="0.2">
      <c r="A16">
        <v>14</v>
      </c>
      <c r="B16">
        <v>10.93</v>
      </c>
      <c r="C16">
        <v>10.72</v>
      </c>
      <c r="D16">
        <v>10.72</v>
      </c>
      <c r="E16">
        <v>10.93</v>
      </c>
      <c r="F16">
        <v>3</v>
      </c>
      <c r="G16">
        <v>3</v>
      </c>
      <c r="H16">
        <v>4</v>
      </c>
      <c r="I16">
        <v>0</v>
      </c>
      <c r="J16">
        <f t="shared" si="0"/>
        <v>9.77</v>
      </c>
    </row>
    <row r="17" spans="1:10" x14ac:dyDescent="0.2">
      <c r="A17">
        <v>15</v>
      </c>
      <c r="B17">
        <v>9.1999999999999993</v>
      </c>
      <c r="C17">
        <v>10.72</v>
      </c>
      <c r="D17">
        <v>10.72</v>
      </c>
      <c r="E17">
        <v>9.1999999999999993</v>
      </c>
      <c r="F17">
        <v>1</v>
      </c>
      <c r="G17">
        <v>1</v>
      </c>
      <c r="H17">
        <v>4</v>
      </c>
      <c r="I17">
        <v>1</v>
      </c>
      <c r="J17">
        <f t="shared" si="0"/>
        <v>9.77</v>
      </c>
    </row>
    <row r="20" spans="1:10" x14ac:dyDescent="0.2">
      <c r="G20" t="s">
        <v>27</v>
      </c>
      <c r="H20">
        <f>D17-J17</f>
        <v>0.95000000000000107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ED6B1-FF2D-EA47-8919-B87C9FD29E0F}">
  <dimension ref="A1:J15"/>
  <sheetViews>
    <sheetView zoomScale="96" zoomScaleNormal="96" workbookViewId="0">
      <selection activeCell="M3" sqref="M3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1.37</v>
      </c>
      <c r="C2">
        <v>4.2</v>
      </c>
      <c r="D2">
        <v>4.2</v>
      </c>
      <c r="E2">
        <v>1.37</v>
      </c>
      <c r="F2">
        <v>1</v>
      </c>
      <c r="G2">
        <v>1</v>
      </c>
      <c r="H2">
        <v>0</v>
      </c>
      <c r="I2">
        <v>1</v>
      </c>
      <c r="J2">
        <f>AVERAGE($B$11:$B$15)</f>
        <v>3.44</v>
      </c>
    </row>
    <row r="3" spans="1:10" x14ac:dyDescent="0.2">
      <c r="A3">
        <v>1</v>
      </c>
      <c r="B3">
        <v>1.37</v>
      </c>
      <c r="C3">
        <v>4.2</v>
      </c>
      <c r="D3">
        <v>1.37</v>
      </c>
      <c r="E3">
        <v>4.2</v>
      </c>
      <c r="F3">
        <v>3</v>
      </c>
      <c r="G3">
        <v>3</v>
      </c>
      <c r="H3">
        <v>0</v>
      </c>
      <c r="I3">
        <v>1</v>
      </c>
      <c r="J3">
        <f t="shared" ref="J3:J15" si="0">AVERAGE($B$11:$B$15)</f>
        <v>3.44</v>
      </c>
    </row>
    <row r="4" spans="1:10" x14ac:dyDescent="0.2">
      <c r="A4">
        <v>2</v>
      </c>
      <c r="B4">
        <v>2.17</v>
      </c>
      <c r="C4">
        <v>4.2</v>
      </c>
      <c r="D4">
        <v>2.17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si="0"/>
        <v>3.44</v>
      </c>
    </row>
    <row r="5" spans="1:10" x14ac:dyDescent="0.2">
      <c r="A5">
        <v>3</v>
      </c>
      <c r="B5">
        <v>2.17</v>
      </c>
      <c r="C5">
        <v>4.2</v>
      </c>
      <c r="D5">
        <v>4.2</v>
      </c>
      <c r="E5">
        <v>2.17</v>
      </c>
      <c r="F5">
        <v>1</v>
      </c>
      <c r="G5">
        <v>1</v>
      </c>
      <c r="H5">
        <v>0</v>
      </c>
      <c r="I5">
        <v>1</v>
      </c>
      <c r="J5">
        <f t="shared" si="0"/>
        <v>3.44</v>
      </c>
    </row>
    <row r="6" spans="1:10" x14ac:dyDescent="0.2">
      <c r="A6">
        <v>4</v>
      </c>
      <c r="B6">
        <v>3.44</v>
      </c>
      <c r="C6">
        <v>4.2</v>
      </c>
      <c r="D6">
        <v>4.2</v>
      </c>
      <c r="E6">
        <v>3.44</v>
      </c>
      <c r="F6">
        <v>1</v>
      </c>
      <c r="G6">
        <v>3</v>
      </c>
      <c r="H6">
        <v>1</v>
      </c>
      <c r="I6">
        <v>3</v>
      </c>
      <c r="J6">
        <f t="shared" si="0"/>
        <v>3.44</v>
      </c>
    </row>
    <row r="7" spans="1:10" x14ac:dyDescent="0.2">
      <c r="A7">
        <v>5</v>
      </c>
      <c r="B7">
        <v>2.17</v>
      </c>
      <c r="C7">
        <v>4.2</v>
      </c>
      <c r="D7">
        <v>4.2</v>
      </c>
      <c r="E7">
        <v>2.17</v>
      </c>
      <c r="F7">
        <v>1</v>
      </c>
      <c r="G7">
        <v>1</v>
      </c>
      <c r="H7">
        <v>1</v>
      </c>
      <c r="I7">
        <v>1</v>
      </c>
      <c r="J7">
        <f t="shared" si="0"/>
        <v>3.44</v>
      </c>
    </row>
    <row r="8" spans="1:10" x14ac:dyDescent="0.2">
      <c r="A8">
        <v>6</v>
      </c>
      <c r="B8">
        <v>2.17</v>
      </c>
      <c r="C8">
        <v>4.2</v>
      </c>
      <c r="D8">
        <v>4.2</v>
      </c>
      <c r="E8">
        <v>2.17</v>
      </c>
      <c r="F8">
        <v>1</v>
      </c>
      <c r="G8">
        <v>1</v>
      </c>
      <c r="H8">
        <v>1</v>
      </c>
      <c r="I8">
        <v>1</v>
      </c>
      <c r="J8">
        <f t="shared" si="0"/>
        <v>3.44</v>
      </c>
    </row>
    <row r="9" spans="1:10" x14ac:dyDescent="0.2">
      <c r="A9">
        <v>7</v>
      </c>
      <c r="B9">
        <v>2.73</v>
      </c>
      <c r="C9">
        <v>4.2</v>
      </c>
      <c r="D9">
        <v>4.2</v>
      </c>
      <c r="E9">
        <v>2.73</v>
      </c>
      <c r="F9">
        <v>1</v>
      </c>
      <c r="G9">
        <v>1</v>
      </c>
      <c r="H9">
        <v>1</v>
      </c>
      <c r="I9">
        <v>1</v>
      </c>
      <c r="J9">
        <f t="shared" si="0"/>
        <v>3.44</v>
      </c>
    </row>
    <row r="10" spans="1:10" x14ac:dyDescent="0.2">
      <c r="A10">
        <v>8</v>
      </c>
      <c r="B10">
        <v>2.73</v>
      </c>
      <c r="C10">
        <v>4.2</v>
      </c>
      <c r="D10">
        <v>2.73</v>
      </c>
      <c r="E10">
        <v>4.2</v>
      </c>
      <c r="F10">
        <v>3</v>
      </c>
      <c r="G10">
        <v>3</v>
      </c>
      <c r="H10">
        <v>1</v>
      </c>
      <c r="I10">
        <v>1</v>
      </c>
      <c r="J10">
        <f t="shared" si="0"/>
        <v>3.44</v>
      </c>
    </row>
    <row r="11" spans="1:10" x14ac:dyDescent="0.2">
      <c r="A11">
        <v>9</v>
      </c>
      <c r="B11">
        <v>3.44</v>
      </c>
      <c r="C11">
        <v>4.2</v>
      </c>
      <c r="D11">
        <v>3.44</v>
      </c>
      <c r="E11">
        <v>4.2</v>
      </c>
      <c r="F11">
        <v>3</v>
      </c>
      <c r="G11">
        <v>2</v>
      </c>
      <c r="H11">
        <v>1</v>
      </c>
      <c r="I11">
        <v>2</v>
      </c>
      <c r="J11">
        <f t="shared" si="0"/>
        <v>3.44</v>
      </c>
    </row>
    <row r="12" spans="1:10" x14ac:dyDescent="0.2">
      <c r="A12">
        <v>10</v>
      </c>
      <c r="B12">
        <v>3.44</v>
      </c>
      <c r="C12">
        <v>4.2</v>
      </c>
      <c r="D12">
        <v>3.44</v>
      </c>
      <c r="E12">
        <v>4.2</v>
      </c>
      <c r="F12">
        <v>3</v>
      </c>
      <c r="G12">
        <v>1</v>
      </c>
      <c r="H12">
        <v>2</v>
      </c>
      <c r="I12">
        <v>3</v>
      </c>
      <c r="J12">
        <f t="shared" si="0"/>
        <v>3.44</v>
      </c>
    </row>
    <row r="13" spans="1:10" x14ac:dyDescent="0.2">
      <c r="A13">
        <v>11</v>
      </c>
      <c r="B13">
        <v>3.44</v>
      </c>
      <c r="C13">
        <v>4.2</v>
      </c>
      <c r="D13">
        <v>4.2</v>
      </c>
      <c r="E13">
        <v>3.44</v>
      </c>
      <c r="F13">
        <v>1</v>
      </c>
      <c r="G13">
        <v>3</v>
      </c>
      <c r="H13">
        <v>3</v>
      </c>
      <c r="I13">
        <v>3</v>
      </c>
      <c r="J13">
        <f t="shared" si="0"/>
        <v>3.44</v>
      </c>
    </row>
    <row r="14" spans="1:10" x14ac:dyDescent="0.2">
      <c r="A14">
        <v>12</v>
      </c>
      <c r="B14">
        <v>3.44</v>
      </c>
      <c r="C14">
        <v>4.2</v>
      </c>
      <c r="D14">
        <v>3.44</v>
      </c>
      <c r="E14">
        <v>4.2</v>
      </c>
      <c r="F14">
        <v>3</v>
      </c>
      <c r="G14">
        <v>3</v>
      </c>
      <c r="H14">
        <v>3</v>
      </c>
      <c r="I14">
        <v>1</v>
      </c>
      <c r="J14">
        <f t="shared" si="0"/>
        <v>3.44</v>
      </c>
    </row>
    <row r="15" spans="1:10" x14ac:dyDescent="0.2">
      <c r="A15">
        <v>13</v>
      </c>
      <c r="B15">
        <v>3.44</v>
      </c>
      <c r="C15">
        <v>4.2</v>
      </c>
      <c r="D15">
        <v>4.2</v>
      </c>
      <c r="E15">
        <v>3.44</v>
      </c>
      <c r="F15">
        <v>1</v>
      </c>
      <c r="G15">
        <v>2</v>
      </c>
      <c r="H15">
        <v>3</v>
      </c>
      <c r="I15">
        <v>2</v>
      </c>
      <c r="J15">
        <f t="shared" si="0"/>
        <v>3.44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D84A1-3107-4E48-B6D5-15F04C6375BA}">
  <dimension ref="A1:K41"/>
  <sheetViews>
    <sheetView zoomScale="120" zoomScaleNormal="120" workbookViewId="0">
      <selection activeCell="K21" sqref="K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1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1" x14ac:dyDescent="0.2">
      <c r="A2">
        <v>0</v>
      </c>
      <c r="B2">
        <v>6.78</v>
      </c>
      <c r="C2">
        <v>10.72</v>
      </c>
      <c r="D2">
        <v>6.78</v>
      </c>
      <c r="E2">
        <v>10.72</v>
      </c>
      <c r="F2">
        <v>3</v>
      </c>
      <c r="G2">
        <v>3</v>
      </c>
      <c r="H2">
        <v>0</v>
      </c>
      <c r="I2">
        <v>1</v>
      </c>
      <c r="J2" t="b">
        <f>(F2=G2)</f>
        <v>1</v>
      </c>
      <c r="K2">
        <v>6.78</v>
      </c>
    </row>
    <row r="3" spans="1:11" x14ac:dyDescent="0.2">
      <c r="A3">
        <v>1</v>
      </c>
      <c r="B3">
        <v>6.78</v>
      </c>
      <c r="C3">
        <v>10.72</v>
      </c>
      <c r="D3">
        <v>10.72</v>
      </c>
      <c r="E3">
        <v>6.78</v>
      </c>
      <c r="F3">
        <v>1</v>
      </c>
      <c r="G3">
        <v>1</v>
      </c>
      <c r="H3">
        <v>0</v>
      </c>
      <c r="I3">
        <v>1</v>
      </c>
      <c r="J3" t="b">
        <f t="shared" ref="J3:J41" si="0">(F3=G3)</f>
        <v>1</v>
      </c>
      <c r="K3">
        <f>K2* 10^(4/20)</f>
        <v>10.74557584488635</v>
      </c>
    </row>
    <row r="4" spans="1:11" x14ac:dyDescent="0.2">
      <c r="A4">
        <v>2</v>
      </c>
      <c r="B4">
        <v>10.75</v>
      </c>
      <c r="C4">
        <v>10.72</v>
      </c>
      <c r="D4">
        <v>10.72</v>
      </c>
      <c r="E4">
        <v>10.75</v>
      </c>
      <c r="F4">
        <v>3</v>
      </c>
      <c r="G4">
        <v>1</v>
      </c>
      <c r="H4">
        <v>0</v>
      </c>
      <c r="I4">
        <v>1</v>
      </c>
      <c r="J4" t="b">
        <f t="shared" si="0"/>
        <v>0</v>
      </c>
      <c r="K4">
        <f>K3* 10^(4/20)</f>
        <v>17.030590005634956</v>
      </c>
    </row>
    <row r="5" spans="1:11" x14ac:dyDescent="0.2">
      <c r="A5">
        <v>3</v>
      </c>
      <c r="B5">
        <v>10.75</v>
      </c>
      <c r="C5">
        <v>10.72</v>
      </c>
      <c r="D5">
        <v>10.75</v>
      </c>
      <c r="E5">
        <v>10.72</v>
      </c>
      <c r="F5">
        <v>1</v>
      </c>
      <c r="G5">
        <v>2</v>
      </c>
      <c r="H5">
        <v>0</v>
      </c>
      <c r="I5">
        <v>2</v>
      </c>
      <c r="J5" t="b">
        <f t="shared" si="0"/>
        <v>0</v>
      </c>
      <c r="K5">
        <f>K3</f>
        <v>10.74557584488635</v>
      </c>
    </row>
    <row r="6" spans="1:11" x14ac:dyDescent="0.2">
      <c r="A6">
        <v>4</v>
      </c>
      <c r="B6">
        <v>17.04</v>
      </c>
      <c r="C6">
        <v>10.72</v>
      </c>
      <c r="D6">
        <v>17.04</v>
      </c>
      <c r="E6">
        <v>10.72</v>
      </c>
      <c r="F6">
        <v>1</v>
      </c>
      <c r="G6">
        <v>1</v>
      </c>
      <c r="H6">
        <v>1</v>
      </c>
      <c r="I6">
        <v>3</v>
      </c>
      <c r="J6" t="b">
        <f t="shared" si="0"/>
        <v>1</v>
      </c>
      <c r="K6">
        <f>K4*10^(2/20)</f>
        <v>21.440242535941618</v>
      </c>
    </row>
    <row r="7" spans="1:11" x14ac:dyDescent="0.2">
      <c r="A7">
        <v>5</v>
      </c>
      <c r="B7">
        <v>10.75</v>
      </c>
      <c r="C7">
        <v>10.72</v>
      </c>
      <c r="D7">
        <v>10.72</v>
      </c>
      <c r="E7">
        <v>10.75</v>
      </c>
      <c r="F7">
        <v>3</v>
      </c>
      <c r="G7">
        <v>2</v>
      </c>
      <c r="H7">
        <v>1</v>
      </c>
      <c r="I7">
        <v>2</v>
      </c>
      <c r="J7" t="b">
        <f t="shared" si="0"/>
        <v>0</v>
      </c>
      <c r="K7">
        <f>K5</f>
        <v>10.74557584488635</v>
      </c>
    </row>
    <row r="8" spans="1:11" x14ac:dyDescent="0.2">
      <c r="A8">
        <v>6</v>
      </c>
      <c r="B8">
        <v>21.45</v>
      </c>
      <c r="C8">
        <v>10.72</v>
      </c>
      <c r="D8">
        <v>21.45</v>
      </c>
      <c r="E8">
        <v>10.72</v>
      </c>
      <c r="F8">
        <v>1</v>
      </c>
      <c r="G8">
        <v>1</v>
      </c>
      <c r="H8">
        <v>2</v>
      </c>
      <c r="I8">
        <v>3</v>
      </c>
      <c r="J8" t="b">
        <f t="shared" si="0"/>
        <v>1</v>
      </c>
      <c r="K8">
        <f>K7</f>
        <v>10.74557584488635</v>
      </c>
    </row>
    <row r="9" spans="1:11" x14ac:dyDescent="0.2">
      <c r="A9" s="1">
        <v>7</v>
      </c>
      <c r="B9" s="1">
        <v>10.75</v>
      </c>
      <c r="C9" s="1">
        <v>10.72</v>
      </c>
      <c r="D9" s="1">
        <v>10.75</v>
      </c>
      <c r="E9" s="1">
        <v>10.72</v>
      </c>
      <c r="F9" s="1">
        <v>1</v>
      </c>
      <c r="G9" s="1">
        <v>3</v>
      </c>
      <c r="H9" s="1">
        <v>2</v>
      </c>
      <c r="I9" s="1">
        <v>1</v>
      </c>
      <c r="J9" t="b">
        <f t="shared" si="0"/>
        <v>0</v>
      </c>
      <c r="K9">
        <f>K8*10^(1/20)</f>
        <v>12.056734400063899</v>
      </c>
    </row>
    <row r="10" spans="1:11" x14ac:dyDescent="0.2">
      <c r="A10">
        <v>8</v>
      </c>
      <c r="B10">
        <v>12.06</v>
      </c>
      <c r="C10">
        <v>10.72</v>
      </c>
      <c r="D10">
        <v>12.06</v>
      </c>
      <c r="E10">
        <v>10.72</v>
      </c>
      <c r="F10">
        <v>1</v>
      </c>
      <c r="G10">
        <v>2</v>
      </c>
      <c r="H10">
        <v>2</v>
      </c>
      <c r="I10">
        <v>2</v>
      </c>
      <c r="J10" t="b">
        <f t="shared" si="0"/>
        <v>0</v>
      </c>
      <c r="K10">
        <f>K8*10^(1/20)</f>
        <v>12.056734400063899</v>
      </c>
    </row>
    <row r="11" spans="1:11" x14ac:dyDescent="0.2">
      <c r="A11">
        <v>9</v>
      </c>
      <c r="B11">
        <v>12.06</v>
      </c>
      <c r="C11">
        <v>10.72</v>
      </c>
      <c r="D11">
        <v>10.72</v>
      </c>
      <c r="E11">
        <v>12.06</v>
      </c>
      <c r="F11">
        <v>3</v>
      </c>
      <c r="G11">
        <v>3</v>
      </c>
      <c r="H11">
        <v>3</v>
      </c>
      <c r="I11">
        <v>3</v>
      </c>
      <c r="J11" t="b">
        <f t="shared" si="0"/>
        <v>1</v>
      </c>
    </row>
    <row r="12" spans="1:11" x14ac:dyDescent="0.2">
      <c r="A12">
        <v>10</v>
      </c>
      <c r="B12">
        <v>12.06</v>
      </c>
      <c r="C12">
        <v>10.72</v>
      </c>
      <c r="D12">
        <v>12.06</v>
      </c>
      <c r="E12">
        <v>10.72</v>
      </c>
      <c r="F12">
        <v>1</v>
      </c>
      <c r="G12">
        <v>1</v>
      </c>
      <c r="H12">
        <v>4</v>
      </c>
      <c r="I12">
        <v>3</v>
      </c>
      <c r="J12" t="b">
        <f t="shared" si="0"/>
        <v>1</v>
      </c>
    </row>
    <row r="13" spans="1:11" x14ac:dyDescent="0.2">
      <c r="A13">
        <v>11</v>
      </c>
      <c r="B13">
        <v>12.06</v>
      </c>
      <c r="C13">
        <v>10.72</v>
      </c>
      <c r="D13">
        <v>10.72</v>
      </c>
      <c r="E13">
        <v>12.06</v>
      </c>
      <c r="F13">
        <v>3</v>
      </c>
      <c r="G13">
        <v>3</v>
      </c>
      <c r="H13">
        <v>5</v>
      </c>
      <c r="I13">
        <v>3</v>
      </c>
      <c r="J13" t="b">
        <f t="shared" si="0"/>
        <v>1</v>
      </c>
    </row>
    <row r="14" spans="1:11" x14ac:dyDescent="0.2">
      <c r="A14">
        <v>12</v>
      </c>
      <c r="B14">
        <v>12.06</v>
      </c>
      <c r="C14">
        <v>10.72</v>
      </c>
      <c r="D14">
        <v>12.06</v>
      </c>
      <c r="E14">
        <v>10.72</v>
      </c>
      <c r="F14">
        <v>1</v>
      </c>
      <c r="G14">
        <v>2</v>
      </c>
      <c r="H14">
        <v>5</v>
      </c>
      <c r="I14">
        <v>2</v>
      </c>
      <c r="J14" t="b">
        <f t="shared" si="0"/>
        <v>0</v>
      </c>
    </row>
    <row r="15" spans="1:11" x14ac:dyDescent="0.2">
      <c r="A15">
        <v>13</v>
      </c>
      <c r="B15">
        <v>12.23</v>
      </c>
      <c r="C15">
        <v>10.72</v>
      </c>
      <c r="D15">
        <v>12.23</v>
      </c>
      <c r="E15">
        <v>10.72</v>
      </c>
      <c r="F15">
        <v>1</v>
      </c>
      <c r="G15">
        <v>1</v>
      </c>
      <c r="H15">
        <v>6</v>
      </c>
      <c r="I15">
        <v>3</v>
      </c>
      <c r="J15" t="b">
        <f t="shared" si="0"/>
        <v>1</v>
      </c>
    </row>
    <row r="16" spans="1:11" x14ac:dyDescent="0.2">
      <c r="A16">
        <v>14</v>
      </c>
      <c r="B16">
        <v>12.06</v>
      </c>
      <c r="C16">
        <v>10.72</v>
      </c>
      <c r="D16">
        <v>12.06</v>
      </c>
      <c r="E16">
        <v>10.72</v>
      </c>
      <c r="F16">
        <v>1</v>
      </c>
      <c r="G16">
        <v>1</v>
      </c>
      <c r="H16">
        <v>7</v>
      </c>
      <c r="I16">
        <v>3</v>
      </c>
      <c r="J16" t="b">
        <f t="shared" si="0"/>
        <v>1</v>
      </c>
    </row>
    <row r="17" spans="1:10" x14ac:dyDescent="0.2">
      <c r="A17">
        <v>15</v>
      </c>
      <c r="B17">
        <v>12.23</v>
      </c>
      <c r="C17">
        <v>10.72</v>
      </c>
      <c r="D17">
        <v>12.23</v>
      </c>
      <c r="E17">
        <v>10.72</v>
      </c>
      <c r="F17">
        <v>1</v>
      </c>
      <c r="G17">
        <v>3</v>
      </c>
      <c r="H17">
        <v>7</v>
      </c>
      <c r="I17">
        <v>1</v>
      </c>
      <c r="J17" t="b">
        <f t="shared" si="0"/>
        <v>0</v>
      </c>
    </row>
    <row r="18" spans="1:10" x14ac:dyDescent="0.2">
      <c r="A18">
        <v>16</v>
      </c>
      <c r="B18">
        <v>12.23</v>
      </c>
      <c r="C18">
        <v>10.72</v>
      </c>
      <c r="D18">
        <v>12.23</v>
      </c>
      <c r="E18">
        <v>10.72</v>
      </c>
      <c r="F18">
        <v>1</v>
      </c>
      <c r="G18">
        <v>1</v>
      </c>
      <c r="H18">
        <v>8</v>
      </c>
      <c r="I18">
        <v>3</v>
      </c>
      <c r="J18" t="b">
        <f t="shared" si="0"/>
        <v>1</v>
      </c>
    </row>
    <row r="19" spans="1:10" x14ac:dyDescent="0.2">
      <c r="A19">
        <v>17</v>
      </c>
      <c r="B19">
        <v>12.23</v>
      </c>
      <c r="C19">
        <v>10.72</v>
      </c>
      <c r="D19">
        <v>10.72</v>
      </c>
      <c r="E19">
        <v>12.23</v>
      </c>
      <c r="F19">
        <v>3</v>
      </c>
      <c r="G19">
        <v>3</v>
      </c>
      <c r="H19">
        <v>9</v>
      </c>
      <c r="I19">
        <v>3</v>
      </c>
      <c r="J19" t="b">
        <f t="shared" si="0"/>
        <v>1</v>
      </c>
    </row>
    <row r="20" spans="1:10" x14ac:dyDescent="0.2">
      <c r="A20">
        <v>18</v>
      </c>
      <c r="B20">
        <v>12.23</v>
      </c>
      <c r="C20">
        <v>10.72</v>
      </c>
      <c r="D20">
        <v>12.23</v>
      </c>
      <c r="E20">
        <v>10.72</v>
      </c>
      <c r="F20">
        <v>1</v>
      </c>
      <c r="G20">
        <v>1</v>
      </c>
      <c r="H20">
        <v>10</v>
      </c>
      <c r="I20">
        <v>3</v>
      </c>
      <c r="J20" t="b">
        <f t="shared" si="0"/>
        <v>1</v>
      </c>
    </row>
    <row r="21" spans="1:10" x14ac:dyDescent="0.2">
      <c r="A21">
        <v>19</v>
      </c>
      <c r="B21">
        <v>12.23</v>
      </c>
      <c r="C21">
        <v>10.72</v>
      </c>
      <c r="D21">
        <v>10.72</v>
      </c>
      <c r="E21">
        <v>12.23</v>
      </c>
      <c r="F21">
        <v>3</v>
      </c>
      <c r="G21">
        <v>1</v>
      </c>
      <c r="H21">
        <v>10</v>
      </c>
      <c r="I21">
        <v>1</v>
      </c>
      <c r="J21" t="b">
        <f t="shared" si="0"/>
        <v>0</v>
      </c>
    </row>
    <row r="22" spans="1:10" x14ac:dyDescent="0.2">
      <c r="A22">
        <v>20</v>
      </c>
      <c r="B22">
        <v>12.24</v>
      </c>
      <c r="C22">
        <v>10.72</v>
      </c>
      <c r="D22">
        <v>12.24</v>
      </c>
      <c r="E22">
        <v>10.72</v>
      </c>
      <c r="F22">
        <v>1</v>
      </c>
      <c r="G22">
        <v>2</v>
      </c>
      <c r="H22">
        <v>10</v>
      </c>
      <c r="I22">
        <v>2</v>
      </c>
      <c r="J22" t="b">
        <f t="shared" si="0"/>
        <v>0</v>
      </c>
    </row>
    <row r="23" spans="1:10" x14ac:dyDescent="0.2">
      <c r="A23">
        <v>21</v>
      </c>
      <c r="B23">
        <v>12.24</v>
      </c>
      <c r="C23">
        <v>10.72</v>
      </c>
      <c r="D23">
        <v>12.24</v>
      </c>
      <c r="E23">
        <v>10.72</v>
      </c>
      <c r="F23">
        <v>1</v>
      </c>
      <c r="G23">
        <v>3</v>
      </c>
      <c r="H23">
        <v>10</v>
      </c>
      <c r="I23">
        <v>1</v>
      </c>
      <c r="J23" t="b">
        <f t="shared" si="0"/>
        <v>0</v>
      </c>
    </row>
    <row r="24" spans="1:10" x14ac:dyDescent="0.2">
      <c r="A24">
        <v>22</v>
      </c>
      <c r="B24">
        <v>12.24</v>
      </c>
      <c r="C24">
        <v>10.72</v>
      </c>
      <c r="D24">
        <v>12.24</v>
      </c>
      <c r="E24">
        <v>10.72</v>
      </c>
      <c r="F24">
        <v>1</v>
      </c>
      <c r="G24">
        <v>1</v>
      </c>
      <c r="H24">
        <v>11</v>
      </c>
      <c r="I24">
        <v>3</v>
      </c>
      <c r="J24" t="b">
        <f t="shared" si="0"/>
        <v>1</v>
      </c>
    </row>
    <row r="25" spans="1:10" x14ac:dyDescent="0.2">
      <c r="A25">
        <v>23</v>
      </c>
      <c r="B25">
        <v>12.24</v>
      </c>
      <c r="C25">
        <v>10.72</v>
      </c>
      <c r="D25">
        <v>10.72</v>
      </c>
      <c r="E25">
        <v>12.24</v>
      </c>
      <c r="F25">
        <v>3</v>
      </c>
      <c r="G25">
        <v>3</v>
      </c>
      <c r="H25">
        <v>12</v>
      </c>
      <c r="I25">
        <v>3</v>
      </c>
      <c r="J25" t="b">
        <f>(F25=G25)</f>
        <v>1</v>
      </c>
    </row>
    <row r="26" spans="1:10" x14ac:dyDescent="0.2">
      <c r="A26">
        <v>24</v>
      </c>
      <c r="B26">
        <v>12.24</v>
      </c>
      <c r="C26">
        <v>10.72</v>
      </c>
      <c r="D26">
        <v>12.24</v>
      </c>
      <c r="E26">
        <v>10.72</v>
      </c>
      <c r="F26">
        <v>1</v>
      </c>
      <c r="G26">
        <v>1</v>
      </c>
      <c r="H26">
        <v>13</v>
      </c>
      <c r="I26">
        <v>3</v>
      </c>
      <c r="J26" t="b">
        <f t="shared" si="0"/>
        <v>1</v>
      </c>
    </row>
    <row r="27" spans="1:10" x14ac:dyDescent="0.2">
      <c r="A27">
        <v>25</v>
      </c>
      <c r="B27">
        <v>12.24</v>
      </c>
      <c r="C27">
        <v>10.72</v>
      </c>
      <c r="D27">
        <v>12.24</v>
      </c>
      <c r="E27">
        <v>10.72</v>
      </c>
      <c r="F27">
        <v>1</v>
      </c>
      <c r="G27">
        <v>1</v>
      </c>
      <c r="H27">
        <v>14</v>
      </c>
      <c r="I27">
        <v>3</v>
      </c>
      <c r="J27" t="b">
        <f t="shared" si="0"/>
        <v>1</v>
      </c>
    </row>
    <row r="28" spans="1:10" x14ac:dyDescent="0.2">
      <c r="A28">
        <v>26</v>
      </c>
      <c r="B28">
        <v>12.24</v>
      </c>
      <c r="C28">
        <v>10.72</v>
      </c>
      <c r="D28">
        <v>12.24</v>
      </c>
      <c r="E28">
        <v>10.72</v>
      </c>
      <c r="F28">
        <v>1</v>
      </c>
      <c r="G28">
        <v>3</v>
      </c>
      <c r="H28">
        <v>14</v>
      </c>
      <c r="I28">
        <v>1</v>
      </c>
      <c r="J28" t="b">
        <f t="shared" si="0"/>
        <v>0</v>
      </c>
    </row>
    <row r="29" spans="1:10" x14ac:dyDescent="0.2">
      <c r="A29">
        <v>27</v>
      </c>
      <c r="B29">
        <v>12.24</v>
      </c>
      <c r="C29">
        <v>10.72</v>
      </c>
      <c r="D29">
        <v>10.72</v>
      </c>
      <c r="E29">
        <v>12.24</v>
      </c>
      <c r="F29">
        <v>3</v>
      </c>
      <c r="G29">
        <v>3</v>
      </c>
      <c r="H29">
        <v>15</v>
      </c>
      <c r="I29">
        <v>3</v>
      </c>
      <c r="J29" t="b">
        <f t="shared" si="0"/>
        <v>1</v>
      </c>
    </row>
    <row r="30" spans="1:10" x14ac:dyDescent="0.2">
      <c r="A30">
        <v>28</v>
      </c>
      <c r="B30">
        <v>12.24</v>
      </c>
      <c r="C30">
        <v>10.72</v>
      </c>
      <c r="D30">
        <v>10.72</v>
      </c>
      <c r="E30">
        <v>12.24</v>
      </c>
      <c r="F30">
        <v>3</v>
      </c>
      <c r="G30">
        <v>3</v>
      </c>
      <c r="H30">
        <v>16</v>
      </c>
      <c r="I30">
        <v>3</v>
      </c>
      <c r="J30" t="b">
        <f t="shared" si="0"/>
        <v>1</v>
      </c>
    </row>
    <row r="31" spans="1:10" x14ac:dyDescent="0.2">
      <c r="A31">
        <v>29</v>
      </c>
      <c r="B31">
        <v>12.24</v>
      </c>
      <c r="C31">
        <v>10.72</v>
      </c>
      <c r="D31">
        <v>10.72</v>
      </c>
      <c r="E31">
        <v>12.24</v>
      </c>
      <c r="F31">
        <v>3</v>
      </c>
      <c r="G31">
        <v>3</v>
      </c>
      <c r="H31">
        <v>17</v>
      </c>
      <c r="I31">
        <v>3</v>
      </c>
      <c r="J31" t="b">
        <f t="shared" si="0"/>
        <v>1</v>
      </c>
    </row>
    <row r="32" spans="1:10" x14ac:dyDescent="0.2">
      <c r="A32">
        <v>30</v>
      </c>
      <c r="B32">
        <v>12.24</v>
      </c>
      <c r="C32">
        <v>10.72</v>
      </c>
      <c r="D32">
        <v>12.24</v>
      </c>
      <c r="E32">
        <v>10.72</v>
      </c>
      <c r="F32">
        <v>1</v>
      </c>
      <c r="G32">
        <v>1</v>
      </c>
      <c r="H32">
        <v>18</v>
      </c>
      <c r="I32">
        <v>3</v>
      </c>
      <c r="J32" t="b">
        <f t="shared" si="0"/>
        <v>1</v>
      </c>
    </row>
    <row r="33" spans="1:10" x14ac:dyDescent="0.2">
      <c r="A33">
        <v>31</v>
      </c>
      <c r="B33">
        <v>12.24</v>
      </c>
      <c r="C33">
        <v>10.72</v>
      </c>
      <c r="D33">
        <v>10.72</v>
      </c>
      <c r="E33">
        <v>12.24</v>
      </c>
      <c r="F33">
        <v>3</v>
      </c>
      <c r="G33">
        <v>3</v>
      </c>
      <c r="H33">
        <v>19</v>
      </c>
      <c r="I33">
        <v>3</v>
      </c>
      <c r="J33" t="b">
        <f t="shared" si="0"/>
        <v>1</v>
      </c>
    </row>
    <row r="34" spans="1:10" x14ac:dyDescent="0.2">
      <c r="A34">
        <v>32</v>
      </c>
      <c r="B34">
        <v>12.24</v>
      </c>
      <c r="C34">
        <v>10.72</v>
      </c>
      <c r="D34">
        <v>10.72</v>
      </c>
      <c r="E34">
        <v>12.24</v>
      </c>
      <c r="F34">
        <v>3</v>
      </c>
      <c r="G34">
        <v>3</v>
      </c>
      <c r="H34">
        <v>20</v>
      </c>
      <c r="I34">
        <v>3</v>
      </c>
      <c r="J34" t="b">
        <f t="shared" si="0"/>
        <v>1</v>
      </c>
    </row>
    <row r="35" spans="1:10" x14ac:dyDescent="0.2">
      <c r="A35">
        <v>33</v>
      </c>
      <c r="B35">
        <v>12.24</v>
      </c>
      <c r="C35">
        <v>10.72</v>
      </c>
      <c r="D35">
        <v>10.72</v>
      </c>
      <c r="E35">
        <v>12.24</v>
      </c>
      <c r="F35">
        <v>3</v>
      </c>
      <c r="G35">
        <v>3</v>
      </c>
      <c r="H35">
        <v>21</v>
      </c>
      <c r="I35">
        <v>3</v>
      </c>
      <c r="J35" t="b">
        <f t="shared" si="0"/>
        <v>1</v>
      </c>
    </row>
    <row r="36" spans="1:10" x14ac:dyDescent="0.2">
      <c r="A36">
        <v>34</v>
      </c>
      <c r="B36">
        <v>12.24</v>
      </c>
      <c r="C36">
        <v>10.72</v>
      </c>
      <c r="D36">
        <v>10.72</v>
      </c>
      <c r="E36">
        <v>12.24</v>
      </c>
      <c r="F36">
        <v>3</v>
      </c>
      <c r="G36">
        <v>3</v>
      </c>
      <c r="H36">
        <v>22</v>
      </c>
      <c r="I36">
        <v>3</v>
      </c>
      <c r="J36" t="b">
        <f t="shared" si="0"/>
        <v>1</v>
      </c>
    </row>
    <row r="37" spans="1:10" x14ac:dyDescent="0.2">
      <c r="A37">
        <v>35</v>
      </c>
      <c r="B37">
        <v>12.24</v>
      </c>
      <c r="C37">
        <v>10.72</v>
      </c>
      <c r="D37">
        <v>10.72</v>
      </c>
      <c r="E37">
        <v>12.24</v>
      </c>
      <c r="F37">
        <v>3</v>
      </c>
      <c r="G37">
        <v>3</v>
      </c>
      <c r="H37">
        <v>23</v>
      </c>
      <c r="I37">
        <v>3</v>
      </c>
      <c r="J37" t="b">
        <f t="shared" si="0"/>
        <v>1</v>
      </c>
    </row>
    <row r="38" spans="1:10" x14ac:dyDescent="0.2">
      <c r="A38">
        <v>36</v>
      </c>
      <c r="B38">
        <v>12.24</v>
      </c>
      <c r="C38">
        <v>10.72</v>
      </c>
      <c r="D38">
        <v>12.24</v>
      </c>
      <c r="E38">
        <v>10.72</v>
      </c>
      <c r="F38">
        <v>1</v>
      </c>
      <c r="G38">
        <v>1</v>
      </c>
      <c r="H38">
        <v>24</v>
      </c>
      <c r="I38">
        <v>3</v>
      </c>
      <c r="J38" t="b">
        <f t="shared" si="0"/>
        <v>1</v>
      </c>
    </row>
    <row r="39" spans="1:10" x14ac:dyDescent="0.2">
      <c r="A39">
        <v>37</v>
      </c>
      <c r="B39">
        <v>12.24</v>
      </c>
      <c r="C39">
        <v>10.72</v>
      </c>
      <c r="D39">
        <v>12.24</v>
      </c>
      <c r="E39">
        <v>10.72</v>
      </c>
      <c r="F39">
        <v>1</v>
      </c>
      <c r="G39">
        <v>1</v>
      </c>
      <c r="H39">
        <v>25</v>
      </c>
      <c r="I39">
        <v>3</v>
      </c>
      <c r="J39" t="b">
        <f t="shared" si="0"/>
        <v>1</v>
      </c>
    </row>
    <row r="40" spans="1:10" x14ac:dyDescent="0.2">
      <c r="A40">
        <v>38</v>
      </c>
      <c r="B40">
        <v>12.24</v>
      </c>
      <c r="C40">
        <v>10.72</v>
      </c>
      <c r="D40">
        <v>12.24</v>
      </c>
      <c r="E40">
        <v>10.72</v>
      </c>
      <c r="F40">
        <v>1</v>
      </c>
      <c r="G40">
        <v>1</v>
      </c>
      <c r="H40">
        <v>26</v>
      </c>
      <c r="I40">
        <v>3</v>
      </c>
      <c r="J40" t="b">
        <f t="shared" si="0"/>
        <v>1</v>
      </c>
    </row>
    <row r="41" spans="1:10" x14ac:dyDescent="0.2">
      <c r="A41">
        <v>39</v>
      </c>
      <c r="B41">
        <v>12.24</v>
      </c>
      <c r="C41">
        <v>10.72</v>
      </c>
      <c r="D41">
        <v>12.24</v>
      </c>
      <c r="E41">
        <v>10.72</v>
      </c>
      <c r="F41">
        <v>1</v>
      </c>
      <c r="G41">
        <v>1</v>
      </c>
      <c r="H41">
        <v>27</v>
      </c>
      <c r="I41">
        <v>3</v>
      </c>
      <c r="J41" t="b">
        <f t="shared" si="0"/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2CAE-668E-DB4B-9F5D-4DD561C2F7CF}">
  <dimension ref="A1:J16"/>
  <sheetViews>
    <sheetView workbookViewId="0">
      <selection activeCell="M24" sqref="M24"/>
    </sheetView>
  </sheetViews>
  <sheetFormatPr baseColWidth="10" defaultRowHeight="16" x14ac:dyDescent="0.2"/>
  <cols>
    <col min="1" max="1" width="3.1640625" bestFit="1" customWidth="1"/>
    <col min="2" max="5" width="6.1640625" bestFit="1" customWidth="1"/>
    <col min="6" max="9" width="2.1640625" bestFit="1" customWidth="1"/>
  </cols>
  <sheetData>
    <row r="1" spans="1:10" x14ac:dyDescent="0.2">
      <c r="A1">
        <v>0</v>
      </c>
      <c r="B1">
        <v>7.6</v>
      </c>
      <c r="C1">
        <v>10.72</v>
      </c>
      <c r="D1">
        <v>10.72</v>
      </c>
      <c r="E1">
        <v>7.6</v>
      </c>
      <c r="F1">
        <v>1</v>
      </c>
      <c r="G1">
        <v>1</v>
      </c>
      <c r="H1">
        <v>0</v>
      </c>
      <c r="I1">
        <v>1</v>
      </c>
      <c r="J1">
        <f>$D$15</f>
        <v>10.3</v>
      </c>
    </row>
    <row r="2" spans="1:10" x14ac:dyDescent="0.2">
      <c r="A2">
        <v>1</v>
      </c>
      <c r="B2">
        <v>7.6</v>
      </c>
      <c r="C2">
        <v>10.72</v>
      </c>
      <c r="D2">
        <v>10.72</v>
      </c>
      <c r="E2">
        <v>7.6</v>
      </c>
      <c r="F2">
        <v>1</v>
      </c>
      <c r="G2">
        <v>1</v>
      </c>
      <c r="H2">
        <v>0</v>
      </c>
      <c r="I2">
        <v>1</v>
      </c>
      <c r="J2">
        <f t="shared" ref="J2:J11" si="0">$D$15</f>
        <v>10.3</v>
      </c>
    </row>
    <row r="3" spans="1:10" x14ac:dyDescent="0.2">
      <c r="A3">
        <v>2</v>
      </c>
      <c r="B3">
        <v>12.05</v>
      </c>
      <c r="C3">
        <v>10.72</v>
      </c>
      <c r="D3">
        <v>10.72</v>
      </c>
      <c r="E3">
        <v>12.05</v>
      </c>
      <c r="F3">
        <v>3</v>
      </c>
      <c r="G3">
        <v>3</v>
      </c>
      <c r="H3">
        <v>1</v>
      </c>
      <c r="I3">
        <v>3</v>
      </c>
      <c r="J3">
        <f t="shared" si="0"/>
        <v>10.3</v>
      </c>
    </row>
    <row r="4" spans="1:10" x14ac:dyDescent="0.2">
      <c r="A4">
        <v>3</v>
      </c>
      <c r="B4">
        <v>7.6</v>
      </c>
      <c r="C4">
        <v>10.72</v>
      </c>
      <c r="D4">
        <v>10.72</v>
      </c>
      <c r="E4">
        <v>7.6</v>
      </c>
      <c r="F4">
        <v>1</v>
      </c>
      <c r="G4">
        <v>1</v>
      </c>
      <c r="H4">
        <v>1</v>
      </c>
      <c r="I4">
        <v>1</v>
      </c>
      <c r="J4">
        <f t="shared" si="0"/>
        <v>10.3</v>
      </c>
    </row>
    <row r="5" spans="1:10" x14ac:dyDescent="0.2">
      <c r="A5">
        <v>4</v>
      </c>
      <c r="B5">
        <v>7.6</v>
      </c>
      <c r="C5">
        <v>10.72</v>
      </c>
      <c r="D5">
        <v>10.72</v>
      </c>
      <c r="E5">
        <v>7.6</v>
      </c>
      <c r="F5">
        <v>1</v>
      </c>
      <c r="G5">
        <v>1</v>
      </c>
      <c r="H5">
        <v>1</v>
      </c>
      <c r="I5">
        <v>1</v>
      </c>
      <c r="J5">
        <f t="shared" si="0"/>
        <v>10.3</v>
      </c>
    </row>
    <row r="6" spans="1:10" x14ac:dyDescent="0.2">
      <c r="A6">
        <v>5</v>
      </c>
      <c r="B6">
        <v>9.57</v>
      </c>
      <c r="C6">
        <v>10.72</v>
      </c>
      <c r="D6">
        <v>9.57</v>
      </c>
      <c r="E6">
        <v>10.72</v>
      </c>
      <c r="F6">
        <v>3</v>
      </c>
      <c r="G6">
        <v>3</v>
      </c>
      <c r="H6">
        <v>1</v>
      </c>
      <c r="I6">
        <v>1</v>
      </c>
      <c r="J6">
        <f t="shared" si="0"/>
        <v>10.3</v>
      </c>
    </row>
    <row r="7" spans="1:10" x14ac:dyDescent="0.2">
      <c r="A7">
        <v>6</v>
      </c>
      <c r="B7">
        <v>9.57</v>
      </c>
      <c r="C7">
        <v>10.72</v>
      </c>
      <c r="D7">
        <v>10.72</v>
      </c>
      <c r="E7">
        <v>9.57</v>
      </c>
      <c r="F7">
        <v>1</v>
      </c>
      <c r="G7">
        <v>2</v>
      </c>
      <c r="H7">
        <v>1</v>
      </c>
      <c r="I7">
        <v>2</v>
      </c>
      <c r="J7">
        <f t="shared" si="0"/>
        <v>10.3</v>
      </c>
    </row>
    <row r="8" spans="1:10" x14ac:dyDescent="0.2">
      <c r="A8">
        <v>7</v>
      </c>
      <c r="B8">
        <v>12.05</v>
      </c>
      <c r="C8">
        <v>10.72</v>
      </c>
      <c r="D8">
        <v>10.72</v>
      </c>
      <c r="E8">
        <v>12.05</v>
      </c>
      <c r="F8">
        <v>3</v>
      </c>
      <c r="G8">
        <v>3</v>
      </c>
      <c r="H8">
        <v>2</v>
      </c>
      <c r="I8">
        <v>3</v>
      </c>
      <c r="J8">
        <f t="shared" si="0"/>
        <v>10.3</v>
      </c>
    </row>
    <row r="9" spans="1:10" x14ac:dyDescent="0.2">
      <c r="A9">
        <v>8</v>
      </c>
      <c r="B9">
        <v>9.57</v>
      </c>
      <c r="C9">
        <v>10.72</v>
      </c>
      <c r="D9">
        <v>10.72</v>
      </c>
      <c r="E9">
        <v>9.57</v>
      </c>
      <c r="F9">
        <v>1</v>
      </c>
      <c r="G9">
        <v>1</v>
      </c>
      <c r="H9">
        <v>2</v>
      </c>
      <c r="I9">
        <v>1</v>
      </c>
      <c r="J9">
        <f t="shared" si="0"/>
        <v>10.3</v>
      </c>
    </row>
    <row r="10" spans="1:10" x14ac:dyDescent="0.2">
      <c r="A10">
        <v>9</v>
      </c>
      <c r="B10">
        <v>9.57</v>
      </c>
      <c r="C10">
        <v>10.72</v>
      </c>
      <c r="D10">
        <v>9.57</v>
      </c>
      <c r="E10">
        <v>10.72</v>
      </c>
      <c r="F10">
        <v>3</v>
      </c>
      <c r="G10">
        <v>3</v>
      </c>
      <c r="H10">
        <v>2</v>
      </c>
      <c r="I10">
        <v>1</v>
      </c>
      <c r="J10">
        <f t="shared" si="0"/>
        <v>10.3</v>
      </c>
    </row>
    <row r="11" spans="1:10" x14ac:dyDescent="0.2">
      <c r="A11">
        <v>10</v>
      </c>
      <c r="B11">
        <v>10.74</v>
      </c>
      <c r="C11">
        <v>10.72</v>
      </c>
      <c r="D11">
        <v>10.74</v>
      </c>
      <c r="E11">
        <v>10.72</v>
      </c>
      <c r="F11">
        <v>1</v>
      </c>
      <c r="G11">
        <v>2</v>
      </c>
      <c r="H11">
        <v>2</v>
      </c>
      <c r="I11">
        <v>2</v>
      </c>
      <c r="J11">
        <f t="shared" si="0"/>
        <v>10.3</v>
      </c>
    </row>
    <row r="15" spans="1:10" x14ac:dyDescent="0.2">
      <c r="D15">
        <f>AVERAGE(B7:B11)</f>
        <v>10.3</v>
      </c>
    </row>
    <row r="16" spans="1:10" x14ac:dyDescent="0.2">
      <c r="D16" t="s">
        <v>27</v>
      </c>
      <c r="E16">
        <f>C11-D15</f>
        <v>0.41999999999999993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B323-5FE3-D442-AB1F-503A7045C407}">
  <dimension ref="A1:J21"/>
  <sheetViews>
    <sheetView workbookViewId="0">
      <selection activeCell="M32" sqref="M3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6.46</v>
      </c>
      <c r="C2">
        <v>10.72</v>
      </c>
      <c r="D2">
        <v>6.46</v>
      </c>
      <c r="E2">
        <v>10.72</v>
      </c>
      <c r="F2">
        <v>3</v>
      </c>
      <c r="G2">
        <v>3</v>
      </c>
      <c r="H2">
        <v>0</v>
      </c>
      <c r="I2">
        <v>1</v>
      </c>
      <c r="J2">
        <f>$C$20</f>
        <v>11.49</v>
      </c>
    </row>
    <row r="3" spans="1:10" x14ac:dyDescent="0.2">
      <c r="A3">
        <v>1</v>
      </c>
      <c r="B3">
        <v>6.46</v>
      </c>
      <c r="C3">
        <v>10.72</v>
      </c>
      <c r="D3">
        <v>6.46</v>
      </c>
      <c r="E3">
        <v>10.72</v>
      </c>
      <c r="F3">
        <v>3</v>
      </c>
      <c r="G3">
        <v>3</v>
      </c>
      <c r="H3">
        <v>0</v>
      </c>
      <c r="I3">
        <v>1</v>
      </c>
      <c r="J3">
        <f t="shared" ref="J3:J16" si="0">$C$20</f>
        <v>11.49</v>
      </c>
    </row>
    <row r="4" spans="1:10" x14ac:dyDescent="0.2">
      <c r="A4">
        <v>2</v>
      </c>
      <c r="B4">
        <v>10.24</v>
      </c>
      <c r="C4">
        <v>10.72</v>
      </c>
      <c r="D4">
        <v>10.72</v>
      </c>
      <c r="E4">
        <v>10.24</v>
      </c>
      <c r="F4">
        <v>1</v>
      </c>
      <c r="G4">
        <v>1</v>
      </c>
      <c r="H4">
        <v>0</v>
      </c>
      <c r="I4">
        <v>1</v>
      </c>
      <c r="J4">
        <f t="shared" si="0"/>
        <v>11.49</v>
      </c>
    </row>
    <row r="5" spans="1:10" x14ac:dyDescent="0.2">
      <c r="A5">
        <v>3</v>
      </c>
      <c r="B5">
        <v>10.24</v>
      </c>
      <c r="C5">
        <v>10.72</v>
      </c>
      <c r="D5">
        <v>10.72</v>
      </c>
      <c r="E5">
        <v>10.24</v>
      </c>
      <c r="F5">
        <v>1</v>
      </c>
      <c r="G5">
        <v>2</v>
      </c>
      <c r="H5">
        <v>0</v>
      </c>
      <c r="I5">
        <v>2</v>
      </c>
      <c r="J5">
        <f t="shared" si="0"/>
        <v>11.49</v>
      </c>
    </row>
    <row r="6" spans="1:10" x14ac:dyDescent="0.2">
      <c r="A6">
        <v>4</v>
      </c>
      <c r="B6">
        <v>13.98</v>
      </c>
      <c r="C6">
        <v>10.72</v>
      </c>
      <c r="D6">
        <v>13.98</v>
      </c>
      <c r="E6">
        <v>10.72</v>
      </c>
      <c r="F6">
        <v>1</v>
      </c>
      <c r="G6">
        <v>1</v>
      </c>
      <c r="H6">
        <v>1</v>
      </c>
      <c r="I6">
        <v>3</v>
      </c>
      <c r="J6">
        <f t="shared" si="0"/>
        <v>11.49</v>
      </c>
    </row>
    <row r="7" spans="1:10" x14ac:dyDescent="0.2">
      <c r="A7">
        <v>5</v>
      </c>
      <c r="B7">
        <v>10.24</v>
      </c>
      <c r="C7">
        <v>10.72</v>
      </c>
      <c r="D7">
        <v>10.72</v>
      </c>
      <c r="E7">
        <v>10.24</v>
      </c>
      <c r="F7">
        <v>1</v>
      </c>
      <c r="G7">
        <v>1</v>
      </c>
      <c r="H7">
        <v>1</v>
      </c>
      <c r="I7">
        <v>1</v>
      </c>
      <c r="J7">
        <f t="shared" si="0"/>
        <v>11.49</v>
      </c>
    </row>
    <row r="8" spans="1:10" x14ac:dyDescent="0.2">
      <c r="A8">
        <v>6</v>
      </c>
      <c r="B8">
        <v>10.24</v>
      </c>
      <c r="C8">
        <v>10.72</v>
      </c>
      <c r="D8">
        <v>10.72</v>
      </c>
      <c r="E8">
        <v>10.24</v>
      </c>
      <c r="F8">
        <v>1</v>
      </c>
      <c r="G8">
        <v>3</v>
      </c>
      <c r="H8">
        <v>2</v>
      </c>
      <c r="I8">
        <v>3</v>
      </c>
      <c r="J8">
        <f t="shared" si="0"/>
        <v>11.49</v>
      </c>
    </row>
    <row r="9" spans="1:10" x14ac:dyDescent="0.2">
      <c r="A9">
        <v>7</v>
      </c>
      <c r="B9">
        <v>10.24</v>
      </c>
      <c r="C9">
        <v>10.72</v>
      </c>
      <c r="D9">
        <v>10.72</v>
      </c>
      <c r="E9">
        <v>10.24</v>
      </c>
      <c r="F9">
        <v>1</v>
      </c>
      <c r="G9">
        <v>2</v>
      </c>
      <c r="H9">
        <v>2</v>
      </c>
      <c r="I9">
        <v>2</v>
      </c>
      <c r="J9">
        <f t="shared" si="0"/>
        <v>11.49</v>
      </c>
    </row>
    <row r="10" spans="1:10" x14ac:dyDescent="0.2">
      <c r="A10">
        <v>8</v>
      </c>
      <c r="B10">
        <v>11.49</v>
      </c>
      <c r="C10">
        <v>10.72</v>
      </c>
      <c r="D10">
        <v>11.49</v>
      </c>
      <c r="E10">
        <v>10.72</v>
      </c>
      <c r="F10">
        <v>1</v>
      </c>
      <c r="G10">
        <v>2</v>
      </c>
      <c r="H10">
        <v>2</v>
      </c>
      <c r="I10">
        <v>2</v>
      </c>
      <c r="J10">
        <f t="shared" si="0"/>
        <v>11.49</v>
      </c>
    </row>
    <row r="11" spans="1:10" x14ac:dyDescent="0.2">
      <c r="A11">
        <v>9</v>
      </c>
      <c r="B11">
        <v>11.49</v>
      </c>
      <c r="C11">
        <v>10.72</v>
      </c>
      <c r="D11">
        <v>11.49</v>
      </c>
      <c r="E11">
        <v>10.72</v>
      </c>
      <c r="F11">
        <v>1</v>
      </c>
      <c r="G11">
        <v>1</v>
      </c>
      <c r="H11">
        <v>3</v>
      </c>
      <c r="I11">
        <v>3</v>
      </c>
      <c r="J11">
        <f t="shared" si="0"/>
        <v>11.49</v>
      </c>
    </row>
    <row r="12" spans="1:10" x14ac:dyDescent="0.2">
      <c r="A12">
        <v>10</v>
      </c>
      <c r="B12">
        <v>11.49</v>
      </c>
      <c r="C12">
        <v>10.72</v>
      </c>
      <c r="D12">
        <v>11.49</v>
      </c>
      <c r="E12">
        <v>10.72</v>
      </c>
      <c r="F12">
        <v>1</v>
      </c>
      <c r="G12">
        <v>1</v>
      </c>
      <c r="H12">
        <v>4</v>
      </c>
      <c r="I12">
        <v>3</v>
      </c>
      <c r="J12">
        <f t="shared" si="0"/>
        <v>11.49</v>
      </c>
    </row>
    <row r="13" spans="1:10" x14ac:dyDescent="0.2">
      <c r="A13">
        <v>11</v>
      </c>
      <c r="B13">
        <v>11.49</v>
      </c>
      <c r="C13">
        <v>10.72</v>
      </c>
      <c r="D13">
        <v>10.72</v>
      </c>
      <c r="E13">
        <v>11.49</v>
      </c>
      <c r="F13">
        <v>3</v>
      </c>
      <c r="G13">
        <v>1</v>
      </c>
      <c r="H13">
        <v>4</v>
      </c>
      <c r="I13">
        <v>1</v>
      </c>
      <c r="J13">
        <f t="shared" si="0"/>
        <v>11.49</v>
      </c>
    </row>
    <row r="14" spans="1:10" x14ac:dyDescent="0.2">
      <c r="A14">
        <v>12</v>
      </c>
      <c r="B14">
        <v>11.49</v>
      </c>
      <c r="C14">
        <v>10.72</v>
      </c>
      <c r="D14">
        <v>11.49</v>
      </c>
      <c r="E14">
        <v>10.72</v>
      </c>
      <c r="F14">
        <v>1</v>
      </c>
      <c r="G14">
        <v>3</v>
      </c>
      <c r="H14">
        <v>4</v>
      </c>
      <c r="I14">
        <v>1</v>
      </c>
      <c r="J14">
        <f t="shared" si="0"/>
        <v>11.49</v>
      </c>
    </row>
    <row r="15" spans="1:10" x14ac:dyDescent="0.2">
      <c r="A15">
        <v>13</v>
      </c>
      <c r="B15">
        <v>11.49</v>
      </c>
      <c r="C15">
        <v>10.72</v>
      </c>
      <c r="D15">
        <v>11.49</v>
      </c>
      <c r="E15">
        <v>10.72</v>
      </c>
      <c r="F15">
        <v>1</v>
      </c>
      <c r="G15">
        <v>3</v>
      </c>
      <c r="H15">
        <v>4</v>
      </c>
      <c r="I15">
        <v>1</v>
      </c>
      <c r="J15">
        <f t="shared" si="0"/>
        <v>11.49</v>
      </c>
    </row>
    <row r="16" spans="1:10" x14ac:dyDescent="0.2">
      <c r="A16">
        <v>14</v>
      </c>
      <c r="B16">
        <v>11.49</v>
      </c>
      <c r="C16">
        <v>10.72</v>
      </c>
      <c r="D16">
        <v>10.72</v>
      </c>
      <c r="E16">
        <v>11.49</v>
      </c>
      <c r="F16">
        <v>3</v>
      </c>
      <c r="G16">
        <v>3</v>
      </c>
      <c r="H16">
        <v>5</v>
      </c>
      <c r="I16">
        <v>3</v>
      </c>
      <c r="J16">
        <f t="shared" si="0"/>
        <v>11.49</v>
      </c>
    </row>
    <row r="20" spans="3:4" x14ac:dyDescent="0.2">
      <c r="C20">
        <f>AVERAGE(B12:B16)</f>
        <v>11.49</v>
      </c>
    </row>
    <row r="21" spans="3:4" x14ac:dyDescent="0.2">
      <c r="C21" t="s">
        <v>27</v>
      </c>
      <c r="D21">
        <f>C20-C16</f>
        <v>0.76999999999999957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641C-2EA4-FE45-86B2-1598DC097010}">
  <dimension ref="A1:T34"/>
  <sheetViews>
    <sheetView topLeftCell="D1" zoomScale="108" zoomScaleNormal="108" workbookViewId="0">
      <selection activeCell="P8" sqref="P8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5.68</v>
      </c>
      <c r="C2">
        <v>10.72</v>
      </c>
      <c r="D2">
        <v>10.72</v>
      </c>
      <c r="E2">
        <v>5.68</v>
      </c>
      <c r="F2">
        <v>1</v>
      </c>
      <c r="G2">
        <v>1</v>
      </c>
      <c r="H2">
        <v>0</v>
      </c>
      <c r="I2">
        <v>1</v>
      </c>
      <c r="J2">
        <f>AVERAGE(B12:B16)</f>
        <v>10.218</v>
      </c>
    </row>
    <row r="3" spans="1:10" x14ac:dyDescent="0.2">
      <c r="A3">
        <v>1</v>
      </c>
      <c r="B3">
        <v>5.68</v>
      </c>
      <c r="C3">
        <v>10.72</v>
      </c>
      <c r="D3">
        <v>5.68</v>
      </c>
      <c r="E3">
        <v>10.72</v>
      </c>
      <c r="F3">
        <v>3</v>
      </c>
      <c r="G3">
        <v>3</v>
      </c>
      <c r="H3">
        <v>0</v>
      </c>
      <c r="I3">
        <v>1</v>
      </c>
      <c r="J3">
        <f>$J$2</f>
        <v>10.218</v>
      </c>
    </row>
    <row r="4" spans="1:10" x14ac:dyDescent="0.2">
      <c r="A4">
        <v>2</v>
      </c>
      <c r="B4">
        <v>9</v>
      </c>
      <c r="C4">
        <v>10.72</v>
      </c>
      <c r="D4">
        <v>9</v>
      </c>
      <c r="E4">
        <v>10.72</v>
      </c>
      <c r="F4">
        <v>3</v>
      </c>
      <c r="G4">
        <v>3</v>
      </c>
      <c r="H4">
        <v>0</v>
      </c>
      <c r="I4">
        <v>1</v>
      </c>
      <c r="J4">
        <f t="shared" ref="J4:J16" si="0">$J$2</f>
        <v>10.218</v>
      </c>
    </row>
    <row r="5" spans="1:10" x14ac:dyDescent="0.2">
      <c r="A5">
        <v>3</v>
      </c>
      <c r="B5">
        <v>9</v>
      </c>
      <c r="C5">
        <v>10.72</v>
      </c>
      <c r="D5">
        <v>10.72</v>
      </c>
      <c r="E5">
        <v>9</v>
      </c>
      <c r="F5">
        <v>1</v>
      </c>
      <c r="G5">
        <v>1</v>
      </c>
      <c r="H5">
        <v>0</v>
      </c>
      <c r="I5">
        <v>1</v>
      </c>
      <c r="J5">
        <f t="shared" si="0"/>
        <v>10.218</v>
      </c>
    </row>
    <row r="6" spans="1:10" x14ac:dyDescent="0.2">
      <c r="A6">
        <v>4</v>
      </c>
      <c r="B6">
        <v>13.98</v>
      </c>
      <c r="C6">
        <v>10.72</v>
      </c>
      <c r="D6">
        <v>10.72</v>
      </c>
      <c r="E6">
        <v>13.98</v>
      </c>
      <c r="F6">
        <v>3</v>
      </c>
      <c r="G6">
        <v>3</v>
      </c>
      <c r="H6">
        <v>1</v>
      </c>
      <c r="I6">
        <v>3</v>
      </c>
      <c r="J6">
        <f t="shared" si="0"/>
        <v>10.218</v>
      </c>
    </row>
    <row r="7" spans="1:10" x14ac:dyDescent="0.2">
      <c r="A7">
        <v>5</v>
      </c>
      <c r="B7">
        <v>9</v>
      </c>
      <c r="C7">
        <v>10.72</v>
      </c>
      <c r="D7">
        <v>10.72</v>
      </c>
      <c r="E7">
        <v>9</v>
      </c>
      <c r="F7">
        <v>1</v>
      </c>
      <c r="G7">
        <v>3</v>
      </c>
      <c r="H7">
        <v>2</v>
      </c>
      <c r="I7">
        <v>3</v>
      </c>
      <c r="J7">
        <f t="shared" si="0"/>
        <v>10.218</v>
      </c>
    </row>
    <row r="8" spans="1:10" x14ac:dyDescent="0.2">
      <c r="A8">
        <v>6</v>
      </c>
      <c r="B8">
        <v>13.98</v>
      </c>
      <c r="C8">
        <v>10.72</v>
      </c>
      <c r="D8">
        <v>13.98</v>
      </c>
      <c r="E8">
        <v>10.72</v>
      </c>
      <c r="F8">
        <v>1</v>
      </c>
      <c r="G8">
        <v>1</v>
      </c>
      <c r="H8">
        <v>3</v>
      </c>
      <c r="I8">
        <v>3</v>
      </c>
      <c r="J8">
        <f t="shared" si="0"/>
        <v>10.218</v>
      </c>
    </row>
    <row r="9" spans="1:10" x14ac:dyDescent="0.2">
      <c r="A9">
        <v>7</v>
      </c>
      <c r="B9">
        <v>9</v>
      </c>
      <c r="C9">
        <v>10.72</v>
      </c>
      <c r="D9">
        <v>9</v>
      </c>
      <c r="E9">
        <v>10.72</v>
      </c>
      <c r="F9">
        <v>3</v>
      </c>
      <c r="G9">
        <v>3</v>
      </c>
      <c r="H9">
        <v>3</v>
      </c>
      <c r="I9">
        <v>1</v>
      </c>
      <c r="J9">
        <f t="shared" si="0"/>
        <v>10.218</v>
      </c>
    </row>
    <row r="10" spans="1:10" x14ac:dyDescent="0.2">
      <c r="A10">
        <v>8</v>
      </c>
      <c r="B10">
        <v>9</v>
      </c>
      <c r="C10">
        <v>10.72</v>
      </c>
      <c r="D10">
        <v>9</v>
      </c>
      <c r="E10">
        <v>10.72</v>
      </c>
      <c r="F10">
        <v>3</v>
      </c>
      <c r="G10">
        <v>3</v>
      </c>
      <c r="H10">
        <v>3</v>
      </c>
      <c r="I10">
        <v>1</v>
      </c>
      <c r="J10">
        <f t="shared" si="0"/>
        <v>10.218</v>
      </c>
    </row>
    <row r="11" spans="1:10" x14ac:dyDescent="0.2">
      <c r="A11">
        <v>9</v>
      </c>
      <c r="B11">
        <v>9.5299999999999994</v>
      </c>
      <c r="C11">
        <v>10.72</v>
      </c>
      <c r="D11">
        <v>10.72</v>
      </c>
      <c r="E11">
        <v>9.5299999999999994</v>
      </c>
      <c r="F11">
        <v>1</v>
      </c>
      <c r="G11">
        <v>1</v>
      </c>
      <c r="H11">
        <v>3</v>
      </c>
      <c r="I11">
        <v>1</v>
      </c>
      <c r="J11">
        <f t="shared" si="0"/>
        <v>10.218</v>
      </c>
    </row>
    <row r="12" spans="1:10" x14ac:dyDescent="0.2">
      <c r="A12">
        <v>10</v>
      </c>
      <c r="B12">
        <v>9.5299999999999994</v>
      </c>
      <c r="C12">
        <v>10.72</v>
      </c>
      <c r="D12">
        <v>9.5299999999999994</v>
      </c>
      <c r="E12">
        <v>10.72</v>
      </c>
      <c r="F12">
        <v>3</v>
      </c>
      <c r="G12">
        <v>3</v>
      </c>
      <c r="H12">
        <v>3</v>
      </c>
      <c r="I12">
        <v>1</v>
      </c>
      <c r="J12">
        <f t="shared" si="0"/>
        <v>10.218</v>
      </c>
    </row>
    <row r="13" spans="1:10" x14ac:dyDescent="0.2">
      <c r="A13">
        <v>11</v>
      </c>
      <c r="B13">
        <v>10.09</v>
      </c>
      <c r="C13">
        <v>10.72</v>
      </c>
      <c r="D13">
        <v>10.09</v>
      </c>
      <c r="E13">
        <v>10.72</v>
      </c>
      <c r="F13">
        <v>3</v>
      </c>
      <c r="G13">
        <v>3</v>
      </c>
      <c r="H13">
        <v>3</v>
      </c>
      <c r="I13">
        <v>1</v>
      </c>
      <c r="J13">
        <f t="shared" si="0"/>
        <v>10.218</v>
      </c>
    </row>
    <row r="14" spans="1:10" x14ac:dyDescent="0.2">
      <c r="A14">
        <v>12</v>
      </c>
      <c r="B14">
        <v>10.09</v>
      </c>
      <c r="C14">
        <v>10.72</v>
      </c>
      <c r="D14">
        <v>10.09</v>
      </c>
      <c r="E14">
        <v>10.72</v>
      </c>
      <c r="F14">
        <v>3</v>
      </c>
      <c r="G14">
        <v>3</v>
      </c>
      <c r="H14">
        <v>3</v>
      </c>
      <c r="I14">
        <v>1</v>
      </c>
      <c r="J14">
        <f t="shared" si="0"/>
        <v>10.218</v>
      </c>
    </row>
    <row r="15" spans="1:10" x14ac:dyDescent="0.2">
      <c r="A15">
        <v>13</v>
      </c>
      <c r="B15">
        <v>10.69</v>
      </c>
      <c r="C15">
        <v>10.72</v>
      </c>
      <c r="D15">
        <v>10.72</v>
      </c>
      <c r="E15">
        <v>10.69</v>
      </c>
      <c r="F15">
        <v>1</v>
      </c>
      <c r="G15">
        <v>2</v>
      </c>
      <c r="H15">
        <v>3</v>
      </c>
      <c r="I15">
        <v>2</v>
      </c>
      <c r="J15">
        <f t="shared" si="0"/>
        <v>10.218</v>
      </c>
    </row>
    <row r="16" spans="1:10" x14ac:dyDescent="0.2">
      <c r="A16">
        <v>14</v>
      </c>
      <c r="B16">
        <v>10.69</v>
      </c>
      <c r="C16">
        <v>10.72</v>
      </c>
      <c r="D16">
        <v>10.72</v>
      </c>
      <c r="E16">
        <v>10.69</v>
      </c>
      <c r="F16">
        <v>1</v>
      </c>
      <c r="G16">
        <v>3</v>
      </c>
      <c r="H16">
        <v>4</v>
      </c>
      <c r="I16">
        <v>3</v>
      </c>
      <c r="J16">
        <f t="shared" si="0"/>
        <v>10.218</v>
      </c>
    </row>
    <row r="20" spans="6:20" x14ac:dyDescent="0.2">
      <c r="F20" t="s">
        <v>27</v>
      </c>
      <c r="G20">
        <f>B16-J16</f>
        <v>0.47199999999999953</v>
      </c>
      <c r="J20">
        <f>AVERAGE(G20,Q3_1_decreasing!E20)</f>
        <v>0.56799999999999873</v>
      </c>
    </row>
    <row r="24" spans="6:20" x14ac:dyDescent="0.2">
      <c r="O24" s="2"/>
      <c r="P24" s="5"/>
      <c r="Q24" s="7"/>
      <c r="R24" s="10"/>
      <c r="S24" s="13"/>
      <c r="T24" s="16"/>
    </row>
    <row r="25" spans="6:20" x14ac:dyDescent="0.2">
      <c r="O25" s="3"/>
      <c r="Q25" s="9"/>
      <c r="R25" s="11"/>
      <c r="S25" s="14"/>
      <c r="T25" s="17"/>
    </row>
    <row r="26" spans="6:20" x14ac:dyDescent="0.2">
      <c r="O26" s="4"/>
      <c r="Q26" s="8"/>
      <c r="R26" s="12"/>
      <c r="S26" s="15"/>
      <c r="T26" s="18"/>
    </row>
    <row r="27" spans="6:20" x14ac:dyDescent="0.2">
      <c r="O27" s="6"/>
      <c r="T27" s="19"/>
    </row>
    <row r="29" spans="6:20" x14ac:dyDescent="0.2">
      <c r="R29" s="20"/>
      <c r="S29" s="23"/>
    </row>
    <row r="30" spans="6:20" x14ac:dyDescent="0.2">
      <c r="R30" s="21"/>
      <c r="S30" s="24"/>
    </row>
    <row r="31" spans="6:20" x14ac:dyDescent="0.2">
      <c r="R31" s="22"/>
      <c r="S31" s="25"/>
    </row>
    <row r="32" spans="6:20" x14ac:dyDescent="0.2">
      <c r="R32" s="26"/>
      <c r="S32" s="27"/>
    </row>
    <row r="34" spans="18:18" x14ac:dyDescent="0.2">
      <c r="R34" s="2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B0CD-97A6-CF42-87BA-3154D3CBF2A1}">
  <dimension ref="A1:E41"/>
  <sheetViews>
    <sheetView topLeftCell="B3" zoomScale="117" zoomScaleNormal="117" workbookViewId="0">
      <selection activeCell="N22" sqref="N22"/>
    </sheetView>
  </sheetViews>
  <sheetFormatPr baseColWidth="10" defaultRowHeight="16" x14ac:dyDescent="0.2"/>
  <sheetData>
    <row r="1" spans="1:5" x14ac:dyDescent="0.2">
      <c r="A1" cm="1">
        <f t="array" ref="A1:A11">Q3_v2!B1:B11</f>
        <v>7.6</v>
      </c>
      <c r="B1" cm="1">
        <f t="array" ref="B1:B11">Q3_v2!C1:C11</f>
        <v>10.72</v>
      </c>
      <c r="C1" cm="1">
        <f t="array" ref="C1:C11">Q3_v2!I1:I11</f>
        <v>1</v>
      </c>
      <c r="D1">
        <f>AVERAGE(Q3_v2!D15,Q3_V3!C20,Q3_V4!J2)</f>
        <v>10.669333333333332</v>
      </c>
      <c r="E1">
        <f>AVERAGE(Q3_v2!E16,Q3_V3!D21,Q3_V4!G20)</f>
        <v>0.55399999999999971</v>
      </c>
    </row>
    <row r="2" spans="1:5" x14ac:dyDescent="0.2">
      <c r="A2">
        <v>7.6</v>
      </c>
      <c r="B2">
        <v>10.72</v>
      </c>
      <c r="C2">
        <v>1</v>
      </c>
      <c r="D2">
        <f>$D$1</f>
        <v>10.669333333333332</v>
      </c>
      <c r="E2">
        <f>$E$1</f>
        <v>0.55399999999999971</v>
      </c>
    </row>
    <row r="3" spans="1:5" x14ac:dyDescent="0.2">
      <c r="A3">
        <v>12.05</v>
      </c>
      <c r="B3">
        <v>10.72</v>
      </c>
      <c r="C3">
        <v>3</v>
      </c>
      <c r="D3">
        <f t="shared" ref="D3:D41" si="0">$D$1</f>
        <v>10.669333333333332</v>
      </c>
    </row>
    <row r="4" spans="1:5" x14ac:dyDescent="0.2">
      <c r="A4">
        <v>7.6</v>
      </c>
      <c r="B4">
        <v>10.72</v>
      </c>
      <c r="C4">
        <v>1</v>
      </c>
      <c r="D4">
        <f t="shared" si="0"/>
        <v>10.669333333333332</v>
      </c>
    </row>
    <row r="5" spans="1:5" x14ac:dyDescent="0.2">
      <c r="A5">
        <v>7.6</v>
      </c>
      <c r="B5">
        <v>10.72</v>
      </c>
      <c r="C5">
        <v>1</v>
      </c>
      <c r="D5">
        <f t="shared" si="0"/>
        <v>10.669333333333332</v>
      </c>
    </row>
    <row r="6" spans="1:5" x14ac:dyDescent="0.2">
      <c r="A6">
        <v>9.57</v>
      </c>
      <c r="B6">
        <v>10.72</v>
      </c>
      <c r="C6">
        <v>1</v>
      </c>
      <c r="D6">
        <f t="shared" si="0"/>
        <v>10.669333333333332</v>
      </c>
    </row>
    <row r="7" spans="1:5" x14ac:dyDescent="0.2">
      <c r="A7">
        <v>9.57</v>
      </c>
      <c r="B7">
        <v>10.72</v>
      </c>
      <c r="C7">
        <v>2</v>
      </c>
      <c r="D7">
        <f t="shared" si="0"/>
        <v>10.669333333333332</v>
      </c>
    </row>
    <row r="8" spans="1:5" x14ac:dyDescent="0.2">
      <c r="A8">
        <v>12.05</v>
      </c>
      <c r="B8">
        <v>10.72</v>
      </c>
      <c r="C8">
        <v>3</v>
      </c>
      <c r="D8">
        <f t="shared" si="0"/>
        <v>10.669333333333332</v>
      </c>
    </row>
    <row r="9" spans="1:5" x14ac:dyDescent="0.2">
      <c r="A9">
        <v>9.57</v>
      </c>
      <c r="B9">
        <v>10.72</v>
      </c>
      <c r="C9">
        <v>1</v>
      </c>
      <c r="D9">
        <f t="shared" si="0"/>
        <v>10.669333333333332</v>
      </c>
    </row>
    <row r="10" spans="1:5" x14ac:dyDescent="0.2">
      <c r="A10">
        <v>9.57</v>
      </c>
      <c r="B10">
        <v>10.72</v>
      </c>
      <c r="C10">
        <v>1</v>
      </c>
      <c r="D10">
        <f t="shared" si="0"/>
        <v>10.669333333333332</v>
      </c>
    </row>
    <row r="11" spans="1:5" x14ac:dyDescent="0.2">
      <c r="A11">
        <v>10.74</v>
      </c>
      <c r="B11">
        <v>10.72</v>
      </c>
      <c r="C11">
        <v>2</v>
      </c>
      <c r="D11">
        <f t="shared" si="0"/>
        <v>10.669333333333332</v>
      </c>
    </row>
    <row r="12" spans="1:5" x14ac:dyDescent="0.2">
      <c r="A12" cm="1">
        <f t="array" ref="A12:A26">Q3_V3!B2:B16</f>
        <v>6.46</v>
      </c>
      <c r="B12" cm="1">
        <f t="array" ref="B12:B26">Q3_V3!C2:C16</f>
        <v>10.72</v>
      </c>
      <c r="C12" cm="1">
        <f t="array" ref="C12:C26">Q3_V3!I2:I16</f>
        <v>1</v>
      </c>
      <c r="D12">
        <f t="shared" si="0"/>
        <v>10.669333333333332</v>
      </c>
    </row>
    <row r="13" spans="1:5" x14ac:dyDescent="0.2">
      <c r="A13">
        <v>6.46</v>
      </c>
      <c r="B13">
        <v>10.72</v>
      </c>
      <c r="C13">
        <v>1</v>
      </c>
      <c r="D13">
        <f t="shared" si="0"/>
        <v>10.669333333333332</v>
      </c>
    </row>
    <row r="14" spans="1:5" x14ac:dyDescent="0.2">
      <c r="A14">
        <v>10.24</v>
      </c>
      <c r="B14">
        <v>10.72</v>
      </c>
      <c r="C14">
        <v>1</v>
      </c>
      <c r="D14">
        <f t="shared" si="0"/>
        <v>10.669333333333332</v>
      </c>
    </row>
    <row r="15" spans="1:5" x14ac:dyDescent="0.2">
      <c r="A15">
        <v>10.24</v>
      </c>
      <c r="B15">
        <v>10.72</v>
      </c>
      <c r="C15">
        <v>2</v>
      </c>
      <c r="D15">
        <f t="shared" si="0"/>
        <v>10.669333333333332</v>
      </c>
    </row>
    <row r="16" spans="1:5" x14ac:dyDescent="0.2">
      <c r="A16">
        <v>13.98</v>
      </c>
      <c r="B16">
        <v>10.72</v>
      </c>
      <c r="C16">
        <v>3</v>
      </c>
      <c r="D16">
        <f t="shared" si="0"/>
        <v>10.669333333333332</v>
      </c>
    </row>
    <row r="17" spans="1:4" x14ac:dyDescent="0.2">
      <c r="A17">
        <v>10.24</v>
      </c>
      <c r="B17">
        <v>10.72</v>
      </c>
      <c r="C17">
        <v>1</v>
      </c>
      <c r="D17">
        <f t="shared" si="0"/>
        <v>10.669333333333332</v>
      </c>
    </row>
    <row r="18" spans="1:4" x14ac:dyDescent="0.2">
      <c r="A18">
        <v>10.24</v>
      </c>
      <c r="B18">
        <v>10.72</v>
      </c>
      <c r="C18">
        <v>3</v>
      </c>
      <c r="D18">
        <f t="shared" si="0"/>
        <v>10.669333333333332</v>
      </c>
    </row>
    <row r="19" spans="1:4" x14ac:dyDescent="0.2">
      <c r="A19">
        <v>10.24</v>
      </c>
      <c r="B19">
        <v>10.72</v>
      </c>
      <c r="C19">
        <v>2</v>
      </c>
      <c r="D19">
        <f t="shared" si="0"/>
        <v>10.669333333333332</v>
      </c>
    </row>
    <row r="20" spans="1:4" x14ac:dyDescent="0.2">
      <c r="A20">
        <v>11.49</v>
      </c>
      <c r="B20">
        <v>10.72</v>
      </c>
      <c r="C20">
        <v>2</v>
      </c>
      <c r="D20">
        <f t="shared" si="0"/>
        <v>10.669333333333332</v>
      </c>
    </row>
    <row r="21" spans="1:4" x14ac:dyDescent="0.2">
      <c r="A21">
        <v>11.49</v>
      </c>
      <c r="B21">
        <v>10.72</v>
      </c>
      <c r="C21">
        <v>3</v>
      </c>
      <c r="D21">
        <f t="shared" si="0"/>
        <v>10.669333333333332</v>
      </c>
    </row>
    <row r="22" spans="1:4" x14ac:dyDescent="0.2">
      <c r="A22">
        <v>11.49</v>
      </c>
      <c r="B22">
        <v>10.72</v>
      </c>
      <c r="C22">
        <v>3</v>
      </c>
      <c r="D22">
        <f t="shared" si="0"/>
        <v>10.669333333333332</v>
      </c>
    </row>
    <row r="23" spans="1:4" x14ac:dyDescent="0.2">
      <c r="A23">
        <v>11.49</v>
      </c>
      <c r="B23">
        <v>10.72</v>
      </c>
      <c r="C23">
        <v>1</v>
      </c>
      <c r="D23">
        <f t="shared" si="0"/>
        <v>10.669333333333332</v>
      </c>
    </row>
    <row r="24" spans="1:4" x14ac:dyDescent="0.2">
      <c r="A24">
        <v>11.49</v>
      </c>
      <c r="B24">
        <v>10.72</v>
      </c>
      <c r="C24">
        <v>1</v>
      </c>
      <c r="D24">
        <f t="shared" si="0"/>
        <v>10.669333333333332</v>
      </c>
    </row>
    <row r="25" spans="1:4" x14ac:dyDescent="0.2">
      <c r="A25">
        <v>11.49</v>
      </c>
      <c r="B25">
        <v>10.72</v>
      </c>
      <c r="C25">
        <v>1</v>
      </c>
      <c r="D25">
        <f t="shared" si="0"/>
        <v>10.669333333333332</v>
      </c>
    </row>
    <row r="26" spans="1:4" x14ac:dyDescent="0.2">
      <c r="A26">
        <v>11.49</v>
      </c>
      <c r="B26">
        <v>10.72</v>
      </c>
      <c r="C26">
        <v>3</v>
      </c>
      <c r="D26">
        <f t="shared" si="0"/>
        <v>10.669333333333332</v>
      </c>
    </row>
    <row r="27" spans="1:4" x14ac:dyDescent="0.2">
      <c r="A27" cm="1">
        <f t="array" ref="A27:A41">Q3_V4!B2:B16</f>
        <v>5.68</v>
      </c>
      <c r="B27" cm="1">
        <f t="array" ref="B27:B41">Q3_V4!C2:C16</f>
        <v>10.72</v>
      </c>
      <c r="C27" cm="1">
        <f t="array" ref="C27:C41">Q3_V4!I2:I16</f>
        <v>1</v>
      </c>
      <c r="D27">
        <f t="shared" si="0"/>
        <v>10.669333333333332</v>
      </c>
    </row>
    <row r="28" spans="1:4" x14ac:dyDescent="0.2">
      <c r="A28">
        <v>5.68</v>
      </c>
      <c r="B28">
        <v>10.72</v>
      </c>
      <c r="C28">
        <v>1</v>
      </c>
      <c r="D28">
        <f t="shared" si="0"/>
        <v>10.669333333333332</v>
      </c>
    </row>
    <row r="29" spans="1:4" x14ac:dyDescent="0.2">
      <c r="A29">
        <v>9</v>
      </c>
      <c r="B29">
        <v>10.72</v>
      </c>
      <c r="C29">
        <v>1</v>
      </c>
      <c r="D29">
        <f t="shared" si="0"/>
        <v>10.669333333333332</v>
      </c>
    </row>
    <row r="30" spans="1:4" x14ac:dyDescent="0.2">
      <c r="A30">
        <v>9</v>
      </c>
      <c r="B30">
        <v>10.72</v>
      </c>
      <c r="C30">
        <v>1</v>
      </c>
      <c r="D30">
        <f t="shared" si="0"/>
        <v>10.669333333333332</v>
      </c>
    </row>
    <row r="31" spans="1:4" x14ac:dyDescent="0.2">
      <c r="A31">
        <v>13.98</v>
      </c>
      <c r="B31">
        <v>10.72</v>
      </c>
      <c r="C31">
        <v>3</v>
      </c>
      <c r="D31">
        <f t="shared" si="0"/>
        <v>10.669333333333332</v>
      </c>
    </row>
    <row r="32" spans="1:4" x14ac:dyDescent="0.2">
      <c r="A32">
        <v>9</v>
      </c>
      <c r="B32">
        <v>10.72</v>
      </c>
      <c r="C32">
        <v>3</v>
      </c>
      <c r="D32">
        <f t="shared" si="0"/>
        <v>10.669333333333332</v>
      </c>
    </row>
    <row r="33" spans="1:4" x14ac:dyDescent="0.2">
      <c r="A33">
        <v>13.98</v>
      </c>
      <c r="B33">
        <v>10.72</v>
      </c>
      <c r="C33">
        <v>3</v>
      </c>
      <c r="D33">
        <f t="shared" si="0"/>
        <v>10.669333333333332</v>
      </c>
    </row>
    <row r="34" spans="1:4" x14ac:dyDescent="0.2">
      <c r="A34">
        <v>9</v>
      </c>
      <c r="B34">
        <v>10.72</v>
      </c>
      <c r="C34">
        <v>1</v>
      </c>
      <c r="D34">
        <f t="shared" si="0"/>
        <v>10.669333333333332</v>
      </c>
    </row>
    <row r="35" spans="1:4" x14ac:dyDescent="0.2">
      <c r="A35">
        <v>9</v>
      </c>
      <c r="B35">
        <v>10.72</v>
      </c>
      <c r="C35">
        <v>1</v>
      </c>
      <c r="D35">
        <f t="shared" si="0"/>
        <v>10.669333333333332</v>
      </c>
    </row>
    <row r="36" spans="1:4" x14ac:dyDescent="0.2">
      <c r="A36">
        <v>9.5299999999999994</v>
      </c>
      <c r="B36">
        <v>10.72</v>
      </c>
      <c r="C36">
        <v>1</v>
      </c>
      <c r="D36">
        <f t="shared" si="0"/>
        <v>10.669333333333332</v>
      </c>
    </row>
    <row r="37" spans="1:4" x14ac:dyDescent="0.2">
      <c r="A37">
        <v>9.5299999999999994</v>
      </c>
      <c r="B37">
        <v>10.72</v>
      </c>
      <c r="C37">
        <v>1</v>
      </c>
      <c r="D37">
        <f t="shared" si="0"/>
        <v>10.669333333333332</v>
      </c>
    </row>
    <row r="38" spans="1:4" x14ac:dyDescent="0.2">
      <c r="A38">
        <v>10.09</v>
      </c>
      <c r="B38">
        <v>10.72</v>
      </c>
      <c r="C38">
        <v>1</v>
      </c>
      <c r="D38">
        <f t="shared" si="0"/>
        <v>10.669333333333332</v>
      </c>
    </row>
    <row r="39" spans="1:4" x14ac:dyDescent="0.2">
      <c r="A39">
        <v>10.09</v>
      </c>
      <c r="B39">
        <v>10.72</v>
      </c>
      <c r="C39">
        <v>1</v>
      </c>
      <c r="D39">
        <f t="shared" si="0"/>
        <v>10.669333333333332</v>
      </c>
    </row>
    <row r="40" spans="1:4" x14ac:dyDescent="0.2">
      <c r="A40">
        <v>10.69</v>
      </c>
      <c r="B40">
        <v>10.72</v>
      </c>
      <c r="C40">
        <v>2</v>
      </c>
      <c r="D40">
        <f t="shared" si="0"/>
        <v>10.669333333333332</v>
      </c>
    </row>
    <row r="41" spans="1:4" x14ac:dyDescent="0.2">
      <c r="A41">
        <v>10.69</v>
      </c>
      <c r="B41">
        <v>10.72</v>
      </c>
      <c r="C41">
        <v>3</v>
      </c>
      <c r="D41">
        <f t="shared" si="0"/>
        <v>10.669333333333332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34EE-9C23-B546-AB82-6F70BE64AA4C}">
  <dimension ref="A1:J20"/>
  <sheetViews>
    <sheetView zoomScale="118" zoomScaleNormal="118" workbookViewId="0">
      <selection activeCell="J22" sqref="J22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13.01</v>
      </c>
      <c r="C2">
        <v>10.72</v>
      </c>
      <c r="D2">
        <v>10.72</v>
      </c>
      <c r="E2">
        <v>13.01</v>
      </c>
      <c r="F2">
        <v>3</v>
      </c>
      <c r="G2">
        <v>1</v>
      </c>
      <c r="H2">
        <v>1</v>
      </c>
      <c r="I2">
        <v>3</v>
      </c>
      <c r="J2">
        <f>D19</f>
        <v>11.383999999999999</v>
      </c>
    </row>
    <row r="3" spans="1:10" x14ac:dyDescent="0.2">
      <c r="A3">
        <v>1</v>
      </c>
      <c r="B3">
        <v>13.01</v>
      </c>
      <c r="C3">
        <v>10.72</v>
      </c>
      <c r="D3">
        <v>10.72</v>
      </c>
      <c r="E3">
        <v>13.01</v>
      </c>
      <c r="F3">
        <v>3</v>
      </c>
      <c r="G3">
        <v>3</v>
      </c>
      <c r="H3">
        <v>1</v>
      </c>
      <c r="I3">
        <v>1</v>
      </c>
      <c r="J3">
        <f>$J$2</f>
        <v>11.383999999999999</v>
      </c>
    </row>
    <row r="4" spans="1:10" x14ac:dyDescent="0.2">
      <c r="A4">
        <v>2</v>
      </c>
      <c r="B4">
        <v>13.01</v>
      </c>
      <c r="C4">
        <v>10.72</v>
      </c>
      <c r="D4">
        <v>10.72</v>
      </c>
      <c r="E4">
        <v>13.01</v>
      </c>
      <c r="F4">
        <v>3</v>
      </c>
      <c r="G4">
        <v>3</v>
      </c>
      <c r="H4">
        <v>1</v>
      </c>
      <c r="I4">
        <v>1</v>
      </c>
      <c r="J4">
        <f t="shared" ref="J4:J16" si="0">$J$2</f>
        <v>11.383999999999999</v>
      </c>
    </row>
    <row r="5" spans="1:10" x14ac:dyDescent="0.2">
      <c r="A5">
        <v>3</v>
      </c>
      <c r="B5">
        <v>9.64</v>
      </c>
      <c r="C5">
        <v>10.72</v>
      </c>
      <c r="D5">
        <v>10.72</v>
      </c>
      <c r="E5">
        <v>9.64</v>
      </c>
      <c r="F5">
        <v>1</v>
      </c>
      <c r="G5">
        <v>1</v>
      </c>
      <c r="H5">
        <v>2</v>
      </c>
      <c r="I5">
        <v>3</v>
      </c>
      <c r="J5">
        <f t="shared" si="0"/>
        <v>11.383999999999999</v>
      </c>
    </row>
    <row r="6" spans="1:10" x14ac:dyDescent="0.2">
      <c r="A6">
        <v>4</v>
      </c>
      <c r="B6">
        <v>13.01</v>
      </c>
      <c r="C6">
        <v>10.72</v>
      </c>
      <c r="D6">
        <v>10.72</v>
      </c>
      <c r="E6">
        <v>13.01</v>
      </c>
      <c r="F6">
        <v>3</v>
      </c>
      <c r="G6">
        <v>3</v>
      </c>
      <c r="H6">
        <v>2</v>
      </c>
      <c r="I6">
        <v>1</v>
      </c>
      <c r="J6">
        <f t="shared" si="0"/>
        <v>11.383999999999999</v>
      </c>
    </row>
    <row r="7" spans="1:10" x14ac:dyDescent="0.2">
      <c r="A7">
        <v>5</v>
      </c>
      <c r="B7">
        <v>13.01</v>
      </c>
      <c r="C7">
        <v>10.72</v>
      </c>
      <c r="D7">
        <v>10.72</v>
      </c>
      <c r="E7">
        <v>13.01</v>
      </c>
      <c r="F7">
        <v>3</v>
      </c>
      <c r="G7">
        <v>3</v>
      </c>
      <c r="H7">
        <v>2</v>
      </c>
      <c r="I7">
        <v>1</v>
      </c>
      <c r="J7">
        <f t="shared" si="0"/>
        <v>11.383999999999999</v>
      </c>
    </row>
    <row r="8" spans="1:10" x14ac:dyDescent="0.2">
      <c r="A8">
        <v>6</v>
      </c>
      <c r="B8">
        <v>11.42</v>
      </c>
      <c r="C8">
        <v>10.72</v>
      </c>
      <c r="D8">
        <v>11.42</v>
      </c>
      <c r="E8">
        <v>10.72</v>
      </c>
      <c r="F8">
        <v>1</v>
      </c>
      <c r="G8">
        <v>3</v>
      </c>
      <c r="H8">
        <v>3</v>
      </c>
      <c r="I8">
        <v>3</v>
      </c>
      <c r="J8">
        <f t="shared" si="0"/>
        <v>11.383999999999999</v>
      </c>
    </row>
    <row r="9" spans="1:10" x14ac:dyDescent="0.2">
      <c r="A9">
        <v>7</v>
      </c>
      <c r="B9">
        <v>13.01</v>
      </c>
      <c r="C9">
        <v>10.72</v>
      </c>
      <c r="D9">
        <v>10.72</v>
      </c>
      <c r="E9">
        <v>13.01</v>
      </c>
      <c r="F9">
        <v>3</v>
      </c>
      <c r="G9">
        <v>3</v>
      </c>
      <c r="H9">
        <v>3</v>
      </c>
      <c r="I9">
        <v>1</v>
      </c>
      <c r="J9">
        <f t="shared" si="0"/>
        <v>11.383999999999999</v>
      </c>
    </row>
    <row r="10" spans="1:10" x14ac:dyDescent="0.2">
      <c r="A10">
        <v>8</v>
      </c>
      <c r="B10">
        <v>13.01</v>
      </c>
      <c r="C10">
        <v>10.72</v>
      </c>
      <c r="D10">
        <v>10.72</v>
      </c>
      <c r="E10">
        <v>13.01</v>
      </c>
      <c r="F10">
        <v>3</v>
      </c>
      <c r="G10">
        <v>3</v>
      </c>
      <c r="H10">
        <v>3</v>
      </c>
      <c r="I10">
        <v>1</v>
      </c>
      <c r="J10">
        <f t="shared" si="0"/>
        <v>11.383999999999999</v>
      </c>
    </row>
    <row r="11" spans="1:10" x14ac:dyDescent="0.2">
      <c r="A11">
        <v>9</v>
      </c>
      <c r="B11">
        <v>12.24</v>
      </c>
      <c r="C11">
        <v>10.72</v>
      </c>
      <c r="D11">
        <v>10.72</v>
      </c>
      <c r="E11">
        <v>12.24</v>
      </c>
      <c r="F11">
        <v>3</v>
      </c>
      <c r="G11">
        <v>3</v>
      </c>
      <c r="H11">
        <v>3</v>
      </c>
      <c r="I11">
        <v>1</v>
      </c>
      <c r="J11">
        <f t="shared" si="0"/>
        <v>11.383999999999999</v>
      </c>
    </row>
    <row r="12" spans="1:10" x14ac:dyDescent="0.2">
      <c r="A12">
        <v>10</v>
      </c>
      <c r="B12">
        <v>12.24</v>
      </c>
      <c r="C12">
        <v>10.72</v>
      </c>
      <c r="D12">
        <v>10.72</v>
      </c>
      <c r="E12">
        <v>12.24</v>
      </c>
      <c r="F12">
        <v>3</v>
      </c>
      <c r="G12">
        <v>3</v>
      </c>
      <c r="H12">
        <v>3</v>
      </c>
      <c r="I12">
        <v>1</v>
      </c>
      <c r="J12">
        <f t="shared" si="0"/>
        <v>11.383999999999999</v>
      </c>
    </row>
    <row r="13" spans="1:10" x14ac:dyDescent="0.2">
      <c r="A13">
        <v>11</v>
      </c>
      <c r="B13">
        <v>11.51</v>
      </c>
      <c r="C13">
        <v>10.72</v>
      </c>
      <c r="D13">
        <v>10.72</v>
      </c>
      <c r="E13">
        <v>11.51</v>
      </c>
      <c r="F13">
        <v>3</v>
      </c>
      <c r="G13">
        <v>3</v>
      </c>
      <c r="H13">
        <v>3</v>
      </c>
      <c r="I13">
        <v>1</v>
      </c>
      <c r="J13">
        <f t="shared" si="0"/>
        <v>11.383999999999999</v>
      </c>
    </row>
    <row r="14" spans="1:10" x14ac:dyDescent="0.2">
      <c r="A14">
        <v>12</v>
      </c>
      <c r="B14">
        <v>11.51</v>
      </c>
      <c r="C14">
        <v>10.72</v>
      </c>
      <c r="D14">
        <v>10.72</v>
      </c>
      <c r="E14">
        <v>11.51</v>
      </c>
      <c r="F14">
        <v>3</v>
      </c>
      <c r="G14">
        <v>3</v>
      </c>
      <c r="H14">
        <v>3</v>
      </c>
      <c r="I14">
        <v>1</v>
      </c>
      <c r="J14">
        <f t="shared" si="0"/>
        <v>11.383999999999999</v>
      </c>
    </row>
    <row r="15" spans="1:10" x14ac:dyDescent="0.2">
      <c r="A15">
        <v>13</v>
      </c>
      <c r="B15">
        <v>10.83</v>
      </c>
      <c r="C15">
        <v>10.72</v>
      </c>
      <c r="D15">
        <v>10.83</v>
      </c>
      <c r="E15">
        <v>10.72</v>
      </c>
      <c r="F15">
        <v>1</v>
      </c>
      <c r="G15">
        <v>1</v>
      </c>
      <c r="H15">
        <v>3</v>
      </c>
      <c r="I15">
        <v>1</v>
      </c>
      <c r="J15">
        <f t="shared" si="0"/>
        <v>11.383999999999999</v>
      </c>
    </row>
    <row r="16" spans="1:10" x14ac:dyDescent="0.2">
      <c r="A16">
        <v>14</v>
      </c>
      <c r="B16">
        <v>10.83</v>
      </c>
      <c r="C16">
        <v>10.72</v>
      </c>
      <c r="D16">
        <v>10.72</v>
      </c>
      <c r="E16">
        <v>10.83</v>
      </c>
      <c r="F16">
        <v>3</v>
      </c>
      <c r="G16">
        <v>3</v>
      </c>
      <c r="H16">
        <v>3</v>
      </c>
      <c r="I16">
        <v>1</v>
      </c>
      <c r="J16">
        <f t="shared" si="0"/>
        <v>11.383999999999999</v>
      </c>
    </row>
    <row r="19" spans="4:5" x14ac:dyDescent="0.2">
      <c r="D19">
        <f>AVERAGE(B12:B16)</f>
        <v>11.383999999999999</v>
      </c>
    </row>
    <row r="20" spans="4:5" x14ac:dyDescent="0.2">
      <c r="D20" t="s">
        <v>27</v>
      </c>
      <c r="E20">
        <f>D19-C16</f>
        <v>0.66399999999999793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AD61-8DAD-3B44-9CAE-08F57BBC0E91}">
  <dimension ref="A1:J21"/>
  <sheetViews>
    <sheetView topLeftCell="B1" zoomScale="92" zoomScaleNormal="92" workbookViewId="0">
      <selection activeCell="O24" sqref="O24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3.16</v>
      </c>
      <c r="C2">
        <v>7.46</v>
      </c>
      <c r="D2">
        <v>7.46</v>
      </c>
      <c r="E2">
        <v>3.16</v>
      </c>
      <c r="F2">
        <v>1</v>
      </c>
      <c r="G2">
        <v>1</v>
      </c>
      <c r="H2">
        <v>0</v>
      </c>
      <c r="I2">
        <v>1</v>
      </c>
      <c r="J2">
        <f>E19</f>
        <v>8.0340000000000007</v>
      </c>
    </row>
    <row r="3" spans="1:10" x14ac:dyDescent="0.2">
      <c r="A3">
        <v>1</v>
      </c>
      <c r="B3">
        <v>3.16</v>
      </c>
      <c r="C3">
        <v>7.46</v>
      </c>
      <c r="D3">
        <v>7.46</v>
      </c>
      <c r="E3">
        <v>3.16</v>
      </c>
      <c r="F3">
        <v>1</v>
      </c>
      <c r="G3">
        <v>1</v>
      </c>
      <c r="H3">
        <v>0</v>
      </c>
      <c r="I3">
        <v>1</v>
      </c>
      <c r="J3">
        <f>$J$2</f>
        <v>8.0340000000000007</v>
      </c>
    </row>
    <row r="4" spans="1:10" x14ac:dyDescent="0.2">
      <c r="A4">
        <v>2</v>
      </c>
      <c r="B4">
        <v>5.01</v>
      </c>
      <c r="C4">
        <v>7.46</v>
      </c>
      <c r="D4">
        <v>7.46</v>
      </c>
      <c r="E4">
        <v>5.01</v>
      </c>
      <c r="F4">
        <v>1</v>
      </c>
      <c r="G4">
        <v>1</v>
      </c>
      <c r="H4">
        <v>0</v>
      </c>
      <c r="I4">
        <v>1</v>
      </c>
      <c r="J4">
        <f t="shared" ref="J4:J16" si="0">$J$2</f>
        <v>8.0340000000000007</v>
      </c>
    </row>
    <row r="5" spans="1:10" x14ac:dyDescent="0.2">
      <c r="A5">
        <v>3</v>
      </c>
      <c r="B5">
        <v>5.01</v>
      </c>
      <c r="C5">
        <v>7.46</v>
      </c>
      <c r="D5">
        <v>5.01</v>
      </c>
      <c r="E5">
        <v>7.46</v>
      </c>
      <c r="F5">
        <v>3</v>
      </c>
      <c r="G5">
        <v>3</v>
      </c>
      <c r="H5">
        <v>0</v>
      </c>
      <c r="I5">
        <v>1</v>
      </c>
      <c r="J5">
        <f t="shared" si="0"/>
        <v>8.0340000000000007</v>
      </c>
    </row>
    <row r="6" spans="1:10" x14ac:dyDescent="0.2">
      <c r="A6">
        <v>4</v>
      </c>
      <c r="B6">
        <v>7.94</v>
      </c>
      <c r="C6">
        <v>7.46</v>
      </c>
      <c r="D6">
        <v>7.46</v>
      </c>
      <c r="E6">
        <v>7.94</v>
      </c>
      <c r="F6">
        <v>3</v>
      </c>
      <c r="G6">
        <v>3</v>
      </c>
      <c r="H6">
        <v>1</v>
      </c>
      <c r="I6">
        <v>3</v>
      </c>
      <c r="J6">
        <f t="shared" si="0"/>
        <v>8.0340000000000007</v>
      </c>
    </row>
    <row r="7" spans="1:10" x14ac:dyDescent="0.2">
      <c r="A7">
        <v>5</v>
      </c>
      <c r="B7">
        <v>5.01</v>
      </c>
      <c r="C7">
        <v>7.46</v>
      </c>
      <c r="D7">
        <v>5.01</v>
      </c>
      <c r="E7">
        <v>7.46</v>
      </c>
      <c r="F7">
        <v>3</v>
      </c>
      <c r="G7">
        <v>3</v>
      </c>
      <c r="H7">
        <v>1</v>
      </c>
      <c r="I7">
        <v>1</v>
      </c>
      <c r="J7">
        <f t="shared" si="0"/>
        <v>8.0340000000000007</v>
      </c>
    </row>
    <row r="8" spans="1:10" x14ac:dyDescent="0.2">
      <c r="A8">
        <v>6</v>
      </c>
      <c r="B8">
        <v>5.01</v>
      </c>
      <c r="C8">
        <v>7.46</v>
      </c>
      <c r="D8">
        <v>5.01</v>
      </c>
      <c r="E8">
        <v>7.46</v>
      </c>
      <c r="F8">
        <v>3</v>
      </c>
      <c r="G8">
        <v>3</v>
      </c>
      <c r="H8">
        <v>1</v>
      </c>
      <c r="I8">
        <v>1</v>
      </c>
      <c r="J8">
        <f t="shared" si="0"/>
        <v>8.0340000000000007</v>
      </c>
    </row>
    <row r="9" spans="1:10" x14ac:dyDescent="0.2">
      <c r="A9">
        <v>7</v>
      </c>
      <c r="B9">
        <v>6.31</v>
      </c>
      <c r="C9">
        <v>7.46</v>
      </c>
      <c r="D9">
        <v>7.46</v>
      </c>
      <c r="E9">
        <v>6.31</v>
      </c>
      <c r="F9">
        <v>1</v>
      </c>
      <c r="G9">
        <v>1</v>
      </c>
      <c r="H9">
        <v>1</v>
      </c>
      <c r="I9">
        <v>1</v>
      </c>
      <c r="J9">
        <f t="shared" si="0"/>
        <v>8.0340000000000007</v>
      </c>
    </row>
    <row r="10" spans="1:10" x14ac:dyDescent="0.2">
      <c r="A10">
        <v>8</v>
      </c>
      <c r="B10">
        <v>6.31</v>
      </c>
      <c r="C10">
        <v>7.46</v>
      </c>
      <c r="D10">
        <v>7.46</v>
      </c>
      <c r="E10">
        <v>6.31</v>
      </c>
      <c r="F10">
        <v>1</v>
      </c>
      <c r="G10">
        <v>2</v>
      </c>
      <c r="H10">
        <v>1</v>
      </c>
      <c r="I10">
        <v>2</v>
      </c>
      <c r="J10">
        <f t="shared" si="0"/>
        <v>8.0340000000000007</v>
      </c>
    </row>
    <row r="11" spans="1:10" x14ac:dyDescent="0.2">
      <c r="A11">
        <v>9</v>
      </c>
      <c r="B11">
        <v>7.94</v>
      </c>
      <c r="C11">
        <v>7.46</v>
      </c>
      <c r="D11">
        <v>7.46</v>
      </c>
      <c r="E11">
        <v>7.94</v>
      </c>
      <c r="F11">
        <v>3</v>
      </c>
      <c r="G11">
        <v>1</v>
      </c>
      <c r="H11">
        <v>1</v>
      </c>
      <c r="I11">
        <v>1</v>
      </c>
      <c r="J11">
        <f t="shared" si="0"/>
        <v>8.0340000000000007</v>
      </c>
    </row>
    <row r="12" spans="1:10" x14ac:dyDescent="0.2">
      <c r="A12">
        <v>10</v>
      </c>
      <c r="B12">
        <v>7.94</v>
      </c>
      <c r="C12">
        <v>7.46</v>
      </c>
      <c r="D12">
        <v>7.94</v>
      </c>
      <c r="E12">
        <v>7.46</v>
      </c>
      <c r="F12">
        <v>1</v>
      </c>
      <c r="G12">
        <v>1</v>
      </c>
      <c r="H12">
        <v>2</v>
      </c>
      <c r="I12">
        <v>3</v>
      </c>
      <c r="J12">
        <f t="shared" si="0"/>
        <v>8.0340000000000007</v>
      </c>
    </row>
    <row r="13" spans="1:10" x14ac:dyDescent="0.2">
      <c r="A13">
        <v>11</v>
      </c>
      <c r="B13">
        <v>7.94</v>
      </c>
      <c r="C13">
        <v>7.46</v>
      </c>
      <c r="D13">
        <v>7.46</v>
      </c>
      <c r="E13">
        <v>7.94</v>
      </c>
      <c r="F13">
        <v>3</v>
      </c>
      <c r="G13">
        <v>3</v>
      </c>
      <c r="H13">
        <v>3</v>
      </c>
      <c r="I13">
        <v>3</v>
      </c>
      <c r="J13">
        <f t="shared" si="0"/>
        <v>8.0340000000000007</v>
      </c>
    </row>
    <row r="14" spans="1:10" x14ac:dyDescent="0.2">
      <c r="A14">
        <v>12</v>
      </c>
      <c r="B14">
        <v>7.94</v>
      </c>
      <c r="C14">
        <v>7.46</v>
      </c>
      <c r="D14">
        <v>7.94</v>
      </c>
      <c r="E14">
        <v>7.46</v>
      </c>
      <c r="F14">
        <v>1</v>
      </c>
      <c r="G14">
        <v>3</v>
      </c>
      <c r="H14">
        <v>3</v>
      </c>
      <c r="I14">
        <v>1</v>
      </c>
      <c r="J14">
        <f t="shared" si="0"/>
        <v>8.0340000000000007</v>
      </c>
    </row>
    <row r="15" spans="1:10" x14ac:dyDescent="0.2">
      <c r="A15">
        <v>13</v>
      </c>
      <c r="B15">
        <v>7.94</v>
      </c>
      <c r="C15">
        <v>7.46</v>
      </c>
      <c r="D15">
        <v>7.94</v>
      </c>
      <c r="E15">
        <v>7.46</v>
      </c>
      <c r="F15">
        <v>1</v>
      </c>
      <c r="G15">
        <v>2</v>
      </c>
      <c r="H15">
        <v>3</v>
      </c>
      <c r="I15">
        <v>2</v>
      </c>
      <c r="J15">
        <f t="shared" si="0"/>
        <v>8.0340000000000007</v>
      </c>
    </row>
    <row r="16" spans="1:10" x14ac:dyDescent="0.2">
      <c r="A16">
        <v>14</v>
      </c>
      <c r="B16">
        <v>8.41</v>
      </c>
      <c r="C16">
        <v>7.46</v>
      </c>
      <c r="D16">
        <v>7.46</v>
      </c>
      <c r="E16">
        <v>8.41</v>
      </c>
      <c r="F16">
        <v>3</v>
      </c>
      <c r="G16">
        <v>2</v>
      </c>
      <c r="H16">
        <v>3</v>
      </c>
      <c r="I16">
        <v>2</v>
      </c>
      <c r="J16">
        <f t="shared" si="0"/>
        <v>8.0340000000000007</v>
      </c>
    </row>
    <row r="19" spans="5:6" x14ac:dyDescent="0.2">
      <c r="E19">
        <f>AVERAGE(B12:B16)</f>
        <v>8.0340000000000007</v>
      </c>
    </row>
    <row r="20" spans="5:6" x14ac:dyDescent="0.2">
      <c r="E20" t="s">
        <v>27</v>
      </c>
      <c r="F20">
        <f>E19-C16</f>
        <v>0.57400000000000073</v>
      </c>
    </row>
    <row r="21" spans="5:6" x14ac:dyDescent="0.2">
      <c r="F21">
        <f>AVERAGE(Q2_decreasing!F19)</f>
        <v>0.51600000000000001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2CB90-AE76-294E-9795-4D4341BDB065}">
  <dimension ref="A1:J19"/>
  <sheetViews>
    <sheetView workbookViewId="0">
      <selection activeCell="N21" sqref="N21"/>
    </sheetView>
  </sheetViews>
  <sheetFormatPr baseColWidth="10" defaultRowHeight="16" x14ac:dyDescent="0.2"/>
  <cols>
    <col min="1" max="1" width="9.5" bestFit="1" customWidth="1"/>
    <col min="2" max="2" width="6.1640625" bestFit="1" customWidth="1"/>
    <col min="3" max="3" width="9.5" bestFit="1" customWidth="1"/>
    <col min="4" max="5" width="6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13.29</v>
      </c>
      <c r="C2">
        <v>7.46</v>
      </c>
      <c r="D2">
        <v>13.29</v>
      </c>
      <c r="E2">
        <v>7.46</v>
      </c>
      <c r="F2">
        <v>1</v>
      </c>
      <c r="G2">
        <v>1</v>
      </c>
      <c r="H2">
        <v>0</v>
      </c>
      <c r="I2">
        <v>1</v>
      </c>
      <c r="J2">
        <f>D18</f>
        <v>6.944</v>
      </c>
    </row>
    <row r="3" spans="1:10" x14ac:dyDescent="0.2">
      <c r="A3">
        <v>1</v>
      </c>
      <c r="B3">
        <v>13.29</v>
      </c>
      <c r="C3">
        <v>7.46</v>
      </c>
      <c r="D3">
        <v>13.29</v>
      </c>
      <c r="E3">
        <v>7.46</v>
      </c>
      <c r="F3">
        <v>1</v>
      </c>
      <c r="G3">
        <v>1</v>
      </c>
      <c r="H3">
        <v>0</v>
      </c>
      <c r="I3">
        <v>1</v>
      </c>
      <c r="J3">
        <f>$J$2</f>
        <v>6.944</v>
      </c>
    </row>
    <row r="4" spans="1:10" x14ac:dyDescent="0.2">
      <c r="A4">
        <v>2</v>
      </c>
      <c r="B4">
        <v>5.52</v>
      </c>
      <c r="C4">
        <v>7.46</v>
      </c>
      <c r="D4">
        <v>5.52</v>
      </c>
      <c r="E4">
        <v>7.46</v>
      </c>
      <c r="F4">
        <v>3</v>
      </c>
      <c r="G4">
        <v>3</v>
      </c>
      <c r="H4">
        <v>1</v>
      </c>
      <c r="I4">
        <v>3</v>
      </c>
      <c r="J4">
        <f t="shared" ref="J4:J16" si="0">$J$2</f>
        <v>6.944</v>
      </c>
    </row>
    <row r="5" spans="1:10" x14ac:dyDescent="0.2">
      <c r="A5">
        <v>3</v>
      </c>
      <c r="B5">
        <v>13.29</v>
      </c>
      <c r="C5">
        <v>7.46</v>
      </c>
      <c r="D5">
        <v>7.46</v>
      </c>
      <c r="E5">
        <v>13.29</v>
      </c>
      <c r="F5">
        <v>3</v>
      </c>
      <c r="G5">
        <v>3</v>
      </c>
      <c r="H5">
        <v>1</v>
      </c>
      <c r="I5">
        <v>1</v>
      </c>
      <c r="J5">
        <f t="shared" si="0"/>
        <v>6.944</v>
      </c>
    </row>
    <row r="6" spans="1:10" x14ac:dyDescent="0.2">
      <c r="A6">
        <v>4</v>
      </c>
      <c r="B6">
        <v>13.29</v>
      </c>
      <c r="C6">
        <v>7.46</v>
      </c>
      <c r="D6">
        <v>7.46</v>
      </c>
      <c r="E6">
        <v>13.29</v>
      </c>
      <c r="F6">
        <v>3</v>
      </c>
      <c r="G6">
        <v>3</v>
      </c>
      <c r="H6">
        <v>1</v>
      </c>
      <c r="I6">
        <v>1</v>
      </c>
      <c r="J6">
        <f t="shared" si="0"/>
        <v>6.944</v>
      </c>
    </row>
    <row r="7" spans="1:10" x14ac:dyDescent="0.2">
      <c r="A7">
        <v>5</v>
      </c>
      <c r="B7">
        <v>9.85</v>
      </c>
      <c r="C7">
        <v>7.46</v>
      </c>
      <c r="D7">
        <v>7.46</v>
      </c>
      <c r="E7">
        <v>9.85</v>
      </c>
      <c r="F7">
        <v>3</v>
      </c>
      <c r="G7">
        <v>3</v>
      </c>
      <c r="H7">
        <v>1</v>
      </c>
      <c r="I7">
        <v>1</v>
      </c>
      <c r="J7">
        <f t="shared" si="0"/>
        <v>6.944</v>
      </c>
    </row>
    <row r="8" spans="1:10" x14ac:dyDescent="0.2">
      <c r="A8">
        <v>6</v>
      </c>
      <c r="B8">
        <v>9.85</v>
      </c>
      <c r="C8">
        <v>7.46</v>
      </c>
      <c r="D8">
        <v>9.85</v>
      </c>
      <c r="E8">
        <v>7.46</v>
      </c>
      <c r="F8">
        <v>1</v>
      </c>
      <c r="G8">
        <v>1</v>
      </c>
      <c r="H8">
        <v>1</v>
      </c>
      <c r="I8">
        <v>1</v>
      </c>
      <c r="J8">
        <f t="shared" si="0"/>
        <v>6.944</v>
      </c>
    </row>
    <row r="9" spans="1:10" x14ac:dyDescent="0.2">
      <c r="A9">
        <v>7</v>
      </c>
      <c r="B9">
        <v>7.3</v>
      </c>
      <c r="C9">
        <v>7.46</v>
      </c>
      <c r="D9">
        <v>7.46</v>
      </c>
      <c r="E9">
        <v>7.3</v>
      </c>
      <c r="F9">
        <v>1</v>
      </c>
      <c r="G9">
        <v>2</v>
      </c>
      <c r="H9">
        <v>1</v>
      </c>
      <c r="I9">
        <v>2</v>
      </c>
      <c r="J9">
        <f t="shared" si="0"/>
        <v>6.944</v>
      </c>
    </row>
    <row r="10" spans="1:10" x14ac:dyDescent="0.2">
      <c r="A10">
        <v>8</v>
      </c>
      <c r="B10">
        <v>7.3</v>
      </c>
      <c r="C10">
        <v>7.46</v>
      </c>
      <c r="D10">
        <v>7.3</v>
      </c>
      <c r="E10">
        <v>7.46</v>
      </c>
      <c r="F10">
        <v>3</v>
      </c>
      <c r="G10">
        <v>2</v>
      </c>
      <c r="H10">
        <v>1</v>
      </c>
      <c r="I10">
        <v>2</v>
      </c>
      <c r="J10">
        <f t="shared" si="0"/>
        <v>6.944</v>
      </c>
    </row>
    <row r="11" spans="1:10" x14ac:dyDescent="0.2">
      <c r="A11">
        <v>9</v>
      </c>
      <c r="B11">
        <v>5.41</v>
      </c>
      <c r="C11">
        <v>7.46</v>
      </c>
      <c r="D11">
        <v>5.41</v>
      </c>
      <c r="E11">
        <v>7.46</v>
      </c>
      <c r="F11">
        <v>3</v>
      </c>
      <c r="G11">
        <v>3</v>
      </c>
      <c r="H11">
        <v>2</v>
      </c>
      <c r="I11">
        <v>3</v>
      </c>
      <c r="J11">
        <f t="shared" si="0"/>
        <v>6.944</v>
      </c>
    </row>
    <row r="12" spans="1:10" x14ac:dyDescent="0.2">
      <c r="A12">
        <v>10</v>
      </c>
      <c r="B12">
        <v>7.3</v>
      </c>
      <c r="C12">
        <v>7.46</v>
      </c>
      <c r="D12">
        <v>7.3</v>
      </c>
      <c r="E12">
        <v>7.46</v>
      </c>
      <c r="F12">
        <v>3</v>
      </c>
      <c r="G12">
        <v>1</v>
      </c>
      <c r="H12">
        <v>2</v>
      </c>
      <c r="I12">
        <v>1</v>
      </c>
      <c r="J12">
        <f t="shared" si="0"/>
        <v>6.944</v>
      </c>
    </row>
    <row r="13" spans="1:10" x14ac:dyDescent="0.2">
      <c r="A13">
        <v>11</v>
      </c>
      <c r="B13">
        <v>7.3</v>
      </c>
      <c r="C13">
        <v>7.46</v>
      </c>
      <c r="D13">
        <v>7.46</v>
      </c>
      <c r="E13">
        <v>7.3</v>
      </c>
      <c r="F13">
        <v>1</v>
      </c>
      <c r="G13">
        <v>2</v>
      </c>
      <c r="H13">
        <v>2</v>
      </c>
      <c r="I13">
        <v>2</v>
      </c>
      <c r="J13">
        <f t="shared" si="0"/>
        <v>6.944</v>
      </c>
    </row>
    <row r="14" spans="1:10" x14ac:dyDescent="0.2">
      <c r="A14">
        <v>12</v>
      </c>
      <c r="B14">
        <v>6.41</v>
      </c>
      <c r="C14">
        <v>7.46</v>
      </c>
      <c r="D14">
        <v>6.41</v>
      </c>
      <c r="E14">
        <v>7.46</v>
      </c>
      <c r="F14">
        <v>3</v>
      </c>
      <c r="G14">
        <v>3</v>
      </c>
      <c r="H14">
        <v>3</v>
      </c>
      <c r="I14">
        <v>3</v>
      </c>
      <c r="J14">
        <f t="shared" si="0"/>
        <v>6.944</v>
      </c>
    </row>
    <row r="15" spans="1:10" x14ac:dyDescent="0.2">
      <c r="A15">
        <v>13</v>
      </c>
      <c r="B15">
        <v>7.3</v>
      </c>
      <c r="C15">
        <v>7.46</v>
      </c>
      <c r="D15">
        <v>7.46</v>
      </c>
      <c r="E15">
        <v>7.3</v>
      </c>
      <c r="F15">
        <v>1</v>
      </c>
      <c r="G15">
        <v>1</v>
      </c>
      <c r="H15">
        <v>4</v>
      </c>
      <c r="I15">
        <v>3</v>
      </c>
      <c r="J15">
        <f t="shared" si="0"/>
        <v>6.944</v>
      </c>
    </row>
    <row r="16" spans="1:10" x14ac:dyDescent="0.2">
      <c r="A16">
        <v>14</v>
      </c>
      <c r="B16">
        <v>6.41</v>
      </c>
      <c r="C16">
        <v>7.46</v>
      </c>
      <c r="D16">
        <v>6.41</v>
      </c>
      <c r="E16">
        <v>7.46</v>
      </c>
      <c r="F16">
        <v>3</v>
      </c>
      <c r="G16">
        <v>1</v>
      </c>
      <c r="H16">
        <v>4</v>
      </c>
      <c r="I16">
        <v>1</v>
      </c>
      <c r="J16">
        <f t="shared" si="0"/>
        <v>6.944</v>
      </c>
    </row>
    <row r="18" spans="4:6" x14ac:dyDescent="0.2">
      <c r="D18">
        <f>AVERAGE(B12:B16)</f>
        <v>6.944</v>
      </c>
    </row>
    <row r="19" spans="4:6" x14ac:dyDescent="0.2">
      <c r="E19" t="s">
        <v>27</v>
      </c>
      <c r="F19">
        <f>C16-D18</f>
        <v>0.51600000000000001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A88C-C564-9344-A8E1-FE2E9154D373}">
  <dimension ref="A1:J21"/>
  <sheetViews>
    <sheetView tabSelected="1" topLeftCell="J3" zoomScale="154" zoomScaleNormal="154" workbookViewId="0">
      <selection activeCell="R11" sqref="R11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8.5</v>
      </c>
      <c r="C2">
        <v>4.2</v>
      </c>
      <c r="D2">
        <v>4.2</v>
      </c>
      <c r="E2">
        <v>8.5</v>
      </c>
      <c r="F2">
        <v>3</v>
      </c>
      <c r="G2">
        <v>3</v>
      </c>
      <c r="H2">
        <v>0</v>
      </c>
      <c r="I2">
        <v>1</v>
      </c>
      <c r="J2">
        <f>F20</f>
        <v>4.6139999999999999</v>
      </c>
    </row>
    <row r="3" spans="1:10" x14ac:dyDescent="0.2">
      <c r="A3">
        <v>1</v>
      </c>
      <c r="B3">
        <v>8.5</v>
      </c>
      <c r="C3">
        <v>4.2</v>
      </c>
      <c r="D3">
        <v>8.5</v>
      </c>
      <c r="E3">
        <v>4.2</v>
      </c>
      <c r="F3">
        <v>1</v>
      </c>
      <c r="G3">
        <v>1</v>
      </c>
      <c r="H3">
        <v>0</v>
      </c>
      <c r="I3">
        <v>1</v>
      </c>
      <c r="J3">
        <f>$J$2</f>
        <v>4.6139999999999999</v>
      </c>
    </row>
    <row r="4" spans="1:10" x14ac:dyDescent="0.2">
      <c r="A4">
        <v>2</v>
      </c>
      <c r="B4">
        <v>3.53</v>
      </c>
      <c r="C4">
        <v>4.2</v>
      </c>
      <c r="D4">
        <v>3.53</v>
      </c>
      <c r="E4">
        <v>4.2</v>
      </c>
      <c r="F4">
        <v>3</v>
      </c>
      <c r="G4">
        <v>3</v>
      </c>
      <c r="H4">
        <v>1</v>
      </c>
      <c r="I4">
        <v>3</v>
      </c>
      <c r="J4">
        <f t="shared" ref="J4:J16" si="0">$J$2</f>
        <v>4.6139999999999999</v>
      </c>
    </row>
    <row r="5" spans="1:10" x14ac:dyDescent="0.2">
      <c r="A5">
        <v>3</v>
      </c>
      <c r="B5">
        <v>8.5</v>
      </c>
      <c r="C5">
        <v>4.2</v>
      </c>
      <c r="D5">
        <v>4.2</v>
      </c>
      <c r="E5">
        <v>8.5</v>
      </c>
      <c r="F5">
        <v>3</v>
      </c>
      <c r="G5">
        <v>3</v>
      </c>
      <c r="H5">
        <v>1</v>
      </c>
      <c r="I5">
        <v>1</v>
      </c>
      <c r="J5">
        <f t="shared" si="0"/>
        <v>4.6139999999999999</v>
      </c>
    </row>
    <row r="6" spans="1:10" x14ac:dyDescent="0.2">
      <c r="A6">
        <v>4</v>
      </c>
      <c r="B6">
        <v>8.5</v>
      </c>
      <c r="C6">
        <v>4.2</v>
      </c>
      <c r="D6">
        <v>8.5</v>
      </c>
      <c r="E6">
        <v>4.2</v>
      </c>
      <c r="F6">
        <v>1</v>
      </c>
      <c r="G6">
        <v>1</v>
      </c>
      <c r="H6">
        <v>1</v>
      </c>
      <c r="I6">
        <v>1</v>
      </c>
      <c r="J6">
        <f t="shared" si="0"/>
        <v>4.6139999999999999</v>
      </c>
    </row>
    <row r="7" spans="1:10" x14ac:dyDescent="0.2">
      <c r="A7">
        <v>5</v>
      </c>
      <c r="B7">
        <v>6.3</v>
      </c>
      <c r="C7">
        <v>4.2</v>
      </c>
      <c r="D7">
        <v>4.2</v>
      </c>
      <c r="E7">
        <v>6.3</v>
      </c>
      <c r="F7">
        <v>3</v>
      </c>
      <c r="G7">
        <v>3</v>
      </c>
      <c r="H7">
        <v>1</v>
      </c>
      <c r="I7">
        <v>1</v>
      </c>
      <c r="J7">
        <f t="shared" si="0"/>
        <v>4.6139999999999999</v>
      </c>
    </row>
    <row r="8" spans="1:10" x14ac:dyDescent="0.2">
      <c r="A8">
        <v>6</v>
      </c>
      <c r="B8">
        <v>6.3</v>
      </c>
      <c r="C8">
        <v>4.2</v>
      </c>
      <c r="D8">
        <v>6.3</v>
      </c>
      <c r="E8">
        <v>4.2</v>
      </c>
      <c r="F8">
        <v>1</v>
      </c>
      <c r="G8">
        <v>1</v>
      </c>
      <c r="H8">
        <v>1</v>
      </c>
      <c r="I8">
        <v>1</v>
      </c>
      <c r="J8">
        <f t="shared" si="0"/>
        <v>4.6139999999999999</v>
      </c>
    </row>
    <row r="9" spans="1:10" x14ac:dyDescent="0.2">
      <c r="A9">
        <v>7</v>
      </c>
      <c r="B9">
        <v>4.67</v>
      </c>
      <c r="C9">
        <v>4.2</v>
      </c>
      <c r="D9">
        <v>4.2</v>
      </c>
      <c r="E9">
        <v>4.67</v>
      </c>
      <c r="F9">
        <v>3</v>
      </c>
      <c r="G9">
        <v>3</v>
      </c>
      <c r="H9">
        <v>1</v>
      </c>
      <c r="I9">
        <v>1</v>
      </c>
      <c r="J9">
        <f t="shared" si="0"/>
        <v>4.6139999999999999</v>
      </c>
    </row>
    <row r="10" spans="1:10" x14ac:dyDescent="0.2">
      <c r="A10">
        <v>8</v>
      </c>
      <c r="B10">
        <v>4.67</v>
      </c>
      <c r="C10">
        <v>4.2</v>
      </c>
      <c r="D10">
        <v>4.2</v>
      </c>
      <c r="E10">
        <v>4.67</v>
      </c>
      <c r="F10">
        <v>3</v>
      </c>
      <c r="G10">
        <v>1</v>
      </c>
      <c r="H10">
        <v>2</v>
      </c>
      <c r="I10">
        <v>3</v>
      </c>
      <c r="J10">
        <f t="shared" si="0"/>
        <v>4.6139999999999999</v>
      </c>
    </row>
    <row r="11" spans="1:10" x14ac:dyDescent="0.2">
      <c r="A11">
        <v>9</v>
      </c>
      <c r="B11">
        <v>4.67</v>
      </c>
      <c r="C11">
        <v>4.2</v>
      </c>
      <c r="D11">
        <v>4.67</v>
      </c>
      <c r="E11">
        <v>4.2</v>
      </c>
      <c r="F11">
        <v>1</v>
      </c>
      <c r="G11">
        <v>1</v>
      </c>
      <c r="H11">
        <v>2</v>
      </c>
      <c r="I11">
        <v>1</v>
      </c>
      <c r="J11">
        <f t="shared" si="0"/>
        <v>4.6139999999999999</v>
      </c>
    </row>
    <row r="12" spans="1:10" x14ac:dyDescent="0.2">
      <c r="A12">
        <v>10</v>
      </c>
      <c r="B12">
        <v>4.67</v>
      </c>
      <c r="C12">
        <v>4.2</v>
      </c>
      <c r="D12">
        <v>4.2</v>
      </c>
      <c r="E12">
        <v>4.67</v>
      </c>
      <c r="F12">
        <v>3</v>
      </c>
      <c r="G12">
        <v>1</v>
      </c>
      <c r="H12">
        <v>3</v>
      </c>
      <c r="I12">
        <v>3</v>
      </c>
      <c r="J12">
        <f t="shared" si="0"/>
        <v>4.6139999999999999</v>
      </c>
    </row>
    <row r="13" spans="1:10" x14ac:dyDescent="0.2">
      <c r="A13">
        <v>11</v>
      </c>
      <c r="B13">
        <v>4.67</v>
      </c>
      <c r="C13">
        <v>4.2</v>
      </c>
      <c r="D13">
        <v>4.2</v>
      </c>
      <c r="E13">
        <v>4.67</v>
      </c>
      <c r="F13">
        <v>3</v>
      </c>
      <c r="G13">
        <v>3</v>
      </c>
      <c r="H13">
        <v>3</v>
      </c>
      <c r="I13">
        <v>1</v>
      </c>
      <c r="J13">
        <f t="shared" si="0"/>
        <v>4.6139999999999999</v>
      </c>
    </row>
    <row r="14" spans="1:10" x14ac:dyDescent="0.2">
      <c r="A14">
        <v>12</v>
      </c>
      <c r="B14">
        <v>4.67</v>
      </c>
      <c r="C14">
        <v>4.2</v>
      </c>
      <c r="D14">
        <v>4.67</v>
      </c>
      <c r="E14">
        <v>4.2</v>
      </c>
      <c r="F14">
        <v>1</v>
      </c>
      <c r="G14">
        <v>1</v>
      </c>
      <c r="H14">
        <v>3</v>
      </c>
      <c r="I14">
        <v>1</v>
      </c>
      <c r="J14">
        <f t="shared" si="0"/>
        <v>4.6139999999999999</v>
      </c>
    </row>
    <row r="15" spans="1:10" x14ac:dyDescent="0.2">
      <c r="A15">
        <v>13</v>
      </c>
      <c r="B15">
        <v>4.3899999999999997</v>
      </c>
      <c r="C15">
        <v>4.2</v>
      </c>
      <c r="D15">
        <v>4.3899999999999997</v>
      </c>
      <c r="E15">
        <v>4.2</v>
      </c>
      <c r="F15">
        <v>1</v>
      </c>
      <c r="G15">
        <v>3</v>
      </c>
      <c r="H15">
        <v>4</v>
      </c>
      <c r="I15">
        <v>3</v>
      </c>
      <c r="J15">
        <f t="shared" si="0"/>
        <v>4.6139999999999999</v>
      </c>
    </row>
    <row r="16" spans="1:10" x14ac:dyDescent="0.2">
      <c r="A16">
        <v>14</v>
      </c>
      <c r="B16">
        <v>4.67</v>
      </c>
      <c r="C16">
        <v>4.2</v>
      </c>
      <c r="D16">
        <v>4.67</v>
      </c>
      <c r="E16">
        <v>4.2</v>
      </c>
      <c r="F16">
        <v>1</v>
      </c>
      <c r="G16">
        <v>3</v>
      </c>
      <c r="H16">
        <v>5</v>
      </c>
      <c r="I16">
        <v>3</v>
      </c>
      <c r="J16">
        <f t="shared" si="0"/>
        <v>4.6139999999999999</v>
      </c>
    </row>
    <row r="20" spans="6:7" x14ac:dyDescent="0.2">
      <c r="F20">
        <f>AVERAGE(B12:B16)</f>
        <v>4.6139999999999999</v>
      </c>
      <c r="G20">
        <f>AVERAGE(Q1_decreasing!G21,Q1_increasing!D20)</f>
        <v>0.31999999999999984</v>
      </c>
    </row>
    <row r="21" spans="6:7" x14ac:dyDescent="0.2">
      <c r="F21" t="s">
        <v>27</v>
      </c>
      <c r="G21">
        <f>F20-C16</f>
        <v>0.4139999999999997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819E-2F4F-764B-B6A6-FDB92826E1A6}">
  <dimension ref="A1:J20"/>
  <sheetViews>
    <sheetView workbookViewId="0">
      <selection activeCell="I8" sqref="I8"/>
    </sheetView>
  </sheetViews>
  <sheetFormatPr baseColWidth="10" defaultRowHeight="16" x14ac:dyDescent="0.2"/>
  <cols>
    <col min="1" max="1" width="9.5" bestFit="1" customWidth="1"/>
    <col min="2" max="2" width="5.1640625" bestFit="1" customWidth="1"/>
    <col min="3" max="3" width="9.5" bestFit="1" customWidth="1"/>
    <col min="4" max="5" width="5.1640625" bestFit="1" customWidth="1"/>
    <col min="6" max="6" width="9.83203125" bestFit="1" customWidth="1"/>
    <col min="7" max="7" width="10.5" bestFit="1" customWidth="1"/>
    <col min="8" max="8" width="8.5" bestFit="1" customWidth="1"/>
    <col min="9" max="9" width="9.1640625" bestFit="1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28</v>
      </c>
    </row>
    <row r="2" spans="1:10" x14ac:dyDescent="0.2">
      <c r="A2">
        <v>0</v>
      </c>
      <c r="B2">
        <v>1.57</v>
      </c>
      <c r="C2">
        <v>4.2</v>
      </c>
      <c r="D2">
        <v>4.2</v>
      </c>
      <c r="E2">
        <v>1.57</v>
      </c>
      <c r="F2">
        <v>1</v>
      </c>
      <c r="G2">
        <v>1</v>
      </c>
      <c r="H2">
        <v>0</v>
      </c>
      <c r="I2">
        <v>1</v>
      </c>
      <c r="J2">
        <f>C19</f>
        <v>3.9740000000000002</v>
      </c>
    </row>
    <row r="3" spans="1:10" x14ac:dyDescent="0.2">
      <c r="A3">
        <v>1</v>
      </c>
      <c r="B3">
        <v>1.57</v>
      </c>
      <c r="C3">
        <v>4.2</v>
      </c>
      <c r="D3">
        <v>4.2</v>
      </c>
      <c r="E3">
        <v>1.57</v>
      </c>
      <c r="F3">
        <v>1</v>
      </c>
      <c r="G3">
        <v>1</v>
      </c>
      <c r="H3">
        <v>0</v>
      </c>
      <c r="I3">
        <v>1</v>
      </c>
      <c r="J3">
        <f>$J$2</f>
        <v>3.9740000000000002</v>
      </c>
    </row>
    <row r="4" spans="1:10" x14ac:dyDescent="0.2">
      <c r="A4">
        <v>2</v>
      </c>
      <c r="B4">
        <v>2.4900000000000002</v>
      </c>
      <c r="C4">
        <v>4.2</v>
      </c>
      <c r="D4">
        <v>2.4900000000000002</v>
      </c>
      <c r="E4">
        <v>4.2</v>
      </c>
      <c r="F4">
        <v>3</v>
      </c>
      <c r="G4">
        <v>3</v>
      </c>
      <c r="H4">
        <v>0</v>
      </c>
      <c r="I4">
        <v>1</v>
      </c>
      <c r="J4">
        <f t="shared" ref="J4:J16" si="0">$J$2</f>
        <v>3.9740000000000002</v>
      </c>
    </row>
    <row r="5" spans="1:10" x14ac:dyDescent="0.2">
      <c r="A5">
        <v>3</v>
      </c>
      <c r="B5">
        <v>2.4900000000000002</v>
      </c>
      <c r="C5">
        <v>4.2</v>
      </c>
      <c r="D5">
        <v>4.2</v>
      </c>
      <c r="E5">
        <v>2.4900000000000002</v>
      </c>
      <c r="F5">
        <v>1</v>
      </c>
      <c r="G5">
        <v>1</v>
      </c>
      <c r="H5">
        <v>0</v>
      </c>
      <c r="I5">
        <v>1</v>
      </c>
      <c r="J5">
        <f t="shared" si="0"/>
        <v>3.9740000000000002</v>
      </c>
    </row>
    <row r="6" spans="1:10" x14ac:dyDescent="0.2">
      <c r="A6">
        <v>4</v>
      </c>
      <c r="B6">
        <v>3.95</v>
      </c>
      <c r="C6">
        <v>4.2</v>
      </c>
      <c r="D6">
        <v>3.95</v>
      </c>
      <c r="E6">
        <v>4.2</v>
      </c>
      <c r="F6">
        <v>3</v>
      </c>
      <c r="G6">
        <v>3</v>
      </c>
      <c r="H6">
        <v>0</v>
      </c>
      <c r="I6">
        <v>1</v>
      </c>
      <c r="J6">
        <f t="shared" si="0"/>
        <v>3.9740000000000002</v>
      </c>
    </row>
    <row r="7" spans="1:10" x14ac:dyDescent="0.2">
      <c r="A7">
        <v>5</v>
      </c>
      <c r="B7">
        <v>3.95</v>
      </c>
      <c r="C7">
        <v>4.2</v>
      </c>
      <c r="D7">
        <v>4.2</v>
      </c>
      <c r="E7">
        <v>3.95</v>
      </c>
      <c r="F7">
        <v>1</v>
      </c>
      <c r="G7">
        <v>1</v>
      </c>
      <c r="H7">
        <v>0</v>
      </c>
      <c r="I7">
        <v>1</v>
      </c>
      <c r="J7">
        <f t="shared" si="0"/>
        <v>3.9740000000000002</v>
      </c>
    </row>
    <row r="8" spans="1:10" x14ac:dyDescent="0.2">
      <c r="A8">
        <v>6</v>
      </c>
      <c r="B8">
        <v>6.26</v>
      </c>
      <c r="C8">
        <v>4.2</v>
      </c>
      <c r="D8">
        <v>4.2</v>
      </c>
      <c r="E8">
        <v>6.26</v>
      </c>
      <c r="F8">
        <v>3</v>
      </c>
      <c r="G8">
        <v>3</v>
      </c>
      <c r="H8">
        <v>1</v>
      </c>
      <c r="I8">
        <v>3</v>
      </c>
      <c r="J8">
        <f t="shared" si="0"/>
        <v>3.9740000000000002</v>
      </c>
    </row>
    <row r="9" spans="1:10" x14ac:dyDescent="0.2">
      <c r="A9">
        <v>7</v>
      </c>
      <c r="B9">
        <v>3.95</v>
      </c>
      <c r="C9">
        <v>4.2</v>
      </c>
      <c r="D9">
        <v>4.2</v>
      </c>
      <c r="E9">
        <v>3.95</v>
      </c>
      <c r="F9">
        <v>1</v>
      </c>
      <c r="G9">
        <v>1</v>
      </c>
      <c r="H9">
        <v>1</v>
      </c>
      <c r="I9">
        <v>1</v>
      </c>
      <c r="J9">
        <f t="shared" si="0"/>
        <v>3.9740000000000002</v>
      </c>
    </row>
    <row r="10" spans="1:10" x14ac:dyDescent="0.2">
      <c r="A10">
        <v>8</v>
      </c>
      <c r="B10">
        <v>3.95</v>
      </c>
      <c r="C10">
        <v>4.2</v>
      </c>
      <c r="D10">
        <v>4.2</v>
      </c>
      <c r="E10">
        <v>3.95</v>
      </c>
      <c r="F10">
        <v>1</v>
      </c>
      <c r="G10">
        <v>3</v>
      </c>
      <c r="H10">
        <v>2</v>
      </c>
      <c r="I10">
        <v>3</v>
      </c>
      <c r="J10">
        <f t="shared" si="0"/>
        <v>3.9740000000000002</v>
      </c>
    </row>
    <row r="11" spans="1:10" x14ac:dyDescent="0.2">
      <c r="A11">
        <v>9</v>
      </c>
      <c r="B11">
        <v>3.95</v>
      </c>
      <c r="C11">
        <v>4.2</v>
      </c>
      <c r="D11">
        <v>3.95</v>
      </c>
      <c r="E11">
        <v>4.2</v>
      </c>
      <c r="F11">
        <v>3</v>
      </c>
      <c r="G11">
        <v>3</v>
      </c>
      <c r="H11">
        <v>2</v>
      </c>
      <c r="I11">
        <v>1</v>
      </c>
      <c r="J11">
        <f t="shared" si="0"/>
        <v>3.9740000000000002</v>
      </c>
    </row>
    <row r="12" spans="1:10" x14ac:dyDescent="0.2">
      <c r="A12">
        <v>10</v>
      </c>
      <c r="B12">
        <v>3.95</v>
      </c>
      <c r="C12">
        <v>4.2</v>
      </c>
      <c r="D12">
        <v>4.2</v>
      </c>
      <c r="E12">
        <v>3.95</v>
      </c>
      <c r="F12">
        <v>1</v>
      </c>
      <c r="G12">
        <v>3</v>
      </c>
      <c r="H12">
        <v>3</v>
      </c>
      <c r="I12">
        <v>3</v>
      </c>
      <c r="J12">
        <f t="shared" si="0"/>
        <v>3.9740000000000002</v>
      </c>
    </row>
    <row r="13" spans="1:10" x14ac:dyDescent="0.2">
      <c r="A13">
        <v>11</v>
      </c>
      <c r="B13">
        <v>3.95</v>
      </c>
      <c r="C13">
        <v>4.2</v>
      </c>
      <c r="D13">
        <v>3.95</v>
      </c>
      <c r="E13">
        <v>4.2</v>
      </c>
      <c r="F13">
        <v>3</v>
      </c>
      <c r="G13">
        <v>1</v>
      </c>
      <c r="H13">
        <v>4</v>
      </c>
      <c r="I13">
        <v>3</v>
      </c>
      <c r="J13">
        <f t="shared" si="0"/>
        <v>3.9740000000000002</v>
      </c>
    </row>
    <row r="14" spans="1:10" x14ac:dyDescent="0.2">
      <c r="A14">
        <v>12</v>
      </c>
      <c r="B14">
        <v>3.95</v>
      </c>
      <c r="C14">
        <v>4.2</v>
      </c>
      <c r="D14">
        <v>3.95</v>
      </c>
      <c r="E14">
        <v>4.2</v>
      </c>
      <c r="F14">
        <v>3</v>
      </c>
      <c r="G14">
        <v>2</v>
      </c>
      <c r="H14">
        <v>4</v>
      </c>
      <c r="I14">
        <v>2</v>
      </c>
      <c r="J14">
        <f t="shared" si="0"/>
        <v>3.9740000000000002</v>
      </c>
    </row>
    <row r="15" spans="1:10" x14ac:dyDescent="0.2">
      <c r="A15">
        <v>13</v>
      </c>
      <c r="B15">
        <v>4.07</v>
      </c>
      <c r="C15">
        <v>4.2</v>
      </c>
      <c r="D15">
        <v>4.2</v>
      </c>
      <c r="E15">
        <v>4.07</v>
      </c>
      <c r="F15">
        <v>1</v>
      </c>
      <c r="G15">
        <v>3</v>
      </c>
      <c r="H15">
        <v>5</v>
      </c>
      <c r="I15">
        <v>3</v>
      </c>
      <c r="J15">
        <f t="shared" si="0"/>
        <v>3.9740000000000002</v>
      </c>
    </row>
    <row r="16" spans="1:10" x14ac:dyDescent="0.2">
      <c r="A16">
        <v>14</v>
      </c>
      <c r="B16">
        <v>3.95</v>
      </c>
      <c r="C16">
        <v>4.2</v>
      </c>
      <c r="D16">
        <v>3.95</v>
      </c>
      <c r="E16">
        <v>4.2</v>
      </c>
      <c r="F16">
        <v>3</v>
      </c>
      <c r="G16">
        <v>3</v>
      </c>
      <c r="H16">
        <v>5</v>
      </c>
      <c r="I16">
        <v>1</v>
      </c>
      <c r="J16">
        <f t="shared" si="0"/>
        <v>3.9740000000000002</v>
      </c>
    </row>
    <row r="19" spans="3:4" x14ac:dyDescent="0.2">
      <c r="C19">
        <f>AVERAGE(B12:B16)</f>
        <v>3.9740000000000002</v>
      </c>
    </row>
    <row r="20" spans="3:4" x14ac:dyDescent="0.2">
      <c r="C20" t="s">
        <v>27</v>
      </c>
      <c r="D20">
        <f>C16-C19</f>
        <v>0.22599999999999998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</vt:i4>
      </vt:variant>
    </vt:vector>
  </HeadingPairs>
  <TitlesOfParts>
    <vt:vector size="28" baseType="lpstr">
      <vt:lpstr>Sheet1</vt:lpstr>
      <vt:lpstr>Sheet2</vt:lpstr>
      <vt:lpstr>Sheet3</vt:lpstr>
      <vt:lpstr>Q2</vt:lpstr>
      <vt:lpstr>Q3</vt:lpstr>
      <vt:lpstr>Q1</vt:lpstr>
      <vt:lpstr>Sheet7</vt:lpstr>
      <vt:lpstr>Q3_v2</vt:lpstr>
      <vt:lpstr>Q3_V3</vt:lpstr>
      <vt:lpstr>Q3_V4</vt:lpstr>
      <vt:lpstr>Q3 Combined Trials Increasing</vt:lpstr>
      <vt:lpstr>Q3_1_decreasing</vt:lpstr>
      <vt:lpstr>Q2_increasing</vt:lpstr>
      <vt:lpstr>Q2_decreasing</vt:lpstr>
      <vt:lpstr>Q1_decreasing</vt:lpstr>
      <vt:lpstr>Q1_increasing</vt:lpstr>
      <vt:lpstr>'Q2'!trial_subjectsk_2024_12_13_04_17</vt:lpstr>
      <vt:lpstr>'Q3'!trial_subjectsk_2024_12_15_21_53</vt:lpstr>
      <vt:lpstr>Q3_v2!trial_subjectsk_2024_12_16_00_34</vt:lpstr>
      <vt:lpstr>'Q1'!trialq1_subjectsk_2024_12_15_23_11</vt:lpstr>
      <vt:lpstr>Q1_decreasing!trialq1_subjectsk_2024_12_16_05_50</vt:lpstr>
      <vt:lpstr>Q1_increasing!trialq1_subjectsk_2024_12_16_06_05</vt:lpstr>
      <vt:lpstr>Q2_increasing!trialq2_subjectsk_2024_12_16_05_13</vt:lpstr>
      <vt:lpstr>Q2_decreasing!trialq2_subjectsk_2024_12_16_05_22</vt:lpstr>
      <vt:lpstr>Sheet7!trialq3_subjectsk_2024_12_15_23_30</vt:lpstr>
      <vt:lpstr>Q3_V3!trialq3_subjectsk_2024_12_16_02_25</vt:lpstr>
      <vt:lpstr>Q3_V4!trialq3_subjectsk_2024_12_16_02_42</vt:lpstr>
      <vt:lpstr>Q3_1_decreasing!trialq3_subjectsk_2024_12_16_04_07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Sreela Kodali</dc:creator>
  <cp:lastModifiedBy>Sreela Kodali</cp:lastModifiedBy>
  <dcterms:created xsi:type="dcterms:W3CDTF">2024-12-13T04:19:59Z</dcterms:created>
  <dcterms:modified xsi:type="dcterms:W3CDTF">2024-12-16T14:20:41Z</dcterms:modified>
</cp:coreProperties>
</file>