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t-home\dot_home\awarde\Windows 7 Backup to Active Files\00Statewide Policy Bureau\"/>
    </mc:Choice>
  </mc:AlternateContent>
  <xr:revisionPtr revIDLastSave="0" documentId="13_ncr:1_{132650B6-3140-40E9-ABE9-AD06502D3786}" xr6:coauthVersionLast="46" xr6:coauthVersionMax="46" xr10:uidLastSave="{00000000-0000-0000-0000-000000000000}"/>
  <bookViews>
    <workbookView xWindow="-28920" yWindow="-1260" windowWidth="29040" windowHeight="15840" firstSheet="20" activeTab="25" xr2:uid="{A5D21A3F-EA4F-487C-B1C6-62788A26FE3F}"/>
  </bookViews>
  <sheets>
    <sheet name="CMAQTracEmissions Est" sheetId="1" r:id="rId1"/>
    <sheet name="CO Gas" sheetId="3" r:id="rId2"/>
    <sheet name="VOC Gas" sheetId="7" r:id="rId3"/>
    <sheet name="NOx Gas" sheetId="9" r:id="rId4"/>
    <sheet name="PM2.5 Gas" sheetId="11" r:id="rId5"/>
    <sheet name="PM10 Gas" sheetId="13" r:id="rId6"/>
    <sheet name="CO2 Gas" sheetId="14" r:id="rId7"/>
    <sheet name="CO Diesel" sheetId="19" r:id="rId8"/>
    <sheet name="VOC Diesel" sheetId="21" r:id="rId9"/>
    <sheet name="NOX Diesel" sheetId="23" r:id="rId10"/>
    <sheet name="PM2.5 Diesel" sheetId="29" r:id="rId11"/>
    <sheet name="PM10 Diesel" sheetId="31" r:id="rId12"/>
    <sheet name="CO2 Diesel" sheetId="25" r:id="rId13"/>
    <sheet name="CO Gas Models" sheetId="4" r:id="rId14"/>
    <sheet name="VOC Gas Models" sheetId="8" r:id="rId15"/>
    <sheet name="NOx Gas Models" sheetId="10" r:id="rId16"/>
    <sheet name="PM2.5 Gas Models" sheetId="12" r:id="rId17"/>
    <sheet name="PM10 Gas Models" sheetId="15" r:id="rId18"/>
    <sheet name="Co2 Gas Models" sheetId="17" r:id="rId19"/>
    <sheet name="CO Diesel Models" sheetId="20" r:id="rId20"/>
    <sheet name="VOC Diesel Models" sheetId="22" r:id="rId21"/>
    <sheet name="Nox Diesel Models" sheetId="24" r:id="rId22"/>
    <sheet name="PM2.5 Diesel Models" sheetId="30" r:id="rId23"/>
    <sheet name="PM10 Diesel Models" sheetId="32" r:id="rId24"/>
    <sheet name="CO2 Diesel Models" sheetId="27" r:id="rId25"/>
    <sheet name="CMAQTracAssumptions" sheetId="2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9" l="1"/>
  <c r="C36" i="23"/>
  <c r="C35" i="19"/>
  <c r="C45" i="11"/>
  <c r="C40" i="11"/>
  <c r="C35" i="11"/>
  <c r="C51" i="7"/>
  <c r="C35" i="7"/>
  <c r="G52" i="3"/>
  <c r="G45" i="3"/>
  <c r="G40" i="3"/>
  <c r="G35" i="3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K109" i="31"/>
  <c r="J109" i="31"/>
  <c r="I109" i="31"/>
  <c r="H109" i="31"/>
  <c r="G109" i="31"/>
  <c r="F109" i="31"/>
  <c r="E109" i="31"/>
  <c r="D109" i="31"/>
  <c r="K108" i="31"/>
  <c r="J108" i="31"/>
  <c r="I108" i="31"/>
  <c r="H108" i="31"/>
  <c r="G108" i="31"/>
  <c r="F108" i="31"/>
  <c r="E108" i="31"/>
  <c r="D108" i="31"/>
  <c r="K107" i="31"/>
  <c r="J107" i="31"/>
  <c r="I107" i="31"/>
  <c r="H107" i="31"/>
  <c r="G107" i="31"/>
  <c r="F107" i="31"/>
  <c r="E107" i="31"/>
  <c r="D107" i="31"/>
  <c r="K106" i="31"/>
  <c r="J106" i="31"/>
  <c r="I106" i="31"/>
  <c r="H106" i="31"/>
  <c r="G106" i="31"/>
  <c r="F106" i="31"/>
  <c r="E106" i="31"/>
  <c r="D106" i="31"/>
  <c r="K105" i="31"/>
  <c r="J105" i="31"/>
  <c r="I105" i="31"/>
  <c r="H105" i="31"/>
  <c r="G105" i="31"/>
  <c r="F105" i="31"/>
  <c r="E105" i="31"/>
  <c r="D105" i="31"/>
  <c r="K104" i="31"/>
  <c r="J104" i="31"/>
  <c r="I104" i="31"/>
  <c r="H104" i="31"/>
  <c r="G104" i="31"/>
  <c r="F104" i="31"/>
  <c r="E104" i="31"/>
  <c r="D104" i="31"/>
  <c r="K103" i="31"/>
  <c r="J103" i="31"/>
  <c r="I103" i="31"/>
  <c r="H103" i="31"/>
  <c r="G103" i="31"/>
  <c r="F103" i="31"/>
  <c r="E103" i="31"/>
  <c r="D103" i="31"/>
  <c r="K102" i="31"/>
  <c r="J102" i="31"/>
  <c r="I102" i="31"/>
  <c r="H102" i="31"/>
  <c r="G102" i="31"/>
  <c r="F102" i="31"/>
  <c r="E102" i="31"/>
  <c r="D102" i="31"/>
  <c r="K101" i="31"/>
  <c r="J101" i="31"/>
  <c r="I101" i="31"/>
  <c r="H101" i="31"/>
  <c r="G101" i="31"/>
  <c r="F101" i="31"/>
  <c r="E101" i="31"/>
  <c r="D101" i="31"/>
  <c r="K100" i="31"/>
  <c r="J100" i="31"/>
  <c r="I100" i="31"/>
  <c r="H100" i="31"/>
  <c r="G100" i="31"/>
  <c r="F100" i="31"/>
  <c r="E100" i="31"/>
  <c r="D100" i="31"/>
  <c r="K99" i="31"/>
  <c r="J99" i="31"/>
  <c r="I99" i="31"/>
  <c r="H99" i="31"/>
  <c r="G99" i="31"/>
  <c r="F99" i="31"/>
  <c r="E99" i="31"/>
  <c r="D99" i="31"/>
  <c r="K98" i="31"/>
  <c r="J98" i="31"/>
  <c r="I98" i="31"/>
  <c r="H98" i="31"/>
  <c r="G98" i="31"/>
  <c r="F98" i="31"/>
  <c r="E98" i="31"/>
  <c r="D98" i="31"/>
  <c r="K97" i="31"/>
  <c r="J97" i="31"/>
  <c r="I97" i="31"/>
  <c r="H97" i="31"/>
  <c r="G97" i="31"/>
  <c r="F97" i="31"/>
  <c r="E97" i="31"/>
  <c r="D97" i="31"/>
  <c r="K96" i="31"/>
  <c r="J96" i="31"/>
  <c r="I96" i="31"/>
  <c r="H96" i="31"/>
  <c r="G96" i="31"/>
  <c r="F96" i="31"/>
  <c r="E96" i="31"/>
  <c r="D96" i="31"/>
  <c r="K95" i="31"/>
  <c r="J95" i="31"/>
  <c r="I95" i="31"/>
  <c r="H95" i="31"/>
  <c r="G95" i="31"/>
  <c r="F95" i="31"/>
  <c r="E95" i="31"/>
  <c r="D95" i="31"/>
  <c r="K94" i="31"/>
  <c r="J94" i="31"/>
  <c r="I94" i="31"/>
  <c r="H94" i="31"/>
  <c r="G94" i="31"/>
  <c r="F94" i="31"/>
  <c r="E94" i="31"/>
  <c r="D94" i="31"/>
  <c r="K93" i="31"/>
  <c r="J93" i="31"/>
  <c r="I93" i="31"/>
  <c r="H93" i="31"/>
  <c r="G93" i="31"/>
  <c r="F93" i="31"/>
  <c r="E93" i="31"/>
  <c r="D93" i="31"/>
  <c r="K92" i="31"/>
  <c r="J92" i="31"/>
  <c r="I92" i="31"/>
  <c r="H92" i="31"/>
  <c r="G92" i="31"/>
  <c r="F92" i="31"/>
  <c r="E92" i="31"/>
  <c r="D92" i="31"/>
  <c r="K91" i="31"/>
  <c r="J91" i="31"/>
  <c r="I91" i="31"/>
  <c r="H91" i="31"/>
  <c r="G91" i="31"/>
  <c r="F91" i="31"/>
  <c r="E91" i="31"/>
  <c r="D91" i="31"/>
  <c r="K90" i="31"/>
  <c r="J90" i="31"/>
  <c r="I90" i="31"/>
  <c r="H90" i="31"/>
  <c r="G90" i="31"/>
  <c r="F90" i="31"/>
  <c r="E90" i="31"/>
  <c r="D90" i="31"/>
  <c r="K89" i="31"/>
  <c r="J89" i="31"/>
  <c r="I89" i="31"/>
  <c r="H89" i="31"/>
  <c r="G89" i="31"/>
  <c r="F89" i="31"/>
  <c r="E89" i="31"/>
  <c r="D89" i="31"/>
  <c r="K88" i="31"/>
  <c r="J88" i="31"/>
  <c r="I88" i="31"/>
  <c r="H88" i="31"/>
  <c r="G88" i="31"/>
  <c r="F88" i="31"/>
  <c r="E88" i="31"/>
  <c r="D88" i="31"/>
  <c r="K87" i="31"/>
  <c r="J87" i="31"/>
  <c r="I87" i="31"/>
  <c r="H87" i="31"/>
  <c r="G87" i="31"/>
  <c r="F87" i="31"/>
  <c r="E87" i="31"/>
  <c r="D87" i="31"/>
  <c r="K86" i="31"/>
  <c r="J86" i="31"/>
  <c r="I86" i="31"/>
  <c r="H86" i="31"/>
  <c r="G86" i="31"/>
  <c r="F86" i="31"/>
  <c r="E86" i="31"/>
  <c r="D86" i="31"/>
  <c r="K85" i="31"/>
  <c r="J85" i="31"/>
  <c r="I85" i="31"/>
  <c r="H85" i="31"/>
  <c r="G85" i="31"/>
  <c r="F85" i="31"/>
  <c r="E85" i="31"/>
  <c r="D85" i="31"/>
  <c r="K84" i="31"/>
  <c r="J84" i="31"/>
  <c r="I84" i="31"/>
  <c r="H84" i="31"/>
  <c r="G84" i="31"/>
  <c r="F84" i="31"/>
  <c r="E84" i="31"/>
  <c r="D84" i="31"/>
  <c r="K83" i="31"/>
  <c r="J83" i="31"/>
  <c r="I83" i="31"/>
  <c r="H83" i="31"/>
  <c r="G83" i="31"/>
  <c r="F83" i="31"/>
  <c r="E83" i="31"/>
  <c r="D83" i="31"/>
  <c r="K82" i="31"/>
  <c r="J82" i="31"/>
  <c r="I82" i="31"/>
  <c r="H82" i="31"/>
  <c r="G82" i="31"/>
  <c r="F82" i="31"/>
  <c r="E82" i="31"/>
  <c r="D82" i="31"/>
  <c r="K81" i="31"/>
  <c r="J81" i="31"/>
  <c r="I81" i="31"/>
  <c r="H81" i="31"/>
  <c r="G81" i="31"/>
  <c r="F81" i="31"/>
  <c r="E81" i="31"/>
  <c r="D81" i="31"/>
  <c r="K80" i="31"/>
  <c r="J80" i="31"/>
  <c r="I80" i="31"/>
  <c r="H80" i="31"/>
  <c r="G80" i="31"/>
  <c r="F80" i="31"/>
  <c r="E80" i="31"/>
  <c r="D80" i="31"/>
  <c r="K79" i="31"/>
  <c r="J79" i="31"/>
  <c r="I79" i="31"/>
  <c r="H79" i="31"/>
  <c r="G79" i="31"/>
  <c r="F79" i="31"/>
  <c r="E79" i="31"/>
  <c r="D79" i="31"/>
  <c r="K78" i="31"/>
  <c r="J78" i="31"/>
  <c r="I78" i="31"/>
  <c r="H78" i="31"/>
  <c r="G78" i="31"/>
  <c r="F78" i="31"/>
  <c r="E78" i="31"/>
  <c r="D78" i="31"/>
  <c r="K77" i="31"/>
  <c r="J77" i="31"/>
  <c r="I77" i="31"/>
  <c r="H77" i="31"/>
  <c r="G77" i="31"/>
  <c r="F77" i="31"/>
  <c r="E77" i="31"/>
  <c r="D77" i="31"/>
  <c r="K76" i="31"/>
  <c r="J76" i="31"/>
  <c r="I76" i="31"/>
  <c r="H76" i="31"/>
  <c r="G76" i="31"/>
  <c r="F76" i="31"/>
  <c r="E76" i="31"/>
  <c r="D76" i="31"/>
  <c r="K75" i="31"/>
  <c r="J75" i="31"/>
  <c r="I75" i="31"/>
  <c r="H75" i="31"/>
  <c r="G75" i="31"/>
  <c r="F75" i="31"/>
  <c r="E75" i="31"/>
  <c r="D75" i="31"/>
  <c r="K74" i="31"/>
  <c r="J74" i="31"/>
  <c r="I74" i="31"/>
  <c r="H74" i="31"/>
  <c r="G74" i="31"/>
  <c r="F74" i="31"/>
  <c r="E74" i="31"/>
  <c r="D74" i="31"/>
  <c r="K73" i="31"/>
  <c r="J73" i="31"/>
  <c r="I73" i="31"/>
  <c r="H73" i="31"/>
  <c r="G73" i="31"/>
  <c r="F73" i="31"/>
  <c r="E73" i="31"/>
  <c r="D73" i="31"/>
  <c r="K72" i="31"/>
  <c r="J72" i="31"/>
  <c r="I72" i="31"/>
  <c r="H72" i="31"/>
  <c r="G72" i="31"/>
  <c r="F72" i="31"/>
  <c r="E72" i="31"/>
  <c r="D72" i="31"/>
  <c r="K71" i="31"/>
  <c r="J71" i="31"/>
  <c r="I71" i="31"/>
  <c r="H71" i="31"/>
  <c r="G71" i="31"/>
  <c r="F71" i="31"/>
  <c r="E71" i="31"/>
  <c r="D71" i="31"/>
  <c r="K70" i="31"/>
  <c r="J70" i="31"/>
  <c r="I70" i="31"/>
  <c r="H70" i="31"/>
  <c r="G70" i="31"/>
  <c r="F70" i="31"/>
  <c r="E70" i="31"/>
  <c r="D70" i="31"/>
  <c r="K69" i="31"/>
  <c r="J69" i="31"/>
  <c r="I69" i="31"/>
  <c r="H69" i="31"/>
  <c r="G69" i="31"/>
  <c r="F69" i="31"/>
  <c r="E69" i="31"/>
  <c r="D69" i="31"/>
  <c r="K68" i="31"/>
  <c r="J68" i="31"/>
  <c r="I68" i="31"/>
  <c r="H68" i="31"/>
  <c r="G68" i="31"/>
  <c r="F68" i="31"/>
  <c r="E68" i="31"/>
  <c r="D68" i="31"/>
  <c r="K67" i="31"/>
  <c r="J67" i="31"/>
  <c r="I67" i="31"/>
  <c r="H67" i="31"/>
  <c r="G67" i="31"/>
  <c r="F67" i="31"/>
  <c r="E67" i="31"/>
  <c r="D67" i="31"/>
  <c r="K66" i="31"/>
  <c r="J66" i="31"/>
  <c r="I66" i="31"/>
  <c r="H66" i="31"/>
  <c r="G66" i="31"/>
  <c r="F66" i="31"/>
  <c r="E66" i="31"/>
  <c r="D66" i="31"/>
  <c r="K65" i="31"/>
  <c r="J65" i="31"/>
  <c r="I65" i="31"/>
  <c r="H65" i="31"/>
  <c r="G65" i="31"/>
  <c r="F65" i="31"/>
  <c r="E65" i="31"/>
  <c r="D65" i="31"/>
  <c r="K64" i="31"/>
  <c r="J64" i="31"/>
  <c r="I64" i="31"/>
  <c r="H64" i="31"/>
  <c r="G64" i="31"/>
  <c r="F64" i="31"/>
  <c r="E64" i="31"/>
  <c r="D64" i="31"/>
  <c r="K63" i="31"/>
  <c r="J63" i="31"/>
  <c r="I63" i="31"/>
  <c r="H63" i="31"/>
  <c r="G63" i="31"/>
  <c r="F63" i="31"/>
  <c r="E63" i="31"/>
  <c r="D63" i="31"/>
  <c r="K62" i="31"/>
  <c r="J62" i="31"/>
  <c r="I62" i="31"/>
  <c r="H62" i="31"/>
  <c r="G62" i="31"/>
  <c r="F62" i="31"/>
  <c r="E62" i="31"/>
  <c r="D62" i="31"/>
  <c r="K61" i="31"/>
  <c r="J61" i="31"/>
  <c r="I61" i="31"/>
  <c r="H61" i="31"/>
  <c r="G61" i="31"/>
  <c r="F61" i="31"/>
  <c r="E61" i="31"/>
  <c r="D61" i="31"/>
  <c r="K60" i="31"/>
  <c r="J60" i="31"/>
  <c r="I60" i="31"/>
  <c r="H60" i="31"/>
  <c r="G60" i="31"/>
  <c r="F60" i="31"/>
  <c r="E60" i="31"/>
  <c r="D60" i="31"/>
  <c r="K59" i="31"/>
  <c r="J59" i="31"/>
  <c r="I59" i="31"/>
  <c r="H59" i="31"/>
  <c r="G59" i="31"/>
  <c r="F59" i="31"/>
  <c r="E59" i="31"/>
  <c r="D59" i="31"/>
  <c r="K58" i="31"/>
  <c r="J58" i="31"/>
  <c r="I58" i="31"/>
  <c r="H58" i="31"/>
  <c r="G58" i="31"/>
  <c r="F58" i="31"/>
  <c r="E58" i="31"/>
  <c r="D58" i="31"/>
  <c r="K57" i="31"/>
  <c r="J57" i="31"/>
  <c r="I57" i="31"/>
  <c r="H57" i="31"/>
  <c r="G57" i="31"/>
  <c r="F57" i="31"/>
  <c r="E57" i="31"/>
  <c r="D57" i="31"/>
  <c r="K56" i="31"/>
  <c r="J56" i="31"/>
  <c r="I56" i="31"/>
  <c r="H56" i="31"/>
  <c r="G56" i="31"/>
  <c r="F56" i="31"/>
  <c r="E56" i="31"/>
  <c r="D56" i="31"/>
  <c r="K55" i="31"/>
  <c r="J55" i="31"/>
  <c r="I55" i="31"/>
  <c r="H55" i="31"/>
  <c r="G55" i="31"/>
  <c r="F55" i="31"/>
  <c r="E55" i="31"/>
  <c r="D55" i="31"/>
  <c r="K54" i="31"/>
  <c r="J54" i="31"/>
  <c r="I54" i="31"/>
  <c r="H54" i="31"/>
  <c r="G54" i="31"/>
  <c r="F54" i="31"/>
  <c r="E54" i="31"/>
  <c r="D54" i="31"/>
  <c r="K53" i="31"/>
  <c r="J53" i="31"/>
  <c r="I53" i="31"/>
  <c r="H53" i="31"/>
  <c r="G53" i="31"/>
  <c r="F53" i="31"/>
  <c r="E53" i="31"/>
  <c r="D53" i="31"/>
  <c r="K52" i="31"/>
  <c r="J52" i="31"/>
  <c r="I52" i="31"/>
  <c r="H52" i="31"/>
  <c r="G52" i="31"/>
  <c r="F52" i="31"/>
  <c r="E52" i="31"/>
  <c r="D52" i="31"/>
  <c r="K51" i="31"/>
  <c r="J51" i="31"/>
  <c r="I51" i="31"/>
  <c r="H51" i="31"/>
  <c r="G51" i="31"/>
  <c r="F51" i="31"/>
  <c r="E51" i="31"/>
  <c r="D51" i="31"/>
  <c r="K50" i="31"/>
  <c r="J50" i="31"/>
  <c r="I50" i="31"/>
  <c r="H50" i="31"/>
  <c r="G50" i="31"/>
  <c r="F50" i="31"/>
  <c r="E50" i="31"/>
  <c r="D50" i="31"/>
  <c r="K49" i="31"/>
  <c r="J49" i="31"/>
  <c r="I49" i="31"/>
  <c r="H49" i="31"/>
  <c r="G49" i="31"/>
  <c r="F49" i="31"/>
  <c r="E49" i="31"/>
  <c r="D49" i="31"/>
  <c r="K48" i="31"/>
  <c r="J48" i="31"/>
  <c r="I48" i="31"/>
  <c r="H48" i="31"/>
  <c r="G48" i="31"/>
  <c r="F48" i="31"/>
  <c r="E48" i="31"/>
  <c r="D48" i="31"/>
  <c r="K47" i="31"/>
  <c r="J47" i="31"/>
  <c r="I47" i="31"/>
  <c r="H47" i="31"/>
  <c r="G47" i="31"/>
  <c r="F47" i="31"/>
  <c r="E47" i="31"/>
  <c r="D47" i="31"/>
  <c r="K46" i="31"/>
  <c r="J46" i="31"/>
  <c r="I46" i="31"/>
  <c r="H46" i="31"/>
  <c r="G46" i="31"/>
  <c r="F46" i="31"/>
  <c r="E46" i="31"/>
  <c r="D46" i="31"/>
  <c r="K45" i="31"/>
  <c r="J45" i="31"/>
  <c r="I45" i="31"/>
  <c r="H45" i="31"/>
  <c r="G45" i="31"/>
  <c r="F45" i="31"/>
  <c r="E45" i="31"/>
  <c r="D45" i="31"/>
  <c r="K44" i="31"/>
  <c r="J44" i="31"/>
  <c r="I44" i="31"/>
  <c r="H44" i="31"/>
  <c r="G44" i="31"/>
  <c r="F44" i="31"/>
  <c r="E44" i="31"/>
  <c r="D44" i="31"/>
  <c r="K43" i="31"/>
  <c r="J43" i="31"/>
  <c r="I43" i="31"/>
  <c r="H43" i="31"/>
  <c r="G43" i="31"/>
  <c r="F43" i="31"/>
  <c r="E43" i="31"/>
  <c r="D43" i="31"/>
  <c r="K42" i="31"/>
  <c r="J42" i="31"/>
  <c r="I42" i="31"/>
  <c r="H42" i="31"/>
  <c r="G42" i="31"/>
  <c r="F42" i="31"/>
  <c r="E42" i="31"/>
  <c r="D42" i="31"/>
  <c r="K41" i="31"/>
  <c r="J41" i="31"/>
  <c r="I41" i="31"/>
  <c r="H41" i="31"/>
  <c r="G41" i="31"/>
  <c r="F41" i="31"/>
  <c r="E41" i="31"/>
  <c r="D41" i="31"/>
  <c r="K40" i="31"/>
  <c r="J40" i="31"/>
  <c r="I40" i="31"/>
  <c r="H40" i="31"/>
  <c r="G40" i="31"/>
  <c r="F40" i="31"/>
  <c r="E40" i="31"/>
  <c r="D40" i="31"/>
  <c r="K39" i="31"/>
  <c r="J39" i="31"/>
  <c r="I39" i="31"/>
  <c r="H39" i="31"/>
  <c r="G39" i="31"/>
  <c r="F39" i="31"/>
  <c r="E39" i="31"/>
  <c r="D39" i="31"/>
  <c r="K38" i="31"/>
  <c r="J38" i="31"/>
  <c r="I38" i="31"/>
  <c r="H38" i="31"/>
  <c r="G38" i="31"/>
  <c r="F38" i="31"/>
  <c r="E38" i="31"/>
  <c r="D38" i="31"/>
  <c r="K37" i="31"/>
  <c r="J37" i="31"/>
  <c r="I37" i="31"/>
  <c r="H37" i="31"/>
  <c r="G37" i="31"/>
  <c r="F37" i="31"/>
  <c r="E37" i="31"/>
  <c r="D37" i="31"/>
  <c r="K36" i="31"/>
  <c r="J36" i="31"/>
  <c r="I36" i="31"/>
  <c r="H36" i="31"/>
  <c r="G36" i="31"/>
  <c r="F36" i="31"/>
  <c r="E36" i="31"/>
  <c r="D36" i="31"/>
  <c r="K35" i="31"/>
  <c r="J35" i="31"/>
  <c r="I35" i="31"/>
  <c r="H35" i="31"/>
  <c r="G35" i="31"/>
  <c r="F35" i="31"/>
  <c r="E35" i="31"/>
  <c r="D35" i="31"/>
  <c r="A38" i="3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A101" i="31" s="1"/>
  <c r="A102" i="31" s="1"/>
  <c r="A103" i="31" s="1"/>
  <c r="A104" i="31" s="1"/>
  <c r="A105" i="31" s="1"/>
  <c r="A106" i="31" s="1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K109" i="29"/>
  <c r="J109" i="29"/>
  <c r="I109" i="29"/>
  <c r="H109" i="29"/>
  <c r="G109" i="29"/>
  <c r="F109" i="29"/>
  <c r="E109" i="29"/>
  <c r="D109" i="29"/>
  <c r="K108" i="29"/>
  <c r="J108" i="29"/>
  <c r="I108" i="29"/>
  <c r="H108" i="29"/>
  <c r="G108" i="29"/>
  <c r="F108" i="29"/>
  <c r="E108" i="29"/>
  <c r="D108" i="29"/>
  <c r="K107" i="29"/>
  <c r="J107" i="29"/>
  <c r="I107" i="29"/>
  <c r="H107" i="29"/>
  <c r="G107" i="29"/>
  <c r="F107" i="29"/>
  <c r="E107" i="29"/>
  <c r="D107" i="29"/>
  <c r="K106" i="29"/>
  <c r="J106" i="29"/>
  <c r="I106" i="29"/>
  <c r="H106" i="29"/>
  <c r="G106" i="29"/>
  <c r="F106" i="29"/>
  <c r="E106" i="29"/>
  <c r="D106" i="29"/>
  <c r="K105" i="29"/>
  <c r="J105" i="29"/>
  <c r="I105" i="29"/>
  <c r="H105" i="29"/>
  <c r="G105" i="29"/>
  <c r="F105" i="29"/>
  <c r="E105" i="29"/>
  <c r="D105" i="29"/>
  <c r="K104" i="29"/>
  <c r="J104" i="29"/>
  <c r="I104" i="29"/>
  <c r="H104" i="29"/>
  <c r="G104" i="29"/>
  <c r="F104" i="29"/>
  <c r="E104" i="29"/>
  <c r="D104" i="29"/>
  <c r="K103" i="29"/>
  <c r="J103" i="29"/>
  <c r="I103" i="29"/>
  <c r="H103" i="29"/>
  <c r="G103" i="29"/>
  <c r="F103" i="29"/>
  <c r="E103" i="29"/>
  <c r="D103" i="29"/>
  <c r="K102" i="29"/>
  <c r="J102" i="29"/>
  <c r="I102" i="29"/>
  <c r="H102" i="29"/>
  <c r="G102" i="29"/>
  <c r="F102" i="29"/>
  <c r="E102" i="29"/>
  <c r="D102" i="29"/>
  <c r="K101" i="29"/>
  <c r="J101" i="29"/>
  <c r="I101" i="29"/>
  <c r="H101" i="29"/>
  <c r="G101" i="29"/>
  <c r="F101" i="29"/>
  <c r="E101" i="29"/>
  <c r="D101" i="29"/>
  <c r="K100" i="29"/>
  <c r="J100" i="29"/>
  <c r="I100" i="29"/>
  <c r="H100" i="29"/>
  <c r="G100" i="29"/>
  <c r="F100" i="29"/>
  <c r="E100" i="29"/>
  <c r="D100" i="29"/>
  <c r="K99" i="29"/>
  <c r="J99" i="29"/>
  <c r="I99" i="29"/>
  <c r="H99" i="29"/>
  <c r="G99" i="29"/>
  <c r="F99" i="29"/>
  <c r="E99" i="29"/>
  <c r="D99" i="29"/>
  <c r="K98" i="29"/>
  <c r="J98" i="29"/>
  <c r="I98" i="29"/>
  <c r="H98" i="29"/>
  <c r="G98" i="29"/>
  <c r="F98" i="29"/>
  <c r="E98" i="29"/>
  <c r="D98" i="29"/>
  <c r="K97" i="29"/>
  <c r="J97" i="29"/>
  <c r="I97" i="29"/>
  <c r="H97" i="29"/>
  <c r="G97" i="29"/>
  <c r="F97" i="29"/>
  <c r="E97" i="29"/>
  <c r="D97" i="29"/>
  <c r="K96" i="29"/>
  <c r="J96" i="29"/>
  <c r="I96" i="29"/>
  <c r="H96" i="29"/>
  <c r="G96" i="29"/>
  <c r="F96" i="29"/>
  <c r="E96" i="29"/>
  <c r="D96" i="29"/>
  <c r="K95" i="29"/>
  <c r="J95" i="29"/>
  <c r="I95" i="29"/>
  <c r="H95" i="29"/>
  <c r="G95" i="29"/>
  <c r="F95" i="29"/>
  <c r="E95" i="29"/>
  <c r="D95" i="29"/>
  <c r="K94" i="29"/>
  <c r="J94" i="29"/>
  <c r="I94" i="29"/>
  <c r="H94" i="29"/>
  <c r="G94" i="29"/>
  <c r="F94" i="29"/>
  <c r="E94" i="29"/>
  <c r="D94" i="29"/>
  <c r="K93" i="29"/>
  <c r="J93" i="29"/>
  <c r="I93" i="29"/>
  <c r="H93" i="29"/>
  <c r="G93" i="29"/>
  <c r="F93" i="29"/>
  <c r="E93" i="29"/>
  <c r="D93" i="29"/>
  <c r="K92" i="29"/>
  <c r="J92" i="29"/>
  <c r="I92" i="29"/>
  <c r="H92" i="29"/>
  <c r="G92" i="29"/>
  <c r="F92" i="29"/>
  <c r="E92" i="29"/>
  <c r="D92" i="29"/>
  <c r="K91" i="29"/>
  <c r="J91" i="29"/>
  <c r="I91" i="29"/>
  <c r="H91" i="29"/>
  <c r="G91" i="29"/>
  <c r="F91" i="29"/>
  <c r="E91" i="29"/>
  <c r="D91" i="29"/>
  <c r="K90" i="29"/>
  <c r="J90" i="29"/>
  <c r="I90" i="29"/>
  <c r="H90" i="29"/>
  <c r="G90" i="29"/>
  <c r="F90" i="29"/>
  <c r="E90" i="29"/>
  <c r="D90" i="29"/>
  <c r="K89" i="29"/>
  <c r="J89" i="29"/>
  <c r="I89" i="29"/>
  <c r="H89" i="29"/>
  <c r="G89" i="29"/>
  <c r="F89" i="29"/>
  <c r="E89" i="29"/>
  <c r="D89" i="29"/>
  <c r="K88" i="29"/>
  <c r="J88" i="29"/>
  <c r="I88" i="29"/>
  <c r="H88" i="29"/>
  <c r="G88" i="29"/>
  <c r="F88" i="29"/>
  <c r="E88" i="29"/>
  <c r="D88" i="29"/>
  <c r="K87" i="29"/>
  <c r="J87" i="29"/>
  <c r="I87" i="29"/>
  <c r="H87" i="29"/>
  <c r="G87" i="29"/>
  <c r="F87" i="29"/>
  <c r="E87" i="29"/>
  <c r="D87" i="29"/>
  <c r="K86" i="29"/>
  <c r="J86" i="29"/>
  <c r="I86" i="29"/>
  <c r="H86" i="29"/>
  <c r="G86" i="29"/>
  <c r="F86" i="29"/>
  <c r="E86" i="29"/>
  <c r="D86" i="29"/>
  <c r="K85" i="29"/>
  <c r="J85" i="29"/>
  <c r="I85" i="29"/>
  <c r="H85" i="29"/>
  <c r="G85" i="29"/>
  <c r="F85" i="29"/>
  <c r="E85" i="29"/>
  <c r="D85" i="29"/>
  <c r="K84" i="29"/>
  <c r="J84" i="29"/>
  <c r="I84" i="29"/>
  <c r="H84" i="29"/>
  <c r="G84" i="29"/>
  <c r="F84" i="29"/>
  <c r="E84" i="29"/>
  <c r="D84" i="29"/>
  <c r="K83" i="29"/>
  <c r="J83" i="29"/>
  <c r="I83" i="29"/>
  <c r="H83" i="29"/>
  <c r="G83" i="29"/>
  <c r="F83" i="29"/>
  <c r="E83" i="29"/>
  <c r="D83" i="29"/>
  <c r="K82" i="29"/>
  <c r="J82" i="29"/>
  <c r="I82" i="29"/>
  <c r="H82" i="29"/>
  <c r="G82" i="29"/>
  <c r="F82" i="29"/>
  <c r="E82" i="29"/>
  <c r="D82" i="29"/>
  <c r="K81" i="29"/>
  <c r="J81" i="29"/>
  <c r="I81" i="29"/>
  <c r="H81" i="29"/>
  <c r="G81" i="29"/>
  <c r="F81" i="29"/>
  <c r="E81" i="29"/>
  <c r="D81" i="29"/>
  <c r="K80" i="29"/>
  <c r="J80" i="29"/>
  <c r="I80" i="29"/>
  <c r="H80" i="29"/>
  <c r="G80" i="29"/>
  <c r="F80" i="29"/>
  <c r="E80" i="29"/>
  <c r="D80" i="29"/>
  <c r="K79" i="29"/>
  <c r="J79" i="29"/>
  <c r="I79" i="29"/>
  <c r="H79" i="29"/>
  <c r="G79" i="29"/>
  <c r="F79" i="29"/>
  <c r="E79" i="29"/>
  <c r="D79" i="29"/>
  <c r="K78" i="29"/>
  <c r="J78" i="29"/>
  <c r="I78" i="29"/>
  <c r="H78" i="29"/>
  <c r="G78" i="29"/>
  <c r="F78" i="29"/>
  <c r="E78" i="29"/>
  <c r="D78" i="29"/>
  <c r="K77" i="29"/>
  <c r="J77" i="29"/>
  <c r="I77" i="29"/>
  <c r="H77" i="29"/>
  <c r="G77" i="29"/>
  <c r="F77" i="29"/>
  <c r="E77" i="29"/>
  <c r="D77" i="29"/>
  <c r="K76" i="29"/>
  <c r="J76" i="29"/>
  <c r="I76" i="29"/>
  <c r="H76" i="29"/>
  <c r="G76" i="29"/>
  <c r="F76" i="29"/>
  <c r="E76" i="29"/>
  <c r="D76" i="29"/>
  <c r="K75" i="29"/>
  <c r="J75" i="29"/>
  <c r="I75" i="29"/>
  <c r="H75" i="29"/>
  <c r="G75" i="29"/>
  <c r="F75" i="29"/>
  <c r="E75" i="29"/>
  <c r="D75" i="29"/>
  <c r="K74" i="29"/>
  <c r="J74" i="29"/>
  <c r="I74" i="29"/>
  <c r="H74" i="29"/>
  <c r="G74" i="29"/>
  <c r="F74" i="29"/>
  <c r="E74" i="29"/>
  <c r="D74" i="29"/>
  <c r="K73" i="29"/>
  <c r="J73" i="29"/>
  <c r="I73" i="29"/>
  <c r="H73" i="29"/>
  <c r="G73" i="29"/>
  <c r="F73" i="29"/>
  <c r="E73" i="29"/>
  <c r="D73" i="29"/>
  <c r="K72" i="29"/>
  <c r="J72" i="29"/>
  <c r="I72" i="29"/>
  <c r="H72" i="29"/>
  <c r="G72" i="29"/>
  <c r="F72" i="29"/>
  <c r="E72" i="29"/>
  <c r="D72" i="29"/>
  <c r="K71" i="29"/>
  <c r="J71" i="29"/>
  <c r="I71" i="29"/>
  <c r="H71" i="29"/>
  <c r="G71" i="29"/>
  <c r="F71" i="29"/>
  <c r="E71" i="29"/>
  <c r="D71" i="29"/>
  <c r="K70" i="29"/>
  <c r="J70" i="29"/>
  <c r="I70" i="29"/>
  <c r="H70" i="29"/>
  <c r="G70" i="29"/>
  <c r="F70" i="29"/>
  <c r="E70" i="29"/>
  <c r="D70" i="29"/>
  <c r="K69" i="29"/>
  <c r="J69" i="29"/>
  <c r="I69" i="29"/>
  <c r="H69" i="29"/>
  <c r="G69" i="29"/>
  <c r="F69" i="29"/>
  <c r="E69" i="29"/>
  <c r="D69" i="29"/>
  <c r="K68" i="29"/>
  <c r="J68" i="29"/>
  <c r="I68" i="29"/>
  <c r="H68" i="29"/>
  <c r="G68" i="29"/>
  <c r="F68" i="29"/>
  <c r="E68" i="29"/>
  <c r="D68" i="29"/>
  <c r="K67" i="29"/>
  <c r="J67" i="29"/>
  <c r="I67" i="29"/>
  <c r="H67" i="29"/>
  <c r="G67" i="29"/>
  <c r="F67" i="29"/>
  <c r="E67" i="29"/>
  <c r="D67" i="29"/>
  <c r="K66" i="29"/>
  <c r="J66" i="29"/>
  <c r="I66" i="29"/>
  <c r="H66" i="29"/>
  <c r="G66" i="29"/>
  <c r="F66" i="29"/>
  <c r="E66" i="29"/>
  <c r="D66" i="29"/>
  <c r="K65" i="29"/>
  <c r="J65" i="29"/>
  <c r="I65" i="29"/>
  <c r="H65" i="29"/>
  <c r="G65" i="29"/>
  <c r="F65" i="29"/>
  <c r="E65" i="29"/>
  <c r="D65" i="29"/>
  <c r="K64" i="29"/>
  <c r="J64" i="29"/>
  <c r="I64" i="29"/>
  <c r="H64" i="29"/>
  <c r="G64" i="29"/>
  <c r="F64" i="29"/>
  <c r="E64" i="29"/>
  <c r="D64" i="29"/>
  <c r="K63" i="29"/>
  <c r="J63" i="29"/>
  <c r="I63" i="29"/>
  <c r="H63" i="29"/>
  <c r="G63" i="29"/>
  <c r="F63" i="29"/>
  <c r="E63" i="29"/>
  <c r="D63" i="29"/>
  <c r="K62" i="29"/>
  <c r="J62" i="29"/>
  <c r="I62" i="29"/>
  <c r="H62" i="29"/>
  <c r="G62" i="29"/>
  <c r="F62" i="29"/>
  <c r="E62" i="29"/>
  <c r="D62" i="29"/>
  <c r="K61" i="29"/>
  <c r="J61" i="29"/>
  <c r="I61" i="29"/>
  <c r="H61" i="29"/>
  <c r="G61" i="29"/>
  <c r="F61" i="29"/>
  <c r="E61" i="29"/>
  <c r="D61" i="29"/>
  <c r="K60" i="29"/>
  <c r="J60" i="29"/>
  <c r="I60" i="29"/>
  <c r="H60" i="29"/>
  <c r="G60" i="29"/>
  <c r="F60" i="29"/>
  <c r="E60" i="29"/>
  <c r="D60" i="29"/>
  <c r="K59" i="29"/>
  <c r="J59" i="29"/>
  <c r="I59" i="29"/>
  <c r="H59" i="29"/>
  <c r="G59" i="29"/>
  <c r="F59" i="29"/>
  <c r="E59" i="29"/>
  <c r="D59" i="29"/>
  <c r="K58" i="29"/>
  <c r="J58" i="29"/>
  <c r="I58" i="29"/>
  <c r="H58" i="29"/>
  <c r="G58" i="29"/>
  <c r="F58" i="29"/>
  <c r="E58" i="29"/>
  <c r="D58" i="29"/>
  <c r="K57" i="29"/>
  <c r="J57" i="29"/>
  <c r="I57" i="29"/>
  <c r="H57" i="29"/>
  <c r="G57" i="29"/>
  <c r="F57" i="29"/>
  <c r="E57" i="29"/>
  <c r="D57" i="29"/>
  <c r="K56" i="29"/>
  <c r="J56" i="29"/>
  <c r="I56" i="29"/>
  <c r="H56" i="29"/>
  <c r="G56" i="29"/>
  <c r="F56" i="29"/>
  <c r="E56" i="29"/>
  <c r="D56" i="29"/>
  <c r="K55" i="29"/>
  <c r="J55" i="29"/>
  <c r="I55" i="29"/>
  <c r="H55" i="29"/>
  <c r="G55" i="29"/>
  <c r="F55" i="29"/>
  <c r="E55" i="29"/>
  <c r="D55" i="29"/>
  <c r="K54" i="29"/>
  <c r="J54" i="29"/>
  <c r="I54" i="29"/>
  <c r="H54" i="29"/>
  <c r="G54" i="29"/>
  <c r="F54" i="29"/>
  <c r="E54" i="29"/>
  <c r="D54" i="29"/>
  <c r="K53" i="29"/>
  <c r="J53" i="29"/>
  <c r="I53" i="29"/>
  <c r="H53" i="29"/>
  <c r="G53" i="29"/>
  <c r="F53" i="29"/>
  <c r="E53" i="29"/>
  <c r="D53" i="29"/>
  <c r="K52" i="29"/>
  <c r="J52" i="29"/>
  <c r="I52" i="29"/>
  <c r="H52" i="29"/>
  <c r="G52" i="29"/>
  <c r="F52" i="29"/>
  <c r="E52" i="29"/>
  <c r="D52" i="29"/>
  <c r="K51" i="29"/>
  <c r="J51" i="29"/>
  <c r="I51" i="29"/>
  <c r="H51" i="29"/>
  <c r="G51" i="29"/>
  <c r="F51" i="29"/>
  <c r="E51" i="29"/>
  <c r="D51" i="29"/>
  <c r="K50" i="29"/>
  <c r="J50" i="29"/>
  <c r="I50" i="29"/>
  <c r="H50" i="29"/>
  <c r="G50" i="29"/>
  <c r="F50" i="29"/>
  <c r="E50" i="29"/>
  <c r="D50" i="29"/>
  <c r="K49" i="29"/>
  <c r="J49" i="29"/>
  <c r="I49" i="29"/>
  <c r="H49" i="29"/>
  <c r="G49" i="29"/>
  <c r="F49" i="29"/>
  <c r="E49" i="29"/>
  <c r="D49" i="29"/>
  <c r="K48" i="29"/>
  <c r="J48" i="29"/>
  <c r="I48" i="29"/>
  <c r="H48" i="29"/>
  <c r="G48" i="29"/>
  <c r="F48" i="29"/>
  <c r="E48" i="29"/>
  <c r="D48" i="29"/>
  <c r="K47" i="29"/>
  <c r="J47" i="29"/>
  <c r="I47" i="29"/>
  <c r="H47" i="29"/>
  <c r="G47" i="29"/>
  <c r="F47" i="29"/>
  <c r="E47" i="29"/>
  <c r="D47" i="29"/>
  <c r="K46" i="29"/>
  <c r="J46" i="29"/>
  <c r="I46" i="29"/>
  <c r="H46" i="29"/>
  <c r="G46" i="29"/>
  <c r="F46" i="29"/>
  <c r="E46" i="29"/>
  <c r="D46" i="29"/>
  <c r="K45" i="29"/>
  <c r="J45" i="29"/>
  <c r="I45" i="29"/>
  <c r="H45" i="29"/>
  <c r="G45" i="29"/>
  <c r="F45" i="29"/>
  <c r="E45" i="29"/>
  <c r="D45" i="29"/>
  <c r="K44" i="29"/>
  <c r="J44" i="29"/>
  <c r="I44" i="29"/>
  <c r="H44" i="29"/>
  <c r="G44" i="29"/>
  <c r="F44" i="29"/>
  <c r="E44" i="29"/>
  <c r="D44" i="29"/>
  <c r="K43" i="29"/>
  <c r="J43" i="29"/>
  <c r="I43" i="29"/>
  <c r="H43" i="29"/>
  <c r="G43" i="29"/>
  <c r="F43" i="29"/>
  <c r="E43" i="29"/>
  <c r="D43" i="29"/>
  <c r="K42" i="29"/>
  <c r="J42" i="29"/>
  <c r="I42" i="29"/>
  <c r="H42" i="29"/>
  <c r="G42" i="29"/>
  <c r="F42" i="29"/>
  <c r="E42" i="29"/>
  <c r="D42" i="29"/>
  <c r="K41" i="29"/>
  <c r="J41" i="29"/>
  <c r="I41" i="29"/>
  <c r="H41" i="29"/>
  <c r="G41" i="29"/>
  <c r="F41" i="29"/>
  <c r="E41" i="29"/>
  <c r="D41" i="29"/>
  <c r="K40" i="29"/>
  <c r="J40" i="29"/>
  <c r="I40" i="29"/>
  <c r="H40" i="29"/>
  <c r="G40" i="29"/>
  <c r="F40" i="29"/>
  <c r="E40" i="29"/>
  <c r="D40" i="29"/>
  <c r="K39" i="29"/>
  <c r="J39" i="29"/>
  <c r="I39" i="29"/>
  <c r="H39" i="29"/>
  <c r="G39" i="29"/>
  <c r="F39" i="29"/>
  <c r="E39" i="29"/>
  <c r="D39" i="29"/>
  <c r="K38" i="29"/>
  <c r="J38" i="29"/>
  <c r="I38" i="29"/>
  <c r="H38" i="29"/>
  <c r="G38" i="29"/>
  <c r="F38" i="29"/>
  <c r="E38" i="29"/>
  <c r="D38" i="29"/>
  <c r="K37" i="29"/>
  <c r="J37" i="29"/>
  <c r="I37" i="29"/>
  <c r="H37" i="29"/>
  <c r="G37" i="29"/>
  <c r="F37" i="29"/>
  <c r="E37" i="29"/>
  <c r="D37" i="29"/>
  <c r="K36" i="29"/>
  <c r="J36" i="29"/>
  <c r="I36" i="29"/>
  <c r="H36" i="29"/>
  <c r="G36" i="29"/>
  <c r="F36" i="29"/>
  <c r="E36" i="29"/>
  <c r="D36" i="29"/>
  <c r="K35" i="29"/>
  <c r="J35" i="29"/>
  <c r="I35" i="29"/>
  <c r="H35" i="29"/>
  <c r="G35" i="29"/>
  <c r="F35" i="29"/>
  <c r="E35" i="29"/>
  <c r="D35" i="29"/>
  <c r="A38" i="29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 l="1"/>
  <c r="C48" i="25"/>
  <c r="C47" i="25"/>
  <c r="C46" i="25"/>
  <c r="C45" i="25"/>
  <c r="C44" i="25"/>
  <c r="C43" i="25"/>
  <c r="C42" i="25"/>
  <c r="C41" i="25"/>
  <c r="C40" i="25"/>
  <c r="C39" i="25"/>
  <c r="C38" i="25"/>
  <c r="C37" i="25"/>
  <c r="C35" i="25"/>
  <c r="C36" i="25"/>
  <c r="K109" i="25"/>
  <c r="J109" i="25"/>
  <c r="I109" i="25"/>
  <c r="H109" i="25"/>
  <c r="G109" i="25"/>
  <c r="F109" i="25"/>
  <c r="E109" i="25"/>
  <c r="D109" i="25"/>
  <c r="K108" i="25"/>
  <c r="J108" i="25"/>
  <c r="I108" i="25"/>
  <c r="H108" i="25"/>
  <c r="G108" i="25"/>
  <c r="F108" i="25"/>
  <c r="E108" i="25"/>
  <c r="D108" i="25"/>
  <c r="K107" i="25"/>
  <c r="J107" i="25"/>
  <c r="I107" i="25"/>
  <c r="H107" i="25"/>
  <c r="G107" i="25"/>
  <c r="F107" i="25"/>
  <c r="E107" i="25"/>
  <c r="D107" i="25"/>
  <c r="K106" i="25"/>
  <c r="J106" i="25"/>
  <c r="I106" i="25"/>
  <c r="H106" i="25"/>
  <c r="G106" i="25"/>
  <c r="F106" i="25"/>
  <c r="E106" i="25"/>
  <c r="D106" i="25"/>
  <c r="K105" i="25"/>
  <c r="J105" i="25"/>
  <c r="I105" i="25"/>
  <c r="H105" i="25"/>
  <c r="G105" i="25"/>
  <c r="F105" i="25"/>
  <c r="E105" i="25"/>
  <c r="D105" i="25"/>
  <c r="K104" i="25"/>
  <c r="J104" i="25"/>
  <c r="I104" i="25"/>
  <c r="H104" i="25"/>
  <c r="G104" i="25"/>
  <c r="F104" i="25"/>
  <c r="E104" i="25"/>
  <c r="D104" i="25"/>
  <c r="K103" i="25"/>
  <c r="J103" i="25"/>
  <c r="I103" i="25"/>
  <c r="H103" i="25"/>
  <c r="G103" i="25"/>
  <c r="F103" i="25"/>
  <c r="E103" i="25"/>
  <c r="D103" i="25"/>
  <c r="K102" i="25"/>
  <c r="J102" i="25"/>
  <c r="I102" i="25"/>
  <c r="H102" i="25"/>
  <c r="G102" i="25"/>
  <c r="F102" i="25"/>
  <c r="E102" i="25"/>
  <c r="D102" i="25"/>
  <c r="K101" i="25"/>
  <c r="J101" i="25"/>
  <c r="I101" i="25"/>
  <c r="H101" i="25"/>
  <c r="G101" i="25"/>
  <c r="F101" i="25"/>
  <c r="E101" i="25"/>
  <c r="D101" i="25"/>
  <c r="K100" i="25"/>
  <c r="J100" i="25"/>
  <c r="I100" i="25"/>
  <c r="H100" i="25"/>
  <c r="G100" i="25"/>
  <c r="F100" i="25"/>
  <c r="E100" i="25"/>
  <c r="D100" i="25"/>
  <c r="K99" i="25"/>
  <c r="J99" i="25"/>
  <c r="I99" i="25"/>
  <c r="H99" i="25"/>
  <c r="G99" i="25"/>
  <c r="F99" i="25"/>
  <c r="E99" i="25"/>
  <c r="D99" i="25"/>
  <c r="K98" i="25"/>
  <c r="J98" i="25"/>
  <c r="I98" i="25"/>
  <c r="H98" i="25"/>
  <c r="G98" i="25"/>
  <c r="F98" i="25"/>
  <c r="E98" i="25"/>
  <c r="D98" i="25"/>
  <c r="K97" i="25"/>
  <c r="J97" i="25"/>
  <c r="I97" i="25"/>
  <c r="H97" i="25"/>
  <c r="G97" i="25"/>
  <c r="F97" i="25"/>
  <c r="E97" i="25"/>
  <c r="D97" i="25"/>
  <c r="K96" i="25"/>
  <c r="J96" i="25"/>
  <c r="I96" i="25"/>
  <c r="H96" i="25"/>
  <c r="G96" i="25"/>
  <c r="F96" i="25"/>
  <c r="E96" i="25"/>
  <c r="D96" i="25"/>
  <c r="K95" i="25"/>
  <c r="J95" i="25"/>
  <c r="I95" i="25"/>
  <c r="H95" i="25"/>
  <c r="G95" i="25"/>
  <c r="F95" i="25"/>
  <c r="E95" i="25"/>
  <c r="D95" i="25"/>
  <c r="K94" i="25"/>
  <c r="J94" i="25"/>
  <c r="I94" i="25"/>
  <c r="H94" i="25"/>
  <c r="G94" i="25"/>
  <c r="F94" i="25"/>
  <c r="E94" i="25"/>
  <c r="D94" i="25"/>
  <c r="K93" i="25"/>
  <c r="J93" i="25"/>
  <c r="I93" i="25"/>
  <c r="H93" i="25"/>
  <c r="G93" i="25"/>
  <c r="F93" i="25"/>
  <c r="E93" i="25"/>
  <c r="D93" i="25"/>
  <c r="K92" i="25"/>
  <c r="J92" i="25"/>
  <c r="I92" i="25"/>
  <c r="H92" i="25"/>
  <c r="G92" i="25"/>
  <c r="F92" i="25"/>
  <c r="E92" i="25"/>
  <c r="D92" i="25"/>
  <c r="K91" i="25"/>
  <c r="J91" i="25"/>
  <c r="I91" i="25"/>
  <c r="H91" i="25"/>
  <c r="G91" i="25"/>
  <c r="F91" i="25"/>
  <c r="E91" i="25"/>
  <c r="D91" i="25"/>
  <c r="K90" i="25"/>
  <c r="J90" i="25"/>
  <c r="I90" i="25"/>
  <c r="H90" i="25"/>
  <c r="G90" i="25"/>
  <c r="F90" i="25"/>
  <c r="E90" i="25"/>
  <c r="D90" i="25"/>
  <c r="K89" i="25"/>
  <c r="J89" i="25"/>
  <c r="I89" i="25"/>
  <c r="H89" i="25"/>
  <c r="G89" i="25"/>
  <c r="F89" i="25"/>
  <c r="E89" i="25"/>
  <c r="D89" i="25"/>
  <c r="K88" i="25"/>
  <c r="J88" i="25"/>
  <c r="I88" i="25"/>
  <c r="H88" i="25"/>
  <c r="G88" i="25"/>
  <c r="F88" i="25"/>
  <c r="E88" i="25"/>
  <c r="D88" i="25"/>
  <c r="K87" i="25"/>
  <c r="J87" i="25"/>
  <c r="I87" i="25"/>
  <c r="H87" i="25"/>
  <c r="G87" i="25"/>
  <c r="F87" i="25"/>
  <c r="E87" i="25"/>
  <c r="D87" i="25"/>
  <c r="K86" i="25"/>
  <c r="J86" i="25"/>
  <c r="I86" i="25"/>
  <c r="H86" i="25"/>
  <c r="G86" i="25"/>
  <c r="F86" i="25"/>
  <c r="E86" i="25"/>
  <c r="D86" i="25"/>
  <c r="K85" i="25"/>
  <c r="J85" i="25"/>
  <c r="I85" i="25"/>
  <c r="H85" i="25"/>
  <c r="G85" i="25"/>
  <c r="F85" i="25"/>
  <c r="E85" i="25"/>
  <c r="D85" i="25"/>
  <c r="K84" i="25"/>
  <c r="J84" i="25"/>
  <c r="I84" i="25"/>
  <c r="H84" i="25"/>
  <c r="G84" i="25"/>
  <c r="F84" i="25"/>
  <c r="E84" i="25"/>
  <c r="D84" i="25"/>
  <c r="K83" i="25"/>
  <c r="J83" i="25"/>
  <c r="I83" i="25"/>
  <c r="H83" i="25"/>
  <c r="G83" i="25"/>
  <c r="F83" i="25"/>
  <c r="E83" i="25"/>
  <c r="D83" i="25"/>
  <c r="K82" i="25"/>
  <c r="J82" i="25"/>
  <c r="I82" i="25"/>
  <c r="H82" i="25"/>
  <c r="G82" i="25"/>
  <c r="F82" i="25"/>
  <c r="E82" i="25"/>
  <c r="D82" i="25"/>
  <c r="K81" i="25"/>
  <c r="J81" i="25"/>
  <c r="I81" i="25"/>
  <c r="H81" i="25"/>
  <c r="G81" i="25"/>
  <c r="F81" i="25"/>
  <c r="E81" i="25"/>
  <c r="D81" i="25"/>
  <c r="K80" i="25"/>
  <c r="J80" i="25"/>
  <c r="I80" i="25"/>
  <c r="H80" i="25"/>
  <c r="G80" i="25"/>
  <c r="F80" i="25"/>
  <c r="E80" i="25"/>
  <c r="D80" i="25"/>
  <c r="K79" i="25"/>
  <c r="J79" i="25"/>
  <c r="I79" i="25"/>
  <c r="H79" i="25"/>
  <c r="G79" i="25"/>
  <c r="F79" i="25"/>
  <c r="E79" i="25"/>
  <c r="D79" i="25"/>
  <c r="K78" i="25"/>
  <c r="J78" i="25"/>
  <c r="I78" i="25"/>
  <c r="H78" i="25"/>
  <c r="G78" i="25"/>
  <c r="F78" i="25"/>
  <c r="E78" i="25"/>
  <c r="D78" i="25"/>
  <c r="K77" i="25"/>
  <c r="J77" i="25"/>
  <c r="I77" i="25"/>
  <c r="H77" i="25"/>
  <c r="G77" i="25"/>
  <c r="F77" i="25"/>
  <c r="E77" i="25"/>
  <c r="D77" i="25"/>
  <c r="K76" i="25"/>
  <c r="J76" i="25"/>
  <c r="I76" i="25"/>
  <c r="H76" i="25"/>
  <c r="G76" i="25"/>
  <c r="F76" i="25"/>
  <c r="E76" i="25"/>
  <c r="D76" i="25"/>
  <c r="K75" i="25"/>
  <c r="J75" i="25"/>
  <c r="I75" i="25"/>
  <c r="H75" i="25"/>
  <c r="G75" i="25"/>
  <c r="F75" i="25"/>
  <c r="E75" i="25"/>
  <c r="D75" i="25"/>
  <c r="K74" i="25"/>
  <c r="J74" i="25"/>
  <c r="I74" i="25"/>
  <c r="H74" i="25"/>
  <c r="G74" i="25"/>
  <c r="F74" i="25"/>
  <c r="E74" i="25"/>
  <c r="D74" i="25"/>
  <c r="K73" i="25"/>
  <c r="J73" i="25"/>
  <c r="I73" i="25"/>
  <c r="H73" i="25"/>
  <c r="G73" i="25"/>
  <c r="F73" i="25"/>
  <c r="E73" i="25"/>
  <c r="D73" i="25"/>
  <c r="K72" i="25"/>
  <c r="J72" i="25"/>
  <c r="I72" i="25"/>
  <c r="H72" i="25"/>
  <c r="G72" i="25"/>
  <c r="F72" i="25"/>
  <c r="E72" i="25"/>
  <c r="D72" i="25"/>
  <c r="K71" i="25"/>
  <c r="J71" i="25"/>
  <c r="I71" i="25"/>
  <c r="H71" i="25"/>
  <c r="G71" i="25"/>
  <c r="F71" i="25"/>
  <c r="E71" i="25"/>
  <c r="D71" i="25"/>
  <c r="K70" i="25"/>
  <c r="J70" i="25"/>
  <c r="I70" i="25"/>
  <c r="H70" i="25"/>
  <c r="G70" i="25"/>
  <c r="F70" i="25"/>
  <c r="E70" i="25"/>
  <c r="D70" i="25"/>
  <c r="K69" i="25"/>
  <c r="J69" i="25"/>
  <c r="I69" i="25"/>
  <c r="H69" i="25"/>
  <c r="G69" i="25"/>
  <c r="F69" i="25"/>
  <c r="E69" i="25"/>
  <c r="D69" i="25"/>
  <c r="K68" i="25"/>
  <c r="J68" i="25"/>
  <c r="I68" i="25"/>
  <c r="H68" i="25"/>
  <c r="G68" i="25"/>
  <c r="F68" i="25"/>
  <c r="E68" i="25"/>
  <c r="D68" i="25"/>
  <c r="K67" i="25"/>
  <c r="J67" i="25"/>
  <c r="I67" i="25"/>
  <c r="H67" i="25"/>
  <c r="G67" i="25"/>
  <c r="F67" i="25"/>
  <c r="E67" i="25"/>
  <c r="D67" i="25"/>
  <c r="K66" i="25"/>
  <c r="J66" i="25"/>
  <c r="I66" i="25"/>
  <c r="H66" i="25"/>
  <c r="G66" i="25"/>
  <c r="F66" i="25"/>
  <c r="E66" i="25"/>
  <c r="D66" i="25"/>
  <c r="K65" i="25"/>
  <c r="J65" i="25"/>
  <c r="I65" i="25"/>
  <c r="H65" i="25"/>
  <c r="G65" i="25"/>
  <c r="F65" i="25"/>
  <c r="E65" i="25"/>
  <c r="D65" i="25"/>
  <c r="K64" i="25"/>
  <c r="J64" i="25"/>
  <c r="I64" i="25"/>
  <c r="H64" i="25"/>
  <c r="G64" i="25"/>
  <c r="F64" i="25"/>
  <c r="E64" i="25"/>
  <c r="D64" i="25"/>
  <c r="K63" i="25"/>
  <c r="J63" i="25"/>
  <c r="I63" i="25"/>
  <c r="H63" i="25"/>
  <c r="G63" i="25"/>
  <c r="F63" i="25"/>
  <c r="E63" i="25"/>
  <c r="D63" i="25"/>
  <c r="K62" i="25"/>
  <c r="J62" i="25"/>
  <c r="I62" i="25"/>
  <c r="H62" i="25"/>
  <c r="G62" i="25"/>
  <c r="F62" i="25"/>
  <c r="E62" i="25"/>
  <c r="D62" i="25"/>
  <c r="K61" i="25"/>
  <c r="J61" i="25"/>
  <c r="I61" i="25"/>
  <c r="H61" i="25"/>
  <c r="G61" i="25"/>
  <c r="F61" i="25"/>
  <c r="E61" i="25"/>
  <c r="D61" i="25"/>
  <c r="K60" i="25"/>
  <c r="J60" i="25"/>
  <c r="I60" i="25"/>
  <c r="H60" i="25"/>
  <c r="G60" i="25"/>
  <c r="F60" i="25"/>
  <c r="E60" i="25"/>
  <c r="D60" i="25"/>
  <c r="K59" i="25"/>
  <c r="J59" i="25"/>
  <c r="I59" i="25"/>
  <c r="H59" i="25"/>
  <c r="G59" i="25"/>
  <c r="F59" i="25"/>
  <c r="E59" i="25"/>
  <c r="D59" i="25"/>
  <c r="K58" i="25"/>
  <c r="J58" i="25"/>
  <c r="I58" i="25"/>
  <c r="H58" i="25"/>
  <c r="G58" i="25"/>
  <c r="F58" i="25"/>
  <c r="E58" i="25"/>
  <c r="D58" i="25"/>
  <c r="K57" i="25"/>
  <c r="J57" i="25"/>
  <c r="I57" i="25"/>
  <c r="H57" i="25"/>
  <c r="G57" i="25"/>
  <c r="F57" i="25"/>
  <c r="E57" i="25"/>
  <c r="D57" i="25"/>
  <c r="K56" i="25"/>
  <c r="J56" i="25"/>
  <c r="I56" i="25"/>
  <c r="H56" i="25"/>
  <c r="G56" i="25"/>
  <c r="F56" i="25"/>
  <c r="E56" i="25"/>
  <c r="D56" i="25"/>
  <c r="K55" i="25"/>
  <c r="J55" i="25"/>
  <c r="I55" i="25"/>
  <c r="H55" i="25"/>
  <c r="G55" i="25"/>
  <c r="F55" i="25"/>
  <c r="E55" i="25"/>
  <c r="D55" i="25"/>
  <c r="K54" i="25"/>
  <c r="J54" i="25"/>
  <c r="I54" i="25"/>
  <c r="H54" i="25"/>
  <c r="G54" i="25"/>
  <c r="F54" i="25"/>
  <c r="E54" i="25"/>
  <c r="D54" i="25"/>
  <c r="K53" i="25"/>
  <c r="J53" i="25"/>
  <c r="I53" i="25"/>
  <c r="H53" i="25"/>
  <c r="G53" i="25"/>
  <c r="F53" i="25"/>
  <c r="E53" i="25"/>
  <c r="D53" i="25"/>
  <c r="K52" i="25"/>
  <c r="J52" i="25"/>
  <c r="I52" i="25"/>
  <c r="H52" i="25"/>
  <c r="G52" i="25"/>
  <c r="F52" i="25"/>
  <c r="E52" i="25"/>
  <c r="D52" i="25"/>
  <c r="K51" i="25"/>
  <c r="J51" i="25"/>
  <c r="I51" i="25"/>
  <c r="H51" i="25"/>
  <c r="G51" i="25"/>
  <c r="F51" i="25"/>
  <c r="E51" i="25"/>
  <c r="D51" i="25"/>
  <c r="K50" i="25"/>
  <c r="J50" i="25"/>
  <c r="I50" i="25"/>
  <c r="H50" i="25"/>
  <c r="G50" i="25"/>
  <c r="F50" i="25"/>
  <c r="E50" i="25"/>
  <c r="D50" i="25"/>
  <c r="K49" i="25"/>
  <c r="J49" i="25"/>
  <c r="I49" i="25"/>
  <c r="H49" i="25"/>
  <c r="G49" i="25"/>
  <c r="F49" i="25"/>
  <c r="E49" i="25"/>
  <c r="D49" i="25"/>
  <c r="K48" i="25"/>
  <c r="J48" i="25"/>
  <c r="I48" i="25"/>
  <c r="H48" i="25"/>
  <c r="G48" i="25"/>
  <c r="F48" i="25"/>
  <c r="E48" i="25"/>
  <c r="D48" i="25"/>
  <c r="K47" i="25"/>
  <c r="J47" i="25"/>
  <c r="I47" i="25"/>
  <c r="H47" i="25"/>
  <c r="G47" i="25"/>
  <c r="F47" i="25"/>
  <c r="E47" i="25"/>
  <c r="D47" i="25"/>
  <c r="K46" i="25"/>
  <c r="J46" i="25"/>
  <c r="I46" i="25"/>
  <c r="H46" i="25"/>
  <c r="G46" i="25"/>
  <c r="F46" i="25"/>
  <c r="E46" i="25"/>
  <c r="D46" i="25"/>
  <c r="K45" i="25"/>
  <c r="J45" i="25"/>
  <c r="I45" i="25"/>
  <c r="H45" i="25"/>
  <c r="G45" i="25"/>
  <c r="F45" i="25"/>
  <c r="E45" i="25"/>
  <c r="D45" i="25"/>
  <c r="K44" i="25"/>
  <c r="J44" i="25"/>
  <c r="I44" i="25"/>
  <c r="H44" i="25"/>
  <c r="G44" i="25"/>
  <c r="F44" i="25"/>
  <c r="E44" i="25"/>
  <c r="D44" i="25"/>
  <c r="K43" i="25"/>
  <c r="J43" i="25"/>
  <c r="I43" i="25"/>
  <c r="H43" i="25"/>
  <c r="G43" i="25"/>
  <c r="F43" i="25"/>
  <c r="E43" i="25"/>
  <c r="D43" i="25"/>
  <c r="K42" i="25"/>
  <c r="J42" i="25"/>
  <c r="I42" i="25"/>
  <c r="H42" i="25"/>
  <c r="G42" i="25"/>
  <c r="F42" i="25"/>
  <c r="E42" i="25"/>
  <c r="D42" i="25"/>
  <c r="K41" i="25"/>
  <c r="J41" i="25"/>
  <c r="I41" i="25"/>
  <c r="H41" i="25"/>
  <c r="G41" i="25"/>
  <c r="F41" i="25"/>
  <c r="E41" i="25"/>
  <c r="D41" i="25"/>
  <c r="K40" i="25"/>
  <c r="J40" i="25"/>
  <c r="I40" i="25"/>
  <c r="H40" i="25"/>
  <c r="G40" i="25"/>
  <c r="F40" i="25"/>
  <c r="E40" i="25"/>
  <c r="D40" i="25"/>
  <c r="K39" i="25"/>
  <c r="J39" i="25"/>
  <c r="I39" i="25"/>
  <c r="H39" i="25"/>
  <c r="G39" i="25"/>
  <c r="F39" i="25"/>
  <c r="E39" i="25"/>
  <c r="D39" i="25"/>
  <c r="K38" i="25"/>
  <c r="J38" i="25"/>
  <c r="I38" i="25"/>
  <c r="H38" i="25"/>
  <c r="G38" i="25"/>
  <c r="F38" i="25"/>
  <c r="E38" i="25"/>
  <c r="D38" i="25"/>
  <c r="K37" i="25"/>
  <c r="J37" i="25"/>
  <c r="I37" i="25"/>
  <c r="H37" i="25"/>
  <c r="G37" i="25"/>
  <c r="F37" i="25"/>
  <c r="E37" i="25"/>
  <c r="D37" i="25"/>
  <c r="K36" i="25"/>
  <c r="J36" i="25"/>
  <c r="I36" i="25"/>
  <c r="H36" i="25"/>
  <c r="G36" i="25"/>
  <c r="F36" i="25"/>
  <c r="E36" i="25"/>
  <c r="D36" i="25"/>
  <c r="K35" i="25"/>
  <c r="J35" i="25"/>
  <c r="I35" i="25"/>
  <c r="H35" i="25"/>
  <c r="G35" i="25"/>
  <c r="F35" i="25"/>
  <c r="E35" i="25"/>
  <c r="D35" i="25"/>
  <c r="A38" i="25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K109" i="23"/>
  <c r="J109" i="23"/>
  <c r="I109" i="23"/>
  <c r="H109" i="23"/>
  <c r="G109" i="23"/>
  <c r="F109" i="23"/>
  <c r="E109" i="23"/>
  <c r="D109" i="23"/>
  <c r="K108" i="23"/>
  <c r="J108" i="23"/>
  <c r="I108" i="23"/>
  <c r="H108" i="23"/>
  <c r="G108" i="23"/>
  <c r="F108" i="23"/>
  <c r="E108" i="23"/>
  <c r="D108" i="23"/>
  <c r="K107" i="23"/>
  <c r="J107" i="23"/>
  <c r="I107" i="23"/>
  <c r="H107" i="23"/>
  <c r="G107" i="23"/>
  <c r="F107" i="23"/>
  <c r="E107" i="23"/>
  <c r="D107" i="23"/>
  <c r="K106" i="23"/>
  <c r="J106" i="23"/>
  <c r="I106" i="23"/>
  <c r="H106" i="23"/>
  <c r="G106" i="23"/>
  <c r="F106" i="23"/>
  <c r="E106" i="23"/>
  <c r="D106" i="23"/>
  <c r="K105" i="23"/>
  <c r="J105" i="23"/>
  <c r="I105" i="23"/>
  <c r="H105" i="23"/>
  <c r="G105" i="23"/>
  <c r="F105" i="23"/>
  <c r="E105" i="23"/>
  <c r="D105" i="23"/>
  <c r="K104" i="23"/>
  <c r="J104" i="23"/>
  <c r="I104" i="23"/>
  <c r="H104" i="23"/>
  <c r="G104" i="23"/>
  <c r="F104" i="23"/>
  <c r="E104" i="23"/>
  <c r="D104" i="23"/>
  <c r="K103" i="23"/>
  <c r="J103" i="23"/>
  <c r="I103" i="23"/>
  <c r="H103" i="23"/>
  <c r="G103" i="23"/>
  <c r="F103" i="23"/>
  <c r="E103" i="23"/>
  <c r="D103" i="23"/>
  <c r="K102" i="23"/>
  <c r="J102" i="23"/>
  <c r="I102" i="23"/>
  <c r="H102" i="23"/>
  <c r="G102" i="23"/>
  <c r="F102" i="23"/>
  <c r="E102" i="23"/>
  <c r="D102" i="23"/>
  <c r="K101" i="23"/>
  <c r="J101" i="23"/>
  <c r="I101" i="23"/>
  <c r="H101" i="23"/>
  <c r="G101" i="23"/>
  <c r="F101" i="23"/>
  <c r="E101" i="23"/>
  <c r="D101" i="23"/>
  <c r="K100" i="23"/>
  <c r="J100" i="23"/>
  <c r="I100" i="23"/>
  <c r="H100" i="23"/>
  <c r="G100" i="23"/>
  <c r="F100" i="23"/>
  <c r="E100" i="23"/>
  <c r="D100" i="23"/>
  <c r="K99" i="23"/>
  <c r="J99" i="23"/>
  <c r="I99" i="23"/>
  <c r="H99" i="23"/>
  <c r="G99" i="23"/>
  <c r="F99" i="23"/>
  <c r="E99" i="23"/>
  <c r="D99" i="23"/>
  <c r="K98" i="23"/>
  <c r="J98" i="23"/>
  <c r="I98" i="23"/>
  <c r="H98" i="23"/>
  <c r="G98" i="23"/>
  <c r="F98" i="23"/>
  <c r="E98" i="23"/>
  <c r="D98" i="23"/>
  <c r="K97" i="23"/>
  <c r="J97" i="23"/>
  <c r="I97" i="23"/>
  <c r="H97" i="23"/>
  <c r="G97" i="23"/>
  <c r="F97" i="23"/>
  <c r="E97" i="23"/>
  <c r="D97" i="23"/>
  <c r="K96" i="23"/>
  <c r="J96" i="23"/>
  <c r="I96" i="23"/>
  <c r="H96" i="23"/>
  <c r="G96" i="23"/>
  <c r="F96" i="23"/>
  <c r="E96" i="23"/>
  <c r="D96" i="23"/>
  <c r="K95" i="23"/>
  <c r="J95" i="23"/>
  <c r="I95" i="23"/>
  <c r="H95" i="23"/>
  <c r="G95" i="23"/>
  <c r="F95" i="23"/>
  <c r="E95" i="23"/>
  <c r="D95" i="23"/>
  <c r="K94" i="23"/>
  <c r="J94" i="23"/>
  <c r="I94" i="23"/>
  <c r="H94" i="23"/>
  <c r="G94" i="23"/>
  <c r="F94" i="23"/>
  <c r="E94" i="23"/>
  <c r="D94" i="23"/>
  <c r="K93" i="23"/>
  <c r="J93" i="23"/>
  <c r="I93" i="23"/>
  <c r="H93" i="23"/>
  <c r="G93" i="23"/>
  <c r="F93" i="23"/>
  <c r="E93" i="23"/>
  <c r="D93" i="23"/>
  <c r="K92" i="23"/>
  <c r="J92" i="23"/>
  <c r="I92" i="23"/>
  <c r="H92" i="23"/>
  <c r="G92" i="23"/>
  <c r="F92" i="23"/>
  <c r="E92" i="23"/>
  <c r="D92" i="23"/>
  <c r="K91" i="23"/>
  <c r="J91" i="23"/>
  <c r="I91" i="23"/>
  <c r="H91" i="23"/>
  <c r="G91" i="23"/>
  <c r="F91" i="23"/>
  <c r="E91" i="23"/>
  <c r="D91" i="23"/>
  <c r="K90" i="23"/>
  <c r="J90" i="23"/>
  <c r="I90" i="23"/>
  <c r="H90" i="23"/>
  <c r="G90" i="23"/>
  <c r="F90" i="23"/>
  <c r="E90" i="23"/>
  <c r="D90" i="23"/>
  <c r="K89" i="23"/>
  <c r="J89" i="23"/>
  <c r="I89" i="23"/>
  <c r="H89" i="23"/>
  <c r="G89" i="23"/>
  <c r="F89" i="23"/>
  <c r="E89" i="23"/>
  <c r="D89" i="23"/>
  <c r="K88" i="23"/>
  <c r="J88" i="23"/>
  <c r="I88" i="23"/>
  <c r="H88" i="23"/>
  <c r="G88" i="23"/>
  <c r="F88" i="23"/>
  <c r="E88" i="23"/>
  <c r="D88" i="23"/>
  <c r="K87" i="23"/>
  <c r="J87" i="23"/>
  <c r="I87" i="23"/>
  <c r="H87" i="23"/>
  <c r="G87" i="23"/>
  <c r="F87" i="23"/>
  <c r="E87" i="23"/>
  <c r="D87" i="23"/>
  <c r="K86" i="23"/>
  <c r="J86" i="23"/>
  <c r="I86" i="23"/>
  <c r="H86" i="23"/>
  <c r="G86" i="23"/>
  <c r="F86" i="23"/>
  <c r="E86" i="23"/>
  <c r="D86" i="23"/>
  <c r="K85" i="23"/>
  <c r="J85" i="23"/>
  <c r="I85" i="23"/>
  <c r="H85" i="23"/>
  <c r="G85" i="23"/>
  <c r="F85" i="23"/>
  <c r="E85" i="23"/>
  <c r="D85" i="23"/>
  <c r="K84" i="23"/>
  <c r="J84" i="23"/>
  <c r="I84" i="23"/>
  <c r="H84" i="23"/>
  <c r="G84" i="23"/>
  <c r="F84" i="23"/>
  <c r="E84" i="23"/>
  <c r="D84" i="23"/>
  <c r="K83" i="23"/>
  <c r="J83" i="23"/>
  <c r="I83" i="23"/>
  <c r="H83" i="23"/>
  <c r="G83" i="23"/>
  <c r="F83" i="23"/>
  <c r="E83" i="23"/>
  <c r="D83" i="23"/>
  <c r="K82" i="23"/>
  <c r="J82" i="23"/>
  <c r="I82" i="23"/>
  <c r="H82" i="23"/>
  <c r="G82" i="23"/>
  <c r="F82" i="23"/>
  <c r="E82" i="23"/>
  <c r="D82" i="23"/>
  <c r="K81" i="23"/>
  <c r="J81" i="23"/>
  <c r="I81" i="23"/>
  <c r="H81" i="23"/>
  <c r="G81" i="23"/>
  <c r="F81" i="23"/>
  <c r="E81" i="23"/>
  <c r="D81" i="23"/>
  <c r="K80" i="23"/>
  <c r="J80" i="23"/>
  <c r="I80" i="23"/>
  <c r="H80" i="23"/>
  <c r="G80" i="23"/>
  <c r="F80" i="23"/>
  <c r="E80" i="23"/>
  <c r="D80" i="23"/>
  <c r="K79" i="23"/>
  <c r="J79" i="23"/>
  <c r="I79" i="23"/>
  <c r="H79" i="23"/>
  <c r="G79" i="23"/>
  <c r="F79" i="23"/>
  <c r="E79" i="23"/>
  <c r="D79" i="23"/>
  <c r="K78" i="23"/>
  <c r="J78" i="23"/>
  <c r="I78" i="23"/>
  <c r="H78" i="23"/>
  <c r="G78" i="23"/>
  <c r="F78" i="23"/>
  <c r="E78" i="23"/>
  <c r="D78" i="23"/>
  <c r="K77" i="23"/>
  <c r="J77" i="23"/>
  <c r="I77" i="23"/>
  <c r="H77" i="23"/>
  <c r="G77" i="23"/>
  <c r="F77" i="23"/>
  <c r="E77" i="23"/>
  <c r="D77" i="23"/>
  <c r="K76" i="23"/>
  <c r="J76" i="23"/>
  <c r="I76" i="23"/>
  <c r="H76" i="23"/>
  <c r="G76" i="23"/>
  <c r="F76" i="23"/>
  <c r="E76" i="23"/>
  <c r="D76" i="23"/>
  <c r="K75" i="23"/>
  <c r="J75" i="23"/>
  <c r="I75" i="23"/>
  <c r="H75" i="23"/>
  <c r="G75" i="23"/>
  <c r="F75" i="23"/>
  <c r="E75" i="23"/>
  <c r="D75" i="23"/>
  <c r="K74" i="23"/>
  <c r="J74" i="23"/>
  <c r="I74" i="23"/>
  <c r="H74" i="23"/>
  <c r="G74" i="23"/>
  <c r="F74" i="23"/>
  <c r="E74" i="23"/>
  <c r="D74" i="23"/>
  <c r="K73" i="23"/>
  <c r="J73" i="23"/>
  <c r="I73" i="23"/>
  <c r="H73" i="23"/>
  <c r="G73" i="23"/>
  <c r="F73" i="23"/>
  <c r="E73" i="23"/>
  <c r="D73" i="23"/>
  <c r="K72" i="23"/>
  <c r="J72" i="23"/>
  <c r="I72" i="23"/>
  <c r="H72" i="23"/>
  <c r="G72" i="23"/>
  <c r="F72" i="23"/>
  <c r="E72" i="23"/>
  <c r="D72" i="23"/>
  <c r="K71" i="23"/>
  <c r="J71" i="23"/>
  <c r="I71" i="23"/>
  <c r="H71" i="23"/>
  <c r="G71" i="23"/>
  <c r="F71" i="23"/>
  <c r="E71" i="23"/>
  <c r="D71" i="23"/>
  <c r="K70" i="23"/>
  <c r="J70" i="23"/>
  <c r="I70" i="23"/>
  <c r="H70" i="23"/>
  <c r="G70" i="23"/>
  <c r="F70" i="23"/>
  <c r="E70" i="23"/>
  <c r="D70" i="23"/>
  <c r="K69" i="23"/>
  <c r="J69" i="23"/>
  <c r="I69" i="23"/>
  <c r="H69" i="23"/>
  <c r="G69" i="23"/>
  <c r="F69" i="23"/>
  <c r="E69" i="23"/>
  <c r="D69" i="23"/>
  <c r="K68" i="23"/>
  <c r="J68" i="23"/>
  <c r="I68" i="23"/>
  <c r="H68" i="23"/>
  <c r="G68" i="23"/>
  <c r="F68" i="23"/>
  <c r="E68" i="23"/>
  <c r="D68" i="23"/>
  <c r="K67" i="23"/>
  <c r="J67" i="23"/>
  <c r="I67" i="23"/>
  <c r="H67" i="23"/>
  <c r="G67" i="23"/>
  <c r="F67" i="23"/>
  <c r="E67" i="23"/>
  <c r="D67" i="23"/>
  <c r="K66" i="23"/>
  <c r="J66" i="23"/>
  <c r="I66" i="23"/>
  <c r="H66" i="23"/>
  <c r="G66" i="23"/>
  <c r="F66" i="23"/>
  <c r="E66" i="23"/>
  <c r="D66" i="23"/>
  <c r="K65" i="23"/>
  <c r="J65" i="23"/>
  <c r="I65" i="23"/>
  <c r="H65" i="23"/>
  <c r="G65" i="23"/>
  <c r="F65" i="23"/>
  <c r="E65" i="23"/>
  <c r="D65" i="23"/>
  <c r="K64" i="23"/>
  <c r="J64" i="23"/>
  <c r="I64" i="23"/>
  <c r="H64" i="23"/>
  <c r="G64" i="23"/>
  <c r="F64" i="23"/>
  <c r="E64" i="23"/>
  <c r="D64" i="23"/>
  <c r="K63" i="23"/>
  <c r="J63" i="23"/>
  <c r="I63" i="23"/>
  <c r="H63" i="23"/>
  <c r="G63" i="23"/>
  <c r="F63" i="23"/>
  <c r="E63" i="23"/>
  <c r="D63" i="23"/>
  <c r="K62" i="23"/>
  <c r="J62" i="23"/>
  <c r="I62" i="23"/>
  <c r="H62" i="23"/>
  <c r="G62" i="23"/>
  <c r="F62" i="23"/>
  <c r="E62" i="23"/>
  <c r="D62" i="23"/>
  <c r="K61" i="23"/>
  <c r="J61" i="23"/>
  <c r="I61" i="23"/>
  <c r="H61" i="23"/>
  <c r="G61" i="23"/>
  <c r="F61" i="23"/>
  <c r="E61" i="23"/>
  <c r="D61" i="23"/>
  <c r="K60" i="23"/>
  <c r="J60" i="23"/>
  <c r="I60" i="23"/>
  <c r="H60" i="23"/>
  <c r="G60" i="23"/>
  <c r="F60" i="23"/>
  <c r="E60" i="23"/>
  <c r="D60" i="23"/>
  <c r="K59" i="23"/>
  <c r="J59" i="23"/>
  <c r="I59" i="23"/>
  <c r="H59" i="23"/>
  <c r="G59" i="23"/>
  <c r="F59" i="23"/>
  <c r="E59" i="23"/>
  <c r="D59" i="23"/>
  <c r="K58" i="23"/>
  <c r="J58" i="23"/>
  <c r="I58" i="23"/>
  <c r="H58" i="23"/>
  <c r="G58" i="23"/>
  <c r="F58" i="23"/>
  <c r="E58" i="23"/>
  <c r="D58" i="23"/>
  <c r="K57" i="23"/>
  <c r="J57" i="23"/>
  <c r="I57" i="23"/>
  <c r="H57" i="23"/>
  <c r="G57" i="23"/>
  <c r="F57" i="23"/>
  <c r="E57" i="23"/>
  <c r="D57" i="23"/>
  <c r="K56" i="23"/>
  <c r="J56" i="23"/>
  <c r="I56" i="23"/>
  <c r="H56" i="23"/>
  <c r="G56" i="23"/>
  <c r="F56" i="23"/>
  <c r="E56" i="23"/>
  <c r="D56" i="23"/>
  <c r="K55" i="23"/>
  <c r="J55" i="23"/>
  <c r="I55" i="23"/>
  <c r="H55" i="23"/>
  <c r="G55" i="23"/>
  <c r="F55" i="23"/>
  <c r="E55" i="23"/>
  <c r="D55" i="23"/>
  <c r="K54" i="23"/>
  <c r="J54" i="23"/>
  <c r="I54" i="23"/>
  <c r="H54" i="23"/>
  <c r="G54" i="23"/>
  <c r="F54" i="23"/>
  <c r="E54" i="23"/>
  <c r="D54" i="23"/>
  <c r="K53" i="23"/>
  <c r="J53" i="23"/>
  <c r="I53" i="23"/>
  <c r="H53" i="23"/>
  <c r="G53" i="23"/>
  <c r="F53" i="23"/>
  <c r="E53" i="23"/>
  <c r="D53" i="23"/>
  <c r="K52" i="23"/>
  <c r="J52" i="23"/>
  <c r="I52" i="23"/>
  <c r="H52" i="23"/>
  <c r="G52" i="23"/>
  <c r="F52" i="23"/>
  <c r="E52" i="23"/>
  <c r="D52" i="23"/>
  <c r="K51" i="23"/>
  <c r="J51" i="23"/>
  <c r="I51" i="23"/>
  <c r="H51" i="23"/>
  <c r="G51" i="23"/>
  <c r="F51" i="23"/>
  <c r="E51" i="23"/>
  <c r="D51" i="23"/>
  <c r="K50" i="23"/>
  <c r="J50" i="23"/>
  <c r="I50" i="23"/>
  <c r="H50" i="23"/>
  <c r="G50" i="23"/>
  <c r="F50" i="23"/>
  <c r="E50" i="23"/>
  <c r="D50" i="23"/>
  <c r="K49" i="23"/>
  <c r="J49" i="23"/>
  <c r="I49" i="23"/>
  <c r="H49" i="23"/>
  <c r="G49" i="23"/>
  <c r="F49" i="23"/>
  <c r="E49" i="23"/>
  <c r="D49" i="23"/>
  <c r="K48" i="23"/>
  <c r="J48" i="23"/>
  <c r="I48" i="23"/>
  <c r="H48" i="23"/>
  <c r="G48" i="23"/>
  <c r="F48" i="23"/>
  <c r="E48" i="23"/>
  <c r="D48" i="23"/>
  <c r="K47" i="23"/>
  <c r="J47" i="23"/>
  <c r="I47" i="23"/>
  <c r="H47" i="23"/>
  <c r="G47" i="23"/>
  <c r="F47" i="23"/>
  <c r="E47" i="23"/>
  <c r="D47" i="23"/>
  <c r="K46" i="23"/>
  <c r="J46" i="23"/>
  <c r="I46" i="23"/>
  <c r="H46" i="23"/>
  <c r="G46" i="23"/>
  <c r="F46" i="23"/>
  <c r="E46" i="23"/>
  <c r="D46" i="23"/>
  <c r="K45" i="23"/>
  <c r="J45" i="23"/>
  <c r="I45" i="23"/>
  <c r="H45" i="23"/>
  <c r="G45" i="23"/>
  <c r="F45" i="23"/>
  <c r="E45" i="23"/>
  <c r="D45" i="23"/>
  <c r="K44" i="23"/>
  <c r="J44" i="23"/>
  <c r="I44" i="23"/>
  <c r="H44" i="23"/>
  <c r="G44" i="23"/>
  <c r="F44" i="23"/>
  <c r="E44" i="23"/>
  <c r="D44" i="23"/>
  <c r="K43" i="23"/>
  <c r="J43" i="23"/>
  <c r="I43" i="23"/>
  <c r="H43" i="23"/>
  <c r="G43" i="23"/>
  <c r="F43" i="23"/>
  <c r="E43" i="23"/>
  <c r="D43" i="23"/>
  <c r="K42" i="23"/>
  <c r="J42" i="23"/>
  <c r="I42" i="23"/>
  <c r="H42" i="23"/>
  <c r="G42" i="23"/>
  <c r="F42" i="23"/>
  <c r="E42" i="23"/>
  <c r="D42" i="23"/>
  <c r="K41" i="23"/>
  <c r="J41" i="23"/>
  <c r="I41" i="23"/>
  <c r="H41" i="23"/>
  <c r="G41" i="23"/>
  <c r="F41" i="23"/>
  <c r="E41" i="23"/>
  <c r="D41" i="23"/>
  <c r="K40" i="23"/>
  <c r="J40" i="23"/>
  <c r="I40" i="23"/>
  <c r="H40" i="23"/>
  <c r="G40" i="23"/>
  <c r="F40" i="23"/>
  <c r="E40" i="23"/>
  <c r="D40" i="23"/>
  <c r="K39" i="23"/>
  <c r="J39" i="23"/>
  <c r="I39" i="23"/>
  <c r="H39" i="23"/>
  <c r="G39" i="23"/>
  <c r="F39" i="23"/>
  <c r="E39" i="23"/>
  <c r="D39" i="23"/>
  <c r="K38" i="23"/>
  <c r="J38" i="23"/>
  <c r="I38" i="23"/>
  <c r="H38" i="23"/>
  <c r="G38" i="23"/>
  <c r="F38" i="23"/>
  <c r="E38" i="23"/>
  <c r="D38" i="23"/>
  <c r="K37" i="23"/>
  <c r="J37" i="23"/>
  <c r="I37" i="23"/>
  <c r="H37" i="23"/>
  <c r="G37" i="23"/>
  <c r="F37" i="23"/>
  <c r="E37" i="23"/>
  <c r="D37" i="23"/>
  <c r="K36" i="23"/>
  <c r="J36" i="23"/>
  <c r="I36" i="23"/>
  <c r="H36" i="23"/>
  <c r="G36" i="23"/>
  <c r="F36" i="23"/>
  <c r="E36" i="23"/>
  <c r="D36" i="23"/>
  <c r="K35" i="23"/>
  <c r="J35" i="23"/>
  <c r="I35" i="23"/>
  <c r="H35" i="23"/>
  <c r="G35" i="23"/>
  <c r="F35" i="23"/>
  <c r="E35" i="23"/>
  <c r="D35" i="23"/>
  <c r="A38" i="23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K109" i="21"/>
  <c r="J109" i="21"/>
  <c r="I109" i="21"/>
  <c r="H109" i="21"/>
  <c r="G109" i="21"/>
  <c r="F109" i="21"/>
  <c r="E109" i="21"/>
  <c r="D109" i="21"/>
  <c r="K108" i="21"/>
  <c r="J108" i="21"/>
  <c r="I108" i="21"/>
  <c r="H108" i="21"/>
  <c r="G108" i="21"/>
  <c r="F108" i="21"/>
  <c r="E108" i="21"/>
  <c r="D108" i="21"/>
  <c r="K107" i="21"/>
  <c r="J107" i="21"/>
  <c r="I107" i="21"/>
  <c r="H107" i="21"/>
  <c r="G107" i="21"/>
  <c r="F107" i="21"/>
  <c r="E107" i="21"/>
  <c r="D107" i="21"/>
  <c r="K106" i="21"/>
  <c r="J106" i="21"/>
  <c r="I106" i="21"/>
  <c r="H106" i="21"/>
  <c r="G106" i="21"/>
  <c r="F106" i="21"/>
  <c r="E106" i="21"/>
  <c r="D106" i="21"/>
  <c r="K105" i="21"/>
  <c r="J105" i="21"/>
  <c r="I105" i="21"/>
  <c r="H105" i="21"/>
  <c r="G105" i="21"/>
  <c r="F105" i="21"/>
  <c r="E105" i="21"/>
  <c r="D105" i="21"/>
  <c r="K104" i="21"/>
  <c r="J104" i="21"/>
  <c r="I104" i="21"/>
  <c r="H104" i="21"/>
  <c r="G104" i="21"/>
  <c r="F104" i="21"/>
  <c r="E104" i="21"/>
  <c r="D104" i="21"/>
  <c r="K103" i="21"/>
  <c r="J103" i="21"/>
  <c r="I103" i="21"/>
  <c r="H103" i="21"/>
  <c r="G103" i="21"/>
  <c r="F103" i="21"/>
  <c r="E103" i="21"/>
  <c r="D103" i="21"/>
  <c r="K102" i="21"/>
  <c r="J102" i="21"/>
  <c r="I102" i="21"/>
  <c r="H102" i="21"/>
  <c r="G102" i="21"/>
  <c r="F102" i="21"/>
  <c r="E102" i="21"/>
  <c r="D102" i="21"/>
  <c r="K101" i="21"/>
  <c r="J101" i="21"/>
  <c r="I101" i="21"/>
  <c r="H101" i="21"/>
  <c r="G101" i="21"/>
  <c r="F101" i="21"/>
  <c r="E101" i="21"/>
  <c r="D101" i="21"/>
  <c r="K100" i="21"/>
  <c r="J100" i="21"/>
  <c r="I100" i="21"/>
  <c r="H100" i="21"/>
  <c r="G100" i="21"/>
  <c r="F100" i="21"/>
  <c r="E100" i="21"/>
  <c r="D100" i="21"/>
  <c r="K99" i="21"/>
  <c r="J99" i="21"/>
  <c r="I99" i="21"/>
  <c r="H99" i="21"/>
  <c r="G99" i="21"/>
  <c r="F99" i="21"/>
  <c r="E99" i="21"/>
  <c r="D99" i="21"/>
  <c r="K98" i="21"/>
  <c r="J98" i="21"/>
  <c r="I98" i="21"/>
  <c r="H98" i="21"/>
  <c r="G98" i="21"/>
  <c r="F98" i="21"/>
  <c r="E98" i="21"/>
  <c r="D98" i="21"/>
  <c r="K97" i="21"/>
  <c r="J97" i="21"/>
  <c r="I97" i="21"/>
  <c r="H97" i="21"/>
  <c r="G97" i="21"/>
  <c r="F97" i="21"/>
  <c r="E97" i="21"/>
  <c r="D97" i="21"/>
  <c r="K96" i="21"/>
  <c r="J96" i="21"/>
  <c r="I96" i="21"/>
  <c r="H96" i="21"/>
  <c r="G96" i="21"/>
  <c r="F96" i="21"/>
  <c r="E96" i="21"/>
  <c r="D96" i="21"/>
  <c r="K95" i="21"/>
  <c r="J95" i="21"/>
  <c r="I95" i="21"/>
  <c r="H95" i="21"/>
  <c r="G95" i="21"/>
  <c r="F95" i="21"/>
  <c r="E95" i="21"/>
  <c r="D95" i="21"/>
  <c r="K94" i="21"/>
  <c r="J94" i="21"/>
  <c r="I94" i="21"/>
  <c r="H94" i="21"/>
  <c r="G94" i="21"/>
  <c r="F94" i="21"/>
  <c r="E94" i="21"/>
  <c r="D94" i="21"/>
  <c r="K93" i="21"/>
  <c r="J93" i="21"/>
  <c r="I93" i="21"/>
  <c r="H93" i="21"/>
  <c r="G93" i="21"/>
  <c r="F93" i="21"/>
  <c r="E93" i="21"/>
  <c r="D93" i="21"/>
  <c r="K92" i="21"/>
  <c r="J92" i="21"/>
  <c r="I92" i="21"/>
  <c r="H92" i="21"/>
  <c r="G92" i="21"/>
  <c r="F92" i="21"/>
  <c r="E92" i="21"/>
  <c r="D92" i="21"/>
  <c r="K91" i="21"/>
  <c r="J91" i="21"/>
  <c r="I91" i="21"/>
  <c r="H91" i="21"/>
  <c r="G91" i="21"/>
  <c r="F91" i="21"/>
  <c r="E91" i="21"/>
  <c r="D91" i="21"/>
  <c r="K90" i="21"/>
  <c r="J90" i="21"/>
  <c r="I90" i="21"/>
  <c r="H90" i="21"/>
  <c r="G90" i="21"/>
  <c r="F90" i="21"/>
  <c r="E90" i="21"/>
  <c r="D90" i="21"/>
  <c r="K89" i="21"/>
  <c r="J89" i="21"/>
  <c r="I89" i="21"/>
  <c r="H89" i="21"/>
  <c r="G89" i="21"/>
  <c r="F89" i="21"/>
  <c r="E89" i="21"/>
  <c r="D89" i="21"/>
  <c r="K88" i="21"/>
  <c r="J88" i="21"/>
  <c r="I88" i="21"/>
  <c r="H88" i="21"/>
  <c r="G88" i="21"/>
  <c r="F88" i="21"/>
  <c r="E88" i="21"/>
  <c r="D88" i="21"/>
  <c r="K87" i="21"/>
  <c r="J87" i="21"/>
  <c r="I87" i="21"/>
  <c r="H87" i="21"/>
  <c r="G87" i="21"/>
  <c r="F87" i="21"/>
  <c r="E87" i="21"/>
  <c r="D87" i="21"/>
  <c r="K86" i="21"/>
  <c r="J86" i="21"/>
  <c r="I86" i="21"/>
  <c r="H86" i="21"/>
  <c r="G86" i="21"/>
  <c r="F86" i="21"/>
  <c r="E86" i="21"/>
  <c r="D86" i="21"/>
  <c r="K85" i="21"/>
  <c r="J85" i="21"/>
  <c r="I85" i="21"/>
  <c r="H85" i="21"/>
  <c r="G85" i="21"/>
  <c r="F85" i="21"/>
  <c r="E85" i="21"/>
  <c r="D85" i="21"/>
  <c r="K84" i="21"/>
  <c r="J84" i="21"/>
  <c r="I84" i="21"/>
  <c r="H84" i="21"/>
  <c r="G84" i="21"/>
  <c r="F84" i="21"/>
  <c r="E84" i="21"/>
  <c r="D84" i="21"/>
  <c r="K83" i="21"/>
  <c r="J83" i="21"/>
  <c r="I83" i="21"/>
  <c r="H83" i="21"/>
  <c r="G83" i="21"/>
  <c r="F83" i="21"/>
  <c r="E83" i="21"/>
  <c r="D83" i="21"/>
  <c r="K82" i="21"/>
  <c r="J82" i="21"/>
  <c r="I82" i="21"/>
  <c r="H82" i="21"/>
  <c r="G82" i="21"/>
  <c r="F82" i="21"/>
  <c r="E82" i="21"/>
  <c r="D82" i="21"/>
  <c r="K81" i="21"/>
  <c r="J81" i="21"/>
  <c r="I81" i="21"/>
  <c r="H81" i="21"/>
  <c r="G81" i="21"/>
  <c r="F81" i="21"/>
  <c r="E81" i="21"/>
  <c r="D81" i="21"/>
  <c r="K80" i="21"/>
  <c r="J80" i="21"/>
  <c r="I80" i="21"/>
  <c r="H80" i="21"/>
  <c r="G80" i="21"/>
  <c r="F80" i="21"/>
  <c r="E80" i="21"/>
  <c r="D80" i="21"/>
  <c r="K79" i="21"/>
  <c r="J79" i="21"/>
  <c r="I79" i="21"/>
  <c r="H79" i="21"/>
  <c r="G79" i="21"/>
  <c r="F79" i="21"/>
  <c r="E79" i="21"/>
  <c r="D79" i="21"/>
  <c r="K78" i="21"/>
  <c r="J78" i="21"/>
  <c r="I78" i="21"/>
  <c r="H78" i="21"/>
  <c r="G78" i="21"/>
  <c r="F78" i="21"/>
  <c r="E78" i="21"/>
  <c r="D78" i="21"/>
  <c r="K77" i="21"/>
  <c r="J77" i="21"/>
  <c r="I77" i="21"/>
  <c r="H77" i="21"/>
  <c r="G77" i="21"/>
  <c r="F77" i="21"/>
  <c r="E77" i="21"/>
  <c r="D77" i="21"/>
  <c r="K76" i="21"/>
  <c r="J76" i="21"/>
  <c r="I76" i="21"/>
  <c r="H76" i="21"/>
  <c r="G76" i="21"/>
  <c r="F76" i="21"/>
  <c r="E76" i="21"/>
  <c r="D76" i="21"/>
  <c r="K75" i="21"/>
  <c r="J75" i="21"/>
  <c r="I75" i="21"/>
  <c r="H75" i="21"/>
  <c r="G75" i="21"/>
  <c r="F75" i="21"/>
  <c r="E75" i="21"/>
  <c r="D75" i="21"/>
  <c r="K74" i="21"/>
  <c r="J74" i="21"/>
  <c r="I74" i="21"/>
  <c r="H74" i="21"/>
  <c r="G74" i="21"/>
  <c r="F74" i="21"/>
  <c r="E74" i="21"/>
  <c r="D74" i="21"/>
  <c r="K73" i="21"/>
  <c r="J73" i="21"/>
  <c r="I73" i="21"/>
  <c r="H73" i="21"/>
  <c r="G73" i="21"/>
  <c r="F73" i="21"/>
  <c r="E73" i="21"/>
  <c r="D73" i="21"/>
  <c r="K72" i="21"/>
  <c r="J72" i="21"/>
  <c r="I72" i="21"/>
  <c r="H72" i="21"/>
  <c r="G72" i="21"/>
  <c r="F72" i="21"/>
  <c r="E72" i="21"/>
  <c r="D72" i="21"/>
  <c r="K71" i="21"/>
  <c r="J71" i="21"/>
  <c r="I71" i="21"/>
  <c r="H71" i="21"/>
  <c r="G71" i="21"/>
  <c r="F71" i="21"/>
  <c r="E71" i="21"/>
  <c r="D71" i="21"/>
  <c r="K70" i="21"/>
  <c r="J70" i="21"/>
  <c r="I70" i="21"/>
  <c r="H70" i="21"/>
  <c r="G70" i="21"/>
  <c r="F70" i="21"/>
  <c r="E70" i="21"/>
  <c r="D70" i="21"/>
  <c r="K69" i="21"/>
  <c r="J69" i="21"/>
  <c r="I69" i="21"/>
  <c r="H69" i="21"/>
  <c r="G69" i="21"/>
  <c r="F69" i="21"/>
  <c r="E69" i="21"/>
  <c r="D69" i="21"/>
  <c r="K68" i="21"/>
  <c r="J68" i="21"/>
  <c r="I68" i="21"/>
  <c r="H68" i="21"/>
  <c r="G68" i="21"/>
  <c r="F68" i="21"/>
  <c r="E68" i="21"/>
  <c r="D68" i="21"/>
  <c r="K67" i="21"/>
  <c r="J67" i="21"/>
  <c r="I67" i="21"/>
  <c r="H67" i="21"/>
  <c r="G67" i="21"/>
  <c r="F67" i="21"/>
  <c r="E67" i="21"/>
  <c r="D67" i="21"/>
  <c r="K66" i="21"/>
  <c r="J66" i="21"/>
  <c r="I66" i="21"/>
  <c r="H66" i="21"/>
  <c r="G66" i="21"/>
  <c r="F66" i="21"/>
  <c r="E66" i="21"/>
  <c r="D66" i="21"/>
  <c r="K65" i="21"/>
  <c r="J65" i="21"/>
  <c r="I65" i="21"/>
  <c r="H65" i="21"/>
  <c r="G65" i="21"/>
  <c r="F65" i="21"/>
  <c r="E65" i="21"/>
  <c r="D65" i="21"/>
  <c r="K64" i="21"/>
  <c r="J64" i="21"/>
  <c r="I64" i="21"/>
  <c r="H64" i="21"/>
  <c r="G64" i="21"/>
  <c r="F64" i="21"/>
  <c r="E64" i="21"/>
  <c r="D64" i="21"/>
  <c r="K63" i="21"/>
  <c r="J63" i="21"/>
  <c r="I63" i="21"/>
  <c r="H63" i="21"/>
  <c r="G63" i="21"/>
  <c r="F63" i="21"/>
  <c r="E63" i="21"/>
  <c r="D63" i="21"/>
  <c r="K62" i="21"/>
  <c r="J62" i="21"/>
  <c r="I62" i="21"/>
  <c r="H62" i="21"/>
  <c r="G62" i="21"/>
  <c r="F62" i="21"/>
  <c r="E62" i="21"/>
  <c r="D62" i="21"/>
  <c r="K61" i="21"/>
  <c r="J61" i="21"/>
  <c r="I61" i="21"/>
  <c r="H61" i="21"/>
  <c r="G61" i="21"/>
  <c r="F61" i="21"/>
  <c r="E61" i="21"/>
  <c r="D61" i="21"/>
  <c r="K60" i="21"/>
  <c r="J60" i="21"/>
  <c r="I60" i="21"/>
  <c r="H60" i="21"/>
  <c r="G60" i="21"/>
  <c r="F60" i="21"/>
  <c r="E60" i="21"/>
  <c r="D60" i="21"/>
  <c r="K59" i="21"/>
  <c r="J59" i="21"/>
  <c r="I59" i="21"/>
  <c r="H59" i="21"/>
  <c r="G59" i="21"/>
  <c r="F59" i="21"/>
  <c r="E59" i="21"/>
  <c r="D59" i="21"/>
  <c r="K58" i="21"/>
  <c r="J58" i="21"/>
  <c r="I58" i="21"/>
  <c r="H58" i="21"/>
  <c r="G58" i="21"/>
  <c r="F58" i="21"/>
  <c r="E58" i="21"/>
  <c r="D58" i="21"/>
  <c r="K57" i="21"/>
  <c r="J57" i="21"/>
  <c r="I57" i="21"/>
  <c r="H57" i="21"/>
  <c r="G57" i="21"/>
  <c r="F57" i="21"/>
  <c r="E57" i="21"/>
  <c r="D57" i="21"/>
  <c r="K56" i="21"/>
  <c r="J56" i="21"/>
  <c r="I56" i="21"/>
  <c r="H56" i="21"/>
  <c r="G56" i="21"/>
  <c r="F56" i="21"/>
  <c r="E56" i="21"/>
  <c r="D56" i="21"/>
  <c r="K55" i="21"/>
  <c r="J55" i="21"/>
  <c r="I55" i="21"/>
  <c r="H55" i="21"/>
  <c r="G55" i="21"/>
  <c r="F55" i="21"/>
  <c r="E55" i="21"/>
  <c r="D55" i="21"/>
  <c r="K54" i="21"/>
  <c r="J54" i="21"/>
  <c r="I54" i="21"/>
  <c r="H54" i="21"/>
  <c r="G54" i="21"/>
  <c r="F54" i="21"/>
  <c r="E54" i="21"/>
  <c r="D54" i="21"/>
  <c r="K53" i="21"/>
  <c r="J53" i="21"/>
  <c r="I53" i="21"/>
  <c r="H53" i="21"/>
  <c r="G53" i="21"/>
  <c r="F53" i="21"/>
  <c r="E53" i="21"/>
  <c r="D53" i="21"/>
  <c r="K52" i="21"/>
  <c r="J52" i="21"/>
  <c r="I52" i="21"/>
  <c r="H52" i="21"/>
  <c r="G52" i="21"/>
  <c r="F52" i="21"/>
  <c r="E52" i="21"/>
  <c r="D52" i="21"/>
  <c r="K51" i="21"/>
  <c r="J51" i="21"/>
  <c r="I51" i="21"/>
  <c r="H51" i="21"/>
  <c r="G51" i="21"/>
  <c r="F51" i="21"/>
  <c r="E51" i="21"/>
  <c r="D51" i="21"/>
  <c r="K50" i="21"/>
  <c r="J50" i="21"/>
  <c r="I50" i="21"/>
  <c r="H50" i="21"/>
  <c r="G50" i="21"/>
  <c r="F50" i="21"/>
  <c r="E50" i="21"/>
  <c r="D50" i="21"/>
  <c r="K49" i="21"/>
  <c r="J49" i="21"/>
  <c r="I49" i="21"/>
  <c r="H49" i="21"/>
  <c r="G49" i="21"/>
  <c r="F49" i="21"/>
  <c r="E49" i="21"/>
  <c r="D49" i="21"/>
  <c r="K48" i="21"/>
  <c r="J48" i="21"/>
  <c r="I48" i="21"/>
  <c r="H48" i="21"/>
  <c r="G48" i="21"/>
  <c r="F48" i="21"/>
  <c r="E48" i="21"/>
  <c r="D48" i="21"/>
  <c r="K47" i="21"/>
  <c r="J47" i="21"/>
  <c r="I47" i="21"/>
  <c r="H47" i="21"/>
  <c r="G47" i="21"/>
  <c r="F47" i="21"/>
  <c r="E47" i="21"/>
  <c r="D47" i="21"/>
  <c r="K46" i="21"/>
  <c r="J46" i="21"/>
  <c r="I46" i="21"/>
  <c r="H46" i="21"/>
  <c r="G46" i="21"/>
  <c r="F46" i="21"/>
  <c r="E46" i="21"/>
  <c r="D46" i="21"/>
  <c r="K45" i="21"/>
  <c r="J45" i="21"/>
  <c r="I45" i="21"/>
  <c r="H45" i="21"/>
  <c r="G45" i="21"/>
  <c r="F45" i="21"/>
  <c r="E45" i="21"/>
  <c r="D45" i="21"/>
  <c r="K44" i="21"/>
  <c r="J44" i="21"/>
  <c r="I44" i="21"/>
  <c r="H44" i="21"/>
  <c r="G44" i="21"/>
  <c r="F44" i="21"/>
  <c r="E44" i="21"/>
  <c r="D44" i="21"/>
  <c r="K43" i="21"/>
  <c r="J43" i="21"/>
  <c r="I43" i="21"/>
  <c r="H43" i="21"/>
  <c r="G43" i="21"/>
  <c r="F43" i="21"/>
  <c r="E43" i="21"/>
  <c r="D43" i="21"/>
  <c r="K42" i="21"/>
  <c r="J42" i="21"/>
  <c r="I42" i="21"/>
  <c r="H42" i="21"/>
  <c r="G42" i="21"/>
  <c r="F42" i="21"/>
  <c r="E42" i="21"/>
  <c r="D42" i="21"/>
  <c r="K41" i="21"/>
  <c r="J41" i="21"/>
  <c r="I41" i="21"/>
  <c r="H41" i="21"/>
  <c r="G41" i="21"/>
  <c r="F41" i="21"/>
  <c r="E41" i="21"/>
  <c r="D41" i="21"/>
  <c r="K40" i="21"/>
  <c r="J40" i="21"/>
  <c r="I40" i="21"/>
  <c r="H40" i="21"/>
  <c r="G40" i="21"/>
  <c r="F40" i="21"/>
  <c r="E40" i="21"/>
  <c r="D40" i="21"/>
  <c r="K39" i="21"/>
  <c r="J39" i="21"/>
  <c r="I39" i="21"/>
  <c r="H39" i="21"/>
  <c r="G39" i="21"/>
  <c r="F39" i="21"/>
  <c r="E39" i="21"/>
  <c r="D39" i="21"/>
  <c r="K38" i="21"/>
  <c r="J38" i="21"/>
  <c r="I38" i="21"/>
  <c r="H38" i="21"/>
  <c r="G38" i="21"/>
  <c r="F38" i="21"/>
  <c r="E38" i="21"/>
  <c r="D38" i="21"/>
  <c r="K37" i="21"/>
  <c r="J37" i="21"/>
  <c r="I37" i="21"/>
  <c r="H37" i="21"/>
  <c r="G37" i="21"/>
  <c r="F37" i="21"/>
  <c r="E37" i="21"/>
  <c r="D37" i="21"/>
  <c r="K36" i="21"/>
  <c r="J36" i="21"/>
  <c r="I36" i="21"/>
  <c r="H36" i="21"/>
  <c r="G36" i="21"/>
  <c r="F36" i="21"/>
  <c r="E36" i="21"/>
  <c r="D36" i="21"/>
  <c r="K35" i="21"/>
  <c r="J35" i="21"/>
  <c r="I35" i="21"/>
  <c r="H35" i="21"/>
  <c r="G35" i="21"/>
  <c r="F35" i="21"/>
  <c r="E35" i="21"/>
  <c r="D35" i="21"/>
  <c r="A38" i="2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K109" i="19" l="1"/>
  <c r="J109" i="19"/>
  <c r="I109" i="19"/>
  <c r="H109" i="19"/>
  <c r="G109" i="19"/>
  <c r="F109" i="19"/>
  <c r="E109" i="19"/>
  <c r="D109" i="19"/>
  <c r="K108" i="19"/>
  <c r="J108" i="19"/>
  <c r="I108" i="19"/>
  <c r="H108" i="19"/>
  <c r="G108" i="19"/>
  <c r="F108" i="19"/>
  <c r="E108" i="19"/>
  <c r="D108" i="19"/>
  <c r="K107" i="19"/>
  <c r="J107" i="19"/>
  <c r="I107" i="19"/>
  <c r="H107" i="19"/>
  <c r="G107" i="19"/>
  <c r="F107" i="19"/>
  <c r="E107" i="19"/>
  <c r="D107" i="19"/>
  <c r="K106" i="19"/>
  <c r="J106" i="19"/>
  <c r="I106" i="19"/>
  <c r="H106" i="19"/>
  <c r="G106" i="19"/>
  <c r="F106" i="19"/>
  <c r="E106" i="19"/>
  <c r="D106" i="19"/>
  <c r="K105" i="19"/>
  <c r="J105" i="19"/>
  <c r="I105" i="19"/>
  <c r="H105" i="19"/>
  <c r="G105" i="19"/>
  <c r="F105" i="19"/>
  <c r="E105" i="19"/>
  <c r="D105" i="19"/>
  <c r="K104" i="19"/>
  <c r="J104" i="19"/>
  <c r="I104" i="19"/>
  <c r="H104" i="19"/>
  <c r="G104" i="19"/>
  <c r="F104" i="19"/>
  <c r="E104" i="19"/>
  <c r="D104" i="19"/>
  <c r="K103" i="19"/>
  <c r="J103" i="19"/>
  <c r="I103" i="19"/>
  <c r="H103" i="19"/>
  <c r="G103" i="19"/>
  <c r="F103" i="19"/>
  <c r="E103" i="19"/>
  <c r="D103" i="19"/>
  <c r="K102" i="19"/>
  <c r="J102" i="19"/>
  <c r="I102" i="19"/>
  <c r="H102" i="19"/>
  <c r="G102" i="19"/>
  <c r="F102" i="19"/>
  <c r="E102" i="19"/>
  <c r="D102" i="19"/>
  <c r="K101" i="19"/>
  <c r="J101" i="19"/>
  <c r="I101" i="19"/>
  <c r="H101" i="19"/>
  <c r="G101" i="19"/>
  <c r="F101" i="19"/>
  <c r="E101" i="19"/>
  <c r="D101" i="19"/>
  <c r="K100" i="19"/>
  <c r="J100" i="19"/>
  <c r="I100" i="19"/>
  <c r="H100" i="19"/>
  <c r="G100" i="19"/>
  <c r="F100" i="19"/>
  <c r="E100" i="19"/>
  <c r="D100" i="19"/>
  <c r="K99" i="19"/>
  <c r="J99" i="19"/>
  <c r="I99" i="19"/>
  <c r="H99" i="19"/>
  <c r="G99" i="19"/>
  <c r="F99" i="19"/>
  <c r="E99" i="19"/>
  <c r="D99" i="19"/>
  <c r="K98" i="19"/>
  <c r="J98" i="19"/>
  <c r="I98" i="19"/>
  <c r="H98" i="19"/>
  <c r="G98" i="19"/>
  <c r="F98" i="19"/>
  <c r="E98" i="19"/>
  <c r="D98" i="19"/>
  <c r="K97" i="19"/>
  <c r="J97" i="19"/>
  <c r="I97" i="19"/>
  <c r="H97" i="19"/>
  <c r="G97" i="19"/>
  <c r="F97" i="19"/>
  <c r="E97" i="19"/>
  <c r="D97" i="19"/>
  <c r="K96" i="19"/>
  <c r="J96" i="19"/>
  <c r="I96" i="19"/>
  <c r="H96" i="19"/>
  <c r="G96" i="19"/>
  <c r="F96" i="19"/>
  <c r="E96" i="19"/>
  <c r="D96" i="19"/>
  <c r="K95" i="19"/>
  <c r="J95" i="19"/>
  <c r="I95" i="19"/>
  <c r="H95" i="19"/>
  <c r="G95" i="19"/>
  <c r="F95" i="19"/>
  <c r="E95" i="19"/>
  <c r="D95" i="19"/>
  <c r="K94" i="19"/>
  <c r="J94" i="19"/>
  <c r="I94" i="19"/>
  <c r="H94" i="19"/>
  <c r="G94" i="19"/>
  <c r="F94" i="19"/>
  <c r="E94" i="19"/>
  <c r="D94" i="19"/>
  <c r="K93" i="19"/>
  <c r="J93" i="19"/>
  <c r="I93" i="19"/>
  <c r="H93" i="19"/>
  <c r="G93" i="19"/>
  <c r="F93" i="19"/>
  <c r="E93" i="19"/>
  <c r="D93" i="19"/>
  <c r="K92" i="19"/>
  <c r="J92" i="19"/>
  <c r="I92" i="19"/>
  <c r="H92" i="19"/>
  <c r="G92" i="19"/>
  <c r="F92" i="19"/>
  <c r="E92" i="19"/>
  <c r="D92" i="19"/>
  <c r="K91" i="19"/>
  <c r="J91" i="19"/>
  <c r="I91" i="19"/>
  <c r="H91" i="19"/>
  <c r="G91" i="19"/>
  <c r="F91" i="19"/>
  <c r="E91" i="19"/>
  <c r="D91" i="19"/>
  <c r="K90" i="19"/>
  <c r="J90" i="19"/>
  <c r="I90" i="19"/>
  <c r="H90" i="19"/>
  <c r="G90" i="19"/>
  <c r="F90" i="19"/>
  <c r="E90" i="19"/>
  <c r="D90" i="19"/>
  <c r="K89" i="19"/>
  <c r="J89" i="19"/>
  <c r="I89" i="19"/>
  <c r="H89" i="19"/>
  <c r="G89" i="19"/>
  <c r="F89" i="19"/>
  <c r="E89" i="19"/>
  <c r="D89" i="19"/>
  <c r="K88" i="19"/>
  <c r="J88" i="19"/>
  <c r="I88" i="19"/>
  <c r="H88" i="19"/>
  <c r="G88" i="19"/>
  <c r="F88" i="19"/>
  <c r="E88" i="19"/>
  <c r="D88" i="19"/>
  <c r="K87" i="19"/>
  <c r="J87" i="19"/>
  <c r="I87" i="19"/>
  <c r="H87" i="19"/>
  <c r="G87" i="19"/>
  <c r="F87" i="19"/>
  <c r="E87" i="19"/>
  <c r="D87" i="19"/>
  <c r="K86" i="19"/>
  <c r="J86" i="19"/>
  <c r="I86" i="19"/>
  <c r="H86" i="19"/>
  <c r="G86" i="19"/>
  <c r="F86" i="19"/>
  <c r="E86" i="19"/>
  <c r="D86" i="19"/>
  <c r="K85" i="19"/>
  <c r="J85" i="19"/>
  <c r="I85" i="19"/>
  <c r="H85" i="19"/>
  <c r="G85" i="19"/>
  <c r="F85" i="19"/>
  <c r="E85" i="19"/>
  <c r="D85" i="19"/>
  <c r="K84" i="19"/>
  <c r="J84" i="19"/>
  <c r="I84" i="19"/>
  <c r="H84" i="19"/>
  <c r="G84" i="19"/>
  <c r="F84" i="19"/>
  <c r="E84" i="19"/>
  <c r="D84" i="19"/>
  <c r="K83" i="19"/>
  <c r="J83" i="19"/>
  <c r="I83" i="19"/>
  <c r="H83" i="19"/>
  <c r="G83" i="19"/>
  <c r="F83" i="19"/>
  <c r="E83" i="19"/>
  <c r="D83" i="19"/>
  <c r="K82" i="19"/>
  <c r="J82" i="19"/>
  <c r="I82" i="19"/>
  <c r="H82" i="19"/>
  <c r="G82" i="19"/>
  <c r="F82" i="19"/>
  <c r="E82" i="19"/>
  <c r="D82" i="19"/>
  <c r="K81" i="19"/>
  <c r="J81" i="19"/>
  <c r="I81" i="19"/>
  <c r="H81" i="19"/>
  <c r="G81" i="19"/>
  <c r="F81" i="19"/>
  <c r="E81" i="19"/>
  <c r="D81" i="19"/>
  <c r="K80" i="19"/>
  <c r="J80" i="19"/>
  <c r="I80" i="19"/>
  <c r="H80" i="19"/>
  <c r="G80" i="19"/>
  <c r="F80" i="19"/>
  <c r="E80" i="19"/>
  <c r="D80" i="19"/>
  <c r="K79" i="19"/>
  <c r="J79" i="19"/>
  <c r="I79" i="19"/>
  <c r="H79" i="19"/>
  <c r="G79" i="19"/>
  <c r="F79" i="19"/>
  <c r="E79" i="19"/>
  <c r="D79" i="19"/>
  <c r="K78" i="19"/>
  <c r="J78" i="19"/>
  <c r="I78" i="19"/>
  <c r="H78" i="19"/>
  <c r="G78" i="19"/>
  <c r="F78" i="19"/>
  <c r="E78" i="19"/>
  <c r="D78" i="19"/>
  <c r="K77" i="19"/>
  <c r="J77" i="19"/>
  <c r="I77" i="19"/>
  <c r="H77" i="19"/>
  <c r="G77" i="19"/>
  <c r="F77" i="19"/>
  <c r="E77" i="19"/>
  <c r="D77" i="19"/>
  <c r="K76" i="19"/>
  <c r="J76" i="19"/>
  <c r="I76" i="19"/>
  <c r="H76" i="19"/>
  <c r="G76" i="19"/>
  <c r="F76" i="19"/>
  <c r="E76" i="19"/>
  <c r="D76" i="19"/>
  <c r="K75" i="19"/>
  <c r="J75" i="19"/>
  <c r="I75" i="19"/>
  <c r="H75" i="19"/>
  <c r="G75" i="19"/>
  <c r="F75" i="19"/>
  <c r="E75" i="19"/>
  <c r="D75" i="19"/>
  <c r="K74" i="19"/>
  <c r="J74" i="19"/>
  <c r="I74" i="19"/>
  <c r="H74" i="19"/>
  <c r="G74" i="19"/>
  <c r="F74" i="19"/>
  <c r="E74" i="19"/>
  <c r="D74" i="19"/>
  <c r="K73" i="19"/>
  <c r="J73" i="19"/>
  <c r="I73" i="19"/>
  <c r="H73" i="19"/>
  <c r="G73" i="19"/>
  <c r="F73" i="19"/>
  <c r="E73" i="19"/>
  <c r="D73" i="19"/>
  <c r="K72" i="19"/>
  <c r="J72" i="19"/>
  <c r="I72" i="19"/>
  <c r="H72" i="19"/>
  <c r="G72" i="19"/>
  <c r="F72" i="19"/>
  <c r="E72" i="19"/>
  <c r="D72" i="19"/>
  <c r="K71" i="19"/>
  <c r="J71" i="19"/>
  <c r="I71" i="19"/>
  <c r="H71" i="19"/>
  <c r="G71" i="19"/>
  <c r="F71" i="19"/>
  <c r="E71" i="19"/>
  <c r="D71" i="19"/>
  <c r="K70" i="19"/>
  <c r="J70" i="19"/>
  <c r="I70" i="19"/>
  <c r="H70" i="19"/>
  <c r="G70" i="19"/>
  <c r="F70" i="19"/>
  <c r="E70" i="19"/>
  <c r="D70" i="19"/>
  <c r="K69" i="19"/>
  <c r="J69" i="19"/>
  <c r="I69" i="19"/>
  <c r="H69" i="19"/>
  <c r="G69" i="19"/>
  <c r="F69" i="19"/>
  <c r="E69" i="19"/>
  <c r="D69" i="19"/>
  <c r="K68" i="19"/>
  <c r="J68" i="19"/>
  <c r="I68" i="19"/>
  <c r="H68" i="19"/>
  <c r="G68" i="19"/>
  <c r="F68" i="19"/>
  <c r="E68" i="19"/>
  <c r="D68" i="19"/>
  <c r="K67" i="19"/>
  <c r="J67" i="19"/>
  <c r="I67" i="19"/>
  <c r="H67" i="19"/>
  <c r="G67" i="19"/>
  <c r="F67" i="19"/>
  <c r="E67" i="19"/>
  <c r="D67" i="19"/>
  <c r="K66" i="19"/>
  <c r="J66" i="19"/>
  <c r="I66" i="19"/>
  <c r="H66" i="19"/>
  <c r="G66" i="19"/>
  <c r="F66" i="19"/>
  <c r="E66" i="19"/>
  <c r="D66" i="19"/>
  <c r="K65" i="19"/>
  <c r="J65" i="19"/>
  <c r="I65" i="19"/>
  <c r="H65" i="19"/>
  <c r="G65" i="19"/>
  <c r="F65" i="19"/>
  <c r="E65" i="19"/>
  <c r="D65" i="19"/>
  <c r="K64" i="19"/>
  <c r="J64" i="19"/>
  <c r="I64" i="19"/>
  <c r="H64" i="19"/>
  <c r="G64" i="19"/>
  <c r="F64" i="19"/>
  <c r="E64" i="19"/>
  <c r="D64" i="19"/>
  <c r="K63" i="19"/>
  <c r="J63" i="19"/>
  <c r="I63" i="19"/>
  <c r="H63" i="19"/>
  <c r="G63" i="19"/>
  <c r="F63" i="19"/>
  <c r="E63" i="19"/>
  <c r="D63" i="19"/>
  <c r="K62" i="19"/>
  <c r="J62" i="19"/>
  <c r="I62" i="19"/>
  <c r="H62" i="19"/>
  <c r="G62" i="19"/>
  <c r="F62" i="19"/>
  <c r="E62" i="19"/>
  <c r="D62" i="19"/>
  <c r="K61" i="19"/>
  <c r="J61" i="19"/>
  <c r="I61" i="19"/>
  <c r="H61" i="19"/>
  <c r="G61" i="19"/>
  <c r="F61" i="19"/>
  <c r="E61" i="19"/>
  <c r="D61" i="19"/>
  <c r="K60" i="19"/>
  <c r="J60" i="19"/>
  <c r="I60" i="19"/>
  <c r="H60" i="19"/>
  <c r="G60" i="19"/>
  <c r="F60" i="19"/>
  <c r="E60" i="19"/>
  <c r="D60" i="19"/>
  <c r="K59" i="19"/>
  <c r="J59" i="19"/>
  <c r="I59" i="19"/>
  <c r="H59" i="19"/>
  <c r="G59" i="19"/>
  <c r="F59" i="19"/>
  <c r="E59" i="19"/>
  <c r="D59" i="19"/>
  <c r="K58" i="19"/>
  <c r="J58" i="19"/>
  <c r="I58" i="19"/>
  <c r="H58" i="19"/>
  <c r="G58" i="19"/>
  <c r="F58" i="19"/>
  <c r="E58" i="19"/>
  <c r="D58" i="19"/>
  <c r="K57" i="19"/>
  <c r="J57" i="19"/>
  <c r="I57" i="19"/>
  <c r="H57" i="19"/>
  <c r="G57" i="19"/>
  <c r="F57" i="19"/>
  <c r="E57" i="19"/>
  <c r="D57" i="19"/>
  <c r="K56" i="19"/>
  <c r="J56" i="19"/>
  <c r="I56" i="19"/>
  <c r="H56" i="19"/>
  <c r="G56" i="19"/>
  <c r="F56" i="19"/>
  <c r="E56" i="19"/>
  <c r="D56" i="19"/>
  <c r="K55" i="19"/>
  <c r="J55" i="19"/>
  <c r="I55" i="19"/>
  <c r="H55" i="19"/>
  <c r="G55" i="19"/>
  <c r="F55" i="19"/>
  <c r="E55" i="19"/>
  <c r="D55" i="19"/>
  <c r="K54" i="19"/>
  <c r="J54" i="19"/>
  <c r="I54" i="19"/>
  <c r="H54" i="19"/>
  <c r="G54" i="19"/>
  <c r="F54" i="19"/>
  <c r="E54" i="19"/>
  <c r="D54" i="19"/>
  <c r="K53" i="19"/>
  <c r="J53" i="19"/>
  <c r="I53" i="19"/>
  <c r="H53" i="19"/>
  <c r="G53" i="19"/>
  <c r="F53" i="19"/>
  <c r="E53" i="19"/>
  <c r="D53" i="19"/>
  <c r="K52" i="19"/>
  <c r="J52" i="19"/>
  <c r="I52" i="19"/>
  <c r="H52" i="19"/>
  <c r="G52" i="19"/>
  <c r="F52" i="19"/>
  <c r="E52" i="19"/>
  <c r="D52" i="19"/>
  <c r="K51" i="19"/>
  <c r="J51" i="19"/>
  <c r="I51" i="19"/>
  <c r="H51" i="19"/>
  <c r="G51" i="19"/>
  <c r="F51" i="19"/>
  <c r="E51" i="19"/>
  <c r="D51" i="19"/>
  <c r="K50" i="19"/>
  <c r="J50" i="19"/>
  <c r="I50" i="19"/>
  <c r="H50" i="19"/>
  <c r="G50" i="19"/>
  <c r="F50" i="19"/>
  <c r="E50" i="19"/>
  <c r="D50" i="19"/>
  <c r="K49" i="19"/>
  <c r="J49" i="19"/>
  <c r="I49" i="19"/>
  <c r="H49" i="19"/>
  <c r="G49" i="19"/>
  <c r="F49" i="19"/>
  <c r="E49" i="19"/>
  <c r="D49" i="19"/>
  <c r="K48" i="19"/>
  <c r="J48" i="19"/>
  <c r="I48" i="19"/>
  <c r="H48" i="19"/>
  <c r="G48" i="19"/>
  <c r="F48" i="19"/>
  <c r="E48" i="19"/>
  <c r="D48" i="19"/>
  <c r="K47" i="19"/>
  <c r="J47" i="19"/>
  <c r="I47" i="19"/>
  <c r="H47" i="19"/>
  <c r="G47" i="19"/>
  <c r="F47" i="19"/>
  <c r="E47" i="19"/>
  <c r="D47" i="19"/>
  <c r="K46" i="19"/>
  <c r="J46" i="19"/>
  <c r="I46" i="19"/>
  <c r="H46" i="19"/>
  <c r="G46" i="19"/>
  <c r="F46" i="19"/>
  <c r="E46" i="19"/>
  <c r="D46" i="19"/>
  <c r="K45" i="19"/>
  <c r="J45" i="19"/>
  <c r="I45" i="19"/>
  <c r="H45" i="19"/>
  <c r="G45" i="19"/>
  <c r="F45" i="19"/>
  <c r="E45" i="19"/>
  <c r="D45" i="19"/>
  <c r="K44" i="19"/>
  <c r="J44" i="19"/>
  <c r="I44" i="19"/>
  <c r="H44" i="19"/>
  <c r="G44" i="19"/>
  <c r="F44" i="19"/>
  <c r="E44" i="19"/>
  <c r="D44" i="19"/>
  <c r="K43" i="19"/>
  <c r="J43" i="19"/>
  <c r="I43" i="19"/>
  <c r="H43" i="19"/>
  <c r="G43" i="19"/>
  <c r="F43" i="19"/>
  <c r="E43" i="19"/>
  <c r="D43" i="19"/>
  <c r="K42" i="19"/>
  <c r="J42" i="19"/>
  <c r="I42" i="19"/>
  <c r="H42" i="19"/>
  <c r="G42" i="19"/>
  <c r="F42" i="19"/>
  <c r="E42" i="19"/>
  <c r="D42" i="19"/>
  <c r="K41" i="19"/>
  <c r="J41" i="19"/>
  <c r="I41" i="19"/>
  <c r="H41" i="19"/>
  <c r="G41" i="19"/>
  <c r="F41" i="19"/>
  <c r="E41" i="19"/>
  <c r="D41" i="19"/>
  <c r="K40" i="19"/>
  <c r="J40" i="19"/>
  <c r="I40" i="19"/>
  <c r="H40" i="19"/>
  <c r="G40" i="19"/>
  <c r="F40" i="19"/>
  <c r="E40" i="19"/>
  <c r="D40" i="19"/>
  <c r="K39" i="19"/>
  <c r="J39" i="19"/>
  <c r="I39" i="19"/>
  <c r="H39" i="19"/>
  <c r="G39" i="19"/>
  <c r="F39" i="19"/>
  <c r="E39" i="19"/>
  <c r="D39" i="19"/>
  <c r="K38" i="19"/>
  <c r="J38" i="19"/>
  <c r="I38" i="19"/>
  <c r="H38" i="19"/>
  <c r="G38" i="19"/>
  <c r="F38" i="19"/>
  <c r="E38" i="19"/>
  <c r="D38" i="19"/>
  <c r="K37" i="19"/>
  <c r="J37" i="19"/>
  <c r="I37" i="19"/>
  <c r="H37" i="19"/>
  <c r="G37" i="19"/>
  <c r="F37" i="19"/>
  <c r="E37" i="19"/>
  <c r="D37" i="19"/>
  <c r="K36" i="19"/>
  <c r="J36" i="19"/>
  <c r="I36" i="19"/>
  <c r="H36" i="19"/>
  <c r="G36" i="19"/>
  <c r="F36" i="19"/>
  <c r="E36" i="19"/>
  <c r="D36" i="19"/>
  <c r="K35" i="19"/>
  <c r="J35" i="19"/>
  <c r="I35" i="19"/>
  <c r="H35" i="19"/>
  <c r="G35" i="19"/>
  <c r="F35" i="19"/>
  <c r="E35" i="19"/>
  <c r="D35" i="19"/>
  <c r="A38" i="19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K109" i="14"/>
  <c r="J109" i="14"/>
  <c r="I109" i="14"/>
  <c r="H109" i="14"/>
  <c r="G109" i="14"/>
  <c r="F109" i="14"/>
  <c r="E109" i="14"/>
  <c r="D109" i="14"/>
  <c r="K108" i="14"/>
  <c r="J108" i="14"/>
  <c r="I108" i="14"/>
  <c r="H108" i="14"/>
  <c r="G108" i="14"/>
  <c r="F108" i="14"/>
  <c r="E108" i="14"/>
  <c r="D108" i="14"/>
  <c r="K107" i="14"/>
  <c r="J107" i="14"/>
  <c r="I107" i="14"/>
  <c r="H107" i="14"/>
  <c r="G107" i="14"/>
  <c r="F107" i="14"/>
  <c r="E107" i="14"/>
  <c r="D107" i="14"/>
  <c r="K106" i="14"/>
  <c r="J106" i="14"/>
  <c r="I106" i="14"/>
  <c r="H106" i="14"/>
  <c r="G106" i="14"/>
  <c r="F106" i="14"/>
  <c r="E106" i="14"/>
  <c r="D106" i="14"/>
  <c r="K105" i="14"/>
  <c r="J105" i="14"/>
  <c r="I105" i="14"/>
  <c r="H105" i="14"/>
  <c r="G105" i="14"/>
  <c r="F105" i="14"/>
  <c r="E105" i="14"/>
  <c r="D105" i="14"/>
  <c r="K104" i="14"/>
  <c r="J104" i="14"/>
  <c r="I104" i="14"/>
  <c r="H104" i="14"/>
  <c r="G104" i="14"/>
  <c r="F104" i="14"/>
  <c r="E104" i="14"/>
  <c r="D104" i="14"/>
  <c r="K103" i="14"/>
  <c r="J103" i="14"/>
  <c r="I103" i="14"/>
  <c r="H103" i="14"/>
  <c r="G103" i="14"/>
  <c r="F103" i="14"/>
  <c r="E103" i="14"/>
  <c r="D103" i="14"/>
  <c r="K102" i="14"/>
  <c r="J102" i="14"/>
  <c r="I102" i="14"/>
  <c r="H102" i="14"/>
  <c r="G102" i="14"/>
  <c r="F102" i="14"/>
  <c r="E102" i="14"/>
  <c r="D102" i="14"/>
  <c r="K101" i="14"/>
  <c r="J101" i="14"/>
  <c r="I101" i="14"/>
  <c r="H101" i="14"/>
  <c r="G101" i="14"/>
  <c r="F101" i="14"/>
  <c r="E101" i="14"/>
  <c r="D101" i="14"/>
  <c r="K100" i="14"/>
  <c r="J100" i="14"/>
  <c r="I100" i="14"/>
  <c r="H100" i="14"/>
  <c r="G100" i="14"/>
  <c r="F100" i="14"/>
  <c r="E100" i="14"/>
  <c r="D100" i="14"/>
  <c r="K99" i="14"/>
  <c r="J99" i="14"/>
  <c r="I99" i="14"/>
  <c r="H99" i="14"/>
  <c r="G99" i="14"/>
  <c r="F99" i="14"/>
  <c r="E99" i="14"/>
  <c r="D99" i="14"/>
  <c r="K98" i="14"/>
  <c r="J98" i="14"/>
  <c r="I98" i="14"/>
  <c r="H98" i="14"/>
  <c r="G98" i="14"/>
  <c r="F98" i="14"/>
  <c r="E98" i="14"/>
  <c r="D98" i="14"/>
  <c r="K97" i="14"/>
  <c r="J97" i="14"/>
  <c r="I97" i="14"/>
  <c r="H97" i="14"/>
  <c r="G97" i="14"/>
  <c r="F97" i="14"/>
  <c r="E97" i="14"/>
  <c r="D97" i="14"/>
  <c r="K96" i="14"/>
  <c r="J96" i="14"/>
  <c r="I96" i="14"/>
  <c r="H96" i="14"/>
  <c r="G96" i="14"/>
  <c r="F96" i="14"/>
  <c r="E96" i="14"/>
  <c r="D96" i="14"/>
  <c r="K95" i="14"/>
  <c r="J95" i="14"/>
  <c r="I95" i="14"/>
  <c r="H95" i="14"/>
  <c r="G95" i="14"/>
  <c r="F95" i="14"/>
  <c r="E95" i="14"/>
  <c r="D95" i="14"/>
  <c r="K94" i="14"/>
  <c r="J94" i="14"/>
  <c r="I94" i="14"/>
  <c r="H94" i="14"/>
  <c r="G94" i="14"/>
  <c r="F94" i="14"/>
  <c r="E94" i="14"/>
  <c r="D94" i="14"/>
  <c r="K93" i="14"/>
  <c r="J93" i="14"/>
  <c r="I93" i="14"/>
  <c r="H93" i="14"/>
  <c r="G93" i="14"/>
  <c r="F93" i="14"/>
  <c r="E93" i="14"/>
  <c r="D93" i="14"/>
  <c r="K92" i="14"/>
  <c r="J92" i="14"/>
  <c r="I92" i="14"/>
  <c r="H92" i="14"/>
  <c r="G92" i="14"/>
  <c r="F92" i="14"/>
  <c r="E92" i="14"/>
  <c r="D92" i="14"/>
  <c r="K91" i="14"/>
  <c r="J91" i="14"/>
  <c r="I91" i="14"/>
  <c r="H91" i="14"/>
  <c r="G91" i="14"/>
  <c r="F91" i="14"/>
  <c r="E91" i="14"/>
  <c r="D91" i="14"/>
  <c r="K90" i="14"/>
  <c r="J90" i="14"/>
  <c r="I90" i="14"/>
  <c r="H90" i="14"/>
  <c r="G90" i="14"/>
  <c r="F90" i="14"/>
  <c r="E90" i="14"/>
  <c r="D90" i="14"/>
  <c r="K89" i="14"/>
  <c r="J89" i="14"/>
  <c r="I89" i="14"/>
  <c r="H89" i="14"/>
  <c r="G89" i="14"/>
  <c r="F89" i="14"/>
  <c r="E89" i="14"/>
  <c r="D89" i="14"/>
  <c r="K88" i="14"/>
  <c r="J88" i="14"/>
  <c r="I88" i="14"/>
  <c r="H88" i="14"/>
  <c r="G88" i="14"/>
  <c r="F88" i="14"/>
  <c r="E88" i="14"/>
  <c r="D88" i="14"/>
  <c r="K87" i="14"/>
  <c r="J87" i="14"/>
  <c r="I87" i="14"/>
  <c r="H87" i="14"/>
  <c r="G87" i="14"/>
  <c r="F87" i="14"/>
  <c r="E87" i="14"/>
  <c r="D87" i="14"/>
  <c r="K86" i="14"/>
  <c r="J86" i="14"/>
  <c r="I86" i="14"/>
  <c r="H86" i="14"/>
  <c r="G86" i="14"/>
  <c r="F86" i="14"/>
  <c r="E86" i="14"/>
  <c r="D86" i="14"/>
  <c r="K85" i="14"/>
  <c r="J85" i="14"/>
  <c r="I85" i="14"/>
  <c r="H85" i="14"/>
  <c r="G85" i="14"/>
  <c r="F85" i="14"/>
  <c r="E85" i="14"/>
  <c r="D85" i="14"/>
  <c r="K84" i="14"/>
  <c r="J84" i="14"/>
  <c r="I84" i="14"/>
  <c r="H84" i="14"/>
  <c r="G84" i="14"/>
  <c r="F84" i="14"/>
  <c r="E84" i="14"/>
  <c r="D84" i="14"/>
  <c r="K83" i="14"/>
  <c r="J83" i="14"/>
  <c r="I83" i="14"/>
  <c r="H83" i="14"/>
  <c r="G83" i="14"/>
  <c r="F83" i="14"/>
  <c r="E83" i="14"/>
  <c r="D83" i="14"/>
  <c r="K82" i="14"/>
  <c r="J82" i="14"/>
  <c r="I82" i="14"/>
  <c r="H82" i="14"/>
  <c r="G82" i="14"/>
  <c r="F82" i="14"/>
  <c r="E82" i="14"/>
  <c r="D82" i="14"/>
  <c r="K81" i="14"/>
  <c r="J81" i="14"/>
  <c r="I81" i="14"/>
  <c r="H81" i="14"/>
  <c r="G81" i="14"/>
  <c r="F81" i="14"/>
  <c r="E81" i="14"/>
  <c r="D81" i="14"/>
  <c r="K80" i="14"/>
  <c r="J80" i="14"/>
  <c r="I80" i="14"/>
  <c r="H80" i="14"/>
  <c r="G80" i="14"/>
  <c r="F80" i="14"/>
  <c r="E80" i="14"/>
  <c r="D80" i="14"/>
  <c r="K79" i="14"/>
  <c r="J79" i="14"/>
  <c r="I79" i="14"/>
  <c r="H79" i="14"/>
  <c r="G79" i="14"/>
  <c r="F79" i="14"/>
  <c r="E79" i="14"/>
  <c r="D79" i="14"/>
  <c r="K78" i="14"/>
  <c r="J78" i="14"/>
  <c r="I78" i="14"/>
  <c r="H78" i="14"/>
  <c r="G78" i="14"/>
  <c r="F78" i="14"/>
  <c r="E78" i="14"/>
  <c r="D78" i="14"/>
  <c r="K77" i="14"/>
  <c r="J77" i="14"/>
  <c r="I77" i="14"/>
  <c r="H77" i="14"/>
  <c r="G77" i="14"/>
  <c r="F77" i="14"/>
  <c r="E77" i="14"/>
  <c r="D77" i="14"/>
  <c r="K76" i="14"/>
  <c r="J76" i="14"/>
  <c r="I76" i="14"/>
  <c r="H76" i="14"/>
  <c r="G76" i="14"/>
  <c r="F76" i="14"/>
  <c r="E76" i="14"/>
  <c r="D76" i="14"/>
  <c r="K75" i="14"/>
  <c r="J75" i="14"/>
  <c r="I75" i="14"/>
  <c r="H75" i="14"/>
  <c r="G75" i="14"/>
  <c r="F75" i="14"/>
  <c r="E75" i="14"/>
  <c r="D75" i="14"/>
  <c r="K74" i="14"/>
  <c r="J74" i="14"/>
  <c r="I74" i="14"/>
  <c r="H74" i="14"/>
  <c r="G74" i="14"/>
  <c r="F74" i="14"/>
  <c r="E74" i="14"/>
  <c r="D74" i="14"/>
  <c r="K73" i="14"/>
  <c r="J73" i="14"/>
  <c r="I73" i="14"/>
  <c r="H73" i="14"/>
  <c r="G73" i="14"/>
  <c r="F73" i="14"/>
  <c r="E73" i="14"/>
  <c r="D73" i="14"/>
  <c r="K72" i="14"/>
  <c r="J72" i="14"/>
  <c r="I72" i="14"/>
  <c r="H72" i="14"/>
  <c r="G72" i="14"/>
  <c r="F72" i="14"/>
  <c r="E72" i="14"/>
  <c r="D72" i="14"/>
  <c r="K71" i="14"/>
  <c r="J71" i="14"/>
  <c r="I71" i="14"/>
  <c r="H71" i="14"/>
  <c r="G71" i="14"/>
  <c r="F71" i="14"/>
  <c r="E71" i="14"/>
  <c r="D71" i="14"/>
  <c r="K70" i="14"/>
  <c r="J70" i="14"/>
  <c r="I70" i="14"/>
  <c r="H70" i="14"/>
  <c r="G70" i="14"/>
  <c r="F70" i="14"/>
  <c r="E70" i="14"/>
  <c r="D70" i="14"/>
  <c r="K69" i="14"/>
  <c r="J69" i="14"/>
  <c r="I69" i="14"/>
  <c r="H69" i="14"/>
  <c r="G69" i="14"/>
  <c r="F69" i="14"/>
  <c r="E69" i="14"/>
  <c r="D69" i="14"/>
  <c r="K68" i="14"/>
  <c r="J68" i="14"/>
  <c r="I68" i="14"/>
  <c r="H68" i="14"/>
  <c r="G68" i="14"/>
  <c r="F68" i="14"/>
  <c r="E68" i="14"/>
  <c r="D68" i="14"/>
  <c r="K67" i="14"/>
  <c r="J67" i="14"/>
  <c r="I67" i="14"/>
  <c r="H67" i="14"/>
  <c r="G67" i="14"/>
  <c r="F67" i="14"/>
  <c r="E67" i="14"/>
  <c r="D67" i="14"/>
  <c r="K66" i="14"/>
  <c r="J66" i="14"/>
  <c r="I66" i="14"/>
  <c r="H66" i="14"/>
  <c r="G66" i="14"/>
  <c r="F66" i="14"/>
  <c r="E66" i="14"/>
  <c r="D66" i="14"/>
  <c r="K65" i="14"/>
  <c r="J65" i="14"/>
  <c r="I65" i="14"/>
  <c r="H65" i="14"/>
  <c r="G65" i="14"/>
  <c r="F65" i="14"/>
  <c r="E65" i="14"/>
  <c r="D65" i="14"/>
  <c r="K64" i="14"/>
  <c r="J64" i="14"/>
  <c r="I64" i="14"/>
  <c r="H64" i="14"/>
  <c r="G64" i="14"/>
  <c r="F64" i="14"/>
  <c r="E64" i="14"/>
  <c r="D64" i="14"/>
  <c r="K63" i="14"/>
  <c r="J63" i="14"/>
  <c r="I63" i="14"/>
  <c r="H63" i="14"/>
  <c r="G63" i="14"/>
  <c r="F63" i="14"/>
  <c r="E63" i="14"/>
  <c r="D63" i="14"/>
  <c r="K62" i="14"/>
  <c r="J62" i="14"/>
  <c r="I62" i="14"/>
  <c r="H62" i="14"/>
  <c r="G62" i="14"/>
  <c r="F62" i="14"/>
  <c r="E62" i="14"/>
  <c r="D62" i="14"/>
  <c r="K61" i="14"/>
  <c r="J61" i="14"/>
  <c r="I61" i="14"/>
  <c r="H61" i="14"/>
  <c r="G61" i="14"/>
  <c r="F61" i="14"/>
  <c r="E61" i="14"/>
  <c r="D61" i="14"/>
  <c r="K60" i="14"/>
  <c r="J60" i="14"/>
  <c r="I60" i="14"/>
  <c r="H60" i="14"/>
  <c r="G60" i="14"/>
  <c r="F60" i="14"/>
  <c r="E60" i="14"/>
  <c r="D60" i="14"/>
  <c r="K59" i="14"/>
  <c r="J59" i="14"/>
  <c r="I59" i="14"/>
  <c r="H59" i="14"/>
  <c r="G59" i="14"/>
  <c r="F59" i="14"/>
  <c r="E59" i="14"/>
  <c r="D59" i="14"/>
  <c r="K58" i="14"/>
  <c r="J58" i="14"/>
  <c r="I58" i="14"/>
  <c r="H58" i="14"/>
  <c r="G58" i="14"/>
  <c r="F58" i="14"/>
  <c r="E58" i="14"/>
  <c r="D58" i="14"/>
  <c r="K57" i="14"/>
  <c r="J57" i="14"/>
  <c r="I57" i="14"/>
  <c r="H57" i="14"/>
  <c r="G57" i="14"/>
  <c r="F57" i="14"/>
  <c r="E57" i="14"/>
  <c r="D57" i="14"/>
  <c r="K56" i="14"/>
  <c r="J56" i="14"/>
  <c r="I56" i="14"/>
  <c r="H56" i="14"/>
  <c r="G56" i="14"/>
  <c r="F56" i="14"/>
  <c r="E56" i="14"/>
  <c r="D56" i="14"/>
  <c r="K55" i="14"/>
  <c r="J55" i="14"/>
  <c r="I55" i="14"/>
  <c r="H55" i="14"/>
  <c r="G55" i="14"/>
  <c r="F55" i="14"/>
  <c r="E55" i="14"/>
  <c r="D55" i="14"/>
  <c r="K54" i="14"/>
  <c r="J54" i="14"/>
  <c r="I54" i="14"/>
  <c r="H54" i="14"/>
  <c r="G54" i="14"/>
  <c r="F54" i="14"/>
  <c r="E54" i="14"/>
  <c r="D54" i="14"/>
  <c r="K53" i="14"/>
  <c r="J53" i="14"/>
  <c r="I53" i="14"/>
  <c r="H53" i="14"/>
  <c r="G53" i="14"/>
  <c r="F53" i="14"/>
  <c r="E53" i="14"/>
  <c r="D53" i="14"/>
  <c r="K52" i="14"/>
  <c r="J52" i="14"/>
  <c r="I52" i="14"/>
  <c r="H52" i="14"/>
  <c r="G52" i="14"/>
  <c r="F52" i="14"/>
  <c r="E52" i="14"/>
  <c r="D52" i="14"/>
  <c r="K51" i="14"/>
  <c r="J51" i="14"/>
  <c r="I51" i="14"/>
  <c r="H51" i="14"/>
  <c r="G51" i="14"/>
  <c r="F51" i="14"/>
  <c r="E51" i="14"/>
  <c r="D51" i="14"/>
  <c r="K50" i="14"/>
  <c r="J50" i="14"/>
  <c r="I50" i="14"/>
  <c r="H50" i="14"/>
  <c r="G50" i="14"/>
  <c r="F50" i="14"/>
  <c r="E50" i="14"/>
  <c r="D50" i="14"/>
  <c r="K49" i="14"/>
  <c r="J49" i="14"/>
  <c r="I49" i="14"/>
  <c r="H49" i="14"/>
  <c r="G49" i="14"/>
  <c r="F49" i="14"/>
  <c r="E49" i="14"/>
  <c r="D49" i="14"/>
  <c r="K48" i="14"/>
  <c r="J48" i="14"/>
  <c r="I48" i="14"/>
  <c r="H48" i="14"/>
  <c r="G48" i="14"/>
  <c r="F48" i="14"/>
  <c r="E48" i="14"/>
  <c r="D48" i="14"/>
  <c r="K47" i="14"/>
  <c r="J47" i="14"/>
  <c r="I47" i="14"/>
  <c r="H47" i="14"/>
  <c r="G47" i="14"/>
  <c r="F47" i="14"/>
  <c r="E47" i="14"/>
  <c r="D47" i="14"/>
  <c r="K46" i="14"/>
  <c r="J46" i="14"/>
  <c r="I46" i="14"/>
  <c r="H46" i="14"/>
  <c r="G46" i="14"/>
  <c r="F46" i="14"/>
  <c r="E46" i="14"/>
  <c r="D46" i="14"/>
  <c r="K45" i="14"/>
  <c r="J45" i="14"/>
  <c r="I45" i="14"/>
  <c r="H45" i="14"/>
  <c r="G45" i="14"/>
  <c r="F45" i="14"/>
  <c r="E45" i="14"/>
  <c r="D45" i="14"/>
  <c r="K44" i="14"/>
  <c r="J44" i="14"/>
  <c r="I44" i="14"/>
  <c r="H44" i="14"/>
  <c r="G44" i="14"/>
  <c r="F44" i="14"/>
  <c r="E44" i="14"/>
  <c r="D44" i="14"/>
  <c r="K43" i="14"/>
  <c r="J43" i="14"/>
  <c r="I43" i="14"/>
  <c r="H43" i="14"/>
  <c r="G43" i="14"/>
  <c r="F43" i="14"/>
  <c r="E43" i="14"/>
  <c r="D43" i="14"/>
  <c r="K42" i="14"/>
  <c r="J42" i="14"/>
  <c r="I42" i="14"/>
  <c r="H42" i="14"/>
  <c r="G42" i="14"/>
  <c r="F42" i="14"/>
  <c r="E42" i="14"/>
  <c r="D42" i="14"/>
  <c r="K41" i="14"/>
  <c r="J41" i="14"/>
  <c r="I41" i="14"/>
  <c r="H41" i="14"/>
  <c r="G41" i="14"/>
  <c r="F41" i="14"/>
  <c r="E41" i="14"/>
  <c r="D41" i="14"/>
  <c r="K40" i="14"/>
  <c r="J40" i="14"/>
  <c r="I40" i="14"/>
  <c r="H40" i="14"/>
  <c r="G40" i="14"/>
  <c r="F40" i="14"/>
  <c r="E40" i="14"/>
  <c r="D40" i="14"/>
  <c r="K39" i="14"/>
  <c r="J39" i="14"/>
  <c r="I39" i="14"/>
  <c r="H39" i="14"/>
  <c r="G39" i="14"/>
  <c r="F39" i="14"/>
  <c r="E39" i="14"/>
  <c r="D39" i="14"/>
  <c r="K38" i="14"/>
  <c r="J38" i="14"/>
  <c r="I38" i="14"/>
  <c r="H38" i="14"/>
  <c r="G38" i="14"/>
  <c r="F38" i="14"/>
  <c r="E38" i="14"/>
  <c r="D38" i="14"/>
  <c r="K37" i="14"/>
  <c r="J37" i="14"/>
  <c r="I37" i="14"/>
  <c r="H37" i="14"/>
  <c r="G37" i="14"/>
  <c r="F37" i="14"/>
  <c r="E37" i="14"/>
  <c r="D37" i="14"/>
  <c r="K36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K109" i="13"/>
  <c r="J109" i="13"/>
  <c r="I109" i="13"/>
  <c r="H109" i="13"/>
  <c r="G109" i="13"/>
  <c r="F109" i="13"/>
  <c r="E109" i="13"/>
  <c r="D109" i="13"/>
  <c r="K108" i="13"/>
  <c r="J108" i="13"/>
  <c r="I108" i="13"/>
  <c r="H108" i="13"/>
  <c r="G108" i="13"/>
  <c r="F108" i="13"/>
  <c r="E108" i="13"/>
  <c r="D108" i="13"/>
  <c r="K107" i="13"/>
  <c r="J107" i="13"/>
  <c r="I107" i="13"/>
  <c r="H107" i="13"/>
  <c r="G107" i="13"/>
  <c r="F107" i="13"/>
  <c r="E107" i="13"/>
  <c r="D107" i="13"/>
  <c r="K106" i="13"/>
  <c r="J106" i="13"/>
  <c r="I106" i="13"/>
  <c r="H106" i="13"/>
  <c r="G106" i="13"/>
  <c r="F106" i="13"/>
  <c r="E106" i="13"/>
  <c r="D106" i="13"/>
  <c r="K105" i="13"/>
  <c r="J105" i="13"/>
  <c r="I105" i="13"/>
  <c r="H105" i="13"/>
  <c r="G105" i="13"/>
  <c r="F105" i="13"/>
  <c r="E105" i="13"/>
  <c r="D105" i="13"/>
  <c r="K104" i="13"/>
  <c r="J104" i="13"/>
  <c r="I104" i="13"/>
  <c r="H104" i="13"/>
  <c r="G104" i="13"/>
  <c r="F104" i="13"/>
  <c r="E104" i="13"/>
  <c r="D104" i="13"/>
  <c r="K103" i="13"/>
  <c r="J103" i="13"/>
  <c r="I103" i="13"/>
  <c r="H103" i="13"/>
  <c r="G103" i="13"/>
  <c r="F103" i="13"/>
  <c r="E103" i="13"/>
  <c r="D103" i="13"/>
  <c r="K102" i="13"/>
  <c r="J102" i="13"/>
  <c r="I102" i="13"/>
  <c r="H102" i="13"/>
  <c r="G102" i="13"/>
  <c r="F102" i="13"/>
  <c r="E102" i="13"/>
  <c r="D102" i="13"/>
  <c r="K101" i="13"/>
  <c r="J101" i="13"/>
  <c r="I101" i="13"/>
  <c r="H101" i="13"/>
  <c r="G101" i="13"/>
  <c r="F101" i="13"/>
  <c r="E101" i="13"/>
  <c r="D101" i="13"/>
  <c r="K100" i="13"/>
  <c r="J100" i="13"/>
  <c r="I100" i="13"/>
  <c r="H100" i="13"/>
  <c r="G100" i="13"/>
  <c r="F100" i="13"/>
  <c r="E100" i="13"/>
  <c r="D100" i="13"/>
  <c r="K99" i="13"/>
  <c r="J99" i="13"/>
  <c r="I99" i="13"/>
  <c r="H99" i="13"/>
  <c r="G99" i="13"/>
  <c r="F99" i="13"/>
  <c r="E99" i="13"/>
  <c r="D99" i="13"/>
  <c r="K98" i="13"/>
  <c r="J98" i="13"/>
  <c r="I98" i="13"/>
  <c r="H98" i="13"/>
  <c r="G98" i="13"/>
  <c r="F98" i="13"/>
  <c r="E98" i="13"/>
  <c r="D98" i="13"/>
  <c r="K97" i="13"/>
  <c r="J97" i="13"/>
  <c r="I97" i="13"/>
  <c r="H97" i="13"/>
  <c r="G97" i="13"/>
  <c r="F97" i="13"/>
  <c r="E97" i="13"/>
  <c r="D97" i="13"/>
  <c r="K96" i="13"/>
  <c r="J96" i="13"/>
  <c r="I96" i="13"/>
  <c r="H96" i="13"/>
  <c r="G96" i="13"/>
  <c r="F96" i="13"/>
  <c r="E96" i="13"/>
  <c r="D96" i="13"/>
  <c r="K95" i="13"/>
  <c r="J95" i="13"/>
  <c r="I95" i="13"/>
  <c r="H95" i="13"/>
  <c r="G95" i="13"/>
  <c r="F95" i="13"/>
  <c r="E95" i="13"/>
  <c r="D95" i="13"/>
  <c r="K94" i="13"/>
  <c r="J94" i="13"/>
  <c r="I94" i="13"/>
  <c r="H94" i="13"/>
  <c r="G94" i="13"/>
  <c r="F94" i="13"/>
  <c r="E94" i="13"/>
  <c r="D94" i="13"/>
  <c r="K93" i="13"/>
  <c r="J93" i="13"/>
  <c r="I93" i="13"/>
  <c r="H93" i="13"/>
  <c r="G93" i="13"/>
  <c r="F93" i="13"/>
  <c r="E93" i="13"/>
  <c r="D93" i="13"/>
  <c r="K92" i="13"/>
  <c r="J92" i="13"/>
  <c r="I92" i="13"/>
  <c r="H92" i="13"/>
  <c r="G92" i="13"/>
  <c r="F92" i="13"/>
  <c r="E92" i="13"/>
  <c r="D92" i="13"/>
  <c r="K91" i="13"/>
  <c r="J91" i="13"/>
  <c r="I91" i="13"/>
  <c r="H91" i="13"/>
  <c r="G91" i="13"/>
  <c r="F91" i="13"/>
  <c r="E91" i="13"/>
  <c r="D91" i="13"/>
  <c r="K90" i="13"/>
  <c r="J90" i="13"/>
  <c r="I90" i="13"/>
  <c r="H90" i="13"/>
  <c r="G90" i="13"/>
  <c r="F90" i="13"/>
  <c r="E90" i="13"/>
  <c r="D90" i="13"/>
  <c r="K89" i="13"/>
  <c r="J89" i="13"/>
  <c r="I89" i="13"/>
  <c r="H89" i="13"/>
  <c r="G89" i="13"/>
  <c r="F89" i="13"/>
  <c r="E89" i="13"/>
  <c r="D89" i="13"/>
  <c r="K88" i="13"/>
  <c r="J88" i="13"/>
  <c r="I88" i="13"/>
  <c r="H88" i="13"/>
  <c r="G88" i="13"/>
  <c r="F88" i="13"/>
  <c r="E88" i="13"/>
  <c r="D88" i="13"/>
  <c r="K87" i="13"/>
  <c r="J87" i="13"/>
  <c r="I87" i="13"/>
  <c r="H87" i="13"/>
  <c r="G87" i="13"/>
  <c r="F87" i="13"/>
  <c r="E87" i="13"/>
  <c r="D87" i="13"/>
  <c r="K86" i="13"/>
  <c r="J86" i="13"/>
  <c r="I86" i="13"/>
  <c r="H86" i="13"/>
  <c r="G86" i="13"/>
  <c r="F86" i="13"/>
  <c r="E86" i="13"/>
  <c r="D86" i="13"/>
  <c r="K85" i="13"/>
  <c r="J85" i="13"/>
  <c r="I85" i="13"/>
  <c r="H85" i="13"/>
  <c r="G85" i="13"/>
  <c r="F85" i="13"/>
  <c r="E85" i="13"/>
  <c r="D85" i="13"/>
  <c r="K84" i="13"/>
  <c r="J84" i="13"/>
  <c r="I84" i="13"/>
  <c r="H84" i="13"/>
  <c r="G84" i="13"/>
  <c r="F84" i="13"/>
  <c r="E84" i="13"/>
  <c r="D84" i="13"/>
  <c r="K83" i="13"/>
  <c r="J83" i="13"/>
  <c r="I83" i="13"/>
  <c r="H83" i="13"/>
  <c r="G83" i="13"/>
  <c r="F83" i="13"/>
  <c r="E83" i="13"/>
  <c r="D83" i="13"/>
  <c r="K82" i="13"/>
  <c r="J82" i="13"/>
  <c r="I82" i="13"/>
  <c r="H82" i="13"/>
  <c r="G82" i="13"/>
  <c r="F82" i="13"/>
  <c r="E82" i="13"/>
  <c r="D82" i="13"/>
  <c r="K81" i="13"/>
  <c r="J81" i="13"/>
  <c r="I81" i="13"/>
  <c r="H81" i="13"/>
  <c r="G81" i="13"/>
  <c r="F81" i="13"/>
  <c r="E81" i="13"/>
  <c r="D81" i="13"/>
  <c r="K80" i="13"/>
  <c r="J80" i="13"/>
  <c r="I80" i="13"/>
  <c r="H80" i="13"/>
  <c r="G80" i="13"/>
  <c r="F80" i="13"/>
  <c r="E80" i="13"/>
  <c r="D80" i="13"/>
  <c r="K79" i="13"/>
  <c r="J79" i="13"/>
  <c r="I79" i="13"/>
  <c r="H79" i="13"/>
  <c r="G79" i="13"/>
  <c r="F79" i="13"/>
  <c r="E79" i="13"/>
  <c r="D79" i="13"/>
  <c r="K78" i="13"/>
  <c r="J78" i="13"/>
  <c r="I78" i="13"/>
  <c r="H78" i="13"/>
  <c r="G78" i="13"/>
  <c r="F78" i="13"/>
  <c r="E78" i="13"/>
  <c r="D78" i="13"/>
  <c r="K77" i="13"/>
  <c r="J77" i="13"/>
  <c r="I77" i="13"/>
  <c r="H77" i="13"/>
  <c r="G77" i="13"/>
  <c r="F77" i="13"/>
  <c r="E77" i="13"/>
  <c r="D77" i="13"/>
  <c r="K76" i="13"/>
  <c r="J76" i="13"/>
  <c r="I76" i="13"/>
  <c r="H76" i="13"/>
  <c r="G76" i="13"/>
  <c r="F76" i="13"/>
  <c r="E76" i="13"/>
  <c r="D76" i="13"/>
  <c r="K75" i="13"/>
  <c r="J75" i="13"/>
  <c r="I75" i="13"/>
  <c r="H75" i="13"/>
  <c r="G75" i="13"/>
  <c r="F75" i="13"/>
  <c r="E75" i="13"/>
  <c r="D75" i="13"/>
  <c r="K74" i="13"/>
  <c r="J74" i="13"/>
  <c r="I74" i="13"/>
  <c r="H74" i="13"/>
  <c r="G74" i="13"/>
  <c r="F74" i="13"/>
  <c r="E74" i="13"/>
  <c r="D74" i="13"/>
  <c r="K73" i="13"/>
  <c r="J73" i="13"/>
  <c r="I73" i="13"/>
  <c r="H73" i="13"/>
  <c r="G73" i="13"/>
  <c r="F73" i="13"/>
  <c r="E73" i="13"/>
  <c r="D73" i="13"/>
  <c r="K72" i="13"/>
  <c r="J72" i="13"/>
  <c r="I72" i="13"/>
  <c r="H72" i="13"/>
  <c r="G72" i="13"/>
  <c r="F72" i="13"/>
  <c r="E72" i="13"/>
  <c r="D72" i="13"/>
  <c r="K71" i="13"/>
  <c r="J71" i="13"/>
  <c r="I71" i="13"/>
  <c r="H71" i="13"/>
  <c r="G71" i="13"/>
  <c r="F71" i="13"/>
  <c r="E71" i="13"/>
  <c r="D71" i="13"/>
  <c r="K70" i="13"/>
  <c r="J70" i="13"/>
  <c r="I70" i="13"/>
  <c r="H70" i="13"/>
  <c r="G70" i="13"/>
  <c r="F70" i="13"/>
  <c r="E70" i="13"/>
  <c r="D70" i="13"/>
  <c r="K69" i="13"/>
  <c r="J69" i="13"/>
  <c r="I69" i="13"/>
  <c r="H69" i="13"/>
  <c r="G69" i="13"/>
  <c r="F69" i="13"/>
  <c r="E69" i="13"/>
  <c r="D69" i="13"/>
  <c r="K68" i="13"/>
  <c r="J68" i="13"/>
  <c r="I68" i="13"/>
  <c r="H68" i="13"/>
  <c r="G68" i="13"/>
  <c r="F68" i="13"/>
  <c r="E68" i="13"/>
  <c r="D68" i="13"/>
  <c r="K67" i="13"/>
  <c r="J67" i="13"/>
  <c r="I67" i="13"/>
  <c r="H67" i="13"/>
  <c r="G67" i="13"/>
  <c r="F67" i="13"/>
  <c r="E67" i="13"/>
  <c r="D67" i="13"/>
  <c r="K66" i="13"/>
  <c r="J66" i="13"/>
  <c r="I66" i="13"/>
  <c r="H66" i="13"/>
  <c r="G66" i="13"/>
  <c r="F66" i="13"/>
  <c r="E66" i="13"/>
  <c r="D66" i="13"/>
  <c r="K65" i="13"/>
  <c r="J65" i="13"/>
  <c r="I65" i="13"/>
  <c r="H65" i="13"/>
  <c r="G65" i="13"/>
  <c r="F65" i="13"/>
  <c r="E65" i="13"/>
  <c r="D65" i="13"/>
  <c r="K64" i="13"/>
  <c r="J64" i="13"/>
  <c r="I64" i="13"/>
  <c r="H64" i="13"/>
  <c r="G64" i="13"/>
  <c r="F64" i="13"/>
  <c r="E64" i="13"/>
  <c r="D64" i="13"/>
  <c r="K63" i="13"/>
  <c r="J63" i="13"/>
  <c r="I63" i="13"/>
  <c r="H63" i="13"/>
  <c r="G63" i="13"/>
  <c r="F63" i="13"/>
  <c r="E63" i="13"/>
  <c r="D63" i="13"/>
  <c r="K62" i="13"/>
  <c r="J62" i="13"/>
  <c r="I62" i="13"/>
  <c r="H62" i="13"/>
  <c r="G62" i="13"/>
  <c r="F62" i="13"/>
  <c r="E62" i="13"/>
  <c r="D62" i="13"/>
  <c r="K61" i="13"/>
  <c r="J61" i="13"/>
  <c r="I61" i="13"/>
  <c r="H61" i="13"/>
  <c r="G61" i="13"/>
  <c r="F61" i="13"/>
  <c r="E61" i="13"/>
  <c r="D61" i="13"/>
  <c r="K60" i="13"/>
  <c r="J60" i="13"/>
  <c r="I60" i="13"/>
  <c r="H60" i="13"/>
  <c r="G60" i="13"/>
  <c r="F60" i="13"/>
  <c r="E60" i="13"/>
  <c r="D60" i="13"/>
  <c r="K59" i="13"/>
  <c r="J59" i="13"/>
  <c r="I59" i="13"/>
  <c r="H59" i="13"/>
  <c r="G59" i="13"/>
  <c r="F59" i="13"/>
  <c r="E59" i="13"/>
  <c r="D59" i="13"/>
  <c r="K58" i="13"/>
  <c r="J58" i="13"/>
  <c r="I58" i="13"/>
  <c r="H58" i="13"/>
  <c r="G58" i="13"/>
  <c r="F58" i="13"/>
  <c r="E58" i="13"/>
  <c r="D58" i="13"/>
  <c r="K57" i="13"/>
  <c r="J57" i="13"/>
  <c r="I57" i="13"/>
  <c r="H57" i="13"/>
  <c r="G57" i="13"/>
  <c r="F57" i="13"/>
  <c r="E57" i="13"/>
  <c r="D57" i="13"/>
  <c r="K56" i="13"/>
  <c r="J56" i="13"/>
  <c r="I56" i="13"/>
  <c r="H56" i="13"/>
  <c r="G56" i="13"/>
  <c r="F56" i="13"/>
  <c r="E56" i="13"/>
  <c r="D56" i="13"/>
  <c r="K55" i="13"/>
  <c r="J55" i="13"/>
  <c r="I55" i="13"/>
  <c r="H55" i="13"/>
  <c r="G55" i="13"/>
  <c r="F55" i="13"/>
  <c r="E55" i="13"/>
  <c r="D55" i="13"/>
  <c r="K54" i="13"/>
  <c r="J54" i="13"/>
  <c r="I54" i="13"/>
  <c r="H54" i="13"/>
  <c r="G54" i="13"/>
  <c r="F54" i="13"/>
  <c r="E54" i="13"/>
  <c r="D54" i="13"/>
  <c r="K53" i="13"/>
  <c r="J53" i="13"/>
  <c r="I53" i="13"/>
  <c r="H53" i="13"/>
  <c r="G53" i="13"/>
  <c r="F53" i="13"/>
  <c r="E53" i="13"/>
  <c r="D53" i="13"/>
  <c r="K52" i="13"/>
  <c r="J52" i="13"/>
  <c r="I52" i="13"/>
  <c r="H52" i="13"/>
  <c r="G52" i="13"/>
  <c r="F52" i="13"/>
  <c r="E52" i="13"/>
  <c r="D52" i="13"/>
  <c r="K51" i="13"/>
  <c r="J51" i="13"/>
  <c r="I51" i="13"/>
  <c r="H51" i="13"/>
  <c r="G51" i="13"/>
  <c r="F51" i="13"/>
  <c r="E51" i="13"/>
  <c r="D51" i="13"/>
  <c r="K50" i="13"/>
  <c r="J50" i="13"/>
  <c r="I50" i="13"/>
  <c r="H50" i="13"/>
  <c r="G50" i="13"/>
  <c r="F50" i="13"/>
  <c r="E50" i="13"/>
  <c r="D50" i="13"/>
  <c r="K49" i="13"/>
  <c r="J49" i="13"/>
  <c r="I49" i="13"/>
  <c r="H49" i="13"/>
  <c r="G49" i="13"/>
  <c r="F49" i="13"/>
  <c r="E49" i="13"/>
  <c r="D49" i="13"/>
  <c r="K48" i="13"/>
  <c r="J48" i="13"/>
  <c r="I48" i="13"/>
  <c r="H48" i="13"/>
  <c r="G48" i="13"/>
  <c r="F48" i="13"/>
  <c r="E48" i="13"/>
  <c r="D48" i="13"/>
  <c r="K47" i="13"/>
  <c r="J47" i="13"/>
  <c r="I47" i="13"/>
  <c r="H47" i="13"/>
  <c r="G47" i="13"/>
  <c r="F47" i="13"/>
  <c r="E47" i="13"/>
  <c r="D47" i="13"/>
  <c r="K46" i="13"/>
  <c r="J46" i="13"/>
  <c r="I46" i="13"/>
  <c r="H46" i="13"/>
  <c r="G46" i="13"/>
  <c r="F46" i="13"/>
  <c r="E46" i="13"/>
  <c r="D46" i="13"/>
  <c r="K45" i="13"/>
  <c r="J45" i="13"/>
  <c r="I45" i="13"/>
  <c r="H45" i="13"/>
  <c r="G45" i="13"/>
  <c r="F45" i="13"/>
  <c r="E45" i="13"/>
  <c r="D45" i="13"/>
  <c r="K44" i="13"/>
  <c r="J44" i="13"/>
  <c r="I44" i="13"/>
  <c r="H44" i="13"/>
  <c r="G44" i="13"/>
  <c r="F44" i="13"/>
  <c r="E44" i="13"/>
  <c r="D44" i="13"/>
  <c r="K43" i="13"/>
  <c r="J43" i="13"/>
  <c r="I43" i="13"/>
  <c r="H43" i="13"/>
  <c r="G43" i="13"/>
  <c r="F43" i="13"/>
  <c r="E43" i="13"/>
  <c r="D43" i="13"/>
  <c r="K42" i="13"/>
  <c r="J42" i="13"/>
  <c r="I42" i="13"/>
  <c r="H42" i="13"/>
  <c r="G42" i="13"/>
  <c r="F42" i="13"/>
  <c r="E42" i="13"/>
  <c r="D42" i="13"/>
  <c r="K41" i="13"/>
  <c r="J41" i="13"/>
  <c r="I41" i="13"/>
  <c r="H41" i="13"/>
  <c r="G41" i="13"/>
  <c r="F41" i="13"/>
  <c r="E41" i="13"/>
  <c r="D41" i="13"/>
  <c r="K40" i="13"/>
  <c r="J40" i="13"/>
  <c r="I40" i="13"/>
  <c r="H40" i="13"/>
  <c r="G40" i="13"/>
  <c r="F40" i="13"/>
  <c r="E40" i="13"/>
  <c r="D40" i="13"/>
  <c r="K39" i="13"/>
  <c r="J39" i="13"/>
  <c r="I39" i="13"/>
  <c r="H39" i="13"/>
  <c r="G39" i="13"/>
  <c r="F39" i="13"/>
  <c r="E39" i="13"/>
  <c r="D39" i="13"/>
  <c r="K38" i="13"/>
  <c r="J38" i="13"/>
  <c r="I38" i="13"/>
  <c r="H38" i="13"/>
  <c r="G38" i="13"/>
  <c r="F38" i="13"/>
  <c r="E38" i="13"/>
  <c r="D38" i="13"/>
  <c r="K37" i="13"/>
  <c r="J37" i="13"/>
  <c r="I37" i="13"/>
  <c r="H37" i="13"/>
  <c r="G37" i="13"/>
  <c r="F37" i="13"/>
  <c r="E37" i="13"/>
  <c r="D37" i="13"/>
  <c r="K36" i="13"/>
  <c r="J36" i="13"/>
  <c r="I36" i="13"/>
  <c r="H36" i="13"/>
  <c r="G36" i="13"/>
  <c r="F36" i="13"/>
  <c r="E36" i="13"/>
  <c r="D36" i="13"/>
  <c r="K35" i="13"/>
  <c r="J35" i="13"/>
  <c r="I35" i="13"/>
  <c r="H35" i="13"/>
  <c r="G35" i="13"/>
  <c r="F35" i="13"/>
  <c r="E35" i="13"/>
  <c r="D35" i="13"/>
  <c r="A38" i="14" l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38" i="13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G109" i="11"/>
  <c r="F109" i="11"/>
  <c r="G108" i="11"/>
  <c r="F108" i="11"/>
  <c r="G107" i="11"/>
  <c r="F107" i="11"/>
  <c r="G106" i="11"/>
  <c r="F106" i="11"/>
  <c r="G105" i="11"/>
  <c r="F105" i="11"/>
  <c r="G104" i="11"/>
  <c r="F104" i="11"/>
  <c r="G103" i="11"/>
  <c r="F103" i="11"/>
  <c r="G102" i="11"/>
  <c r="F102" i="11"/>
  <c r="G101" i="11"/>
  <c r="F101" i="11"/>
  <c r="G100" i="11"/>
  <c r="F100" i="11"/>
  <c r="G99" i="11"/>
  <c r="F99" i="11"/>
  <c r="G98" i="11"/>
  <c r="F98" i="11"/>
  <c r="G97" i="11"/>
  <c r="F97" i="11"/>
  <c r="G96" i="11"/>
  <c r="F96" i="11"/>
  <c r="G95" i="11"/>
  <c r="F95" i="11"/>
  <c r="G94" i="11"/>
  <c r="F94" i="11"/>
  <c r="G93" i="11"/>
  <c r="F93" i="11"/>
  <c r="G92" i="11"/>
  <c r="F92" i="11"/>
  <c r="G91" i="11"/>
  <c r="F91" i="11"/>
  <c r="G90" i="11"/>
  <c r="F90" i="11"/>
  <c r="G89" i="11"/>
  <c r="F89" i="11"/>
  <c r="G88" i="11"/>
  <c r="F88" i="11"/>
  <c r="G87" i="11"/>
  <c r="F87" i="11"/>
  <c r="G86" i="11"/>
  <c r="F86" i="11"/>
  <c r="G85" i="11"/>
  <c r="F85" i="11"/>
  <c r="G84" i="11"/>
  <c r="F84" i="11"/>
  <c r="G83" i="11"/>
  <c r="F83" i="11"/>
  <c r="G82" i="11"/>
  <c r="F82" i="11"/>
  <c r="G81" i="11"/>
  <c r="F81" i="11"/>
  <c r="G80" i="11"/>
  <c r="F80" i="11"/>
  <c r="G79" i="11"/>
  <c r="F79" i="11"/>
  <c r="G78" i="11"/>
  <c r="F78" i="11"/>
  <c r="G77" i="11"/>
  <c r="F77" i="11"/>
  <c r="G76" i="11"/>
  <c r="F76" i="11"/>
  <c r="G75" i="11"/>
  <c r="F75" i="11"/>
  <c r="G74" i="11"/>
  <c r="F74" i="11"/>
  <c r="G73" i="11"/>
  <c r="F73" i="11"/>
  <c r="G72" i="11"/>
  <c r="F72" i="11"/>
  <c r="G71" i="11"/>
  <c r="F71" i="11"/>
  <c r="G70" i="11"/>
  <c r="F70" i="11"/>
  <c r="G69" i="11"/>
  <c r="F69" i="11"/>
  <c r="G68" i="11"/>
  <c r="F68" i="11"/>
  <c r="G67" i="11"/>
  <c r="F67" i="11"/>
  <c r="G66" i="11"/>
  <c r="F66" i="11"/>
  <c r="G65" i="11"/>
  <c r="F65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C49" i="11"/>
  <c r="C48" i="11"/>
  <c r="C47" i="11"/>
  <c r="C46" i="11"/>
  <c r="C44" i="11"/>
  <c r="C43" i="11"/>
  <c r="C42" i="11"/>
  <c r="C41" i="11"/>
  <c r="C39" i="11"/>
  <c r="C38" i="11"/>
  <c r="C37" i="11"/>
  <c r="C36" i="11"/>
  <c r="K109" i="11" l="1"/>
  <c r="J109" i="11"/>
  <c r="I109" i="11"/>
  <c r="H109" i="11"/>
  <c r="K108" i="11"/>
  <c r="J108" i="11"/>
  <c r="I108" i="11"/>
  <c r="H108" i="11"/>
  <c r="K107" i="11"/>
  <c r="J107" i="11"/>
  <c r="I107" i="11"/>
  <c r="H107" i="11"/>
  <c r="K106" i="11"/>
  <c r="J106" i="11"/>
  <c r="I106" i="11"/>
  <c r="H106" i="11"/>
  <c r="K105" i="11"/>
  <c r="J105" i="11"/>
  <c r="I105" i="11"/>
  <c r="H105" i="11"/>
  <c r="K104" i="11"/>
  <c r="J104" i="11"/>
  <c r="I104" i="11"/>
  <c r="H104" i="11"/>
  <c r="K103" i="11"/>
  <c r="J103" i="11"/>
  <c r="I103" i="11"/>
  <c r="H103" i="11"/>
  <c r="K102" i="11"/>
  <c r="J102" i="11"/>
  <c r="I102" i="11"/>
  <c r="H102" i="11"/>
  <c r="K101" i="11"/>
  <c r="J101" i="11"/>
  <c r="I101" i="11"/>
  <c r="H101" i="11"/>
  <c r="K100" i="11"/>
  <c r="J100" i="11"/>
  <c r="I100" i="11"/>
  <c r="H100" i="11"/>
  <c r="K99" i="11"/>
  <c r="J99" i="11"/>
  <c r="I99" i="11"/>
  <c r="H99" i="11"/>
  <c r="K98" i="11"/>
  <c r="J98" i="11"/>
  <c r="I98" i="11"/>
  <c r="H98" i="11"/>
  <c r="K97" i="11"/>
  <c r="J97" i="11"/>
  <c r="I97" i="11"/>
  <c r="H97" i="11"/>
  <c r="K96" i="11"/>
  <c r="J96" i="11"/>
  <c r="I96" i="11"/>
  <c r="H96" i="11"/>
  <c r="K95" i="11"/>
  <c r="J95" i="11"/>
  <c r="I95" i="11"/>
  <c r="H95" i="11"/>
  <c r="K94" i="11"/>
  <c r="J94" i="11"/>
  <c r="I94" i="11"/>
  <c r="H94" i="11"/>
  <c r="K93" i="11"/>
  <c r="J93" i="11"/>
  <c r="I93" i="11"/>
  <c r="H93" i="11"/>
  <c r="K92" i="11"/>
  <c r="J92" i="11"/>
  <c r="I92" i="11"/>
  <c r="H92" i="11"/>
  <c r="K91" i="11"/>
  <c r="J91" i="11"/>
  <c r="I91" i="11"/>
  <c r="H91" i="11"/>
  <c r="K90" i="11"/>
  <c r="J90" i="11"/>
  <c r="I90" i="11"/>
  <c r="H90" i="11"/>
  <c r="K89" i="11"/>
  <c r="J89" i="11"/>
  <c r="I89" i="11"/>
  <c r="H89" i="11"/>
  <c r="K88" i="11"/>
  <c r="J88" i="11"/>
  <c r="I88" i="11"/>
  <c r="H88" i="11"/>
  <c r="K87" i="11"/>
  <c r="J87" i="11"/>
  <c r="I87" i="11"/>
  <c r="H87" i="11"/>
  <c r="K86" i="11"/>
  <c r="J86" i="11"/>
  <c r="I86" i="11"/>
  <c r="H86" i="11"/>
  <c r="K85" i="11"/>
  <c r="J85" i="11"/>
  <c r="I85" i="11"/>
  <c r="H85" i="11"/>
  <c r="K84" i="11"/>
  <c r="J84" i="11"/>
  <c r="I84" i="11"/>
  <c r="H84" i="11"/>
  <c r="K83" i="11"/>
  <c r="J83" i="11"/>
  <c r="I83" i="11"/>
  <c r="H83" i="11"/>
  <c r="K82" i="11"/>
  <c r="J82" i="11"/>
  <c r="I82" i="11"/>
  <c r="H82" i="11"/>
  <c r="K81" i="11"/>
  <c r="J81" i="11"/>
  <c r="I81" i="11"/>
  <c r="H81" i="11"/>
  <c r="K80" i="11"/>
  <c r="J80" i="11"/>
  <c r="I80" i="11"/>
  <c r="H80" i="11"/>
  <c r="K79" i="11"/>
  <c r="J79" i="11"/>
  <c r="I79" i="11"/>
  <c r="H79" i="11"/>
  <c r="K78" i="11"/>
  <c r="J78" i="11"/>
  <c r="I78" i="11"/>
  <c r="H78" i="11"/>
  <c r="K77" i="11"/>
  <c r="J77" i="11"/>
  <c r="I77" i="11"/>
  <c r="H77" i="11"/>
  <c r="K76" i="11"/>
  <c r="J76" i="11"/>
  <c r="I76" i="11"/>
  <c r="H76" i="11"/>
  <c r="K75" i="11"/>
  <c r="J75" i="11"/>
  <c r="I75" i="11"/>
  <c r="H75" i="11"/>
  <c r="K74" i="11"/>
  <c r="J74" i="11"/>
  <c r="I74" i="11"/>
  <c r="H74" i="11"/>
  <c r="K73" i="11"/>
  <c r="J73" i="11"/>
  <c r="I73" i="11"/>
  <c r="H73" i="11"/>
  <c r="K72" i="11"/>
  <c r="J72" i="11"/>
  <c r="I72" i="11"/>
  <c r="H72" i="11"/>
  <c r="K71" i="11"/>
  <c r="J71" i="11"/>
  <c r="I71" i="11"/>
  <c r="H71" i="11"/>
  <c r="K70" i="11"/>
  <c r="J70" i="11"/>
  <c r="I70" i="11"/>
  <c r="H70" i="11"/>
  <c r="K69" i="11"/>
  <c r="J69" i="11"/>
  <c r="I69" i="11"/>
  <c r="H69" i="11"/>
  <c r="K68" i="11"/>
  <c r="J68" i="11"/>
  <c r="I68" i="11"/>
  <c r="H68" i="11"/>
  <c r="K67" i="11"/>
  <c r="J67" i="11"/>
  <c r="I67" i="11"/>
  <c r="H67" i="11"/>
  <c r="K66" i="11"/>
  <c r="J66" i="11"/>
  <c r="I66" i="11"/>
  <c r="H66" i="11"/>
  <c r="K65" i="11"/>
  <c r="J65" i="11"/>
  <c r="I65" i="11"/>
  <c r="H65" i="11"/>
  <c r="K64" i="11"/>
  <c r="J64" i="11"/>
  <c r="I64" i="11"/>
  <c r="H64" i="11"/>
  <c r="K63" i="11"/>
  <c r="J63" i="11"/>
  <c r="I63" i="11"/>
  <c r="H63" i="11"/>
  <c r="K62" i="11"/>
  <c r="J62" i="11"/>
  <c r="I62" i="11"/>
  <c r="H62" i="11"/>
  <c r="K61" i="11"/>
  <c r="J61" i="11"/>
  <c r="I61" i="11"/>
  <c r="H61" i="11"/>
  <c r="K60" i="11"/>
  <c r="J60" i="11"/>
  <c r="I60" i="11"/>
  <c r="H60" i="11"/>
  <c r="K59" i="11"/>
  <c r="J59" i="11"/>
  <c r="I59" i="11"/>
  <c r="H59" i="11"/>
  <c r="K58" i="11"/>
  <c r="J58" i="11"/>
  <c r="I58" i="11"/>
  <c r="H58" i="11"/>
  <c r="K57" i="11"/>
  <c r="J57" i="11"/>
  <c r="I57" i="11"/>
  <c r="H57" i="11"/>
  <c r="K56" i="11"/>
  <c r="J56" i="11"/>
  <c r="I56" i="11"/>
  <c r="H56" i="11"/>
  <c r="K55" i="11"/>
  <c r="J55" i="11"/>
  <c r="I55" i="11"/>
  <c r="H55" i="11"/>
  <c r="K54" i="11"/>
  <c r="J54" i="11"/>
  <c r="I54" i="11"/>
  <c r="H54" i="11"/>
  <c r="K53" i="11"/>
  <c r="J53" i="11"/>
  <c r="I53" i="11"/>
  <c r="H53" i="11"/>
  <c r="K52" i="11"/>
  <c r="J52" i="11"/>
  <c r="I52" i="11"/>
  <c r="H52" i="11"/>
  <c r="K51" i="11"/>
  <c r="J51" i="11"/>
  <c r="I51" i="11"/>
  <c r="H51" i="11"/>
  <c r="K50" i="11"/>
  <c r="J50" i="11"/>
  <c r="I50" i="11"/>
  <c r="H50" i="11"/>
  <c r="K49" i="11"/>
  <c r="J49" i="11"/>
  <c r="I49" i="11"/>
  <c r="H49" i="11"/>
  <c r="K48" i="11"/>
  <c r="J48" i="11"/>
  <c r="I48" i="11"/>
  <c r="H48" i="11"/>
  <c r="K47" i="11"/>
  <c r="J47" i="11"/>
  <c r="I47" i="11"/>
  <c r="H47" i="11"/>
  <c r="K46" i="11"/>
  <c r="J46" i="11"/>
  <c r="I46" i="11"/>
  <c r="H46" i="11"/>
  <c r="K45" i="11"/>
  <c r="J45" i="11"/>
  <c r="I45" i="11"/>
  <c r="H45" i="11"/>
  <c r="K44" i="11"/>
  <c r="J44" i="11"/>
  <c r="I44" i="11"/>
  <c r="H44" i="11"/>
  <c r="K43" i="11"/>
  <c r="J43" i="11"/>
  <c r="I43" i="11"/>
  <c r="H43" i="11"/>
  <c r="K42" i="11"/>
  <c r="J42" i="11"/>
  <c r="I42" i="11"/>
  <c r="H42" i="11"/>
  <c r="K41" i="11"/>
  <c r="J41" i="11"/>
  <c r="I41" i="11"/>
  <c r="H41" i="11"/>
  <c r="K40" i="11"/>
  <c r="J40" i="11"/>
  <c r="I40" i="11"/>
  <c r="H40" i="11"/>
  <c r="K39" i="11"/>
  <c r="J39" i="11"/>
  <c r="I39" i="11"/>
  <c r="H39" i="11"/>
  <c r="K38" i="11"/>
  <c r="J38" i="11"/>
  <c r="I38" i="11"/>
  <c r="H38" i="11"/>
  <c r="K37" i="11"/>
  <c r="J37" i="11"/>
  <c r="I37" i="11"/>
  <c r="H37" i="11"/>
  <c r="K36" i="11"/>
  <c r="J36" i="11"/>
  <c r="I36" i="11"/>
  <c r="H36" i="11"/>
  <c r="K35" i="11"/>
  <c r="J35" i="11"/>
  <c r="I35" i="11"/>
  <c r="H35" i="11"/>
  <c r="A38" i="1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M110" i="9"/>
  <c r="L110" i="9"/>
  <c r="K110" i="9"/>
  <c r="J110" i="9"/>
  <c r="M109" i="9"/>
  <c r="L109" i="9"/>
  <c r="K109" i="9"/>
  <c r="J109" i="9"/>
  <c r="M108" i="9"/>
  <c r="L108" i="9"/>
  <c r="K108" i="9"/>
  <c r="J108" i="9"/>
  <c r="M107" i="9"/>
  <c r="L107" i="9"/>
  <c r="K107" i="9"/>
  <c r="J107" i="9"/>
  <c r="M106" i="9"/>
  <c r="L106" i="9"/>
  <c r="K106" i="9"/>
  <c r="J106" i="9"/>
  <c r="M105" i="9"/>
  <c r="L105" i="9"/>
  <c r="K105" i="9"/>
  <c r="J105" i="9"/>
  <c r="M104" i="9"/>
  <c r="L104" i="9"/>
  <c r="K104" i="9"/>
  <c r="J104" i="9"/>
  <c r="M103" i="9"/>
  <c r="L103" i="9"/>
  <c r="K103" i="9"/>
  <c r="J103" i="9"/>
  <c r="M102" i="9"/>
  <c r="L102" i="9"/>
  <c r="K102" i="9"/>
  <c r="J102" i="9"/>
  <c r="M101" i="9"/>
  <c r="L101" i="9"/>
  <c r="K101" i="9"/>
  <c r="J101" i="9"/>
  <c r="M100" i="9"/>
  <c r="L100" i="9"/>
  <c r="K100" i="9"/>
  <c r="J100" i="9"/>
  <c r="M99" i="9"/>
  <c r="L99" i="9"/>
  <c r="K99" i="9"/>
  <c r="J99" i="9"/>
  <c r="M98" i="9"/>
  <c r="L98" i="9"/>
  <c r="K98" i="9"/>
  <c r="J98" i="9"/>
  <c r="M97" i="9"/>
  <c r="L97" i="9"/>
  <c r="K97" i="9"/>
  <c r="J97" i="9"/>
  <c r="M96" i="9"/>
  <c r="L96" i="9"/>
  <c r="K96" i="9"/>
  <c r="J96" i="9"/>
  <c r="M95" i="9"/>
  <c r="L95" i="9"/>
  <c r="K95" i="9"/>
  <c r="J95" i="9"/>
  <c r="M94" i="9"/>
  <c r="L94" i="9"/>
  <c r="K94" i="9"/>
  <c r="J94" i="9"/>
  <c r="M93" i="9"/>
  <c r="L93" i="9"/>
  <c r="K93" i="9"/>
  <c r="J93" i="9"/>
  <c r="M92" i="9"/>
  <c r="L92" i="9"/>
  <c r="K92" i="9"/>
  <c r="J92" i="9"/>
  <c r="M91" i="9"/>
  <c r="L91" i="9"/>
  <c r="K91" i="9"/>
  <c r="J91" i="9"/>
  <c r="M90" i="9"/>
  <c r="L90" i="9"/>
  <c r="K90" i="9"/>
  <c r="J90" i="9"/>
  <c r="M89" i="9"/>
  <c r="L89" i="9"/>
  <c r="K89" i="9"/>
  <c r="J89" i="9"/>
  <c r="M88" i="9"/>
  <c r="L88" i="9"/>
  <c r="K88" i="9"/>
  <c r="J88" i="9"/>
  <c r="M87" i="9"/>
  <c r="L87" i="9"/>
  <c r="K87" i="9"/>
  <c r="J87" i="9"/>
  <c r="M86" i="9"/>
  <c r="L86" i="9"/>
  <c r="K86" i="9"/>
  <c r="J86" i="9"/>
  <c r="M85" i="9"/>
  <c r="L85" i="9"/>
  <c r="K85" i="9"/>
  <c r="J85" i="9"/>
  <c r="M84" i="9"/>
  <c r="L84" i="9"/>
  <c r="K84" i="9"/>
  <c r="J84" i="9"/>
  <c r="M83" i="9"/>
  <c r="L83" i="9"/>
  <c r="K83" i="9"/>
  <c r="J83" i="9"/>
  <c r="M82" i="9"/>
  <c r="L82" i="9"/>
  <c r="K82" i="9"/>
  <c r="J82" i="9"/>
  <c r="M81" i="9"/>
  <c r="L81" i="9"/>
  <c r="K81" i="9"/>
  <c r="J81" i="9"/>
  <c r="M80" i="9"/>
  <c r="L80" i="9"/>
  <c r="K80" i="9"/>
  <c r="J80" i="9"/>
  <c r="M79" i="9"/>
  <c r="L79" i="9"/>
  <c r="K79" i="9"/>
  <c r="J79" i="9"/>
  <c r="M78" i="9"/>
  <c r="L78" i="9"/>
  <c r="K78" i="9"/>
  <c r="J78" i="9"/>
  <c r="M77" i="9"/>
  <c r="L77" i="9"/>
  <c r="K77" i="9"/>
  <c r="J77" i="9"/>
  <c r="M76" i="9"/>
  <c r="L76" i="9"/>
  <c r="K76" i="9"/>
  <c r="J76" i="9"/>
  <c r="M75" i="9"/>
  <c r="L75" i="9"/>
  <c r="K75" i="9"/>
  <c r="J75" i="9"/>
  <c r="M74" i="9"/>
  <c r="L74" i="9"/>
  <c r="K74" i="9"/>
  <c r="J74" i="9"/>
  <c r="M73" i="9"/>
  <c r="L73" i="9"/>
  <c r="K73" i="9"/>
  <c r="J73" i="9"/>
  <c r="M72" i="9"/>
  <c r="L72" i="9"/>
  <c r="K72" i="9"/>
  <c r="J72" i="9"/>
  <c r="M71" i="9"/>
  <c r="L71" i="9"/>
  <c r="K71" i="9"/>
  <c r="J71" i="9"/>
  <c r="M70" i="9"/>
  <c r="L70" i="9"/>
  <c r="K70" i="9"/>
  <c r="J70" i="9"/>
  <c r="M69" i="9"/>
  <c r="L69" i="9"/>
  <c r="K69" i="9"/>
  <c r="J69" i="9"/>
  <c r="M68" i="9"/>
  <c r="L68" i="9"/>
  <c r="K68" i="9"/>
  <c r="J68" i="9"/>
  <c r="M67" i="9"/>
  <c r="L67" i="9"/>
  <c r="K67" i="9"/>
  <c r="J67" i="9"/>
  <c r="M66" i="9"/>
  <c r="L66" i="9"/>
  <c r="K66" i="9"/>
  <c r="J66" i="9"/>
  <c r="M65" i="9"/>
  <c r="L65" i="9"/>
  <c r="K65" i="9"/>
  <c r="J65" i="9"/>
  <c r="M64" i="9"/>
  <c r="L64" i="9"/>
  <c r="K64" i="9"/>
  <c r="J64" i="9"/>
  <c r="M63" i="9"/>
  <c r="L63" i="9"/>
  <c r="K63" i="9"/>
  <c r="J63" i="9"/>
  <c r="M62" i="9"/>
  <c r="L62" i="9"/>
  <c r="K62" i="9"/>
  <c r="J62" i="9"/>
  <c r="M61" i="9"/>
  <c r="L61" i="9"/>
  <c r="K61" i="9"/>
  <c r="J61" i="9"/>
  <c r="M60" i="9"/>
  <c r="L60" i="9"/>
  <c r="K60" i="9"/>
  <c r="J60" i="9"/>
  <c r="M59" i="9"/>
  <c r="L59" i="9"/>
  <c r="K59" i="9"/>
  <c r="J59" i="9"/>
  <c r="M58" i="9"/>
  <c r="L58" i="9"/>
  <c r="K58" i="9"/>
  <c r="J58" i="9"/>
  <c r="M57" i="9"/>
  <c r="L57" i="9"/>
  <c r="K57" i="9"/>
  <c r="J57" i="9"/>
  <c r="M56" i="9"/>
  <c r="L56" i="9"/>
  <c r="K56" i="9"/>
  <c r="J56" i="9"/>
  <c r="M55" i="9"/>
  <c r="L55" i="9"/>
  <c r="K55" i="9"/>
  <c r="J55" i="9"/>
  <c r="M54" i="9"/>
  <c r="L54" i="9"/>
  <c r="K54" i="9"/>
  <c r="J54" i="9"/>
  <c r="M53" i="9"/>
  <c r="L53" i="9"/>
  <c r="K53" i="9"/>
  <c r="J53" i="9"/>
  <c r="M52" i="9"/>
  <c r="L52" i="9"/>
  <c r="K52" i="9"/>
  <c r="J52" i="9"/>
  <c r="M51" i="9"/>
  <c r="L51" i="9"/>
  <c r="K51" i="9"/>
  <c r="J51" i="9"/>
  <c r="M50" i="9"/>
  <c r="L50" i="9"/>
  <c r="K50" i="9"/>
  <c r="J50" i="9"/>
  <c r="M49" i="9"/>
  <c r="L49" i="9"/>
  <c r="K49" i="9"/>
  <c r="J49" i="9"/>
  <c r="M48" i="9"/>
  <c r="L48" i="9"/>
  <c r="K48" i="9"/>
  <c r="J48" i="9"/>
  <c r="M47" i="9"/>
  <c r="L47" i="9"/>
  <c r="K47" i="9"/>
  <c r="J47" i="9"/>
  <c r="M46" i="9"/>
  <c r="L46" i="9"/>
  <c r="K46" i="9"/>
  <c r="J46" i="9"/>
  <c r="M45" i="9"/>
  <c r="L45" i="9"/>
  <c r="K45" i="9"/>
  <c r="J45" i="9"/>
  <c r="M44" i="9"/>
  <c r="L44" i="9"/>
  <c r="K44" i="9"/>
  <c r="J44" i="9"/>
  <c r="M43" i="9"/>
  <c r="L43" i="9"/>
  <c r="K43" i="9"/>
  <c r="J43" i="9"/>
  <c r="M42" i="9"/>
  <c r="L42" i="9"/>
  <c r="K42" i="9"/>
  <c r="J42" i="9"/>
  <c r="M41" i="9"/>
  <c r="L41" i="9"/>
  <c r="K41" i="9"/>
  <c r="J41" i="9"/>
  <c r="M40" i="9"/>
  <c r="L40" i="9"/>
  <c r="K40" i="9"/>
  <c r="J40" i="9"/>
  <c r="M39" i="9"/>
  <c r="L39" i="9"/>
  <c r="K39" i="9"/>
  <c r="J39" i="9"/>
  <c r="M38" i="9"/>
  <c r="L38" i="9"/>
  <c r="K38" i="9"/>
  <c r="J38" i="9"/>
  <c r="M37" i="9"/>
  <c r="L37" i="9"/>
  <c r="K37" i="9"/>
  <c r="J37" i="9"/>
  <c r="M36" i="9"/>
  <c r="L36" i="9"/>
  <c r="K36" i="9"/>
  <c r="J36" i="9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N109" i="7"/>
  <c r="M109" i="7"/>
  <c r="L109" i="7"/>
  <c r="K109" i="7"/>
  <c r="N108" i="7"/>
  <c r="M108" i="7"/>
  <c r="L108" i="7"/>
  <c r="K108" i="7"/>
  <c r="N107" i="7"/>
  <c r="M107" i="7"/>
  <c r="L107" i="7"/>
  <c r="K107" i="7"/>
  <c r="N106" i="7"/>
  <c r="M106" i="7"/>
  <c r="L106" i="7"/>
  <c r="K106" i="7"/>
  <c r="N105" i="7"/>
  <c r="M105" i="7"/>
  <c r="L105" i="7"/>
  <c r="K105" i="7"/>
  <c r="N104" i="7"/>
  <c r="M104" i="7"/>
  <c r="L104" i="7"/>
  <c r="K104" i="7"/>
  <c r="N103" i="7"/>
  <c r="M103" i="7"/>
  <c r="L103" i="7"/>
  <c r="K103" i="7"/>
  <c r="N102" i="7"/>
  <c r="M102" i="7"/>
  <c r="L102" i="7"/>
  <c r="K102" i="7"/>
  <c r="N101" i="7"/>
  <c r="M101" i="7"/>
  <c r="L101" i="7"/>
  <c r="K101" i="7"/>
  <c r="N100" i="7"/>
  <c r="M100" i="7"/>
  <c r="L100" i="7"/>
  <c r="K100" i="7"/>
  <c r="N99" i="7"/>
  <c r="M99" i="7"/>
  <c r="L99" i="7"/>
  <c r="K99" i="7"/>
  <c r="N98" i="7"/>
  <c r="M98" i="7"/>
  <c r="L98" i="7"/>
  <c r="K98" i="7"/>
  <c r="N97" i="7"/>
  <c r="M97" i="7"/>
  <c r="L97" i="7"/>
  <c r="K97" i="7"/>
  <c r="N96" i="7"/>
  <c r="M96" i="7"/>
  <c r="L96" i="7"/>
  <c r="K96" i="7"/>
  <c r="N95" i="7"/>
  <c r="M95" i="7"/>
  <c r="L95" i="7"/>
  <c r="K95" i="7"/>
  <c r="N94" i="7"/>
  <c r="M94" i="7"/>
  <c r="L94" i="7"/>
  <c r="K94" i="7"/>
  <c r="N93" i="7"/>
  <c r="M93" i="7"/>
  <c r="L93" i="7"/>
  <c r="K93" i="7"/>
  <c r="N92" i="7"/>
  <c r="M92" i="7"/>
  <c r="L92" i="7"/>
  <c r="K92" i="7"/>
  <c r="N91" i="7"/>
  <c r="M91" i="7"/>
  <c r="L91" i="7"/>
  <c r="K91" i="7"/>
  <c r="N90" i="7"/>
  <c r="M90" i="7"/>
  <c r="L90" i="7"/>
  <c r="K90" i="7"/>
  <c r="N89" i="7"/>
  <c r="M89" i="7"/>
  <c r="L89" i="7"/>
  <c r="K89" i="7"/>
  <c r="N88" i="7"/>
  <c r="M88" i="7"/>
  <c r="L88" i="7"/>
  <c r="K88" i="7"/>
  <c r="N87" i="7"/>
  <c r="M87" i="7"/>
  <c r="L87" i="7"/>
  <c r="K87" i="7"/>
  <c r="N86" i="7"/>
  <c r="M86" i="7"/>
  <c r="L86" i="7"/>
  <c r="K86" i="7"/>
  <c r="N85" i="7"/>
  <c r="M85" i="7"/>
  <c r="L85" i="7"/>
  <c r="K85" i="7"/>
  <c r="N84" i="7"/>
  <c r="M84" i="7"/>
  <c r="L84" i="7"/>
  <c r="K84" i="7"/>
  <c r="N83" i="7"/>
  <c r="M83" i="7"/>
  <c r="L83" i="7"/>
  <c r="K83" i="7"/>
  <c r="N82" i="7"/>
  <c r="M82" i="7"/>
  <c r="L82" i="7"/>
  <c r="K82" i="7"/>
  <c r="N81" i="7"/>
  <c r="M81" i="7"/>
  <c r="L81" i="7"/>
  <c r="K81" i="7"/>
  <c r="N80" i="7"/>
  <c r="M80" i="7"/>
  <c r="L80" i="7"/>
  <c r="K80" i="7"/>
  <c r="N79" i="7"/>
  <c r="M79" i="7"/>
  <c r="L79" i="7"/>
  <c r="K79" i="7"/>
  <c r="N78" i="7"/>
  <c r="M78" i="7"/>
  <c r="L78" i="7"/>
  <c r="K78" i="7"/>
  <c r="N77" i="7"/>
  <c r="M77" i="7"/>
  <c r="L77" i="7"/>
  <c r="K77" i="7"/>
  <c r="N76" i="7"/>
  <c r="M76" i="7"/>
  <c r="L76" i="7"/>
  <c r="K76" i="7"/>
  <c r="N75" i="7"/>
  <c r="M75" i="7"/>
  <c r="L75" i="7"/>
  <c r="K75" i="7"/>
  <c r="N74" i="7"/>
  <c r="M74" i="7"/>
  <c r="L74" i="7"/>
  <c r="K74" i="7"/>
  <c r="N73" i="7"/>
  <c r="M73" i="7"/>
  <c r="L73" i="7"/>
  <c r="K73" i="7"/>
  <c r="N72" i="7"/>
  <c r="M72" i="7"/>
  <c r="L72" i="7"/>
  <c r="K72" i="7"/>
  <c r="N71" i="7"/>
  <c r="M71" i="7"/>
  <c r="L71" i="7"/>
  <c r="K71" i="7"/>
  <c r="N70" i="7"/>
  <c r="M70" i="7"/>
  <c r="L70" i="7"/>
  <c r="K70" i="7"/>
  <c r="N69" i="7"/>
  <c r="M69" i="7"/>
  <c r="L69" i="7"/>
  <c r="K69" i="7"/>
  <c r="N68" i="7"/>
  <c r="M68" i="7"/>
  <c r="L68" i="7"/>
  <c r="K68" i="7"/>
  <c r="N67" i="7"/>
  <c r="M67" i="7"/>
  <c r="L67" i="7"/>
  <c r="K67" i="7"/>
  <c r="N66" i="7"/>
  <c r="M66" i="7"/>
  <c r="L66" i="7"/>
  <c r="K66" i="7"/>
  <c r="N65" i="7"/>
  <c r="M65" i="7"/>
  <c r="L65" i="7"/>
  <c r="K65" i="7"/>
  <c r="N64" i="7"/>
  <c r="M64" i="7"/>
  <c r="L64" i="7"/>
  <c r="K64" i="7"/>
  <c r="N63" i="7"/>
  <c r="M63" i="7"/>
  <c r="L63" i="7"/>
  <c r="K63" i="7"/>
  <c r="N62" i="7"/>
  <c r="M62" i="7"/>
  <c r="L62" i="7"/>
  <c r="K62" i="7"/>
  <c r="N61" i="7"/>
  <c r="M61" i="7"/>
  <c r="L61" i="7"/>
  <c r="K61" i="7"/>
  <c r="N60" i="7"/>
  <c r="M60" i="7"/>
  <c r="L60" i="7"/>
  <c r="K60" i="7"/>
  <c r="N59" i="7"/>
  <c r="M59" i="7"/>
  <c r="L59" i="7"/>
  <c r="K59" i="7"/>
  <c r="N58" i="7"/>
  <c r="M58" i="7"/>
  <c r="L58" i="7"/>
  <c r="K58" i="7"/>
  <c r="N57" i="7"/>
  <c r="M57" i="7"/>
  <c r="L57" i="7"/>
  <c r="K57" i="7"/>
  <c r="N56" i="7"/>
  <c r="M56" i="7"/>
  <c r="L56" i="7"/>
  <c r="K56" i="7"/>
  <c r="N55" i="7"/>
  <c r="M55" i="7"/>
  <c r="L55" i="7"/>
  <c r="K55" i="7"/>
  <c r="N54" i="7"/>
  <c r="M54" i="7"/>
  <c r="L54" i="7"/>
  <c r="K54" i="7"/>
  <c r="N53" i="7"/>
  <c r="M53" i="7"/>
  <c r="L53" i="7"/>
  <c r="K53" i="7"/>
  <c r="N52" i="7"/>
  <c r="M52" i="7"/>
  <c r="L52" i="7"/>
  <c r="K52" i="7"/>
  <c r="N51" i="7"/>
  <c r="M51" i="7"/>
  <c r="L51" i="7"/>
  <c r="K51" i="7"/>
  <c r="N50" i="7"/>
  <c r="M50" i="7"/>
  <c r="L50" i="7"/>
  <c r="K50" i="7"/>
  <c r="N49" i="7"/>
  <c r="M49" i="7"/>
  <c r="L49" i="7"/>
  <c r="K49" i="7"/>
  <c r="N48" i="7"/>
  <c r="M48" i="7"/>
  <c r="L48" i="7"/>
  <c r="K48" i="7"/>
  <c r="N47" i="7"/>
  <c r="M47" i="7"/>
  <c r="L47" i="7"/>
  <c r="K47" i="7"/>
  <c r="N46" i="7"/>
  <c r="M46" i="7"/>
  <c r="L46" i="7"/>
  <c r="K46" i="7"/>
  <c r="N45" i="7"/>
  <c r="M45" i="7"/>
  <c r="L45" i="7"/>
  <c r="K45" i="7"/>
  <c r="N44" i="7"/>
  <c r="M44" i="7"/>
  <c r="L44" i="7"/>
  <c r="K44" i="7"/>
  <c r="N43" i="7"/>
  <c r="M43" i="7"/>
  <c r="L43" i="7"/>
  <c r="K43" i="7"/>
  <c r="N42" i="7"/>
  <c r="M42" i="7"/>
  <c r="L42" i="7"/>
  <c r="K42" i="7"/>
  <c r="N41" i="7"/>
  <c r="M41" i="7"/>
  <c r="L41" i="7"/>
  <c r="K41" i="7"/>
  <c r="N40" i="7"/>
  <c r="M40" i="7"/>
  <c r="L40" i="7"/>
  <c r="K40" i="7"/>
  <c r="N39" i="7"/>
  <c r="M39" i="7"/>
  <c r="L39" i="7"/>
  <c r="K39" i="7"/>
  <c r="N38" i="7"/>
  <c r="M38" i="7"/>
  <c r="L38" i="7"/>
  <c r="K38" i="7"/>
  <c r="N37" i="7"/>
  <c r="M37" i="7"/>
  <c r="L37" i="7"/>
  <c r="K37" i="7"/>
  <c r="N36" i="7"/>
  <c r="M36" i="7"/>
  <c r="L36" i="7"/>
  <c r="K36" i="7"/>
  <c r="N35" i="7"/>
  <c r="M35" i="7"/>
  <c r="L35" i="7"/>
  <c r="K35" i="7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1" i="3"/>
  <c r="G50" i="3"/>
  <c r="G49" i="3"/>
  <c r="G48" i="3"/>
  <c r="G47" i="3"/>
  <c r="G46" i="3"/>
  <c r="G44" i="3"/>
  <c r="G43" i="3"/>
  <c r="G42" i="3"/>
  <c r="G41" i="3"/>
  <c r="G39" i="3"/>
  <c r="G38" i="3"/>
  <c r="G37" i="3"/>
  <c r="G36" i="3"/>
  <c r="X109" i="3" l="1"/>
  <c r="W109" i="3"/>
  <c r="V109" i="3"/>
  <c r="U109" i="3"/>
  <c r="X108" i="3"/>
  <c r="W108" i="3"/>
  <c r="V108" i="3"/>
  <c r="U108" i="3"/>
  <c r="X107" i="3"/>
  <c r="W107" i="3"/>
  <c r="V107" i="3"/>
  <c r="U107" i="3"/>
  <c r="V102" i="3"/>
  <c r="U102" i="3"/>
  <c r="X101" i="3"/>
  <c r="W101" i="3"/>
  <c r="V98" i="3"/>
  <c r="U98" i="3"/>
  <c r="X97" i="3"/>
  <c r="W97" i="3"/>
  <c r="W94" i="3"/>
  <c r="V94" i="3"/>
  <c r="U94" i="3"/>
  <c r="X93" i="3"/>
  <c r="W93" i="3"/>
  <c r="V90" i="3"/>
  <c r="U90" i="3"/>
  <c r="X89" i="3"/>
  <c r="W89" i="3"/>
  <c r="W86" i="3"/>
  <c r="V86" i="3"/>
  <c r="U86" i="3"/>
  <c r="X85" i="3"/>
  <c r="W85" i="3"/>
  <c r="W82" i="3"/>
  <c r="V82" i="3"/>
  <c r="U82" i="3"/>
  <c r="X81" i="3"/>
  <c r="W81" i="3"/>
  <c r="W78" i="3"/>
  <c r="V78" i="3"/>
  <c r="U78" i="3"/>
  <c r="X77" i="3"/>
  <c r="W77" i="3"/>
  <c r="W74" i="3"/>
  <c r="V74" i="3"/>
  <c r="U74" i="3"/>
  <c r="X73" i="3"/>
  <c r="W73" i="3"/>
  <c r="W70" i="3"/>
  <c r="V70" i="3"/>
  <c r="U70" i="3"/>
  <c r="X69" i="3"/>
  <c r="W69" i="3"/>
  <c r="W66" i="3"/>
  <c r="V66" i="3"/>
  <c r="U66" i="3"/>
  <c r="X65" i="3"/>
  <c r="W65" i="3"/>
  <c r="W62" i="3"/>
  <c r="V62" i="3"/>
  <c r="U62" i="3"/>
  <c r="X61" i="3"/>
  <c r="W61" i="3"/>
  <c r="W58" i="3"/>
  <c r="V58" i="3"/>
  <c r="U58" i="3"/>
  <c r="X57" i="3"/>
  <c r="W57" i="3"/>
  <c r="W54" i="3"/>
  <c r="V54" i="3"/>
  <c r="U54" i="3"/>
  <c r="X53" i="3"/>
  <c r="W53" i="3"/>
  <c r="W50" i="3"/>
  <c r="V50" i="3"/>
  <c r="U50" i="3"/>
  <c r="X49" i="3"/>
  <c r="W49" i="3"/>
  <c r="W46" i="3"/>
  <c r="V46" i="3"/>
  <c r="U46" i="3"/>
  <c r="X45" i="3"/>
  <c r="W45" i="3"/>
  <c r="W42" i="3"/>
  <c r="V42" i="3"/>
  <c r="U42" i="3"/>
  <c r="X41" i="3"/>
  <c r="W41" i="3"/>
  <c r="W38" i="3"/>
  <c r="V38" i="3"/>
  <c r="U38" i="3"/>
  <c r="X37" i="3"/>
  <c r="W37" i="3"/>
  <c r="V37" i="3"/>
  <c r="U37" i="3"/>
  <c r="X36" i="3"/>
  <c r="W36" i="3"/>
  <c r="V36" i="3"/>
  <c r="U36" i="3"/>
  <c r="X35" i="3"/>
  <c r="W35" i="3"/>
  <c r="V35" i="3"/>
  <c r="U35" i="3"/>
  <c r="A38" i="3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X106" i="3" s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X90" i="3" l="1"/>
  <c r="U75" i="3"/>
  <c r="V39" i="3"/>
  <c r="V95" i="3"/>
  <c r="W59" i="3"/>
  <c r="W91" i="3"/>
  <c r="X43" i="3"/>
  <c r="X71" i="3"/>
  <c r="X91" i="3"/>
  <c r="U48" i="3"/>
  <c r="U76" i="3"/>
  <c r="U96" i="3"/>
  <c r="W52" i="3"/>
  <c r="W72" i="3"/>
  <c r="W96" i="3"/>
  <c r="U41" i="3"/>
  <c r="U45" i="3"/>
  <c r="U49" i="3"/>
  <c r="U53" i="3"/>
  <c r="U57" i="3"/>
  <c r="U61" i="3"/>
  <c r="U65" i="3"/>
  <c r="U69" i="3"/>
  <c r="U73" i="3"/>
  <c r="U77" i="3"/>
  <c r="U81" i="3"/>
  <c r="U85" i="3"/>
  <c r="U89" i="3"/>
  <c r="U93" i="3"/>
  <c r="U97" i="3"/>
  <c r="U101" i="3"/>
  <c r="U105" i="3"/>
  <c r="W98" i="3"/>
  <c r="X42" i="3"/>
  <c r="X86" i="3"/>
  <c r="U83" i="3"/>
  <c r="V55" i="3"/>
  <c r="V83" i="3"/>
  <c r="W51" i="3"/>
  <c r="W87" i="3"/>
  <c r="X39" i="3"/>
  <c r="X59" i="3"/>
  <c r="X87" i="3"/>
  <c r="U44" i="3"/>
  <c r="U72" i="3"/>
  <c r="U100" i="3"/>
  <c r="W40" i="3"/>
  <c r="W44" i="3"/>
  <c r="W56" i="3"/>
  <c r="W60" i="3"/>
  <c r="W64" i="3"/>
  <c r="W76" i="3"/>
  <c r="W80" i="3"/>
  <c r="W84" i="3"/>
  <c r="W88" i="3"/>
  <c r="W92" i="3"/>
  <c r="V41" i="3"/>
  <c r="V45" i="3"/>
  <c r="V49" i="3"/>
  <c r="V53" i="3"/>
  <c r="V57" i="3"/>
  <c r="V61" i="3"/>
  <c r="V65" i="3"/>
  <c r="V69" i="3"/>
  <c r="V73" i="3"/>
  <c r="V77" i="3"/>
  <c r="V81" i="3"/>
  <c r="V85" i="3"/>
  <c r="V89" i="3"/>
  <c r="V93" i="3"/>
  <c r="V97" i="3"/>
  <c r="V101" i="3"/>
  <c r="V105" i="3"/>
  <c r="W105" i="3"/>
  <c r="X105" i="3"/>
  <c r="U106" i="3"/>
  <c r="V106" i="3"/>
  <c r="W106" i="3"/>
  <c r="X78" i="3"/>
  <c r="U103" i="3"/>
  <c r="V103" i="3"/>
  <c r="X82" i="3"/>
  <c r="U95" i="3"/>
  <c r="W103" i="3"/>
  <c r="X98" i="3"/>
  <c r="U47" i="3"/>
  <c r="U91" i="3"/>
  <c r="V51" i="3"/>
  <c r="V79" i="3"/>
  <c r="W47" i="3"/>
  <c r="X103" i="3"/>
  <c r="W102" i="3"/>
  <c r="X38" i="3"/>
  <c r="X46" i="3"/>
  <c r="X50" i="3"/>
  <c r="X58" i="3"/>
  <c r="X62" i="3"/>
  <c r="X66" i="3"/>
  <c r="X70" i="3"/>
  <c r="X102" i="3"/>
  <c r="U39" i="3"/>
  <c r="U51" i="3"/>
  <c r="U55" i="3"/>
  <c r="U59" i="3"/>
  <c r="U63" i="3"/>
  <c r="U67" i="3"/>
  <c r="U71" i="3"/>
  <c r="U99" i="3"/>
  <c r="V43" i="3"/>
  <c r="V47" i="3"/>
  <c r="V63" i="3"/>
  <c r="V71" i="3"/>
  <c r="V75" i="3"/>
  <c r="V99" i="3"/>
  <c r="W39" i="3"/>
  <c r="W55" i="3"/>
  <c r="W67" i="3"/>
  <c r="W75" i="3"/>
  <c r="W79" i="3"/>
  <c r="W99" i="3"/>
  <c r="X47" i="3"/>
  <c r="X83" i="3"/>
  <c r="U64" i="3"/>
  <c r="U104" i="3"/>
  <c r="X54" i="3"/>
  <c r="X94" i="3"/>
  <c r="U79" i="3"/>
  <c r="V67" i="3"/>
  <c r="V91" i="3"/>
  <c r="W63" i="3"/>
  <c r="W83" i="3"/>
  <c r="X55" i="3"/>
  <c r="X99" i="3"/>
  <c r="U56" i="3"/>
  <c r="U68" i="3"/>
  <c r="U84" i="3"/>
  <c r="U88" i="3"/>
  <c r="V40" i="3"/>
  <c r="V44" i="3"/>
  <c r="V48" i="3"/>
  <c r="V52" i="3"/>
  <c r="V56" i="3"/>
  <c r="V60" i="3"/>
  <c r="V64" i="3"/>
  <c r="V68" i="3"/>
  <c r="V72" i="3"/>
  <c r="V76" i="3"/>
  <c r="V80" i="3"/>
  <c r="V84" i="3"/>
  <c r="V88" i="3"/>
  <c r="V92" i="3"/>
  <c r="V96" i="3"/>
  <c r="V100" i="3"/>
  <c r="V104" i="3"/>
  <c r="W104" i="3"/>
  <c r="W90" i="3"/>
  <c r="X74" i="3"/>
  <c r="U43" i="3"/>
  <c r="U87" i="3"/>
  <c r="V59" i="3"/>
  <c r="V87" i="3"/>
  <c r="W43" i="3"/>
  <c r="W71" i="3"/>
  <c r="W95" i="3"/>
  <c r="X51" i="3"/>
  <c r="X63" i="3"/>
  <c r="X67" i="3"/>
  <c r="X75" i="3"/>
  <c r="X79" i="3"/>
  <c r="X95" i="3"/>
  <c r="U40" i="3"/>
  <c r="U52" i="3"/>
  <c r="U60" i="3"/>
  <c r="U80" i="3"/>
  <c r="U92" i="3"/>
  <c r="W48" i="3"/>
  <c r="W68" i="3"/>
  <c r="W100" i="3"/>
  <c r="X40" i="3"/>
  <c r="X44" i="3"/>
  <c r="X48" i="3"/>
  <c r="X52" i="3"/>
  <c r="X56" i="3"/>
  <c r="X60" i="3"/>
  <c r="X64" i="3"/>
  <c r="X68" i="3"/>
  <c r="X72" i="3"/>
  <c r="X76" i="3"/>
  <c r="X80" i="3"/>
  <c r="X84" i="3"/>
  <c r="X88" i="3"/>
  <c r="X92" i="3"/>
  <c r="X96" i="3"/>
  <c r="X100" i="3"/>
  <c r="X104" i="3"/>
</calcChain>
</file>

<file path=xl/sharedStrings.xml><?xml version="1.0" encoding="utf-8"?>
<sst xmlns="http://schemas.openxmlformats.org/spreadsheetml/2006/main" count="1707" uniqueCount="83">
  <si>
    <t>Speed</t>
  </si>
  <si>
    <t>CO</t>
  </si>
  <si>
    <t>VOC</t>
  </si>
  <si>
    <t>Nox</t>
  </si>
  <si>
    <t>PM2.5</t>
  </si>
  <si>
    <t>PM10</t>
  </si>
  <si>
    <t>CO2</t>
  </si>
  <si>
    <t>Diesel</t>
  </si>
  <si>
    <t>October 21, 2021 Creation</t>
  </si>
  <si>
    <t>CMAQ Trac CO2MPG "Test"</t>
  </si>
  <si>
    <t>Gasoline and all fuels except Diesel</t>
  </si>
  <si>
    <t>Gasoline Assumptions for CMAQTrac</t>
  </si>
  <si>
    <t>Diesel CMAQTrac Assumptions</t>
  </si>
  <si>
    <t>Coa</t>
  </si>
  <si>
    <t>Cob</t>
  </si>
  <si>
    <t>Coc</t>
  </si>
  <si>
    <t>Cod</t>
  </si>
  <si>
    <t>CO Gas Est</t>
  </si>
  <si>
    <t>X^4</t>
  </si>
  <si>
    <t>X^3</t>
  </si>
  <si>
    <t>X^2</t>
  </si>
  <si>
    <t>X^1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</si>
  <si>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</si>
  <si>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</si>
  <si>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</si>
  <si>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</si>
  <si>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</si>
  <si>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</si>
  <si>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</si>
  <si>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</si>
  <si>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</si>
  <si>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</si>
  <si>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</si>
  <si>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</si>
  <si>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</si>
  <si>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</si>
  <si>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</si>
  <si>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</si>
  <si>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</si>
  <si>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</si>
  <si>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</si>
  <si>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</si>
  <si>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</si>
  <si>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</si>
  <si>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</si>
  <si>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</si>
  <si>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</si>
  <si>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</si>
  <si>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</si>
  <si>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</si>
  <si>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CO CMACTrac</t>
  </si>
  <si>
    <t>VOC CMACTrac</t>
  </si>
  <si>
    <t>X4</t>
  </si>
  <si>
    <t>X3</t>
  </si>
  <si>
    <t>X2</t>
  </si>
  <si>
    <t>X</t>
  </si>
  <si>
    <t>VOC Est</t>
  </si>
  <si>
    <t>Nox CMAQTrac</t>
  </si>
  <si>
    <t>Nox Est.</t>
  </si>
  <si>
    <t>PM2.5 CMAQ Trac</t>
  </si>
  <si>
    <t>PM2.5 Est</t>
  </si>
  <si>
    <t>X6</t>
  </si>
  <si>
    <t>X5</t>
  </si>
  <si>
    <t>X Variable 5</t>
  </si>
  <si>
    <t>X Variable 6</t>
  </si>
  <si>
    <t>X8</t>
  </si>
  <si>
    <t>X7</t>
  </si>
  <si>
    <t>X Variable 7</t>
  </si>
  <si>
    <t>X Variable 8</t>
  </si>
  <si>
    <t>PM10 CMAQ Trac</t>
  </si>
  <si>
    <t>CO2 CMAQ Trac</t>
  </si>
  <si>
    <t>PM10 Est</t>
  </si>
  <si>
    <t>CO2 Est</t>
  </si>
  <si>
    <t>CO Est</t>
  </si>
  <si>
    <t>CO CMATrac</t>
  </si>
  <si>
    <t>Diesel Models</t>
  </si>
  <si>
    <t>VOC Diesel Est</t>
  </si>
  <si>
    <t>VOC Diesel CMAC Trac</t>
  </si>
  <si>
    <t>NoxDiesel CMACTrac</t>
  </si>
  <si>
    <t>Nox  Diesel Est</t>
  </si>
  <si>
    <t>CO2 Diesel Est</t>
  </si>
  <si>
    <t>PM2.5 Diesel Est</t>
  </si>
  <si>
    <t>PM10 Diesel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</si>
</sst>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0000000000"/>
    <numFmt numFmtId="165" formatCode="0.000000000000000"/>
    <numFmt numFmtId="166" formatCode="0.000000000000"/>
    <numFmt numFmtId="167" formatCode="0.0000000000"/>
    <numFmt numFmtId="168" formatCode="0.0000"/>
    <numFmt numFmtId="169" formatCode="#,##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Continuous"/>
    </xf>
    <xf numFmtId="0" fontId="0" fillId="0" borderId="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4" xfId="0" applyNumberFormat="1" applyFill="1" applyBorder="1" applyAlignment="1"/>
    <xf numFmtId="165" fontId="0" fillId="0" borderId="0" xfId="0" applyNumberFormat="1" applyFill="1" applyBorder="1" applyAlignment="1"/>
    <xf numFmtId="165" fontId="0" fillId="0" borderId="4" xfId="0" applyNumberFormat="1" applyFill="1" applyBorder="1" applyAlignment="1"/>
    <xf numFmtId="166" fontId="0" fillId="0" borderId="0" xfId="0" applyNumberFormat="1" applyFill="1" applyBorder="1" applyAlignment="1"/>
    <xf numFmtId="166" fontId="0" fillId="0" borderId="4" xfId="0" applyNumberFormat="1" applyFill="1" applyBorder="1" applyAlignment="1"/>
    <xf numFmtId="167" fontId="0" fillId="0" borderId="0" xfId="0" applyNumberFormat="1" applyFill="1" applyBorder="1" applyAlignment="1"/>
    <xf numFmtId="167" fontId="0" fillId="0" borderId="4" xfId="0" applyNumberFormat="1" applyFill="1" applyBorder="1" applyAlignment="1"/>
    <xf numFmtId="168" fontId="0" fillId="0" borderId="0" xfId="0" applyNumberFormat="1"/>
    <xf numFmtId="0" fontId="0" fillId="0" borderId="0" xfId="0" applyBorder="1"/>
    <xf numFmtId="168" fontId="0" fillId="2" borderId="1" xfId="0" applyNumberFormat="1" applyFill="1" applyBorder="1"/>
    <xf numFmtId="168" fontId="0" fillId="0" borderId="1" xfId="0" applyNumberFormat="1" applyBorder="1"/>
    <xf numFmtId="169" fontId="0" fillId="0" borderId="0" xfId="0" applyNumberFormat="1"/>
    <xf numFmtId="169" fontId="0" fillId="2" borderId="1" xfId="0" applyNumberFormat="1" applyFill="1" applyBorder="1"/>
    <xf numFmtId="169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'CMAQTracEmissions Est'!$B$3:$B$4</c:f>
              <c:strCache>
                <c:ptCount val="2"/>
                <c:pt idx="0">
                  <c:v>Gasoline and all fuels except Diesel</c:v>
                </c:pt>
                <c:pt idx="1">
                  <c:v>CO CMACTrac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'CMAQTracEmissions Est'!$A$5:$A$79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'CMAQTracEmissions Est'!$B$5:$B$79</c:f>
              <c:numCache>
                <c:formatCode>General</c:formatCode>
                <c:ptCount val="75"/>
                <c:pt idx="1">
                  <c:v>9.1999999999999993</c:v>
                </c:pt>
                <c:pt idx="2">
                  <c:v>8.4600000000000009</c:v>
                </c:pt>
                <c:pt idx="3">
                  <c:v>6.98</c:v>
                </c:pt>
                <c:pt idx="4">
                  <c:v>5.5</c:v>
                </c:pt>
                <c:pt idx="5">
                  <c:v>5.1289999999999996</c:v>
                </c:pt>
                <c:pt idx="6">
                  <c:v>4.7569999999999997</c:v>
                </c:pt>
                <c:pt idx="7">
                  <c:v>4.3860000000000001</c:v>
                </c:pt>
                <c:pt idx="8">
                  <c:v>4.0140000000000002</c:v>
                </c:pt>
                <c:pt idx="9">
                  <c:v>3.6429999999999998</c:v>
                </c:pt>
                <c:pt idx="10">
                  <c:v>3.5219999999999998</c:v>
                </c:pt>
                <c:pt idx="11">
                  <c:v>3.4020000000000001</c:v>
                </c:pt>
                <c:pt idx="12">
                  <c:v>3.2810000000000001</c:v>
                </c:pt>
                <c:pt idx="13">
                  <c:v>3.16</c:v>
                </c:pt>
                <c:pt idx="14">
                  <c:v>3.04</c:v>
                </c:pt>
                <c:pt idx="15">
                  <c:v>2.964</c:v>
                </c:pt>
                <c:pt idx="16">
                  <c:v>2.8889999999999998</c:v>
                </c:pt>
                <c:pt idx="17">
                  <c:v>2.8140000000000001</c:v>
                </c:pt>
                <c:pt idx="18">
                  <c:v>2.738</c:v>
                </c:pt>
                <c:pt idx="19">
                  <c:v>2.6629999999999998</c:v>
                </c:pt>
                <c:pt idx="20">
                  <c:v>2.59</c:v>
                </c:pt>
                <c:pt idx="21">
                  <c:v>2.5169999999999999</c:v>
                </c:pt>
                <c:pt idx="22">
                  <c:v>2.444</c:v>
                </c:pt>
                <c:pt idx="23">
                  <c:v>2.371</c:v>
                </c:pt>
                <c:pt idx="24">
                  <c:v>2.2970000000000002</c:v>
                </c:pt>
                <c:pt idx="25">
                  <c:v>2.2810000000000001</c:v>
                </c:pt>
                <c:pt idx="26">
                  <c:v>2.2650000000000001</c:v>
                </c:pt>
                <c:pt idx="27">
                  <c:v>2.2480000000000002</c:v>
                </c:pt>
                <c:pt idx="28">
                  <c:v>2.2320000000000002</c:v>
                </c:pt>
                <c:pt idx="29">
                  <c:v>2.2160000000000002</c:v>
                </c:pt>
                <c:pt idx="30">
                  <c:v>2.2109999999999999</c:v>
                </c:pt>
                <c:pt idx="31">
                  <c:v>2.206</c:v>
                </c:pt>
                <c:pt idx="32">
                  <c:v>2.2000000000000002</c:v>
                </c:pt>
                <c:pt idx="33">
                  <c:v>2.1949999999999998</c:v>
                </c:pt>
                <c:pt idx="34">
                  <c:v>2.19</c:v>
                </c:pt>
                <c:pt idx="35">
                  <c:v>2.1859999999999999</c:v>
                </c:pt>
                <c:pt idx="36">
                  <c:v>2.1819999999999999</c:v>
                </c:pt>
                <c:pt idx="37">
                  <c:v>2.1779999999999999</c:v>
                </c:pt>
                <c:pt idx="38">
                  <c:v>2.1739999999999999</c:v>
                </c:pt>
                <c:pt idx="39">
                  <c:v>2.17</c:v>
                </c:pt>
                <c:pt idx="40">
                  <c:v>2.1669999999999998</c:v>
                </c:pt>
                <c:pt idx="41">
                  <c:v>2.1640000000000001</c:v>
                </c:pt>
                <c:pt idx="42">
                  <c:v>2.161</c:v>
                </c:pt>
                <c:pt idx="43">
                  <c:v>2.1579999999999999</c:v>
                </c:pt>
                <c:pt idx="44">
                  <c:v>2.1549999999999998</c:v>
                </c:pt>
                <c:pt idx="45">
                  <c:v>2.1469999999999998</c:v>
                </c:pt>
                <c:pt idx="46">
                  <c:v>2.1389999999999998</c:v>
                </c:pt>
                <c:pt idx="47">
                  <c:v>2.13</c:v>
                </c:pt>
                <c:pt idx="48">
                  <c:v>2.1219999999999999</c:v>
                </c:pt>
                <c:pt idx="49">
                  <c:v>2.1139999999999999</c:v>
                </c:pt>
                <c:pt idx="50">
                  <c:v>2.1030000000000002</c:v>
                </c:pt>
                <c:pt idx="51">
                  <c:v>2.0920000000000001</c:v>
                </c:pt>
                <c:pt idx="52">
                  <c:v>2.081</c:v>
                </c:pt>
                <c:pt idx="53">
                  <c:v>2.0699999999999998</c:v>
                </c:pt>
                <c:pt idx="54">
                  <c:v>2.0590000000000002</c:v>
                </c:pt>
                <c:pt idx="55">
                  <c:v>2.0569999999999999</c:v>
                </c:pt>
                <c:pt idx="56">
                  <c:v>2.0550000000000002</c:v>
                </c:pt>
                <c:pt idx="57">
                  <c:v>2.0529999999999999</c:v>
                </c:pt>
                <c:pt idx="58">
                  <c:v>2.0510000000000002</c:v>
                </c:pt>
                <c:pt idx="59">
                  <c:v>2.048</c:v>
                </c:pt>
                <c:pt idx="60">
                  <c:v>2.06</c:v>
                </c:pt>
                <c:pt idx="61">
                  <c:v>2.0720000000000001</c:v>
                </c:pt>
                <c:pt idx="62">
                  <c:v>2.0840000000000001</c:v>
                </c:pt>
                <c:pt idx="63">
                  <c:v>2.0950000000000002</c:v>
                </c:pt>
                <c:pt idx="64">
                  <c:v>2.1070000000000002</c:v>
                </c:pt>
                <c:pt idx="65">
                  <c:v>2.1549999999999998</c:v>
                </c:pt>
                <c:pt idx="66">
                  <c:v>2.2029999999999998</c:v>
                </c:pt>
                <c:pt idx="67">
                  <c:v>2.2509999999999999</c:v>
                </c:pt>
                <c:pt idx="68">
                  <c:v>2.298</c:v>
                </c:pt>
                <c:pt idx="69">
                  <c:v>2.3460000000000001</c:v>
                </c:pt>
                <c:pt idx="70">
                  <c:v>2.4649999999999999</c:v>
                </c:pt>
                <c:pt idx="71">
                  <c:v>2.5840000000000001</c:v>
                </c:pt>
                <c:pt idx="72">
                  <c:v>2.702</c:v>
                </c:pt>
                <c:pt idx="73">
                  <c:v>2.8210000000000002</c:v>
                </c:pt>
                <c:pt idx="74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7-4D6D-A7BF-797866C98BE0}"/>
            </c:ext>
          </c:extLst>
        </c:ser>
        <c:ser>
          <c:idx val="1"/>
          <c:order val="1"/>
          <c:tx>
            <c:strRef>
              <c:f>'CMAQTracEmissions Est'!$I$3:$I$4</c:f>
              <c:strCache>
                <c:ptCount val="2"/>
                <c:pt idx="0">
                  <c:v>Diesel</c:v>
                </c:pt>
                <c:pt idx="1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'CMAQTracEmissions Est'!$A$5:$A$79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'CMAQTracEmissions Est'!$I$5:$I$79</c:f>
              <c:numCache>
                <c:formatCode>General</c:formatCode>
                <c:ptCount val="75"/>
                <c:pt idx="1">
                  <c:v>11.041</c:v>
                </c:pt>
                <c:pt idx="2">
                  <c:v>10.092000000000001</c:v>
                </c:pt>
                <c:pt idx="3">
                  <c:v>8.1929999999999996</c:v>
                </c:pt>
                <c:pt idx="4">
                  <c:v>6.2939999999999996</c:v>
                </c:pt>
                <c:pt idx="5">
                  <c:v>5.7679999999999998</c:v>
                </c:pt>
                <c:pt idx="6">
                  <c:v>5.2409999999999997</c:v>
                </c:pt>
                <c:pt idx="7">
                  <c:v>4.7140000000000004</c:v>
                </c:pt>
                <c:pt idx="8">
                  <c:v>4.1870000000000003</c:v>
                </c:pt>
                <c:pt idx="9">
                  <c:v>3.66</c:v>
                </c:pt>
                <c:pt idx="10">
                  <c:v>3.4950000000000001</c:v>
                </c:pt>
                <c:pt idx="11">
                  <c:v>3.3290000000000002</c:v>
                </c:pt>
                <c:pt idx="12">
                  <c:v>3.1640000000000001</c:v>
                </c:pt>
                <c:pt idx="13">
                  <c:v>2.9990000000000001</c:v>
                </c:pt>
                <c:pt idx="14">
                  <c:v>2.8340000000000001</c:v>
                </c:pt>
                <c:pt idx="15">
                  <c:v>2.7440000000000002</c:v>
                </c:pt>
                <c:pt idx="16">
                  <c:v>2.6539999999999999</c:v>
                </c:pt>
                <c:pt idx="17">
                  <c:v>2.5630000000000002</c:v>
                </c:pt>
                <c:pt idx="18">
                  <c:v>2.4729999999999999</c:v>
                </c:pt>
                <c:pt idx="19">
                  <c:v>2.383</c:v>
                </c:pt>
                <c:pt idx="20">
                  <c:v>2.3260000000000001</c:v>
                </c:pt>
                <c:pt idx="21">
                  <c:v>2.2679999999999998</c:v>
                </c:pt>
                <c:pt idx="22">
                  <c:v>2.2109999999999999</c:v>
                </c:pt>
                <c:pt idx="23">
                  <c:v>2.1539999999999999</c:v>
                </c:pt>
                <c:pt idx="24">
                  <c:v>2.097</c:v>
                </c:pt>
                <c:pt idx="25">
                  <c:v>2.0619999999999998</c:v>
                </c:pt>
                <c:pt idx="26">
                  <c:v>2.028</c:v>
                </c:pt>
                <c:pt idx="27">
                  <c:v>1.9930000000000001</c:v>
                </c:pt>
                <c:pt idx="28">
                  <c:v>1.958</c:v>
                </c:pt>
                <c:pt idx="29">
                  <c:v>1.923</c:v>
                </c:pt>
                <c:pt idx="30">
                  <c:v>1.8839999999999999</c:v>
                </c:pt>
                <c:pt idx="31">
                  <c:v>1.8440000000000001</c:v>
                </c:pt>
                <c:pt idx="32">
                  <c:v>1.8049999999999999</c:v>
                </c:pt>
                <c:pt idx="33">
                  <c:v>1.7649999999999999</c:v>
                </c:pt>
                <c:pt idx="34">
                  <c:v>1.726</c:v>
                </c:pt>
                <c:pt idx="35">
                  <c:v>1.706</c:v>
                </c:pt>
                <c:pt idx="36">
                  <c:v>1.6859999999999999</c:v>
                </c:pt>
                <c:pt idx="37">
                  <c:v>1.6659999999999999</c:v>
                </c:pt>
                <c:pt idx="38">
                  <c:v>1.6459999999999999</c:v>
                </c:pt>
                <c:pt idx="39">
                  <c:v>1.6259999999999999</c:v>
                </c:pt>
                <c:pt idx="40">
                  <c:v>1.611</c:v>
                </c:pt>
                <c:pt idx="41">
                  <c:v>1.595</c:v>
                </c:pt>
                <c:pt idx="42">
                  <c:v>1.579</c:v>
                </c:pt>
                <c:pt idx="43">
                  <c:v>1.5629999999999999</c:v>
                </c:pt>
                <c:pt idx="44">
                  <c:v>1.548</c:v>
                </c:pt>
                <c:pt idx="45">
                  <c:v>1.532</c:v>
                </c:pt>
                <c:pt idx="46">
                  <c:v>1.5169999999999999</c:v>
                </c:pt>
                <c:pt idx="47">
                  <c:v>1.502</c:v>
                </c:pt>
                <c:pt idx="48">
                  <c:v>1.486</c:v>
                </c:pt>
                <c:pt idx="49">
                  <c:v>1.4710000000000001</c:v>
                </c:pt>
                <c:pt idx="50">
                  <c:v>1.4570000000000001</c:v>
                </c:pt>
                <c:pt idx="51">
                  <c:v>1.444</c:v>
                </c:pt>
                <c:pt idx="52">
                  <c:v>1.43</c:v>
                </c:pt>
                <c:pt idx="53">
                  <c:v>1.4159999999999999</c:v>
                </c:pt>
                <c:pt idx="54">
                  <c:v>1.403</c:v>
                </c:pt>
                <c:pt idx="55">
                  <c:v>1.39</c:v>
                </c:pt>
                <c:pt idx="56">
                  <c:v>1.377</c:v>
                </c:pt>
                <c:pt idx="57">
                  <c:v>1.3640000000000001</c:v>
                </c:pt>
                <c:pt idx="58">
                  <c:v>1.3520000000000001</c:v>
                </c:pt>
                <c:pt idx="59">
                  <c:v>1.339</c:v>
                </c:pt>
                <c:pt idx="60">
                  <c:v>1.3320000000000001</c:v>
                </c:pt>
                <c:pt idx="61">
                  <c:v>1.3240000000000001</c:v>
                </c:pt>
                <c:pt idx="62">
                  <c:v>1.3169999999999999</c:v>
                </c:pt>
                <c:pt idx="63">
                  <c:v>1.31</c:v>
                </c:pt>
                <c:pt idx="64">
                  <c:v>1.3029999999999999</c:v>
                </c:pt>
                <c:pt idx="65">
                  <c:v>1.3009999999999999</c:v>
                </c:pt>
                <c:pt idx="66">
                  <c:v>1.2989999999999999</c:v>
                </c:pt>
                <c:pt idx="67">
                  <c:v>1.2969999999999999</c:v>
                </c:pt>
                <c:pt idx="68">
                  <c:v>1.2949999999999999</c:v>
                </c:pt>
                <c:pt idx="69">
                  <c:v>1.2929999999999999</c:v>
                </c:pt>
                <c:pt idx="70">
                  <c:v>1.2949999999999999</c:v>
                </c:pt>
                <c:pt idx="71">
                  <c:v>1.3</c:v>
                </c:pt>
                <c:pt idx="72">
                  <c:v>1.3120000000000001</c:v>
                </c:pt>
                <c:pt idx="73">
                  <c:v>1.3180000000000001</c:v>
                </c:pt>
                <c:pt idx="74">
                  <c:v>1.3240000000000001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7-4D6D-A7BF-797866C9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25400"/>
        <c:axId val="868138392"/>
      </c:lineChart>
      <c:catAx>
        <c:axId val="68882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Speed,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38392"/>
        <c:crosses val="autoZero"/>
        <c:auto val="1"/>
        <c:lblAlgn val="ctr"/>
        <c:lblOffset val="100"/>
        <c:noMultiLvlLbl val="0"/>
      </c:catAx>
      <c:valAx>
        <c:axId val="86813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2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PM2.5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816549905393894E-2"/>
          <c:y val="9.3573014655255651E-2"/>
          <c:w val="0.95792227469183777"/>
          <c:h val="0.84790091780589527"/>
        </c:manualLayout>
      </c:layout>
      <c:lineChart>
        <c:grouping val="standard"/>
        <c:varyColors val="0"/>
        <c:ser>
          <c:idx val="0"/>
          <c:order val="0"/>
          <c:tx>
            <c:strRef>
              <c:f>'PM2.5 Gas'!$B$34</c:f>
              <c:strCache>
                <c:ptCount val="1"/>
                <c:pt idx="0">
                  <c:v>PM2.5 CMAQ Trac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'PM2.5 Gas'!$A$35:$A$109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'PM2.5 Gas'!$B$35:$B$109</c:f>
              <c:numCache>
                <c:formatCode>General</c:formatCode>
                <c:ptCount val="75"/>
                <c:pt idx="1">
                  <c:v>6.4999999999999997E-3</c:v>
                </c:pt>
                <c:pt idx="2">
                  <c:v>6.1000000000000004E-3</c:v>
                </c:pt>
                <c:pt idx="3">
                  <c:v>5.1999999999999998E-3</c:v>
                </c:pt>
                <c:pt idx="4">
                  <c:v>4.4000000000000003E-3</c:v>
                </c:pt>
                <c:pt idx="5">
                  <c:v>4.1999999999999997E-3</c:v>
                </c:pt>
                <c:pt idx="6">
                  <c:v>3.8999999999999998E-3</c:v>
                </c:pt>
                <c:pt idx="7">
                  <c:v>3.7000000000000002E-3</c:v>
                </c:pt>
                <c:pt idx="8">
                  <c:v>3.3999999999999998E-3</c:v>
                </c:pt>
                <c:pt idx="9">
                  <c:v>3.2000000000000002E-3</c:v>
                </c:pt>
                <c:pt idx="10">
                  <c:v>3.0999999999999999E-3</c:v>
                </c:pt>
                <c:pt idx="11">
                  <c:v>3.0000000000000001E-3</c:v>
                </c:pt>
                <c:pt idx="12">
                  <c:v>2.8E-3</c:v>
                </c:pt>
                <c:pt idx="13">
                  <c:v>2.7000000000000001E-3</c:v>
                </c:pt>
                <c:pt idx="14">
                  <c:v>2.5999999999999999E-3</c:v>
                </c:pt>
                <c:pt idx="15">
                  <c:v>2.5000000000000001E-3</c:v>
                </c:pt>
                <c:pt idx="16">
                  <c:v>2.5000000000000001E-3</c:v>
                </c:pt>
                <c:pt idx="17">
                  <c:v>2.3999999999999998E-3</c:v>
                </c:pt>
                <c:pt idx="18">
                  <c:v>2.3999999999999998E-3</c:v>
                </c:pt>
                <c:pt idx="19">
                  <c:v>2.3E-3</c:v>
                </c:pt>
                <c:pt idx="20">
                  <c:v>2.2000000000000001E-3</c:v>
                </c:pt>
                <c:pt idx="21">
                  <c:v>2.0999999999999999E-3</c:v>
                </c:pt>
                <c:pt idx="22">
                  <c:v>2.0999999999999999E-3</c:v>
                </c:pt>
                <c:pt idx="23">
                  <c:v>2E-3</c:v>
                </c:pt>
                <c:pt idx="24">
                  <c:v>1.9E-3</c:v>
                </c:pt>
                <c:pt idx="25">
                  <c:v>1.9E-3</c:v>
                </c:pt>
                <c:pt idx="26">
                  <c:v>2E-3</c:v>
                </c:pt>
                <c:pt idx="27">
                  <c:v>2E-3</c:v>
                </c:pt>
                <c:pt idx="28">
                  <c:v>2.0999999999999999E-3</c:v>
                </c:pt>
                <c:pt idx="29">
                  <c:v>2.0999999999999999E-3</c:v>
                </c:pt>
                <c:pt idx="30">
                  <c:v>2.2000000000000001E-3</c:v>
                </c:pt>
                <c:pt idx="31">
                  <c:v>2.3E-3</c:v>
                </c:pt>
                <c:pt idx="32">
                  <c:v>2.3E-3</c:v>
                </c:pt>
                <c:pt idx="33">
                  <c:v>2.3999999999999998E-3</c:v>
                </c:pt>
                <c:pt idx="34">
                  <c:v>2.5000000000000001E-3</c:v>
                </c:pt>
                <c:pt idx="35">
                  <c:v>2.5000000000000001E-3</c:v>
                </c:pt>
                <c:pt idx="36">
                  <c:v>2.5999999999999999E-3</c:v>
                </c:pt>
                <c:pt idx="37">
                  <c:v>2.5999999999999999E-3</c:v>
                </c:pt>
                <c:pt idx="38">
                  <c:v>2.7000000000000001E-3</c:v>
                </c:pt>
                <c:pt idx="39">
                  <c:v>2.7000000000000001E-3</c:v>
                </c:pt>
                <c:pt idx="40">
                  <c:v>2.8E-3</c:v>
                </c:pt>
                <c:pt idx="41">
                  <c:v>2.8E-3</c:v>
                </c:pt>
                <c:pt idx="42">
                  <c:v>2.8999999999999998E-3</c:v>
                </c:pt>
                <c:pt idx="43">
                  <c:v>2.8999999999999998E-3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2.8999999999999998E-3</c:v>
                </c:pt>
                <c:pt idx="53">
                  <c:v>2.8999999999999998E-3</c:v>
                </c:pt>
                <c:pt idx="54">
                  <c:v>2.8999999999999998E-3</c:v>
                </c:pt>
                <c:pt idx="55">
                  <c:v>2.8999999999999998E-3</c:v>
                </c:pt>
                <c:pt idx="56">
                  <c:v>2.8999999999999998E-3</c:v>
                </c:pt>
                <c:pt idx="57">
                  <c:v>2.8E-3</c:v>
                </c:pt>
                <c:pt idx="58">
                  <c:v>2.8E-3</c:v>
                </c:pt>
                <c:pt idx="59">
                  <c:v>2.8E-3</c:v>
                </c:pt>
                <c:pt idx="60">
                  <c:v>2.8E-3</c:v>
                </c:pt>
                <c:pt idx="61">
                  <c:v>2.8E-3</c:v>
                </c:pt>
                <c:pt idx="62">
                  <c:v>2.8E-3</c:v>
                </c:pt>
                <c:pt idx="63">
                  <c:v>2.8E-3</c:v>
                </c:pt>
                <c:pt idx="64">
                  <c:v>2.8E-3</c:v>
                </c:pt>
                <c:pt idx="65">
                  <c:v>2.8999999999999998E-3</c:v>
                </c:pt>
                <c:pt idx="66">
                  <c:v>2.8999999999999998E-3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3.0999999999999999E-3</c:v>
                </c:pt>
                <c:pt idx="70">
                  <c:v>3.2000000000000002E-3</c:v>
                </c:pt>
                <c:pt idx="71">
                  <c:v>3.3E-3</c:v>
                </c:pt>
                <c:pt idx="72">
                  <c:v>3.3E-3</c:v>
                </c:pt>
                <c:pt idx="73">
                  <c:v>3.3999999999999998E-3</c:v>
                </c:pt>
                <c:pt idx="74">
                  <c:v>3.5000000000000001E-3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2-4F89-BC87-43ABEA10F56A}"/>
            </c:ext>
          </c:extLst>
        </c:ser>
        <c:ser>
          <c:idx val="1"/>
          <c:order val="1"/>
          <c:tx>
            <c:strRef>
              <c:f>'PM2.5 Gas'!$C$34</c:f>
              <c:strCache>
                <c:ptCount val="1"/>
                <c:pt idx="0">
                  <c:v>PM2.5 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'PM2.5 Gas'!$A$35:$A$109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'PM2.5 Gas'!$C$35:$C$109</c:f>
              <c:numCache>
                <c:formatCode>0.0000</c:formatCode>
                <c:ptCount val="75"/>
                <c:pt idx="0">
                  <c:v>7.3971830989999999E-3</c:v>
                </c:pt>
                <c:pt idx="1">
                  <c:v>6.5000000021249995E-3</c:v>
                </c:pt>
                <c:pt idx="2">
                  <c:v>6.1000000039999995E-3</c:v>
                </c:pt>
                <c:pt idx="3">
                  <c:v>5.2000000110000002E-3</c:v>
                </c:pt>
                <c:pt idx="4">
                  <c:v>4.4000000239999993E-3</c:v>
                </c:pt>
                <c:pt idx="5">
                  <c:v>4.2000489999999974E-3</c:v>
                </c:pt>
                <c:pt idx="6">
                  <c:v>3.9000896000000035E-3</c:v>
                </c:pt>
                <c:pt idx="7">
                  <c:v>3.7001512000000153E-3</c:v>
                </c:pt>
                <c:pt idx="8">
                  <c:v>3.4002400000000682E-3</c:v>
                </c:pt>
                <c:pt idx="9">
                  <c:v>3.2003629999999422E-3</c:v>
                </c:pt>
                <c:pt idx="10">
                  <c:v>3.0999560000001258E-3</c:v>
                </c:pt>
                <c:pt idx="11">
                  <c:v>2.9999428000000439E-3</c:v>
                </c:pt>
                <c:pt idx="12">
                  <c:v>2.7999272000002184E-3</c:v>
                </c:pt>
                <c:pt idx="13">
                  <c:v>2.6999090000002779E-3</c:v>
                </c:pt>
                <c:pt idx="14">
                  <c:v>2.5998880000001057E-3</c:v>
                </c:pt>
                <c:pt idx="15">
                  <c:v>2.5073817947731114E-3</c:v>
                </c:pt>
                <c:pt idx="16">
                  <c:v>2.4939228891407428E-3</c:v>
                </c:pt>
                <c:pt idx="17">
                  <c:v>2.4383651025470798E-3</c:v>
                </c:pt>
                <c:pt idx="18">
                  <c:v>2.3598349200121271E-3</c:v>
                </c:pt>
                <c:pt idx="19">
                  <c:v>2.2728420911423686E-3</c:v>
                </c:pt>
                <c:pt idx="20">
                  <c:v>2.1880379252215976E-3</c:v>
                </c:pt>
                <c:pt idx="21">
                  <c:v>2.1128861669226229E-3</c:v>
                </c:pt>
                <c:pt idx="22">
                  <c:v>2.0522529827131653E-3</c:v>
                </c:pt>
                <c:pt idx="23">
                  <c:v>2.0089223481397078E-3</c:v>
                </c:pt>
                <c:pt idx="24">
                  <c:v>1.9840428862746284E-3</c:v>
                </c:pt>
                <c:pt idx="25">
                  <c:v>1.9775119677212238E-3</c:v>
                </c:pt>
                <c:pt idx="26">
                  <c:v>1.9883026426792405E-3</c:v>
                </c:pt>
                <c:pt idx="27">
                  <c:v>2.0147387356756474E-3</c:v>
                </c:pt>
                <c:pt idx="28">
                  <c:v>2.0547231936755561E-3</c:v>
                </c:pt>
                <c:pt idx="29">
                  <c:v>2.1059245383939773E-3</c:v>
                </c:pt>
                <c:pt idx="30">
                  <c:v>2.1659260337318909E-3</c:v>
                </c:pt>
                <c:pt idx="31">
                  <c:v>2.2323419393776578E-3</c:v>
                </c:pt>
                <c:pt idx="32">
                  <c:v>2.3029049817026026E-3</c:v>
                </c:pt>
                <c:pt idx="33">
                  <c:v>2.3755289332070273E-3</c:v>
                </c:pt>
                <c:pt idx="34">
                  <c:v>2.448349951859663E-3</c:v>
                </c:pt>
                <c:pt idx="35">
                  <c:v>2.5197500918013316E-3</c:v>
                </c:pt>
                <c:pt idx="36">
                  <c:v>2.5883661569685579E-3</c:v>
                </c:pt>
                <c:pt idx="37">
                  <c:v>2.6530868293123122E-3</c:v>
                </c:pt>
                <c:pt idx="38">
                  <c:v>2.7130407633924047E-3</c:v>
                </c:pt>
                <c:pt idx="39">
                  <c:v>2.7675780992344468E-3</c:v>
                </c:pt>
                <c:pt idx="40">
                  <c:v>2.8162476054297558E-3</c:v>
                </c:pt>
                <c:pt idx="41">
                  <c:v>2.8587714245935647E-3</c:v>
                </c:pt>
                <c:pt idx="42">
                  <c:v>2.8950191533777536E-3</c:v>
                </c:pt>
                <c:pt idx="43">
                  <c:v>2.9249827493372793E-3</c:v>
                </c:pt>
                <c:pt idx="44">
                  <c:v>2.9487535170926726E-3</c:v>
                </c:pt>
                <c:pt idx="45">
                  <c:v>2.9665021862971264E-3</c:v>
                </c:pt>
                <c:pt idx="46">
                  <c:v>2.9784628540301394E-3</c:v>
                </c:pt>
                <c:pt idx="47">
                  <c:v>2.9849213243851036E-3</c:v>
                </c:pt>
                <c:pt idx="48">
                  <c:v>2.9862081380650496E-3</c:v>
                </c:pt>
                <c:pt idx="49">
                  <c:v>2.9826963449375299E-3</c:v>
                </c:pt>
                <c:pt idx="50">
                  <c:v>2.9748038326369297E-3</c:v>
                </c:pt>
                <c:pt idx="51">
                  <c:v>2.9629997843482192E-3</c:v>
                </c:pt>
                <c:pt idx="52">
                  <c:v>2.9478145990238236E-3</c:v>
                </c:pt>
                <c:pt idx="53">
                  <c:v>2.9298523674864407E-3</c:v>
                </c:pt>
                <c:pt idx="54">
                  <c:v>2.9098047577927888E-3</c:v>
                </c:pt>
                <c:pt idx="55">
                  <c:v>2.8884649235472182E-3</c:v>
                </c:pt>
                <c:pt idx="56">
                  <c:v>2.8667398088025875E-3</c:v>
                </c:pt>
                <c:pt idx="57">
                  <c:v>2.8456589833376622E-3</c:v>
                </c:pt>
                <c:pt idx="58">
                  <c:v>2.8263779023134372E-3</c:v>
                </c:pt>
                <c:pt idx="59">
                  <c:v>2.8101732441868643E-3</c:v>
                </c:pt>
                <c:pt idx="60">
                  <c:v>2.7984277411134961E-3</c:v>
                </c:pt>
                <c:pt idx="61">
                  <c:v>2.7926016760296823E-3</c:v>
                </c:pt>
                <c:pt idx="62">
                  <c:v>2.7941879807261705E-3</c:v>
                </c:pt>
                <c:pt idx="63">
                  <c:v>2.804647629382595E-3</c:v>
                </c:pt>
                <c:pt idx="64">
                  <c:v>2.8253217821402332E-3</c:v>
                </c:pt>
                <c:pt idx="65">
                  <c:v>2.857316893226991E-3</c:v>
                </c:pt>
                <c:pt idx="66">
                  <c:v>2.9013587586810274E-3</c:v>
                </c:pt>
                <c:pt idx="67">
                  <c:v>2.9576112381154429E-3</c:v>
                </c:pt>
                <c:pt idx="68">
                  <c:v>3.0254551459794055E-3</c:v>
                </c:pt>
                <c:pt idx="69">
                  <c:v>3.103222566989805E-3</c:v>
                </c:pt>
                <c:pt idx="70">
                  <c:v>3.1878816111620134E-3</c:v>
                </c:pt>
                <c:pt idx="71">
                  <c:v>3.2746663836280554E-3</c:v>
                </c:pt>
                <c:pt idx="72">
                  <c:v>3.356646704718691E-3</c:v>
                </c:pt>
                <c:pt idx="73">
                  <c:v>3.4242318756815271E-3</c:v>
                </c:pt>
                <c:pt idx="74">
                  <c:v>3.4646025458500151E-3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2-4F89-BC87-43ABEA10F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253200"/>
        <c:axId val="760255824"/>
      </c:lineChart>
      <c:catAx>
        <c:axId val="76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Speed,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55824"/>
        <c:crosses val="autoZero"/>
        <c:auto val="1"/>
        <c:lblAlgn val="ctr"/>
        <c:lblOffset val="100"/>
        <c:noMultiLvlLbl val="0"/>
      </c:catAx>
      <c:valAx>
        <c:axId val="7602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PM10 Gas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093609129355771E-2"/>
          <c:y val="7.8776944607205995E-2"/>
          <c:w val="0.95792227469183777"/>
          <c:h val="0.85894744175465687"/>
        </c:manualLayout>
      </c:layout>
      <c:lineChart>
        <c:grouping val="standard"/>
        <c:varyColors val="0"/>
        <c:ser>
          <c:idx val="0"/>
          <c:order val="0"/>
          <c:tx>
            <c:strRef>
              <c:f>'PM10 Gas'!$B$34</c:f>
              <c:strCache>
                <c:ptCount val="1"/>
                <c:pt idx="0">
                  <c:v>PM10 CMAQ Trac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'PM10 Gas'!$A$35:$A$109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'PM10 Gas'!$B$35:$B$109</c:f>
              <c:numCache>
                <c:formatCode>General</c:formatCode>
                <c:ptCount val="75"/>
                <c:pt idx="1">
                  <c:v>7.4999999999999997E-3</c:v>
                </c:pt>
                <c:pt idx="2">
                  <c:v>7.0000000000000001E-3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4.7000000000000002E-3</c:v>
                </c:pt>
                <c:pt idx="6">
                  <c:v>4.4999999999999997E-3</c:v>
                </c:pt>
                <c:pt idx="7">
                  <c:v>4.1999999999999997E-3</c:v>
                </c:pt>
                <c:pt idx="8">
                  <c:v>4.0000000000000001E-3</c:v>
                </c:pt>
                <c:pt idx="9">
                  <c:v>3.7000000000000002E-3</c:v>
                </c:pt>
                <c:pt idx="10">
                  <c:v>3.5999999999999999E-3</c:v>
                </c:pt>
                <c:pt idx="11">
                  <c:v>3.3999999999999998E-3</c:v>
                </c:pt>
                <c:pt idx="12">
                  <c:v>3.3E-3</c:v>
                </c:pt>
                <c:pt idx="13">
                  <c:v>3.0999999999999999E-3</c:v>
                </c:pt>
                <c:pt idx="14">
                  <c:v>3.0000000000000001E-3</c:v>
                </c:pt>
                <c:pt idx="15">
                  <c:v>2.8999999999999998E-3</c:v>
                </c:pt>
                <c:pt idx="16">
                  <c:v>2.8999999999999998E-3</c:v>
                </c:pt>
                <c:pt idx="17">
                  <c:v>2.8E-3</c:v>
                </c:pt>
                <c:pt idx="18">
                  <c:v>2.8E-3</c:v>
                </c:pt>
                <c:pt idx="19">
                  <c:v>2.7000000000000001E-3</c:v>
                </c:pt>
                <c:pt idx="20">
                  <c:v>2.5999999999999999E-3</c:v>
                </c:pt>
                <c:pt idx="21">
                  <c:v>2.5000000000000001E-3</c:v>
                </c:pt>
                <c:pt idx="22">
                  <c:v>2.3999999999999998E-3</c:v>
                </c:pt>
                <c:pt idx="23">
                  <c:v>2.3E-3</c:v>
                </c:pt>
                <c:pt idx="24">
                  <c:v>2.2000000000000001E-3</c:v>
                </c:pt>
                <c:pt idx="25">
                  <c:v>2.2000000000000001E-3</c:v>
                </c:pt>
                <c:pt idx="26">
                  <c:v>2.3E-3</c:v>
                </c:pt>
                <c:pt idx="27">
                  <c:v>2.3E-3</c:v>
                </c:pt>
                <c:pt idx="28">
                  <c:v>2.3999999999999998E-3</c:v>
                </c:pt>
                <c:pt idx="29">
                  <c:v>2.3999999999999998E-3</c:v>
                </c:pt>
                <c:pt idx="30">
                  <c:v>2.5000000000000001E-3</c:v>
                </c:pt>
                <c:pt idx="31">
                  <c:v>2.5999999999999999E-3</c:v>
                </c:pt>
                <c:pt idx="32">
                  <c:v>2.5999999999999999E-3</c:v>
                </c:pt>
                <c:pt idx="33">
                  <c:v>2.7000000000000001E-3</c:v>
                </c:pt>
                <c:pt idx="34">
                  <c:v>2.8E-3</c:v>
                </c:pt>
                <c:pt idx="35">
                  <c:v>2.8999999999999998E-3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3.0999999999999999E-3</c:v>
                </c:pt>
                <c:pt idx="39">
                  <c:v>3.2000000000000002E-3</c:v>
                </c:pt>
                <c:pt idx="40">
                  <c:v>3.2000000000000002E-3</c:v>
                </c:pt>
                <c:pt idx="41">
                  <c:v>3.3E-3</c:v>
                </c:pt>
                <c:pt idx="42">
                  <c:v>3.3E-3</c:v>
                </c:pt>
                <c:pt idx="43">
                  <c:v>3.3999999999999998E-3</c:v>
                </c:pt>
                <c:pt idx="44">
                  <c:v>3.3999999999999998E-3</c:v>
                </c:pt>
                <c:pt idx="45">
                  <c:v>3.3999999999999998E-3</c:v>
                </c:pt>
                <c:pt idx="46">
                  <c:v>3.3999999999999998E-3</c:v>
                </c:pt>
                <c:pt idx="47">
                  <c:v>3.3999999999999998E-3</c:v>
                </c:pt>
                <c:pt idx="48">
                  <c:v>3.3999999999999998E-3</c:v>
                </c:pt>
                <c:pt idx="49">
                  <c:v>3.3999999999999998E-3</c:v>
                </c:pt>
                <c:pt idx="50">
                  <c:v>3.3999999999999998E-3</c:v>
                </c:pt>
                <c:pt idx="51">
                  <c:v>3.3999999999999998E-3</c:v>
                </c:pt>
                <c:pt idx="52">
                  <c:v>3.3E-3</c:v>
                </c:pt>
                <c:pt idx="53">
                  <c:v>3.3E-3</c:v>
                </c:pt>
                <c:pt idx="54">
                  <c:v>3.3E-3</c:v>
                </c:pt>
                <c:pt idx="55">
                  <c:v>3.3E-3</c:v>
                </c:pt>
                <c:pt idx="56">
                  <c:v>3.3E-3</c:v>
                </c:pt>
                <c:pt idx="57">
                  <c:v>3.2000000000000002E-3</c:v>
                </c:pt>
                <c:pt idx="58">
                  <c:v>3.2000000000000002E-3</c:v>
                </c:pt>
                <c:pt idx="59">
                  <c:v>3.2000000000000002E-3</c:v>
                </c:pt>
                <c:pt idx="60">
                  <c:v>3.2000000000000002E-3</c:v>
                </c:pt>
                <c:pt idx="61">
                  <c:v>3.2000000000000002E-3</c:v>
                </c:pt>
                <c:pt idx="62">
                  <c:v>3.2000000000000002E-3</c:v>
                </c:pt>
                <c:pt idx="63">
                  <c:v>3.2000000000000002E-3</c:v>
                </c:pt>
                <c:pt idx="64">
                  <c:v>3.2000000000000002E-3</c:v>
                </c:pt>
                <c:pt idx="65">
                  <c:v>3.3E-3</c:v>
                </c:pt>
                <c:pt idx="66">
                  <c:v>3.3E-3</c:v>
                </c:pt>
                <c:pt idx="67">
                  <c:v>3.3999999999999998E-3</c:v>
                </c:pt>
                <c:pt idx="68">
                  <c:v>3.3999999999999998E-3</c:v>
                </c:pt>
                <c:pt idx="69">
                  <c:v>3.5000000000000001E-3</c:v>
                </c:pt>
                <c:pt idx="70">
                  <c:v>3.5999999999999999E-3</c:v>
                </c:pt>
                <c:pt idx="71">
                  <c:v>3.7000000000000002E-3</c:v>
                </c:pt>
                <c:pt idx="72">
                  <c:v>3.8999999999999998E-3</c:v>
                </c:pt>
                <c:pt idx="73">
                  <c:v>4.0000000000000001E-3</c:v>
                </c:pt>
                <c:pt idx="74">
                  <c:v>4.1000000000000003E-3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D-4BDF-8860-5B8407F06979}"/>
            </c:ext>
          </c:extLst>
        </c:ser>
        <c:ser>
          <c:idx val="1"/>
          <c:order val="1"/>
          <c:tx>
            <c:strRef>
              <c:f>'PM10 Gas'!$C$34</c:f>
              <c:strCache>
                <c:ptCount val="1"/>
                <c:pt idx="0">
                  <c:v>PM10 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'PM10 Gas'!$A$35:$A$109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'PM10 Gas'!$C$35:$C$109</c:f>
              <c:numCache>
                <c:formatCode>0.0000</c:formatCode>
                <c:ptCount val="75"/>
                <c:pt idx="0">
                  <c:v>9.1549295774647765E-3</c:v>
                </c:pt>
                <c:pt idx="1">
                  <c:v>7.5000000000000006E-3</c:v>
                </c:pt>
                <c:pt idx="2">
                  <c:v>7.000000000000001E-3</c:v>
                </c:pt>
                <c:pt idx="3">
                  <c:v>5.9999999999999993E-3</c:v>
                </c:pt>
                <c:pt idx="4">
                  <c:v>4.9999999999999992E-3</c:v>
                </c:pt>
                <c:pt idx="5">
                  <c:v>4.7000000000000652E-3</c:v>
                </c:pt>
                <c:pt idx="6">
                  <c:v>4.4999999999999485E-3</c:v>
                </c:pt>
                <c:pt idx="7">
                  <c:v>4.200000000000037E-3</c:v>
                </c:pt>
                <c:pt idx="8">
                  <c:v>4.0000000000000591E-3</c:v>
                </c:pt>
                <c:pt idx="9">
                  <c:v>3.7000000000000366E-3</c:v>
                </c:pt>
                <c:pt idx="10">
                  <c:v>3.6000000000000476E-3</c:v>
                </c:pt>
                <c:pt idx="11">
                  <c:v>3.4000000000000696E-3</c:v>
                </c:pt>
                <c:pt idx="12">
                  <c:v>3.2999999999998586E-3</c:v>
                </c:pt>
                <c:pt idx="13">
                  <c:v>3.1000000000003247E-3</c:v>
                </c:pt>
                <c:pt idx="14">
                  <c:v>3.0000000000001137E-3</c:v>
                </c:pt>
                <c:pt idx="15">
                  <c:v>2.8866392357608794E-3</c:v>
                </c:pt>
                <c:pt idx="16">
                  <c:v>2.9056546168335085E-3</c:v>
                </c:pt>
                <c:pt idx="17">
                  <c:v>2.8598790407975416E-3</c:v>
                </c:pt>
                <c:pt idx="18">
                  <c:v>2.7755759961996529E-3</c:v>
                </c:pt>
                <c:pt idx="19">
                  <c:v>2.6730077550428666E-3</c:v>
                </c:pt>
                <c:pt idx="20">
                  <c:v>2.5673686291488029E-3</c:v>
                </c:pt>
                <c:pt idx="21">
                  <c:v>2.4696173091448004E-3</c:v>
                </c:pt>
                <c:pt idx="22">
                  <c:v>2.387215301028589E-3</c:v>
                </c:pt>
                <c:pt idx="23">
                  <c:v>2.3247782363259861E-3</c:v>
                </c:pt>
                <c:pt idx="24">
                  <c:v>2.2846465929259874E-3</c:v>
                </c:pt>
                <c:pt idx="25">
                  <c:v>2.2673821247373716E-3</c:v>
                </c:pt>
                <c:pt idx="26">
                  <c:v>2.272196059377618E-3</c:v>
                </c:pt>
                <c:pt idx="27">
                  <c:v>2.2973148841658464E-3</c:v>
                </c:pt>
                <c:pt idx="28">
                  <c:v>2.3402893017649973E-3</c:v>
                </c:pt>
                <c:pt idx="29">
                  <c:v>2.3982516978675594E-3</c:v>
                </c:pt>
                <c:pt idx="30">
                  <c:v>2.468127224396266E-3</c:v>
                </c:pt>
                <c:pt idx="31">
                  <c:v>2.546803362756922E-3</c:v>
                </c:pt>
                <c:pt idx="32">
                  <c:v>2.6312625927231714E-3</c:v>
                </c:pt>
                <c:pt idx="33">
                  <c:v>2.7186825536318349E-3</c:v>
                </c:pt>
                <c:pt idx="34">
                  <c:v>2.8065078455985493E-3</c:v>
                </c:pt>
                <c:pt idx="35">
                  <c:v>2.8924973795509956E-3</c:v>
                </c:pt>
                <c:pt idx="36">
                  <c:v>2.9747509459259192E-3</c:v>
                </c:pt>
                <c:pt idx="37">
                  <c:v>3.0517184329534874E-3</c:v>
                </c:pt>
                <c:pt idx="38">
                  <c:v>3.1221948865014504E-3</c:v>
                </c:pt>
                <c:pt idx="39">
                  <c:v>3.1853043645371226E-3</c:v>
                </c:pt>
                <c:pt idx="40">
                  <c:v>3.2404753003011377E-3</c:v>
                </c:pt>
                <c:pt idx="41">
                  <c:v>3.2874098493805848E-3</c:v>
                </c:pt>
                <c:pt idx="42">
                  <c:v>3.3260494569108401E-3</c:v>
                </c:pt>
                <c:pt idx="43">
                  <c:v>3.3565386422208521E-3</c:v>
                </c:pt>
                <c:pt idx="44">
                  <c:v>3.3791887592656833E-3</c:v>
                </c:pt>
                <c:pt idx="45">
                  <c:v>3.3944432522959866E-3</c:v>
                </c:pt>
                <c:pt idx="46">
                  <c:v>3.4028456872720048E-3</c:v>
                </c:pt>
                <c:pt idx="47">
                  <c:v>3.4050116005343023E-3</c:v>
                </c:pt>
                <c:pt idx="48">
                  <c:v>3.4016049674087112E-3</c:v>
                </c:pt>
                <c:pt idx="49">
                  <c:v>3.3933198543999454E-3</c:v>
                </c:pt>
                <c:pt idx="50">
                  <c:v>3.3808675797478704E-3</c:v>
                </c:pt>
                <c:pt idx="51">
                  <c:v>3.3649694681249231E-3</c:v>
                </c:pt>
                <c:pt idx="52">
                  <c:v>3.3463550464135627E-3</c:v>
                </c:pt>
                <c:pt idx="53">
                  <c:v>3.3257652884653988E-3</c:v>
                </c:pt>
                <c:pt idx="54">
                  <c:v>3.3039602778365262E-3</c:v>
                </c:pt>
                <c:pt idx="55">
                  <c:v>3.2817304186565366E-3</c:v>
                </c:pt>
                <c:pt idx="56">
                  <c:v>3.2599100856522956E-3</c:v>
                </c:pt>
                <c:pt idx="57">
                  <c:v>3.2393923656237611E-3</c:v>
                </c:pt>
                <c:pt idx="58">
                  <c:v>3.2211433035953529E-3</c:v>
                </c:pt>
                <c:pt idx="59">
                  <c:v>3.2062138279647101E-3</c:v>
                </c:pt>
                <c:pt idx="60">
                  <c:v>3.1957472900689954E-3</c:v>
                </c:pt>
                <c:pt idx="61">
                  <c:v>3.1909803146583648E-3</c:v>
                </c:pt>
                <c:pt idx="62">
                  <c:v>3.1932344186722528E-3</c:v>
                </c:pt>
                <c:pt idx="63">
                  <c:v>3.2038956170659105E-3</c:v>
                </c:pt>
                <c:pt idx="64">
                  <c:v>3.2243789952455248E-3</c:v>
                </c:pt>
                <c:pt idx="65">
                  <c:v>3.2560749888506102E-3</c:v>
                </c:pt>
                <c:pt idx="66">
                  <c:v>3.3002738726330971E-3</c:v>
                </c:pt>
                <c:pt idx="67">
                  <c:v>3.3580647213860004E-3</c:v>
                </c:pt>
                <c:pt idx="68">
                  <c:v>3.4302048666303708E-3</c:v>
                </c:pt>
                <c:pt idx="69">
                  <c:v>3.5169556343057629E-3</c:v>
                </c:pt>
                <c:pt idx="70">
                  <c:v>3.6178799091801661E-3</c:v>
                </c:pt>
                <c:pt idx="71">
                  <c:v>3.7315968334246108E-3</c:v>
                </c:pt>
                <c:pt idx="72">
                  <c:v>3.855488707218635E-3</c:v>
                </c:pt>
                <c:pt idx="73">
                  <c:v>3.9853549207591321E-3</c:v>
                </c:pt>
                <c:pt idx="74">
                  <c:v>4.1150075080851334E-3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F-440D-B0A9-277808182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909680"/>
        <c:axId val="768912632"/>
      </c:lineChart>
      <c:catAx>
        <c:axId val="76890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12632"/>
        <c:crosses val="autoZero"/>
        <c:auto val="1"/>
        <c:lblAlgn val="ctr"/>
        <c:lblOffset val="100"/>
        <c:noMultiLvlLbl val="0"/>
      </c:catAx>
      <c:valAx>
        <c:axId val="7689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430065625731433"/>
          <c:y val="6.9199883161952053E-2"/>
          <c:w val="0.17684456903744758"/>
          <c:h val="4.1705578627588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Gas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256427046823646E-2"/>
          <c:y val="8.109426867127624E-2"/>
          <c:w val="0.95992807647510314"/>
          <c:h val="0.85658454150981067"/>
        </c:manualLayout>
      </c:layout>
      <c:lineChart>
        <c:grouping val="standard"/>
        <c:varyColors val="0"/>
        <c:ser>
          <c:idx val="0"/>
          <c:order val="0"/>
          <c:tx>
            <c:strRef>
              <c:f>'CO2 Gas'!$B$34</c:f>
              <c:strCache>
                <c:ptCount val="1"/>
                <c:pt idx="0">
                  <c:v>CO2 CMAQ Trac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 Gas'!$A$35:$A$109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'CO2 Gas'!$B$35:$B$109</c:f>
              <c:numCache>
                <c:formatCode>#,##0.000</c:formatCode>
                <c:ptCount val="75"/>
                <c:pt idx="1">
                  <c:v>1789.039</c:v>
                </c:pt>
                <c:pt idx="2">
                  <c:v>1630.5170000000001</c:v>
                </c:pt>
                <c:pt idx="3">
                  <c:v>1313.473</c:v>
                </c:pt>
                <c:pt idx="4">
                  <c:v>996.43</c:v>
                </c:pt>
                <c:pt idx="5">
                  <c:v>917.31700000000001</c:v>
                </c:pt>
                <c:pt idx="6">
                  <c:v>838.20299999999997</c:v>
                </c:pt>
                <c:pt idx="7">
                  <c:v>759.09</c:v>
                </c:pt>
                <c:pt idx="8">
                  <c:v>679.97699999999998</c:v>
                </c:pt>
                <c:pt idx="9">
                  <c:v>600.86400000000003</c:v>
                </c:pt>
                <c:pt idx="10">
                  <c:v>575.45399999999995</c:v>
                </c:pt>
                <c:pt idx="11">
                  <c:v>550.04300000000001</c:v>
                </c:pt>
                <c:pt idx="12">
                  <c:v>524.63300000000004</c:v>
                </c:pt>
                <c:pt idx="13">
                  <c:v>499.22199999999998</c:v>
                </c:pt>
                <c:pt idx="14">
                  <c:v>473.81200000000001</c:v>
                </c:pt>
                <c:pt idx="15">
                  <c:v>459.58</c:v>
                </c:pt>
                <c:pt idx="16">
                  <c:v>445.34800000000001</c:v>
                </c:pt>
                <c:pt idx="17">
                  <c:v>431.11599999999999</c:v>
                </c:pt>
                <c:pt idx="18">
                  <c:v>416.88400000000001</c:v>
                </c:pt>
                <c:pt idx="19">
                  <c:v>402.65199999999999</c:v>
                </c:pt>
                <c:pt idx="20">
                  <c:v>393.91</c:v>
                </c:pt>
                <c:pt idx="21">
                  <c:v>385.16800000000001</c:v>
                </c:pt>
                <c:pt idx="22">
                  <c:v>376.42700000000002</c:v>
                </c:pt>
                <c:pt idx="23">
                  <c:v>367.685</c:v>
                </c:pt>
                <c:pt idx="24">
                  <c:v>358.94299999999998</c:v>
                </c:pt>
                <c:pt idx="25">
                  <c:v>352.577</c:v>
                </c:pt>
                <c:pt idx="26">
                  <c:v>346.21</c:v>
                </c:pt>
                <c:pt idx="27">
                  <c:v>339.84399999999999</c:v>
                </c:pt>
                <c:pt idx="28">
                  <c:v>333.47800000000001</c:v>
                </c:pt>
                <c:pt idx="29">
                  <c:v>327.11200000000002</c:v>
                </c:pt>
                <c:pt idx="30">
                  <c:v>312.464</c:v>
                </c:pt>
                <c:pt idx="31">
                  <c:v>321.81700000000001</c:v>
                </c:pt>
                <c:pt idx="32">
                  <c:v>319.16899999999998</c:v>
                </c:pt>
                <c:pt idx="33">
                  <c:v>316.52199999999999</c:v>
                </c:pt>
                <c:pt idx="34">
                  <c:v>313.87400000000002</c:v>
                </c:pt>
                <c:pt idx="35">
                  <c:v>312.16399999999999</c:v>
                </c:pt>
                <c:pt idx="36">
                  <c:v>310.45400000000001</c:v>
                </c:pt>
                <c:pt idx="37">
                  <c:v>308.74400000000003</c:v>
                </c:pt>
                <c:pt idx="38">
                  <c:v>307.03399999999999</c:v>
                </c:pt>
                <c:pt idx="39">
                  <c:v>305.32400000000001</c:v>
                </c:pt>
                <c:pt idx="40">
                  <c:v>303.95499999999998</c:v>
                </c:pt>
                <c:pt idx="41">
                  <c:v>302.58600000000001</c:v>
                </c:pt>
                <c:pt idx="42">
                  <c:v>301.21699999999998</c:v>
                </c:pt>
                <c:pt idx="43">
                  <c:v>299.84800000000001</c:v>
                </c:pt>
                <c:pt idx="44">
                  <c:v>298.47899999999998</c:v>
                </c:pt>
                <c:pt idx="45">
                  <c:v>297.08100000000002</c:v>
                </c:pt>
                <c:pt idx="46">
                  <c:v>295.68400000000003</c:v>
                </c:pt>
                <c:pt idx="47">
                  <c:v>294.28699999999998</c:v>
                </c:pt>
                <c:pt idx="48">
                  <c:v>292.89</c:v>
                </c:pt>
                <c:pt idx="49">
                  <c:v>291.49200000000002</c:v>
                </c:pt>
                <c:pt idx="50">
                  <c:v>289.35300000000001</c:v>
                </c:pt>
                <c:pt idx="51">
                  <c:v>289.35300000000001</c:v>
                </c:pt>
                <c:pt idx="52">
                  <c:v>288.28300000000002</c:v>
                </c:pt>
                <c:pt idx="53">
                  <c:v>287.214</c:v>
                </c:pt>
                <c:pt idx="54">
                  <c:v>286.14400000000001</c:v>
                </c:pt>
                <c:pt idx="55">
                  <c:v>285.53899999999999</c:v>
                </c:pt>
                <c:pt idx="56">
                  <c:v>284.93400000000003</c:v>
                </c:pt>
                <c:pt idx="57">
                  <c:v>284.32799999999997</c:v>
                </c:pt>
                <c:pt idx="58">
                  <c:v>283.72300000000001</c:v>
                </c:pt>
                <c:pt idx="59">
                  <c:v>283.11700000000002</c:v>
                </c:pt>
                <c:pt idx="60">
                  <c:v>283.60500000000002</c:v>
                </c:pt>
                <c:pt idx="61">
                  <c:v>284.09300000000002</c:v>
                </c:pt>
                <c:pt idx="62">
                  <c:v>284.58100000000002</c:v>
                </c:pt>
                <c:pt idx="63">
                  <c:v>285.06900000000002</c:v>
                </c:pt>
                <c:pt idx="64">
                  <c:v>285.55700000000002</c:v>
                </c:pt>
                <c:pt idx="65">
                  <c:v>287.36399999999998</c:v>
                </c:pt>
                <c:pt idx="66">
                  <c:v>289.17099999999999</c:v>
                </c:pt>
                <c:pt idx="67">
                  <c:v>290.97699999999998</c:v>
                </c:pt>
                <c:pt idx="68">
                  <c:v>292.78399999999999</c:v>
                </c:pt>
                <c:pt idx="69">
                  <c:v>294.59100000000001</c:v>
                </c:pt>
                <c:pt idx="70">
                  <c:v>297.512</c:v>
                </c:pt>
                <c:pt idx="71">
                  <c:v>300.43200000000002</c:v>
                </c:pt>
                <c:pt idx="72">
                  <c:v>303.35300000000001</c:v>
                </c:pt>
                <c:pt idx="73">
                  <c:v>306.274</c:v>
                </c:pt>
                <c:pt idx="74">
                  <c:v>309.19499999999999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E-468C-9EF8-39A209DFD734}"/>
            </c:ext>
          </c:extLst>
        </c:ser>
        <c:ser>
          <c:idx val="1"/>
          <c:order val="1"/>
          <c:tx>
            <c:strRef>
              <c:f>'CO2 Gas'!$C$34</c:f>
              <c:strCache>
                <c:ptCount val="1"/>
                <c:pt idx="0">
                  <c:v>CO2 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'CO2 Gas'!$A$35:$A$109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'CO2 Gas'!$C$35:$C$109</c:f>
              <c:numCache>
                <c:formatCode>#,##0.000</c:formatCode>
                <c:ptCount val="75"/>
                <c:pt idx="0">
                  <c:v>2313.7234788732376</c:v>
                </c:pt>
                <c:pt idx="1">
                  <c:v>1789.0390000000007</c:v>
                </c:pt>
                <c:pt idx="2">
                  <c:v>1630.5170000000005</c:v>
                </c:pt>
                <c:pt idx="3">
                  <c:v>1313.473</c:v>
                </c:pt>
                <c:pt idx="4">
                  <c:v>996.42999999999984</c:v>
                </c:pt>
                <c:pt idx="5">
                  <c:v>917.31659999999988</c:v>
                </c:pt>
                <c:pt idx="6">
                  <c:v>838.20339999999999</c:v>
                </c:pt>
                <c:pt idx="7">
                  <c:v>759.09019999999998</c:v>
                </c:pt>
                <c:pt idx="8">
                  <c:v>679.97699999999998</c:v>
                </c:pt>
                <c:pt idx="9">
                  <c:v>600.86380000000008</c:v>
                </c:pt>
                <c:pt idx="10">
                  <c:v>575.45379999999989</c:v>
                </c:pt>
                <c:pt idx="11">
                  <c:v>550.04329999999982</c:v>
                </c:pt>
                <c:pt idx="12">
                  <c:v>524.63279999999986</c:v>
                </c:pt>
                <c:pt idx="13">
                  <c:v>499.2222999999999</c:v>
                </c:pt>
                <c:pt idx="14">
                  <c:v>473.81179999999995</c:v>
                </c:pt>
                <c:pt idx="15">
                  <c:v>461.97089847149209</c:v>
                </c:pt>
                <c:pt idx="16">
                  <c:v>445.48109205539117</c:v>
                </c:pt>
                <c:pt idx="17">
                  <c:v>430.43865049160115</c:v>
                </c:pt>
                <c:pt idx="18">
                  <c:v>416.74143553871693</c:v>
                </c:pt>
                <c:pt idx="19">
                  <c:v>404.2919042736055</c:v>
                </c:pt>
                <c:pt idx="20">
                  <c:v>392.99702414467356</c:v>
                </c:pt>
                <c:pt idx="21">
                  <c:v>382.76818802513435</c:v>
                </c:pt>
                <c:pt idx="22">
                  <c:v>373.52112926627456</c:v>
                </c:pt>
                <c:pt idx="23">
                  <c:v>365.17583675072206</c:v>
                </c:pt>
                <c:pt idx="24">
                  <c:v>357.65646994571307</c:v>
                </c:pt>
                <c:pt idx="25">
                  <c:v>350.89127395635933</c:v>
                </c:pt>
                <c:pt idx="26">
                  <c:v>344.81249457891477</c:v>
                </c:pt>
                <c:pt idx="27">
                  <c:v>339.35629335404394</c:v>
                </c:pt>
                <c:pt idx="28">
                  <c:v>334.46266262008771</c:v>
                </c:pt>
                <c:pt idx="29">
                  <c:v>330.07534056633222</c:v>
                </c:pt>
                <c:pt idx="30">
                  <c:v>326.14172628627375</c:v>
                </c:pt>
                <c:pt idx="31">
                  <c:v>322.61279483088902</c:v>
                </c:pt>
                <c:pt idx="32">
                  <c:v>319.44301226189918</c:v>
                </c:pt>
                <c:pt idx="33">
                  <c:v>316.59025070503958</c:v>
                </c:pt>
                <c:pt idx="34">
                  <c:v>314.01570340332614</c:v>
                </c:pt>
                <c:pt idx="35">
                  <c:v>311.683799770321</c:v>
                </c:pt>
                <c:pt idx="36">
                  <c:v>309.56212044340282</c:v>
                </c:pt>
                <c:pt idx="37">
                  <c:v>307.62131233703076</c:v>
                </c:pt>
                <c:pt idx="38">
                  <c:v>305.83500369601461</c:v>
                </c:pt>
                <c:pt idx="39">
                  <c:v>304.17971914878012</c:v>
                </c:pt>
                <c:pt idx="40">
                  <c:v>302.6347947606364</c:v>
                </c:pt>
                <c:pt idx="41">
                  <c:v>301.1822930870444</c:v>
                </c:pt>
                <c:pt idx="42">
                  <c:v>299.80691822688163</c:v>
                </c:pt>
                <c:pt idx="43">
                  <c:v>298.49593087571293</c:v>
                </c:pt>
                <c:pt idx="44">
                  <c:v>297.23906337905419</c:v>
                </c:pt>
                <c:pt idx="45">
                  <c:v>296.02843478564228</c:v>
                </c:pt>
                <c:pt idx="46">
                  <c:v>294.85846590069923</c:v>
                </c:pt>
                <c:pt idx="47">
                  <c:v>293.72579433920328</c:v>
                </c:pt>
                <c:pt idx="48">
                  <c:v>292.62918957915417</c:v>
                </c:pt>
                <c:pt idx="49">
                  <c:v>291.56946801483718</c:v>
                </c:pt>
                <c:pt idx="50">
                  <c:v>290.54940801009752</c:v>
                </c:pt>
                <c:pt idx="51">
                  <c:v>289.5736649516025</c:v>
                </c:pt>
                <c:pt idx="52">
                  <c:v>288.64868630210685</c:v>
                </c:pt>
                <c:pt idx="53">
                  <c:v>287.78262665372677</c:v>
                </c:pt>
                <c:pt idx="54">
                  <c:v>286.98526278120016</c:v>
                </c:pt>
                <c:pt idx="55">
                  <c:v>286.26790869515889</c:v>
                </c:pt>
                <c:pt idx="56">
                  <c:v>285.64333069539271</c:v>
                </c:pt>
                <c:pt idx="57">
                  <c:v>285.12566242411913</c:v>
                </c:pt>
                <c:pt idx="58">
                  <c:v>284.7303199192479</c:v>
                </c:pt>
                <c:pt idx="59">
                  <c:v>284.47391666765179</c:v>
                </c:pt>
                <c:pt idx="60">
                  <c:v>284.37417865842554</c:v>
                </c:pt>
                <c:pt idx="61">
                  <c:v>284.44985943616848</c:v>
                </c:pt>
                <c:pt idx="62">
                  <c:v>284.72065515423537</c:v>
                </c:pt>
                <c:pt idx="63">
                  <c:v>285.20711962801306</c:v>
                </c:pt>
                <c:pt idx="64">
                  <c:v>285.93057938818629</c:v>
                </c:pt>
                <c:pt idx="65">
                  <c:v>286.91304873400077</c:v>
                </c:pt>
                <c:pt idx="66">
                  <c:v>288.17714478653716</c:v>
                </c:pt>
                <c:pt idx="67">
                  <c:v>289.7460025419723</c:v>
                </c:pt>
                <c:pt idx="68">
                  <c:v>291.64318992485096</c:v>
                </c:pt>
                <c:pt idx="69">
                  <c:v>293.89262284134929</c:v>
                </c:pt>
                <c:pt idx="70">
                  <c:v>296.51848023254206</c:v>
                </c:pt>
                <c:pt idx="71">
                  <c:v>299.54511912767339</c:v>
                </c:pt>
                <c:pt idx="72">
                  <c:v>302.99698969742622</c:v>
                </c:pt>
                <c:pt idx="73">
                  <c:v>306.89855030717627</c:v>
                </c:pt>
                <c:pt idx="74">
                  <c:v>311.27418257027693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D-489A-90B3-55BECF970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459336"/>
        <c:axId val="830455400"/>
      </c:lineChart>
      <c:catAx>
        <c:axId val="83045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55400"/>
        <c:crosses val="autoZero"/>
        <c:auto val="1"/>
        <c:lblAlgn val="ctr"/>
        <c:lblOffset val="100"/>
        <c:noMultiLvlLbl val="0"/>
      </c:catAx>
      <c:valAx>
        <c:axId val="83045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5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270371622770059"/>
          <c:y val="9.5153145991523871E-2"/>
          <c:w val="0.1636813394235741"/>
          <c:h val="4.0143014429187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 Diesel'!$B$34</c:f>
              <c:strCache>
                <c:ptCount val="1"/>
                <c:pt idx="0">
                  <c:v>CO CMATrac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 Diesel'!$A$35:$A$109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'CO Diesel'!$B$35:$B$109</c:f>
              <c:numCache>
                <c:formatCode>General</c:formatCode>
                <c:ptCount val="75"/>
                <c:pt idx="1">
                  <c:v>11.041</c:v>
                </c:pt>
                <c:pt idx="2">
                  <c:v>10.092000000000001</c:v>
                </c:pt>
                <c:pt idx="3">
                  <c:v>8.1929999999999996</c:v>
                </c:pt>
                <c:pt idx="4">
                  <c:v>6.2939999999999996</c:v>
                </c:pt>
                <c:pt idx="5">
                  <c:v>5.7679999999999998</c:v>
                </c:pt>
                <c:pt idx="6">
                  <c:v>5.2409999999999997</c:v>
                </c:pt>
                <c:pt idx="7">
                  <c:v>4.7140000000000004</c:v>
                </c:pt>
                <c:pt idx="8">
                  <c:v>4.1870000000000003</c:v>
                </c:pt>
                <c:pt idx="9">
                  <c:v>3.66</c:v>
                </c:pt>
                <c:pt idx="10">
                  <c:v>3.4950000000000001</c:v>
                </c:pt>
                <c:pt idx="11">
                  <c:v>3.3290000000000002</c:v>
                </c:pt>
                <c:pt idx="12">
                  <c:v>3.1640000000000001</c:v>
                </c:pt>
                <c:pt idx="13">
                  <c:v>2.9990000000000001</c:v>
                </c:pt>
                <c:pt idx="14">
                  <c:v>2.8340000000000001</c:v>
                </c:pt>
                <c:pt idx="15">
                  <c:v>2.7440000000000002</c:v>
                </c:pt>
                <c:pt idx="16">
                  <c:v>2.6539999999999999</c:v>
                </c:pt>
                <c:pt idx="17">
                  <c:v>2.5630000000000002</c:v>
                </c:pt>
                <c:pt idx="18">
                  <c:v>2.4729999999999999</c:v>
                </c:pt>
                <c:pt idx="19">
                  <c:v>2.383</c:v>
                </c:pt>
                <c:pt idx="20">
                  <c:v>2.3260000000000001</c:v>
                </c:pt>
                <c:pt idx="21">
                  <c:v>2.2679999999999998</c:v>
                </c:pt>
                <c:pt idx="22">
                  <c:v>2.2109999999999999</c:v>
                </c:pt>
                <c:pt idx="23">
                  <c:v>2.1539999999999999</c:v>
                </c:pt>
                <c:pt idx="24">
                  <c:v>2.097</c:v>
                </c:pt>
                <c:pt idx="25">
                  <c:v>2.0619999999999998</c:v>
                </c:pt>
                <c:pt idx="26">
                  <c:v>2.028</c:v>
                </c:pt>
                <c:pt idx="27">
                  <c:v>1.9930000000000001</c:v>
                </c:pt>
                <c:pt idx="28">
                  <c:v>1.958</c:v>
                </c:pt>
                <c:pt idx="29">
                  <c:v>1.923</c:v>
                </c:pt>
                <c:pt idx="30">
                  <c:v>1.8839999999999999</c:v>
                </c:pt>
                <c:pt idx="31">
                  <c:v>1.8440000000000001</c:v>
                </c:pt>
                <c:pt idx="32">
                  <c:v>1.8049999999999999</c:v>
                </c:pt>
                <c:pt idx="33">
                  <c:v>1.7649999999999999</c:v>
                </c:pt>
                <c:pt idx="34">
                  <c:v>1.726</c:v>
                </c:pt>
                <c:pt idx="35">
                  <c:v>1.706</c:v>
                </c:pt>
                <c:pt idx="36">
                  <c:v>1.6859999999999999</c:v>
                </c:pt>
                <c:pt idx="37">
                  <c:v>1.6659999999999999</c:v>
                </c:pt>
                <c:pt idx="38">
                  <c:v>1.6459999999999999</c:v>
                </c:pt>
                <c:pt idx="39">
                  <c:v>1.6259999999999999</c:v>
                </c:pt>
                <c:pt idx="40">
                  <c:v>1.611</c:v>
                </c:pt>
                <c:pt idx="41">
                  <c:v>1.595</c:v>
                </c:pt>
                <c:pt idx="42">
                  <c:v>1.579</c:v>
                </c:pt>
                <c:pt idx="43">
                  <c:v>1.5629999999999999</c:v>
                </c:pt>
                <c:pt idx="44">
                  <c:v>1.548</c:v>
                </c:pt>
                <c:pt idx="45">
                  <c:v>1.532</c:v>
                </c:pt>
                <c:pt idx="46">
                  <c:v>1.5169999999999999</c:v>
                </c:pt>
                <c:pt idx="47">
                  <c:v>1.502</c:v>
                </c:pt>
                <c:pt idx="48">
                  <c:v>1.486</c:v>
                </c:pt>
                <c:pt idx="49">
                  <c:v>1.4710000000000001</c:v>
                </c:pt>
                <c:pt idx="50">
                  <c:v>1.4570000000000001</c:v>
                </c:pt>
                <c:pt idx="51">
                  <c:v>1.444</c:v>
                </c:pt>
                <c:pt idx="52">
                  <c:v>1.43</c:v>
                </c:pt>
                <c:pt idx="53">
                  <c:v>1.4159999999999999</c:v>
                </c:pt>
                <c:pt idx="54">
                  <c:v>1.403</c:v>
                </c:pt>
                <c:pt idx="55">
                  <c:v>1.39</c:v>
                </c:pt>
                <c:pt idx="56">
                  <c:v>1.377</c:v>
                </c:pt>
                <c:pt idx="57">
                  <c:v>1.3640000000000001</c:v>
                </c:pt>
                <c:pt idx="58">
                  <c:v>1.3520000000000001</c:v>
                </c:pt>
                <c:pt idx="59">
                  <c:v>1.339</c:v>
                </c:pt>
                <c:pt idx="60">
                  <c:v>1.3320000000000001</c:v>
                </c:pt>
                <c:pt idx="61">
                  <c:v>1.3240000000000001</c:v>
                </c:pt>
                <c:pt idx="62">
                  <c:v>1.3169999999999999</c:v>
                </c:pt>
                <c:pt idx="63">
                  <c:v>1.31</c:v>
                </c:pt>
                <c:pt idx="64">
                  <c:v>1.3029999999999999</c:v>
                </c:pt>
                <c:pt idx="65">
                  <c:v>1.3009999999999999</c:v>
                </c:pt>
                <c:pt idx="66">
                  <c:v>1.2989999999999999</c:v>
                </c:pt>
                <c:pt idx="67">
                  <c:v>1.2969999999999999</c:v>
                </c:pt>
                <c:pt idx="68">
                  <c:v>1.2949999999999999</c:v>
                </c:pt>
                <c:pt idx="69">
                  <c:v>1.2929999999999999</c:v>
                </c:pt>
                <c:pt idx="70">
                  <c:v>1.2949999999999999</c:v>
                </c:pt>
                <c:pt idx="71">
                  <c:v>1.3</c:v>
                </c:pt>
                <c:pt idx="72">
                  <c:v>1.3120000000000001</c:v>
                </c:pt>
                <c:pt idx="73">
                  <c:v>1.3180000000000001</c:v>
                </c:pt>
                <c:pt idx="74">
                  <c:v>1.3240000000000001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0-4E29-8540-1BEA23C4D429}"/>
            </c:ext>
          </c:extLst>
        </c:ser>
        <c:ser>
          <c:idx val="1"/>
          <c:order val="1"/>
          <c:tx>
            <c:strRef>
              <c:f>'CO Diesel'!$C$34</c:f>
              <c:strCache>
                <c:ptCount val="1"/>
                <c:pt idx="0">
                  <c:v>CO 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'CO Diesel'!$A$35:$A$109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'CO Diesel'!$C$35:$C$109</c:f>
              <c:numCache>
                <c:formatCode>General</c:formatCode>
                <c:ptCount val="75"/>
                <c:pt idx="0">
                  <c:v>15.772999999999982</c:v>
                </c:pt>
                <c:pt idx="1">
                  <c:v>11.040999999999999</c:v>
                </c:pt>
                <c:pt idx="2">
                  <c:v>10.091999999999999</c:v>
                </c:pt>
                <c:pt idx="3">
                  <c:v>8.1929999999999978</c:v>
                </c:pt>
                <c:pt idx="4">
                  <c:v>6.2939999999999969</c:v>
                </c:pt>
                <c:pt idx="5">
                  <c:v>5.7680000000000007</c:v>
                </c:pt>
                <c:pt idx="6">
                  <c:v>5.2410000000000005</c:v>
                </c:pt>
                <c:pt idx="7">
                  <c:v>4.7140000000000004</c:v>
                </c:pt>
                <c:pt idx="8">
                  <c:v>4.1870000000000003</c:v>
                </c:pt>
                <c:pt idx="9">
                  <c:v>3.66</c:v>
                </c:pt>
                <c:pt idx="10">
                  <c:v>3.4946000000000002</c:v>
                </c:pt>
                <c:pt idx="11">
                  <c:v>3.3294000000000001</c:v>
                </c:pt>
                <c:pt idx="12">
                  <c:v>3.1642000000000001</c:v>
                </c:pt>
                <c:pt idx="13">
                  <c:v>2.9990000000000001</c:v>
                </c:pt>
                <c:pt idx="14">
                  <c:v>2.8338000000000001</c:v>
                </c:pt>
                <c:pt idx="15">
                  <c:v>2.7572886050922243</c:v>
                </c:pt>
                <c:pt idx="16">
                  <c:v>2.644654731762877</c:v>
                </c:pt>
                <c:pt idx="17">
                  <c:v>2.5486713978666558</c:v>
                </c:pt>
                <c:pt idx="18">
                  <c:v>2.4656719852823343</c:v>
                </c:pt>
                <c:pt idx="19">
                  <c:v>2.3927272630375143</c:v>
                </c:pt>
                <c:pt idx="20">
                  <c:v>2.3275321702223337</c:v>
                </c:pt>
                <c:pt idx="21">
                  <c:v>2.2683048051844423</c:v>
                </c:pt>
                <c:pt idx="22">
                  <c:v>2.2136967933627645</c:v>
                </c:pt>
                <c:pt idx="23">
                  <c:v>2.1627142329462217</c:v>
                </c:pt>
                <c:pt idx="24">
                  <c:v>2.1146484443720723</c:v>
                </c:pt>
                <c:pt idx="25">
                  <c:v>2.0690157765074559</c:v>
                </c:pt>
                <c:pt idx="26">
                  <c:v>2.0255057491850295</c:v>
                </c:pt>
                <c:pt idx="27">
                  <c:v>1.9839368385939764</c:v>
                </c:pt>
                <c:pt idx="28">
                  <c:v>1.9442192388543162</c:v>
                </c:pt>
                <c:pt idx="29">
                  <c:v>1.9063239599322372</c:v>
                </c:pt>
                <c:pt idx="30">
                  <c:v>1.8702576488820597</c:v>
                </c:pt>
                <c:pt idx="31">
                  <c:v>1.8360425482293437</c:v>
                </c:pt>
                <c:pt idx="32">
                  <c:v>1.8037010321377096</c:v>
                </c:pt>
                <c:pt idx="33">
                  <c:v>1.7732441878308833</c:v>
                </c:pt>
                <c:pt idx="34">
                  <c:v>1.7446639365699639</c:v>
                </c:pt>
                <c:pt idx="35">
                  <c:v>1.7179282153135489</c:v>
                </c:pt>
                <c:pt idx="36">
                  <c:v>1.6929787670192127</c:v>
                </c:pt>
                <c:pt idx="37">
                  <c:v>1.6697311143695401</c:v>
                </c:pt>
                <c:pt idx="38">
                  <c:v>1.6480763185392675</c:v>
                </c:pt>
                <c:pt idx="39">
                  <c:v>1.6278841514428706</c:v>
                </c:pt>
                <c:pt idx="40">
                  <c:v>1.6090073367370366</c:v>
                </c:pt>
                <c:pt idx="41">
                  <c:v>1.5912865416744495</c:v>
                </c:pt>
                <c:pt idx="42">
                  <c:v>1.5745558287383261</c:v>
                </c:pt>
                <c:pt idx="43">
                  <c:v>1.5586483028157119</c:v>
                </c:pt>
                <c:pt idx="44">
                  <c:v>1.5434017164897824</c:v>
                </c:pt>
                <c:pt idx="45">
                  <c:v>1.5286638228715503</c:v>
                </c:pt>
                <c:pt idx="46">
                  <c:v>1.5142972922058391</c:v>
                </c:pt>
                <c:pt idx="47">
                  <c:v>1.500184035329454</c:v>
                </c:pt>
                <c:pt idx="48">
                  <c:v>1.4862288038727058</c:v>
                </c:pt>
                <c:pt idx="49">
                  <c:v>1.4723619639403012</c:v>
                </c:pt>
                <c:pt idx="50">
                  <c:v>1.4585413668192899</c:v>
                </c:pt>
                <c:pt idx="51">
                  <c:v>1.4447532671068046</c:v>
                </c:pt>
                <c:pt idx="52">
                  <c:v>1.4310122654644459</c:v>
                </c:pt>
                <c:pt idx="53">
                  <c:v>1.4173602800441785</c:v>
                </c:pt>
                <c:pt idx="54">
                  <c:v>1.4038645774563605</c:v>
                </c:pt>
                <c:pt idx="55">
                  <c:v>1.3906149209752101</c:v>
                </c:pt>
                <c:pt idx="56">
                  <c:v>1.3777199205133996</c:v>
                </c:pt>
                <c:pt idx="57">
                  <c:v>1.3653026957180572</c:v>
                </c:pt>
                <c:pt idx="58">
                  <c:v>1.3534959903766008</c:v>
                </c:pt>
                <c:pt idx="59">
                  <c:v>1.342436903136857</c:v>
                </c:pt>
                <c:pt idx="60">
                  <c:v>1.3322614263952488</c:v>
                </c:pt>
                <c:pt idx="61">
                  <c:v>1.3230990120109283</c:v>
                </c:pt>
                <c:pt idx="62">
                  <c:v>1.3150674093506183</c:v>
                </c:pt>
                <c:pt idx="63">
                  <c:v>1.3082680479905804</c:v>
                </c:pt>
                <c:pt idx="64">
                  <c:v>1.3027822642312827</c:v>
                </c:pt>
                <c:pt idx="65">
                  <c:v>1.2986686974051764</c:v>
                </c:pt>
                <c:pt idx="66">
                  <c:v>1.2959622087908116</c:v>
                </c:pt>
                <c:pt idx="67">
                  <c:v>1.2946747027810517</c:v>
                </c:pt>
                <c:pt idx="68">
                  <c:v>1.2947982567708465</c:v>
                </c:pt>
                <c:pt idx="69">
                  <c:v>1.2963109930474133</c:v>
                </c:pt>
                <c:pt idx="70">
                  <c:v>1.299186152846957</c:v>
                </c:pt>
                <c:pt idx="71">
                  <c:v>1.303404859479528</c:v>
                </c:pt>
                <c:pt idx="72">
                  <c:v>1.3089730843699243</c:v>
                </c:pt>
                <c:pt idx="73">
                  <c:v>1.3159433565567582</c:v>
                </c:pt>
                <c:pt idx="74">
                  <c:v>1.3244417831520394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0-4E29-8540-1BEA23C4D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579392"/>
        <c:axId val="754114760"/>
      </c:lineChart>
      <c:catAx>
        <c:axId val="75257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Speed,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14760"/>
        <c:crosses val="autoZero"/>
        <c:auto val="1"/>
        <c:lblAlgn val="ctr"/>
        <c:lblOffset val="100"/>
        <c:noMultiLvlLbl val="0"/>
      </c:catAx>
      <c:valAx>
        <c:axId val="7541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VOC 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'VOC Diesel'!$B$34</c:f>
              <c:strCache>
                <c:ptCount val="1"/>
                <c:pt idx="0">
                  <c:v>VOC Diesel CMAC Trac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'VOC Diesel'!$A$35:$A$109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'VOC Diesel'!$B$35:$B$109</c:f>
              <c:numCache>
                <c:formatCode>General</c:formatCode>
                <c:ptCount val="75"/>
                <c:pt idx="1">
                  <c:v>3.605</c:v>
                </c:pt>
                <c:pt idx="2">
                  <c:v>3.2759999999999998</c:v>
                </c:pt>
                <c:pt idx="3">
                  <c:v>2.6190000000000002</c:v>
                </c:pt>
                <c:pt idx="4">
                  <c:v>1.962</c:v>
                </c:pt>
                <c:pt idx="5">
                  <c:v>1.7809999999999999</c:v>
                </c:pt>
                <c:pt idx="6">
                  <c:v>1.6</c:v>
                </c:pt>
                <c:pt idx="7">
                  <c:v>1.419</c:v>
                </c:pt>
                <c:pt idx="8">
                  <c:v>1.238</c:v>
                </c:pt>
                <c:pt idx="9">
                  <c:v>1.056</c:v>
                </c:pt>
                <c:pt idx="10">
                  <c:v>0.996</c:v>
                </c:pt>
                <c:pt idx="11">
                  <c:v>0.93500000000000005</c:v>
                </c:pt>
                <c:pt idx="12">
                  <c:v>0.875</c:v>
                </c:pt>
                <c:pt idx="13">
                  <c:v>0.81399999999999995</c:v>
                </c:pt>
                <c:pt idx="14">
                  <c:v>0.754</c:v>
                </c:pt>
                <c:pt idx="15">
                  <c:v>0.72199999999999998</c:v>
                </c:pt>
                <c:pt idx="16">
                  <c:v>0.69099999999999995</c:v>
                </c:pt>
                <c:pt idx="17">
                  <c:v>0.65900000000000003</c:v>
                </c:pt>
                <c:pt idx="18">
                  <c:v>0.628</c:v>
                </c:pt>
                <c:pt idx="19">
                  <c:v>0.59599999999999997</c:v>
                </c:pt>
                <c:pt idx="20">
                  <c:v>0.57699999999999996</c:v>
                </c:pt>
                <c:pt idx="21">
                  <c:v>0.55800000000000005</c:v>
                </c:pt>
                <c:pt idx="22">
                  <c:v>0.53900000000000003</c:v>
                </c:pt>
                <c:pt idx="23">
                  <c:v>0.52</c:v>
                </c:pt>
                <c:pt idx="24">
                  <c:v>0.5</c:v>
                </c:pt>
                <c:pt idx="25">
                  <c:v>0.48899999999999999</c:v>
                </c:pt>
                <c:pt idx="26">
                  <c:v>0.47699999999999998</c:v>
                </c:pt>
                <c:pt idx="27">
                  <c:v>0.46500000000000002</c:v>
                </c:pt>
                <c:pt idx="28">
                  <c:v>0.45300000000000001</c:v>
                </c:pt>
                <c:pt idx="29">
                  <c:v>0.441</c:v>
                </c:pt>
                <c:pt idx="30">
                  <c:v>0.46200000000000002</c:v>
                </c:pt>
                <c:pt idx="31">
                  <c:v>0.42399999999999999</c:v>
                </c:pt>
                <c:pt idx="32">
                  <c:v>0.41499999999999998</c:v>
                </c:pt>
                <c:pt idx="33">
                  <c:v>0.40600000000000003</c:v>
                </c:pt>
                <c:pt idx="34">
                  <c:v>0.39700000000000002</c:v>
                </c:pt>
                <c:pt idx="35">
                  <c:v>0.39100000000000001</c:v>
                </c:pt>
                <c:pt idx="36">
                  <c:v>0.38500000000000001</c:v>
                </c:pt>
                <c:pt idx="37">
                  <c:v>0.379</c:v>
                </c:pt>
                <c:pt idx="38">
                  <c:v>0.373</c:v>
                </c:pt>
                <c:pt idx="39">
                  <c:v>0.36599999999999999</c:v>
                </c:pt>
                <c:pt idx="40">
                  <c:v>0.36199999999999999</c:v>
                </c:pt>
                <c:pt idx="41">
                  <c:v>0.35699999999999998</c:v>
                </c:pt>
                <c:pt idx="42">
                  <c:v>0.35199999999999998</c:v>
                </c:pt>
                <c:pt idx="43">
                  <c:v>0.34699999999999998</c:v>
                </c:pt>
                <c:pt idx="44">
                  <c:v>0.34200000000000003</c:v>
                </c:pt>
                <c:pt idx="45">
                  <c:v>0.33800000000000002</c:v>
                </c:pt>
                <c:pt idx="46">
                  <c:v>0.33400000000000002</c:v>
                </c:pt>
                <c:pt idx="47">
                  <c:v>0.33</c:v>
                </c:pt>
                <c:pt idx="48">
                  <c:v>0.32600000000000001</c:v>
                </c:pt>
                <c:pt idx="49">
                  <c:v>0.32200000000000001</c:v>
                </c:pt>
                <c:pt idx="50">
                  <c:v>0.31900000000000001</c:v>
                </c:pt>
                <c:pt idx="51">
                  <c:v>0.316</c:v>
                </c:pt>
                <c:pt idx="52">
                  <c:v>0.312</c:v>
                </c:pt>
                <c:pt idx="53">
                  <c:v>0.309</c:v>
                </c:pt>
                <c:pt idx="54">
                  <c:v>0.30599999999999999</c:v>
                </c:pt>
                <c:pt idx="55">
                  <c:v>0.30199999999999999</c:v>
                </c:pt>
                <c:pt idx="56">
                  <c:v>0.29899999999999999</c:v>
                </c:pt>
                <c:pt idx="57">
                  <c:v>0.29599999999999999</c:v>
                </c:pt>
                <c:pt idx="58">
                  <c:v>0.29199999999999998</c:v>
                </c:pt>
                <c:pt idx="59">
                  <c:v>0.28899999999999998</c:v>
                </c:pt>
                <c:pt idx="60">
                  <c:v>0.28599999999999998</c:v>
                </c:pt>
                <c:pt idx="61">
                  <c:v>0.28299999999999997</c:v>
                </c:pt>
                <c:pt idx="62">
                  <c:v>0.28000000000000003</c:v>
                </c:pt>
                <c:pt idx="63">
                  <c:v>0.27800000000000002</c:v>
                </c:pt>
                <c:pt idx="64">
                  <c:v>0.27500000000000002</c:v>
                </c:pt>
                <c:pt idx="65">
                  <c:v>0.27300000000000002</c:v>
                </c:pt>
                <c:pt idx="66">
                  <c:v>0.27</c:v>
                </c:pt>
                <c:pt idx="67">
                  <c:v>0.26800000000000002</c:v>
                </c:pt>
                <c:pt idx="68">
                  <c:v>0.26600000000000001</c:v>
                </c:pt>
                <c:pt idx="69">
                  <c:v>0.26300000000000001</c:v>
                </c:pt>
                <c:pt idx="70">
                  <c:v>0.26600000000000001</c:v>
                </c:pt>
                <c:pt idx="71">
                  <c:v>0.26200000000000001</c:v>
                </c:pt>
                <c:pt idx="72">
                  <c:v>0.25900000000000001</c:v>
                </c:pt>
                <c:pt idx="73">
                  <c:v>0.25700000000000001</c:v>
                </c:pt>
                <c:pt idx="74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6-474C-B963-1ADA466848EC}"/>
            </c:ext>
          </c:extLst>
        </c:ser>
        <c:ser>
          <c:idx val="1"/>
          <c:order val="1"/>
          <c:tx>
            <c:strRef>
              <c:f>'VOC Diesel'!$C$34</c:f>
              <c:strCache>
                <c:ptCount val="1"/>
                <c:pt idx="0">
                  <c:v>VOC Diesel 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'VOC Diesel'!$A$35:$A$109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'VOC Diesel'!$C$35:$C$109</c:f>
              <c:numCache>
                <c:formatCode>General</c:formatCode>
                <c:ptCount val="75"/>
                <c:pt idx="0">
                  <c:v>5.2630000000000123</c:v>
                </c:pt>
                <c:pt idx="1">
                  <c:v>3.6049999999999986</c:v>
                </c:pt>
                <c:pt idx="2">
                  <c:v>3.2759999999999989</c:v>
                </c:pt>
                <c:pt idx="3">
                  <c:v>2.6189999999999993</c:v>
                </c:pt>
                <c:pt idx="4">
                  <c:v>1.9619999999999989</c:v>
                </c:pt>
                <c:pt idx="5">
                  <c:v>1.7811999999999999</c:v>
                </c:pt>
                <c:pt idx="6">
                  <c:v>1.6</c:v>
                </c:pt>
                <c:pt idx="7">
                  <c:v>1.4188000000000001</c:v>
                </c:pt>
                <c:pt idx="8">
                  <c:v>1.2376</c:v>
                </c:pt>
                <c:pt idx="9">
                  <c:v>1.0564000000000002</c:v>
                </c:pt>
                <c:pt idx="10">
                  <c:v>0.99580000000000024</c:v>
                </c:pt>
                <c:pt idx="11">
                  <c:v>0.93530000000000024</c:v>
                </c:pt>
                <c:pt idx="12">
                  <c:v>0.87480000000000024</c:v>
                </c:pt>
                <c:pt idx="13">
                  <c:v>0.81430000000000025</c:v>
                </c:pt>
                <c:pt idx="14">
                  <c:v>0.75380000000000025</c:v>
                </c:pt>
                <c:pt idx="15">
                  <c:v>0.72496220811222556</c:v>
                </c:pt>
                <c:pt idx="16">
                  <c:v>0.68852369404070357</c:v>
                </c:pt>
                <c:pt idx="17">
                  <c:v>0.65586552308171142</c:v>
                </c:pt>
                <c:pt idx="18">
                  <c:v>0.62664022046007006</c:v>
                </c:pt>
                <c:pt idx="19">
                  <c:v>0.60050178122309483</c:v>
                </c:pt>
                <c:pt idx="20">
                  <c:v>0.57711326921277561</c:v>
                </c:pt>
                <c:pt idx="21">
                  <c:v>0.55615284577515034</c:v>
                </c:pt>
                <c:pt idx="22">
                  <c:v>0.53731838608979321</c:v>
                </c:pt>
                <c:pt idx="23">
                  <c:v>0.52033083409610081</c:v>
                </c:pt>
                <c:pt idx="24">
                  <c:v>0.50493644008675376</c:v>
                </c:pt>
                <c:pt idx="25">
                  <c:v>0.49090801813241658</c:v>
                </c:pt>
                <c:pt idx="26">
                  <c:v>0.47804535359551004</c:v>
                </c:pt>
                <c:pt idx="27">
                  <c:v>0.46617488408456254</c:v>
                </c:pt>
                <c:pt idx="28">
                  <c:v>0.45514877029437928</c:v>
                </c:pt>
                <c:pt idx="29">
                  <c:v>0.44484346627095483</c:v>
                </c:pt>
                <c:pt idx="30">
                  <c:v>0.43515789173380703</c:v>
                </c:pt>
                <c:pt idx="31">
                  <c:v>0.42601130218214056</c:v>
                </c:pt>
                <c:pt idx="32">
                  <c:v>0.41734094560483026</c:v>
                </c:pt>
                <c:pt idx="33">
                  <c:v>0.40909958770814914</c:v>
                </c:pt>
                <c:pt idx="34">
                  <c:v>0.40125298066868753</c:v>
                </c:pt>
                <c:pt idx="35">
                  <c:v>0.39377734351266769</c:v>
                </c:pt>
                <c:pt idx="36">
                  <c:v>0.38665691531672808</c:v>
                </c:pt>
                <c:pt idx="37">
                  <c:v>0.37988163551864185</c:v>
                </c:pt>
                <c:pt idx="38">
                  <c:v>0.37344499872056547</c:v>
                </c:pt>
                <c:pt idx="39">
                  <c:v>0.36734212446067005</c:v>
                </c:pt>
                <c:pt idx="40">
                  <c:v>0.3615680755232118</c:v>
                </c:pt>
                <c:pt idx="41">
                  <c:v>0.35611645145032256</c:v>
                </c:pt>
                <c:pt idx="42">
                  <c:v>0.35097827701293483</c:v>
                </c:pt>
                <c:pt idx="43">
                  <c:v>0.34614119849159675</c:v>
                </c:pt>
                <c:pt idx="44">
                  <c:v>0.34158899371212392</c:v>
                </c:pt>
                <c:pt idx="45">
                  <c:v>0.33730139487410815</c:v>
                </c:pt>
                <c:pt idx="46">
                  <c:v>0.33325421630463525</c:v>
                </c:pt>
                <c:pt idx="47">
                  <c:v>0.32941977236291953</c:v>
                </c:pt>
                <c:pt idx="48">
                  <c:v>0.3257675638154649</c:v>
                </c:pt>
                <c:pt idx="49">
                  <c:v>0.32226520409460013</c:v>
                </c:pt>
                <c:pt idx="50">
                  <c:v>0.31887954994801948</c:v>
                </c:pt>
                <c:pt idx="51">
                  <c:v>0.31557799407943143</c:v>
                </c:pt>
                <c:pt idx="52">
                  <c:v>0.31232987047450944</c:v>
                </c:pt>
                <c:pt idx="53">
                  <c:v>0.30910791620140188</c:v>
                </c:pt>
                <c:pt idx="54">
                  <c:v>0.30588972656576185</c:v>
                </c:pt>
                <c:pt idx="55">
                  <c:v>0.30265913359779795</c:v>
                </c:pt>
                <c:pt idx="56">
                  <c:v>0.29940743093881128</c:v>
                </c:pt>
                <c:pt idx="57">
                  <c:v>0.29613436129140247</c:v>
                </c:pt>
                <c:pt idx="58">
                  <c:v>0.29284877568948176</c:v>
                </c:pt>
                <c:pt idx="59">
                  <c:v>0.28956886693850326</c:v>
                </c:pt>
                <c:pt idx="60">
                  <c:v>0.2863218726698129</c:v>
                </c:pt>
                <c:pt idx="61">
                  <c:v>0.28314313654767442</c:v>
                </c:pt>
                <c:pt idx="62">
                  <c:v>0.28007440925943605</c:v>
                </c:pt>
                <c:pt idx="63">
                  <c:v>0.27716126401446761</c:v>
                </c:pt>
                <c:pt idx="64">
                  <c:v>0.27444949437208521</c:v>
                </c:pt>
                <c:pt idx="65">
                  <c:v>0.27198035530828246</c:v>
                </c:pt>
                <c:pt idx="66">
                  <c:v>0.2697845015302196</c:v>
                </c:pt>
                <c:pt idx="67">
                  <c:v>0.26787447013800136</c:v>
                </c:pt>
                <c:pt idx="68">
                  <c:v>0.26623554782630876</c:v>
                </c:pt>
                <c:pt idx="69">
                  <c:v>0.26481485591499521</c:v>
                </c:pt>
                <c:pt idx="70">
                  <c:v>0.26350847958847279</c:v>
                </c:pt>
                <c:pt idx="71">
                  <c:v>0.26214646082038051</c:v>
                </c:pt>
                <c:pt idx="72">
                  <c:v>0.26047546755117512</c:v>
                </c:pt>
                <c:pt idx="73">
                  <c:v>0.2581389447799225</c:v>
                </c:pt>
                <c:pt idx="74">
                  <c:v>0.25465454632880746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6-474C-B963-1ADA4668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25072"/>
        <c:axId val="688826384"/>
      </c:lineChart>
      <c:catAx>
        <c:axId val="6888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Speed,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26384"/>
        <c:crosses val="autoZero"/>
        <c:auto val="1"/>
        <c:lblAlgn val="ctr"/>
        <c:lblOffset val="100"/>
        <c:noMultiLvlLbl val="0"/>
      </c:catAx>
      <c:valAx>
        <c:axId val="688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'NOX Diesel'!$B$34</c:f>
              <c:strCache>
                <c:ptCount val="1"/>
                <c:pt idx="0">
                  <c:v>NoxDiesel CMACTrac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'NOX Diesel'!$A$35:$A$109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'NOX Diesel'!$B$35:$B$109</c:f>
              <c:numCache>
                <c:formatCode>General</c:formatCode>
                <c:ptCount val="75"/>
                <c:pt idx="1">
                  <c:v>30.39</c:v>
                </c:pt>
                <c:pt idx="2">
                  <c:v>23.92</c:v>
                </c:pt>
                <c:pt idx="3">
                  <c:v>21.396999999999998</c:v>
                </c:pt>
                <c:pt idx="4">
                  <c:v>15.401</c:v>
                </c:pt>
                <c:pt idx="5">
                  <c:v>14.135</c:v>
                </c:pt>
                <c:pt idx="6">
                  <c:v>12.868</c:v>
                </c:pt>
                <c:pt idx="7">
                  <c:v>11.602</c:v>
                </c:pt>
                <c:pt idx="8">
                  <c:v>10.335000000000001</c:v>
                </c:pt>
                <c:pt idx="9">
                  <c:v>9.0690000000000008</c:v>
                </c:pt>
                <c:pt idx="10">
                  <c:v>8.7270000000000003</c:v>
                </c:pt>
                <c:pt idx="11">
                  <c:v>8.3849999999999998</c:v>
                </c:pt>
                <c:pt idx="12">
                  <c:v>8.0429999999999993</c:v>
                </c:pt>
                <c:pt idx="13">
                  <c:v>7.7009999999999996</c:v>
                </c:pt>
                <c:pt idx="14">
                  <c:v>7.359</c:v>
                </c:pt>
                <c:pt idx="15">
                  <c:v>7.1559999999999997</c:v>
                </c:pt>
                <c:pt idx="16">
                  <c:v>6.9539999999999997</c:v>
                </c:pt>
                <c:pt idx="17">
                  <c:v>6.7510000000000003</c:v>
                </c:pt>
                <c:pt idx="18">
                  <c:v>6.5490000000000004</c:v>
                </c:pt>
                <c:pt idx="19">
                  <c:v>6.3460000000000001</c:v>
                </c:pt>
                <c:pt idx="20">
                  <c:v>6.22</c:v>
                </c:pt>
                <c:pt idx="21">
                  <c:v>6.0940000000000003</c:v>
                </c:pt>
                <c:pt idx="22">
                  <c:v>5.9669999999999996</c:v>
                </c:pt>
                <c:pt idx="23">
                  <c:v>5.8410000000000002</c:v>
                </c:pt>
                <c:pt idx="24">
                  <c:v>5.7149999999999999</c:v>
                </c:pt>
                <c:pt idx="25">
                  <c:v>5.6689999999999996</c:v>
                </c:pt>
                <c:pt idx="26">
                  <c:v>5.6230000000000002</c:v>
                </c:pt>
                <c:pt idx="27">
                  <c:v>5.577</c:v>
                </c:pt>
                <c:pt idx="28">
                  <c:v>5.5309999999999997</c:v>
                </c:pt>
                <c:pt idx="29">
                  <c:v>5.4850000000000003</c:v>
                </c:pt>
                <c:pt idx="30">
                  <c:v>5.343</c:v>
                </c:pt>
                <c:pt idx="31">
                  <c:v>5.2</c:v>
                </c:pt>
                <c:pt idx="32">
                  <c:v>5.0579999999999998</c:v>
                </c:pt>
                <c:pt idx="33">
                  <c:v>4.9160000000000004</c:v>
                </c:pt>
                <c:pt idx="34">
                  <c:v>4.774</c:v>
                </c:pt>
                <c:pt idx="35">
                  <c:v>4.7329999999999997</c:v>
                </c:pt>
                <c:pt idx="36">
                  <c:v>4.6920000000000002</c:v>
                </c:pt>
                <c:pt idx="37">
                  <c:v>4.6509999999999998</c:v>
                </c:pt>
                <c:pt idx="38">
                  <c:v>4.6100000000000003</c:v>
                </c:pt>
                <c:pt idx="39">
                  <c:v>4.569</c:v>
                </c:pt>
                <c:pt idx="40">
                  <c:v>4.5359999999999996</c:v>
                </c:pt>
                <c:pt idx="41">
                  <c:v>4.5030000000000001</c:v>
                </c:pt>
                <c:pt idx="42">
                  <c:v>4.47</c:v>
                </c:pt>
                <c:pt idx="43">
                  <c:v>4.4379999999999997</c:v>
                </c:pt>
                <c:pt idx="44">
                  <c:v>4.4050000000000002</c:v>
                </c:pt>
                <c:pt idx="45">
                  <c:v>4.3689999999999998</c:v>
                </c:pt>
                <c:pt idx="46">
                  <c:v>4.3330000000000002</c:v>
                </c:pt>
                <c:pt idx="47">
                  <c:v>4.2969999999999997</c:v>
                </c:pt>
                <c:pt idx="48">
                  <c:v>4.25</c:v>
                </c:pt>
                <c:pt idx="49">
                  <c:v>4.2240000000000002</c:v>
                </c:pt>
                <c:pt idx="50">
                  <c:v>4.1920000000000002</c:v>
                </c:pt>
                <c:pt idx="51">
                  <c:v>4.1589999999999998</c:v>
                </c:pt>
                <c:pt idx="52">
                  <c:v>4.1269999999999998</c:v>
                </c:pt>
                <c:pt idx="53">
                  <c:v>4.0940000000000003</c:v>
                </c:pt>
                <c:pt idx="54">
                  <c:v>4.0620000000000003</c:v>
                </c:pt>
                <c:pt idx="55">
                  <c:v>4.0419999999999998</c:v>
                </c:pt>
                <c:pt idx="56">
                  <c:v>4.0229999999999997</c:v>
                </c:pt>
                <c:pt idx="57">
                  <c:v>4.0030000000000001</c:v>
                </c:pt>
                <c:pt idx="58">
                  <c:v>3.984</c:v>
                </c:pt>
                <c:pt idx="59">
                  <c:v>3.964</c:v>
                </c:pt>
                <c:pt idx="60">
                  <c:v>4.01</c:v>
                </c:pt>
                <c:pt idx="61">
                  <c:v>4.0549999999999997</c:v>
                </c:pt>
                <c:pt idx="62">
                  <c:v>4.101</c:v>
                </c:pt>
                <c:pt idx="63">
                  <c:v>4.1470000000000002</c:v>
                </c:pt>
                <c:pt idx="64">
                  <c:v>4.1920000000000002</c:v>
                </c:pt>
                <c:pt idx="65">
                  <c:v>4.2350000000000003</c:v>
                </c:pt>
                <c:pt idx="66">
                  <c:v>4.2770000000000001</c:v>
                </c:pt>
                <c:pt idx="67">
                  <c:v>4.319</c:v>
                </c:pt>
                <c:pt idx="68">
                  <c:v>4.3609999999999998</c:v>
                </c:pt>
                <c:pt idx="69">
                  <c:v>4.4039999999999999</c:v>
                </c:pt>
                <c:pt idx="70">
                  <c:v>4.3609999999999998</c:v>
                </c:pt>
                <c:pt idx="71">
                  <c:v>4.4589999999999996</c:v>
                </c:pt>
                <c:pt idx="72">
                  <c:v>4.57</c:v>
                </c:pt>
                <c:pt idx="73">
                  <c:v>4.6260000000000003</c:v>
                </c:pt>
                <c:pt idx="74">
                  <c:v>4.681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8-44A5-9D49-DB4008EE4D6E}"/>
            </c:ext>
          </c:extLst>
        </c:ser>
        <c:ser>
          <c:idx val="1"/>
          <c:order val="1"/>
          <c:tx>
            <c:strRef>
              <c:f>'NOX Diesel'!$C$34</c:f>
              <c:strCache>
                <c:ptCount val="1"/>
                <c:pt idx="0">
                  <c:v>Nox  Diesel 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'NOX Diesel'!$A$35:$A$109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'NOX Diesel'!$C$35:$C$109</c:f>
              <c:numCache>
                <c:formatCode>General</c:formatCode>
                <c:ptCount val="75"/>
                <c:pt idx="0">
                  <c:v>35</c:v>
                </c:pt>
                <c:pt idx="1">
                  <c:v>30.389999999999986</c:v>
                </c:pt>
                <c:pt idx="2">
                  <c:v>23.919999999999959</c:v>
                </c:pt>
                <c:pt idx="3">
                  <c:v>21.397000000000048</c:v>
                </c:pt>
                <c:pt idx="4">
                  <c:v>15.401000000000067</c:v>
                </c:pt>
                <c:pt idx="5">
                  <c:v>14.134799999999998</c:v>
                </c:pt>
                <c:pt idx="6">
                  <c:v>12.868299999999998</c:v>
                </c:pt>
                <c:pt idx="7">
                  <c:v>11.601799999999999</c:v>
                </c:pt>
                <c:pt idx="8">
                  <c:v>10.3353</c:v>
                </c:pt>
                <c:pt idx="9">
                  <c:v>9.0687999999999995</c:v>
                </c:pt>
                <c:pt idx="10">
                  <c:v>8.7270000000000003</c:v>
                </c:pt>
                <c:pt idx="11">
                  <c:v>8.3850000000000016</c:v>
                </c:pt>
                <c:pt idx="12">
                  <c:v>8.043000000000001</c:v>
                </c:pt>
                <c:pt idx="13">
                  <c:v>7.7010000000000014</c:v>
                </c:pt>
                <c:pt idx="14">
                  <c:v>7.3590000000000009</c:v>
                </c:pt>
                <c:pt idx="15">
                  <c:v>7.2401570710712519</c:v>
                </c:pt>
                <c:pt idx="16">
                  <c:v>6.9132327048782543</c:v>
                </c:pt>
                <c:pt idx="17">
                  <c:v>6.6702294789876646</c:v>
                </c:pt>
                <c:pt idx="18">
                  <c:v>6.4860354278596901</c:v>
                </c:pt>
                <c:pt idx="19">
                  <c:v>6.3413436760511104</c:v>
                </c:pt>
                <c:pt idx="20">
                  <c:v>6.221674853266677</c:v>
                </c:pt>
                <c:pt idx="21">
                  <c:v>6.1165140956997561</c:v>
                </c:pt>
                <c:pt idx="22">
                  <c:v>6.0185541892441847</c:v>
                </c:pt>
                <c:pt idx="23">
                  <c:v>5.9230367075434174</c:v>
                </c:pt>
                <c:pt idx="24">
                  <c:v>5.8271832952454474</c:v>
                </c:pt>
                <c:pt idx="25">
                  <c:v>5.7297095442161776</c:v>
                </c:pt>
                <c:pt idx="26">
                  <c:v>5.6304142078618611</c:v>
                </c:pt>
                <c:pt idx="27">
                  <c:v>5.5298367961012218</c:v>
                </c:pt>
                <c:pt idx="28">
                  <c:v>5.4289768909219447</c:v>
                </c:pt>
                <c:pt idx="29">
                  <c:v>5.3290688198457019</c:v>
                </c:pt>
                <c:pt idx="30">
                  <c:v>5.2314056220265002</c:v>
                </c:pt>
                <c:pt idx="31">
                  <c:v>5.1372065390872876</c:v>
                </c:pt>
                <c:pt idx="32">
                  <c:v>5.047522560201628</c:v>
                </c:pt>
                <c:pt idx="33">
                  <c:v>4.9631748483230922</c:v>
                </c:pt>
                <c:pt idx="34">
                  <c:v>4.8847211718381232</c:v>
                </c:pt>
                <c:pt idx="35">
                  <c:v>4.8124457633451811</c:v>
                </c:pt>
                <c:pt idx="36">
                  <c:v>4.746368324611808</c:v>
                </c:pt>
                <c:pt idx="37">
                  <c:v>4.6862681941960318</c:v>
                </c:pt>
                <c:pt idx="38">
                  <c:v>4.6317199915760057</c:v>
                </c:pt>
                <c:pt idx="39">
                  <c:v>4.5821373490610995</c:v>
                </c:pt>
                <c:pt idx="40">
                  <c:v>4.536821640103426</c:v>
                </c:pt>
                <c:pt idx="41">
                  <c:v>4.4950129100739105</c:v>
                </c:pt>
                <c:pt idx="42">
                  <c:v>4.455940512905272</c:v>
                </c:pt>
                <c:pt idx="43">
                  <c:v>4.4188712544610098</c:v>
                </c:pt>
                <c:pt idx="44">
                  <c:v>4.3831531408027331</c:v>
                </c:pt>
                <c:pt idx="45">
                  <c:v>4.348253127001044</c:v>
                </c:pt>
                <c:pt idx="46">
                  <c:v>4.3137875594775323</c:v>
                </c:pt>
                <c:pt idx="47">
                  <c:v>4.2795443022505424</c:v>
                </c:pt>
                <c:pt idx="48">
                  <c:v>4.2454958349144363</c:v>
                </c:pt>
                <c:pt idx="49">
                  <c:v>4.2118029074968035</c:v>
                </c:pt>
                <c:pt idx="50">
                  <c:v>4.1788086347582976</c:v>
                </c:pt>
                <c:pt idx="51">
                  <c:v>4.1470232099391069</c:v>
                </c:pt>
                <c:pt idx="52">
                  <c:v>4.1170997152712516</c:v>
                </c:pt>
                <c:pt idx="53">
                  <c:v>4.0898018040215902</c:v>
                </c:pt>
                <c:pt idx="54">
                  <c:v>4.0659643261997189</c:v>
                </c:pt>
                <c:pt idx="55">
                  <c:v>4.046448267463461</c:v>
                </c:pt>
                <c:pt idx="56">
                  <c:v>4.0320916681895369</c:v>
                </c:pt>
                <c:pt idx="57">
                  <c:v>4.0236584869254557</c:v>
                </c:pt>
                <c:pt idx="58">
                  <c:v>4.0217876700663737</c:v>
                </c:pt>
                <c:pt idx="59">
                  <c:v>4.0269449867820413</c:v>
                </c:pt>
                <c:pt idx="60">
                  <c:v>4.0393804856704492</c:v>
                </c:pt>
                <c:pt idx="61">
                  <c:v>4.0590947271185769</c:v>
                </c:pt>
                <c:pt idx="62">
                  <c:v>4.0858172425424755</c:v>
                </c:pt>
                <c:pt idx="63">
                  <c:v>4.1190009692746798</c:v>
                </c:pt>
                <c:pt idx="64">
                  <c:v>4.1578367071316507</c:v>
                </c:pt>
                <c:pt idx="65">
                  <c:v>4.2012919400759756</c:v>
                </c:pt>
                <c:pt idx="66">
                  <c:v>4.2481786639301617</c:v>
                </c:pt>
                <c:pt idx="67">
                  <c:v>4.2972551582380447</c:v>
                </c:pt>
                <c:pt idx="68">
                  <c:v>4.3473669380938418</c:v>
                </c:pt>
                <c:pt idx="69">
                  <c:v>4.3976324188480476</c:v>
                </c:pt>
                <c:pt idx="70">
                  <c:v>4.4476791240632565</c:v>
                </c:pt>
                <c:pt idx="71">
                  <c:v>4.4979365647187706</c:v>
                </c:pt>
                <c:pt idx="72">
                  <c:v>4.5499922146856306</c:v>
                </c:pt>
                <c:pt idx="73">
                  <c:v>4.6070173052131622</c:v>
                </c:pt>
                <c:pt idx="74">
                  <c:v>4.6742694583382445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8-44A5-9D49-DB4008EE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907200"/>
        <c:axId val="747908184"/>
      </c:lineChart>
      <c:catAx>
        <c:axId val="7479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Speed,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08184"/>
        <c:crosses val="autoZero"/>
        <c:auto val="1"/>
        <c:lblAlgn val="ctr"/>
        <c:lblOffset val="100"/>
        <c:noMultiLvlLbl val="0"/>
      </c:catAx>
      <c:valAx>
        <c:axId val="74790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PM2.5 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'PM2.5 Diesel'!$B$34</c:f>
              <c:strCache>
                <c:ptCount val="1"/>
                <c:pt idx="0">
                  <c:v>PM2.5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'PM2.5 Diesel'!$A$35:$A$109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'PM2.5 Diesel'!$B$35:$B$109</c:f>
              <c:numCache>
                <c:formatCode>General</c:formatCode>
                <c:ptCount val="75"/>
                <c:pt idx="1">
                  <c:v>0.45989999999999998</c:v>
                </c:pt>
                <c:pt idx="2">
                  <c:v>0.41649999999999998</c:v>
                </c:pt>
                <c:pt idx="3">
                  <c:v>0.3296</c:v>
                </c:pt>
                <c:pt idx="4">
                  <c:v>0.2427</c:v>
                </c:pt>
                <c:pt idx="5">
                  <c:v>0.22220000000000001</c:v>
                </c:pt>
                <c:pt idx="6">
                  <c:v>0.2016</c:v>
                </c:pt>
                <c:pt idx="7">
                  <c:v>0.18110000000000001</c:v>
                </c:pt>
                <c:pt idx="8">
                  <c:v>0.1605</c:v>
                </c:pt>
                <c:pt idx="9">
                  <c:v>0.14000000000000001</c:v>
                </c:pt>
                <c:pt idx="10">
                  <c:v>0.1346</c:v>
                </c:pt>
                <c:pt idx="11">
                  <c:v>0.12920000000000001</c:v>
                </c:pt>
                <c:pt idx="12">
                  <c:v>0.1237</c:v>
                </c:pt>
                <c:pt idx="13">
                  <c:v>0.1183</c:v>
                </c:pt>
                <c:pt idx="14">
                  <c:v>0.1129</c:v>
                </c:pt>
                <c:pt idx="15">
                  <c:v>0.1096</c:v>
                </c:pt>
                <c:pt idx="16">
                  <c:v>0.10630000000000001</c:v>
                </c:pt>
                <c:pt idx="17">
                  <c:v>0.10290000000000001</c:v>
                </c:pt>
                <c:pt idx="18">
                  <c:v>9.9599999999999994E-2</c:v>
                </c:pt>
                <c:pt idx="19">
                  <c:v>9.6299999999999997E-2</c:v>
                </c:pt>
                <c:pt idx="20">
                  <c:v>9.4200000000000006E-2</c:v>
                </c:pt>
                <c:pt idx="21">
                  <c:v>9.2100000000000001E-2</c:v>
                </c:pt>
                <c:pt idx="22">
                  <c:v>8.9899999999999994E-2</c:v>
                </c:pt>
                <c:pt idx="23">
                  <c:v>8.7800000000000003E-2</c:v>
                </c:pt>
                <c:pt idx="24">
                  <c:v>8.5699999999999998E-2</c:v>
                </c:pt>
                <c:pt idx="25">
                  <c:v>8.4500000000000006E-2</c:v>
                </c:pt>
                <c:pt idx="26">
                  <c:v>8.3299999999999999E-2</c:v>
                </c:pt>
                <c:pt idx="27">
                  <c:v>8.2100000000000006E-2</c:v>
                </c:pt>
                <c:pt idx="28">
                  <c:v>8.09E-2</c:v>
                </c:pt>
                <c:pt idx="29">
                  <c:v>7.9699999999999993E-2</c:v>
                </c:pt>
                <c:pt idx="30">
                  <c:v>7.6899999999999996E-2</c:v>
                </c:pt>
                <c:pt idx="31">
                  <c:v>7.4099999999999999E-2</c:v>
                </c:pt>
                <c:pt idx="32">
                  <c:v>7.1400000000000005E-2</c:v>
                </c:pt>
                <c:pt idx="33">
                  <c:v>6.8599999999999994E-2</c:v>
                </c:pt>
                <c:pt idx="34">
                  <c:v>6.5799999999999997E-2</c:v>
                </c:pt>
                <c:pt idx="35">
                  <c:v>6.4899999999999999E-2</c:v>
                </c:pt>
                <c:pt idx="36">
                  <c:v>6.4000000000000001E-2</c:v>
                </c:pt>
                <c:pt idx="37">
                  <c:v>6.3100000000000003E-2</c:v>
                </c:pt>
                <c:pt idx="38">
                  <c:v>6.2199999999999998E-2</c:v>
                </c:pt>
                <c:pt idx="39">
                  <c:v>6.13E-2</c:v>
                </c:pt>
                <c:pt idx="40">
                  <c:v>6.0600000000000001E-2</c:v>
                </c:pt>
                <c:pt idx="41">
                  <c:v>5.9900000000000002E-2</c:v>
                </c:pt>
                <c:pt idx="42">
                  <c:v>5.91E-2</c:v>
                </c:pt>
                <c:pt idx="43">
                  <c:v>5.8400000000000001E-2</c:v>
                </c:pt>
                <c:pt idx="44">
                  <c:v>5.7700000000000001E-2</c:v>
                </c:pt>
                <c:pt idx="45">
                  <c:v>5.67E-2</c:v>
                </c:pt>
                <c:pt idx="46">
                  <c:v>5.5599999999999997E-2</c:v>
                </c:pt>
                <c:pt idx="47">
                  <c:v>5.4600000000000003E-2</c:v>
                </c:pt>
                <c:pt idx="48">
                  <c:v>5.3499999999999999E-2</c:v>
                </c:pt>
                <c:pt idx="49">
                  <c:v>5.2499999999999998E-2</c:v>
                </c:pt>
                <c:pt idx="50">
                  <c:v>5.1400000000000001E-2</c:v>
                </c:pt>
                <c:pt idx="51">
                  <c:v>5.0299999999999997E-2</c:v>
                </c:pt>
                <c:pt idx="52">
                  <c:v>4.9299999999999997E-2</c:v>
                </c:pt>
                <c:pt idx="53">
                  <c:v>4.82E-2</c:v>
                </c:pt>
                <c:pt idx="54">
                  <c:v>4.7100000000000003E-2</c:v>
                </c:pt>
                <c:pt idx="55">
                  <c:v>4.6300000000000001E-2</c:v>
                </c:pt>
                <c:pt idx="56">
                  <c:v>4.5600000000000002E-2</c:v>
                </c:pt>
                <c:pt idx="57">
                  <c:v>4.48E-2</c:v>
                </c:pt>
                <c:pt idx="58">
                  <c:v>4.41E-2</c:v>
                </c:pt>
                <c:pt idx="59">
                  <c:v>4.3299999999999998E-2</c:v>
                </c:pt>
                <c:pt idx="60">
                  <c:v>4.3200000000000002E-2</c:v>
                </c:pt>
                <c:pt idx="61">
                  <c:v>4.3400000000000001E-2</c:v>
                </c:pt>
                <c:pt idx="62">
                  <c:v>4.2900000000000001E-2</c:v>
                </c:pt>
                <c:pt idx="63">
                  <c:v>4.2799999999999998E-2</c:v>
                </c:pt>
                <c:pt idx="64">
                  <c:v>4.2700000000000002E-2</c:v>
                </c:pt>
                <c:pt idx="65">
                  <c:v>4.2599999999999999E-2</c:v>
                </c:pt>
                <c:pt idx="66">
                  <c:v>4.2500000000000003E-2</c:v>
                </c:pt>
                <c:pt idx="67">
                  <c:v>4.24E-2</c:v>
                </c:pt>
                <c:pt idx="68">
                  <c:v>4.2299999999999997E-2</c:v>
                </c:pt>
                <c:pt idx="69">
                  <c:v>4.2200000000000001E-2</c:v>
                </c:pt>
                <c:pt idx="70">
                  <c:v>4.2299999999999997E-2</c:v>
                </c:pt>
                <c:pt idx="71">
                  <c:v>4.2299999999999997E-2</c:v>
                </c:pt>
                <c:pt idx="72">
                  <c:v>4.24E-2</c:v>
                </c:pt>
                <c:pt idx="73">
                  <c:v>4.2500000000000003E-2</c:v>
                </c:pt>
                <c:pt idx="74">
                  <c:v>4.2599999999999999E-2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2-4E01-A1F8-6BD970D53EE9}"/>
            </c:ext>
          </c:extLst>
        </c:ser>
        <c:ser>
          <c:idx val="1"/>
          <c:order val="1"/>
          <c:tx>
            <c:strRef>
              <c:f>'PM2.5 Diesel'!$C$34</c:f>
              <c:strCache>
                <c:ptCount val="1"/>
                <c:pt idx="0">
                  <c:v>PM2.5 Diesel 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'PM2.5 Diesel'!$A$35:$A$109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'PM2.5 Diesel'!$C$35:$C$109</c:f>
              <c:numCache>
                <c:formatCode>General</c:formatCode>
                <c:ptCount val="75"/>
                <c:pt idx="0">
                  <c:v>0.67559999999999865</c:v>
                </c:pt>
                <c:pt idx="1">
                  <c:v>0.45989999999999998</c:v>
                </c:pt>
                <c:pt idx="2">
                  <c:v>0.41649999999999998</c:v>
                </c:pt>
                <c:pt idx="3">
                  <c:v>0.32959999999999995</c:v>
                </c:pt>
                <c:pt idx="4">
                  <c:v>0.24269999999999992</c:v>
                </c:pt>
                <c:pt idx="5">
                  <c:v>0.22217999999999999</c:v>
                </c:pt>
                <c:pt idx="6">
                  <c:v>0.20163</c:v>
                </c:pt>
                <c:pt idx="7">
                  <c:v>0.18107999999999999</c:v>
                </c:pt>
                <c:pt idx="8">
                  <c:v>0.16052999999999998</c:v>
                </c:pt>
                <c:pt idx="9">
                  <c:v>0.13997999999999999</c:v>
                </c:pt>
                <c:pt idx="10">
                  <c:v>0.1346</c:v>
                </c:pt>
                <c:pt idx="11">
                  <c:v>0.12917000000000001</c:v>
                </c:pt>
                <c:pt idx="12">
                  <c:v>0.12374000000000002</c:v>
                </c:pt>
                <c:pt idx="13">
                  <c:v>0.11831000000000001</c:v>
                </c:pt>
                <c:pt idx="14">
                  <c:v>0.11288000000000002</c:v>
                </c:pt>
                <c:pt idx="15">
                  <c:v>0.1109721090320992</c:v>
                </c:pt>
                <c:pt idx="16">
                  <c:v>0.10553707471597917</c:v>
                </c:pt>
                <c:pt idx="17">
                  <c:v>0.10158120524812464</c:v>
                </c:pt>
                <c:pt idx="18">
                  <c:v>9.8624761519332971E-2</c:v>
                </c:pt>
                <c:pt idx="19">
                  <c:v>9.6303369710903475E-2</c:v>
                </c:pt>
                <c:pt idx="20">
                  <c:v>9.4348215279032921E-2</c:v>
                </c:pt>
                <c:pt idx="21">
                  <c:v>9.2568577692698106E-2</c:v>
                </c:pt>
                <c:pt idx="22">
                  <c:v>9.0836532950475224E-2</c:v>
                </c:pt>
                <c:pt idx="23">
                  <c:v>8.9073656994228756E-2</c:v>
                </c:pt>
                <c:pt idx="24">
                  <c:v>8.7239569229893732E-2</c:v>
                </c:pt>
                <c:pt idx="25">
                  <c:v>8.5322161458254442E-2</c:v>
                </c:pt>
                <c:pt idx="26">
                  <c:v>8.3329363610772589E-2</c:v>
                </c:pt>
                <c:pt idx="27">
                  <c:v>8.1282303778145604E-2</c:v>
                </c:pt>
                <c:pt idx="28">
                  <c:v>7.9209726111660217E-2</c:v>
                </c:pt>
                <c:pt idx="29">
                  <c:v>7.7143536269744573E-2</c:v>
                </c:pt>
                <c:pt idx="30">
                  <c:v>7.5115350174801421E-2</c:v>
                </c:pt>
                <c:pt idx="31">
                  <c:v>7.3153927937344321E-2</c:v>
                </c:pt>
                <c:pt idx="32">
                  <c:v>7.1283380897689597E-2</c:v>
                </c:pt>
                <c:pt idx="33">
                  <c:v>6.9522045826907686E-2</c:v>
                </c:pt>
                <c:pt idx="34">
                  <c:v>6.7881926422103334E-2</c:v>
                </c:pt>
                <c:pt idx="35">
                  <c:v>6.6368608322726175E-2</c:v>
                </c:pt>
                <c:pt idx="36">
                  <c:v>6.4981559967741021E-2</c:v>
                </c:pt>
                <c:pt idx="37">
                  <c:v>6.3714737705424795E-2</c:v>
                </c:pt>
                <c:pt idx="38">
                  <c:v>6.2557419660059566E-2</c:v>
                </c:pt>
                <c:pt idx="39">
                  <c:v>6.1495198952627561E-2</c:v>
                </c:pt>
                <c:pt idx="40">
                  <c:v>6.0511072964416712E-2</c:v>
                </c:pt>
                <c:pt idx="41">
                  <c:v>5.958657142539181E-2</c:v>
                </c:pt>
                <c:pt idx="42">
                  <c:v>5.8702872201365608E-2</c:v>
                </c:pt>
                <c:pt idx="43">
                  <c:v>5.7841859746496027E-2</c:v>
                </c:pt>
                <c:pt idx="44">
                  <c:v>5.6987087280042203E-2</c:v>
                </c:pt>
                <c:pt idx="45">
                  <c:v>5.6124609838896333E-2</c:v>
                </c:pt>
                <c:pt idx="46">
                  <c:v>5.5243661449560832E-2</c:v>
                </c:pt>
                <c:pt idx="47">
                  <c:v>5.4337155755741051E-2</c:v>
                </c:pt>
                <c:pt idx="48">
                  <c:v>5.3401995530657942E-2</c:v>
                </c:pt>
                <c:pt idx="49">
                  <c:v>5.243918259456315E-2</c:v>
                </c:pt>
                <c:pt idx="50">
                  <c:v>5.1453725752006463E-2</c:v>
                </c:pt>
                <c:pt idx="51">
                  <c:v>5.0454350452932673E-2</c:v>
                </c:pt>
                <c:pt idx="52">
                  <c:v>4.9453019979148749E-2</c:v>
                </c:pt>
                <c:pt idx="53">
                  <c:v>4.8464284042930572E-2</c:v>
                </c:pt>
                <c:pt idx="54">
                  <c:v>4.750447678532943E-2</c:v>
                </c:pt>
                <c:pt idx="55">
                  <c:v>4.659079224622964E-2</c:v>
                </c:pt>
                <c:pt idx="56">
                  <c:v>4.5740271476697458E-2</c:v>
                </c:pt>
                <c:pt idx="57">
                  <c:v>4.4968741553057967E-2</c:v>
                </c:pt>
                <c:pt idx="58">
                  <c:v>4.4289752846333741E-2</c:v>
                </c:pt>
                <c:pt idx="59">
                  <c:v>4.3713566991536723E-2</c:v>
                </c:pt>
                <c:pt idx="60">
                  <c:v>4.3246254096141357E-2</c:v>
                </c:pt>
                <c:pt idx="61">
                  <c:v>4.2888963815991943E-2</c:v>
                </c:pt>
                <c:pt idx="62">
                  <c:v>4.2637441023837042E-2</c:v>
                </c:pt>
                <c:pt idx="63">
                  <c:v>4.2481862883827048E-2</c:v>
                </c:pt>
                <c:pt idx="64">
                  <c:v>4.240708023979245E-2</c:v>
                </c:pt>
                <c:pt idx="65">
                  <c:v>4.2393352318166322E-2</c:v>
                </c:pt>
                <c:pt idx="66">
                  <c:v>4.2417669837414351E-2</c:v>
                </c:pt>
                <c:pt idx="67">
                  <c:v>4.2455767708853287E-2</c:v>
                </c:pt>
                <c:pt idx="68">
                  <c:v>4.248493460564795E-2</c:v>
                </c:pt>
                <c:pt idx="69">
                  <c:v>4.2487732772324094E-2</c:v>
                </c:pt>
                <c:pt idx="70">
                  <c:v>4.2456747531895545E-2</c:v>
                </c:pt>
                <c:pt idx="71">
                  <c:v>4.2400492051919869E-2</c:v>
                </c:pt>
                <c:pt idx="72">
                  <c:v>4.235059900903515E-2</c:v>
                </c:pt>
                <c:pt idx="73">
                  <c:v>4.2370436899981101E-2</c:v>
                </c:pt>
                <c:pt idx="74">
                  <c:v>4.2565294822248134E-2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2-4E01-A1F8-6BD970D53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925888"/>
        <c:axId val="791923920"/>
      </c:lineChart>
      <c:catAx>
        <c:axId val="7919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Speed,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23920"/>
        <c:crosses val="autoZero"/>
        <c:auto val="1"/>
        <c:lblAlgn val="ctr"/>
        <c:lblOffset val="100"/>
        <c:noMultiLvlLbl val="0"/>
      </c:catAx>
      <c:valAx>
        <c:axId val="7919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'PM10 Diesel'!$B$34</c:f>
              <c:strCache>
                <c:ptCount val="1"/>
                <c:pt idx="0">
                  <c:v>PM10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'PM10 Diesel'!$A$35:$A$109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'PM10 Diesel'!$B$35:$B$109</c:f>
              <c:numCache>
                <c:formatCode>General</c:formatCode>
                <c:ptCount val="75"/>
                <c:pt idx="1">
                  <c:v>0.48459999999999998</c:v>
                </c:pt>
                <c:pt idx="2">
                  <c:v>0.43890000000000001</c:v>
                </c:pt>
                <c:pt idx="3">
                  <c:v>0.34739999999999999</c:v>
                </c:pt>
                <c:pt idx="4">
                  <c:v>0.25590000000000002</c:v>
                </c:pt>
                <c:pt idx="5">
                  <c:v>0.23419999999999999</c:v>
                </c:pt>
                <c:pt idx="6">
                  <c:v>0.21249999999999999</c:v>
                </c:pt>
                <c:pt idx="7">
                  <c:v>0.19089999999999999</c:v>
                </c:pt>
                <c:pt idx="8">
                  <c:v>0.1575</c:v>
                </c:pt>
                <c:pt idx="9">
                  <c:v>0.14749999999999999</c:v>
                </c:pt>
                <c:pt idx="10">
                  <c:v>0.14180000000000001</c:v>
                </c:pt>
                <c:pt idx="11">
                  <c:v>0.1361</c:v>
                </c:pt>
                <c:pt idx="12">
                  <c:v>0.13039999999999999</c:v>
                </c:pt>
                <c:pt idx="13">
                  <c:v>0.12470000000000001</c:v>
                </c:pt>
                <c:pt idx="14">
                  <c:v>0.11899999999999999</c:v>
                </c:pt>
                <c:pt idx="15">
                  <c:v>0.11550000000000001</c:v>
                </c:pt>
                <c:pt idx="16">
                  <c:v>0.112</c:v>
                </c:pt>
                <c:pt idx="17">
                  <c:v>0.1085</c:v>
                </c:pt>
                <c:pt idx="18">
                  <c:v>0.105</c:v>
                </c:pt>
                <c:pt idx="19">
                  <c:v>0.10150000000000001</c:v>
                </c:pt>
                <c:pt idx="20">
                  <c:v>9.9299999999999999E-2</c:v>
                </c:pt>
                <c:pt idx="21">
                  <c:v>9.7000000000000003E-2</c:v>
                </c:pt>
                <c:pt idx="22">
                  <c:v>9.4799999999999995E-2</c:v>
                </c:pt>
                <c:pt idx="23">
                  <c:v>9.2499999999999999E-2</c:v>
                </c:pt>
                <c:pt idx="24">
                  <c:v>9.0300000000000005E-2</c:v>
                </c:pt>
                <c:pt idx="25">
                  <c:v>8.8999999999999996E-2</c:v>
                </c:pt>
                <c:pt idx="26">
                  <c:v>8.7800000000000003E-2</c:v>
                </c:pt>
                <c:pt idx="27">
                  <c:v>8.6499999999999994E-2</c:v>
                </c:pt>
                <c:pt idx="28">
                  <c:v>8.5300000000000001E-2</c:v>
                </c:pt>
                <c:pt idx="29">
                  <c:v>8.4000000000000005E-2</c:v>
                </c:pt>
                <c:pt idx="30">
                  <c:v>8.1100000000000005E-2</c:v>
                </c:pt>
                <c:pt idx="31">
                  <c:v>7.8200000000000006E-2</c:v>
                </c:pt>
                <c:pt idx="32">
                  <c:v>7.5200000000000003E-2</c:v>
                </c:pt>
                <c:pt idx="33">
                  <c:v>7.2300000000000003E-2</c:v>
                </c:pt>
                <c:pt idx="34">
                  <c:v>6.9400000000000003E-2</c:v>
                </c:pt>
                <c:pt idx="35">
                  <c:v>6.8400000000000002E-2</c:v>
                </c:pt>
                <c:pt idx="36">
                  <c:v>6.7500000000000004E-2</c:v>
                </c:pt>
                <c:pt idx="37">
                  <c:v>6.6500000000000004E-2</c:v>
                </c:pt>
                <c:pt idx="38">
                  <c:v>6.5600000000000006E-2</c:v>
                </c:pt>
                <c:pt idx="39">
                  <c:v>6.4600000000000005E-2</c:v>
                </c:pt>
                <c:pt idx="40">
                  <c:v>6.3799999999999996E-2</c:v>
                </c:pt>
                <c:pt idx="41">
                  <c:v>6.3100000000000003E-2</c:v>
                </c:pt>
                <c:pt idx="42">
                  <c:v>6.2300000000000001E-2</c:v>
                </c:pt>
                <c:pt idx="43">
                  <c:v>6.1600000000000002E-2</c:v>
                </c:pt>
                <c:pt idx="44">
                  <c:v>6.08E-2</c:v>
                </c:pt>
                <c:pt idx="45">
                  <c:v>5.9700000000000003E-2</c:v>
                </c:pt>
                <c:pt idx="46">
                  <c:v>5.8599999999999999E-2</c:v>
                </c:pt>
                <c:pt idx="47">
                  <c:v>5.7500000000000002E-2</c:v>
                </c:pt>
                <c:pt idx="48">
                  <c:v>5.6399999999999999E-2</c:v>
                </c:pt>
                <c:pt idx="49">
                  <c:v>5.5300000000000002E-2</c:v>
                </c:pt>
                <c:pt idx="50">
                  <c:v>5.4199999999999998E-2</c:v>
                </c:pt>
                <c:pt idx="51">
                  <c:v>5.2999999999999999E-2</c:v>
                </c:pt>
                <c:pt idx="52">
                  <c:v>5.1900000000000002E-2</c:v>
                </c:pt>
                <c:pt idx="53">
                  <c:v>5.0700000000000002E-2</c:v>
                </c:pt>
                <c:pt idx="54">
                  <c:v>4.9599999999999998E-2</c:v>
                </c:pt>
                <c:pt idx="55">
                  <c:v>4.8800000000000003E-2</c:v>
                </c:pt>
                <c:pt idx="56">
                  <c:v>4.8000000000000001E-2</c:v>
                </c:pt>
                <c:pt idx="57">
                  <c:v>4.7300000000000002E-2</c:v>
                </c:pt>
                <c:pt idx="58">
                  <c:v>4.65E-2</c:v>
                </c:pt>
                <c:pt idx="59">
                  <c:v>4.5699999999999998E-2</c:v>
                </c:pt>
                <c:pt idx="60">
                  <c:v>4.5600000000000002E-2</c:v>
                </c:pt>
                <c:pt idx="61">
                  <c:v>4.5499999999999999E-2</c:v>
                </c:pt>
                <c:pt idx="62">
                  <c:v>4.53E-2</c:v>
                </c:pt>
                <c:pt idx="63">
                  <c:v>4.5199999999999997E-2</c:v>
                </c:pt>
                <c:pt idx="64">
                  <c:v>4.5100000000000001E-2</c:v>
                </c:pt>
                <c:pt idx="65">
                  <c:v>4.4999999999999998E-2</c:v>
                </c:pt>
                <c:pt idx="66">
                  <c:v>4.4900000000000002E-2</c:v>
                </c:pt>
                <c:pt idx="67">
                  <c:v>4.4699999999999997E-2</c:v>
                </c:pt>
                <c:pt idx="68">
                  <c:v>4.4600000000000001E-2</c:v>
                </c:pt>
                <c:pt idx="69">
                  <c:v>4.4499999999999998E-2</c:v>
                </c:pt>
                <c:pt idx="70">
                  <c:v>4.4600000000000001E-2</c:v>
                </c:pt>
                <c:pt idx="71">
                  <c:v>4.4600000000000001E-2</c:v>
                </c:pt>
                <c:pt idx="72">
                  <c:v>4.4699999999999997E-2</c:v>
                </c:pt>
                <c:pt idx="73">
                  <c:v>4.48E-2</c:v>
                </c:pt>
                <c:pt idx="74">
                  <c:v>4.4900000000000002E-2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2-494F-81EE-48BFE479D719}"/>
            </c:ext>
          </c:extLst>
        </c:ser>
        <c:ser>
          <c:idx val="1"/>
          <c:order val="1"/>
          <c:tx>
            <c:strRef>
              <c:f>'PM10 Diesel'!$C$34</c:f>
              <c:strCache>
                <c:ptCount val="1"/>
                <c:pt idx="0">
                  <c:v>PM10 Diesel 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'PM10 Diesel'!$A$35:$A$109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'PM10 Diesel'!$C$35:$C$109</c:f>
              <c:numCache>
                <c:formatCode>General</c:formatCode>
                <c:ptCount val="75"/>
                <c:pt idx="0">
                  <c:v>0.71179999999999799</c:v>
                </c:pt>
                <c:pt idx="1">
                  <c:v>0.48460000000000003</c:v>
                </c:pt>
                <c:pt idx="2">
                  <c:v>0.43890000000000007</c:v>
                </c:pt>
                <c:pt idx="3">
                  <c:v>0.34740000000000004</c:v>
                </c:pt>
                <c:pt idx="4">
                  <c:v>0.25590000000000007</c:v>
                </c:pt>
                <c:pt idx="5">
                  <c:v>0.2335271428571426</c:v>
                </c:pt>
                <c:pt idx="6">
                  <c:v>0.21519142857142826</c:v>
                </c:pt>
                <c:pt idx="7">
                  <c:v>0.186862857142857</c:v>
                </c:pt>
                <c:pt idx="8">
                  <c:v>0.16019142857142876</c:v>
                </c:pt>
                <c:pt idx="9">
                  <c:v>0.14682714285714349</c:v>
                </c:pt>
                <c:pt idx="10">
                  <c:v>0.14180000000000004</c:v>
                </c:pt>
                <c:pt idx="11">
                  <c:v>0.13610000000000003</c:v>
                </c:pt>
                <c:pt idx="12">
                  <c:v>0.13040000000000002</c:v>
                </c:pt>
                <c:pt idx="13">
                  <c:v>0.12470000000000002</c:v>
                </c:pt>
                <c:pt idx="14">
                  <c:v>0.11900000000000001</c:v>
                </c:pt>
                <c:pt idx="15">
                  <c:v>0.11694717003386579</c:v>
                </c:pt>
                <c:pt idx="16">
                  <c:v>0.11123214347883614</c:v>
                </c:pt>
                <c:pt idx="17">
                  <c:v>0.10706813394951364</c:v>
                </c:pt>
                <c:pt idx="18">
                  <c:v>0.103952377444398</c:v>
                </c:pt>
                <c:pt idx="19">
                  <c:v>0.10150304333912707</c:v>
                </c:pt>
                <c:pt idx="20">
                  <c:v>9.943845792906103E-2</c:v>
                </c:pt>
                <c:pt idx="21">
                  <c:v>9.7558785797563274E-2</c:v>
                </c:pt>
                <c:pt idx="22">
                  <c:v>9.5729987180716236E-2</c:v>
                </c:pt>
                <c:pt idx="23">
                  <c:v>9.3869875911259726E-2</c:v>
                </c:pt>
                <c:pt idx="24">
                  <c:v>9.1936108936417682E-2</c:v>
                </c:pt>
                <c:pt idx="25">
                  <c:v>8.9915944816128857E-2</c:v>
                </c:pt>
                <c:pt idx="26">
                  <c:v>8.7817615020099993E-2</c:v>
                </c:pt>
                <c:pt idx="27">
                  <c:v>8.5663158254154936E-2</c:v>
                </c:pt>
                <c:pt idx="28">
                  <c:v>8.3482574457942604E-2</c:v>
                </c:pt>
                <c:pt idx="29">
                  <c:v>8.1309161528366758E-2</c:v>
                </c:pt>
                <c:pt idx="30">
                  <c:v>7.9175904234583427E-2</c:v>
                </c:pt>
                <c:pt idx="31">
                  <c:v>7.7112791202747388E-2</c:v>
                </c:pt>
                <c:pt idx="32">
                  <c:v>7.514494226013646E-2</c:v>
                </c:pt>
                <c:pt idx="33">
                  <c:v>7.3291434840605518E-2</c:v>
                </c:pt>
                <c:pt idx="34">
                  <c:v>7.1564724564833426E-2</c:v>
                </c:pt>
                <c:pt idx="35">
                  <c:v>6.9970561521286001E-2</c:v>
                </c:pt>
                <c:pt idx="36">
                  <c:v>6.8508310184789423E-2</c:v>
                </c:pt>
                <c:pt idx="37">
                  <c:v>6.7171587322699011E-2</c:v>
                </c:pt>
                <c:pt idx="38">
                  <c:v>6.5949138649504135E-2</c:v>
                </c:pt>
                <c:pt idx="39">
                  <c:v>6.4825881403173469E-2</c:v>
                </c:pt>
                <c:pt idx="40">
                  <c:v>6.3784046428361663E-2</c:v>
                </c:pt>
                <c:pt idx="41">
                  <c:v>6.2804359763337203E-2</c:v>
                </c:pt>
                <c:pt idx="42">
                  <c:v>6.1867210139828543E-2</c:v>
                </c:pt>
                <c:pt idx="43">
                  <c:v>6.0953755215905403E-2</c:v>
                </c:pt>
                <c:pt idx="44">
                  <c:v>6.0046925775207427E-2</c:v>
                </c:pt>
                <c:pt idx="45">
                  <c:v>5.9132293537178526E-2</c:v>
                </c:pt>
                <c:pt idx="46">
                  <c:v>5.8198774633510197E-2</c:v>
                </c:pt>
                <c:pt idx="47">
                  <c:v>5.7239147221672226E-2</c:v>
                </c:pt>
                <c:pt idx="48">
                  <c:v>5.6250368112660709E-2</c:v>
                </c:pt>
                <c:pt idx="49">
                  <c:v>5.5233679708138084E-2</c:v>
                </c:pt>
                <c:pt idx="50">
                  <c:v>5.4194504948846145E-2</c:v>
                </c:pt>
                <c:pt idx="51">
                  <c:v>5.3142134391368501E-2</c:v>
                </c:pt>
                <c:pt idx="52">
                  <c:v>5.2089215941133915E-2</c:v>
                </c:pt>
                <c:pt idx="53">
                  <c:v>5.1051064181002914E-2</c:v>
                </c:pt>
                <c:pt idx="54">
                  <c:v>5.0044812647346504E-2</c:v>
                </c:pt>
                <c:pt idx="55">
                  <c:v>4.9088438817445734E-2</c:v>
                </c:pt>
                <c:pt idx="56">
                  <c:v>4.8199697982902023E-2</c:v>
                </c:pt>
                <c:pt idx="57">
                  <c:v>4.7395008598044797E-2</c:v>
                </c:pt>
                <c:pt idx="58">
                  <c:v>4.6688338100391746E-2</c:v>
                </c:pt>
                <c:pt idx="59">
                  <c:v>4.6090144617231488E-2</c:v>
                </c:pt>
                <c:pt idx="60">
                  <c:v>4.5606436377354953E-2</c:v>
                </c:pt>
                <c:pt idx="61">
                  <c:v>4.523801706856645E-2</c:v>
                </c:pt>
                <c:pt idx="62">
                  <c:v>4.4979991782117423E-2</c:v>
                </c:pt>
                <c:pt idx="63">
                  <c:v>4.4821614605979221E-2</c:v>
                </c:pt>
                <c:pt idx="64">
                  <c:v>4.4746565338879662E-2</c:v>
                </c:pt>
                <c:pt idx="65">
                  <c:v>4.4733749203562212E-2</c:v>
                </c:pt>
                <c:pt idx="66">
                  <c:v>4.4758719858151608E-2</c:v>
                </c:pt>
                <c:pt idx="67">
                  <c:v>4.4795832408460967E-2</c:v>
                </c:pt>
                <c:pt idx="68">
                  <c:v>4.4821239542404356E-2</c:v>
                </c:pt>
                <c:pt idx="69">
                  <c:v>4.4816850315271495E-2</c:v>
                </c:pt>
                <c:pt idx="70">
                  <c:v>4.4775377529681748E-2</c:v>
                </c:pt>
                <c:pt idx="71">
                  <c:v>4.470660605794663E-2</c:v>
                </c:pt>
                <c:pt idx="72">
                  <c:v>4.464502088299227E-2</c:v>
                </c:pt>
                <c:pt idx="73">
                  <c:v>4.4658940029627558E-2</c:v>
                </c:pt>
                <c:pt idx="74">
                  <c:v>4.4861303972158595E-2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2-494F-81EE-48BFE479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889552"/>
        <c:axId val="813890208"/>
      </c:lineChart>
      <c:catAx>
        <c:axId val="81388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Speed,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90208"/>
        <c:crosses val="autoZero"/>
        <c:auto val="1"/>
        <c:lblAlgn val="ctr"/>
        <c:lblOffset val="100"/>
        <c:noMultiLvlLbl val="0"/>
      </c:catAx>
      <c:valAx>
        <c:axId val="8138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Diesel t</a:t>
            </a:r>
          </a:p>
        </c:rich>
      </c:tx>
      <c:layout>
        <c:manualLayout>
          <c:xMode val="edge"/>
          <c:yMode val="edge"/>
          <c:x val="0.44689748811948399"/>
          <c:y val="1.5137182203600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'CO2 Diesel'!$B$34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 Diesel'!$A$35:$A$109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'CO2 Diesel'!$B$35:$B$109</c:f>
              <c:numCache>
                <c:formatCode>General</c:formatCode>
                <c:ptCount val="75"/>
                <c:pt idx="1">
                  <c:v>7137.1450000000004</c:v>
                </c:pt>
                <c:pt idx="2">
                  <c:v>6468.0529999999999</c:v>
                </c:pt>
                <c:pt idx="3">
                  <c:v>5129.8680000000004</c:v>
                </c:pt>
                <c:pt idx="4">
                  <c:v>3791.683</c:v>
                </c:pt>
                <c:pt idx="5">
                  <c:v>3499.14</c:v>
                </c:pt>
                <c:pt idx="6">
                  <c:v>3206.596</c:v>
                </c:pt>
                <c:pt idx="7">
                  <c:v>2914.0529999999999</c:v>
                </c:pt>
                <c:pt idx="8">
                  <c:v>2621.509</c:v>
                </c:pt>
                <c:pt idx="9">
                  <c:v>2328.9659999999999</c:v>
                </c:pt>
                <c:pt idx="10">
                  <c:v>2253.7950000000001</c:v>
                </c:pt>
                <c:pt idx="11">
                  <c:v>2178.6239999999998</c:v>
                </c:pt>
                <c:pt idx="12">
                  <c:v>2103.4540000000002</c:v>
                </c:pt>
                <c:pt idx="13">
                  <c:v>2028.2840000000001</c:v>
                </c:pt>
                <c:pt idx="14">
                  <c:v>1953.1130000000001</c:v>
                </c:pt>
                <c:pt idx="15">
                  <c:v>1904.11</c:v>
                </c:pt>
                <c:pt idx="16">
                  <c:v>1855.107</c:v>
                </c:pt>
                <c:pt idx="17">
                  <c:v>1806.104</c:v>
                </c:pt>
                <c:pt idx="18">
                  <c:v>1757.1</c:v>
                </c:pt>
                <c:pt idx="19">
                  <c:v>1708.097</c:v>
                </c:pt>
                <c:pt idx="20">
                  <c:v>1679.973</c:v>
                </c:pt>
                <c:pt idx="21">
                  <c:v>1651.8489999999999</c:v>
                </c:pt>
                <c:pt idx="22">
                  <c:v>1623.7249999999999</c:v>
                </c:pt>
                <c:pt idx="23">
                  <c:v>1595.6010000000001</c:v>
                </c:pt>
                <c:pt idx="24">
                  <c:v>1567.4760000000001</c:v>
                </c:pt>
                <c:pt idx="25">
                  <c:v>1558.624</c:v>
                </c:pt>
                <c:pt idx="26">
                  <c:v>1549.771</c:v>
                </c:pt>
                <c:pt idx="27">
                  <c:v>1540.9179999999999</c:v>
                </c:pt>
                <c:pt idx="28">
                  <c:v>1532.066</c:v>
                </c:pt>
                <c:pt idx="29">
                  <c:v>1523.213</c:v>
                </c:pt>
                <c:pt idx="30">
                  <c:v>1481.136</c:v>
                </c:pt>
                <c:pt idx="31">
                  <c:v>1439.058</c:v>
                </c:pt>
                <c:pt idx="32">
                  <c:v>1396.98</c:v>
                </c:pt>
                <c:pt idx="33">
                  <c:v>1354.903</c:v>
                </c:pt>
                <c:pt idx="34">
                  <c:v>1312.825</c:v>
                </c:pt>
                <c:pt idx="35">
                  <c:v>1303.779</c:v>
                </c:pt>
                <c:pt idx="36">
                  <c:v>1294.732</c:v>
                </c:pt>
                <c:pt idx="37">
                  <c:v>1285.6849999999999</c:v>
                </c:pt>
                <c:pt idx="38">
                  <c:v>1276.6389999999999</c:v>
                </c:pt>
                <c:pt idx="39">
                  <c:v>1267.5920000000001</c:v>
                </c:pt>
                <c:pt idx="40">
                  <c:v>1260.296</c:v>
                </c:pt>
                <c:pt idx="41">
                  <c:v>1253.001</c:v>
                </c:pt>
                <c:pt idx="42">
                  <c:v>1245.7049999999999</c:v>
                </c:pt>
                <c:pt idx="43">
                  <c:v>1238.4100000000001</c:v>
                </c:pt>
                <c:pt idx="44">
                  <c:v>1231.114</c:v>
                </c:pt>
                <c:pt idx="45">
                  <c:v>1221.259</c:v>
                </c:pt>
                <c:pt idx="46">
                  <c:v>1211.405</c:v>
                </c:pt>
                <c:pt idx="47">
                  <c:v>1201.55</c:v>
                </c:pt>
                <c:pt idx="48">
                  <c:v>1191.6949999999999</c:v>
                </c:pt>
                <c:pt idx="49">
                  <c:v>1181.8409999999999</c:v>
                </c:pt>
                <c:pt idx="50">
                  <c:v>1172.1389999999999</c:v>
                </c:pt>
                <c:pt idx="51">
                  <c:v>1162.4380000000001</c:v>
                </c:pt>
                <c:pt idx="52">
                  <c:v>1152.7370000000001</c:v>
                </c:pt>
                <c:pt idx="53">
                  <c:v>1143.0360000000001</c:v>
                </c:pt>
                <c:pt idx="54">
                  <c:v>1133.3340000000001</c:v>
                </c:pt>
                <c:pt idx="55">
                  <c:v>1129.173</c:v>
                </c:pt>
                <c:pt idx="56">
                  <c:v>1125.0119999999999</c:v>
                </c:pt>
                <c:pt idx="57">
                  <c:v>1120.8499999999999</c:v>
                </c:pt>
                <c:pt idx="58">
                  <c:v>1116.6890000000001</c:v>
                </c:pt>
                <c:pt idx="59">
                  <c:v>1112.528</c:v>
                </c:pt>
                <c:pt idx="60">
                  <c:v>1124.4960000000001</c:v>
                </c:pt>
                <c:pt idx="61">
                  <c:v>1136.4639999999999</c:v>
                </c:pt>
                <c:pt idx="62">
                  <c:v>1148.432</c:v>
                </c:pt>
                <c:pt idx="63">
                  <c:v>1160.4010000000001</c:v>
                </c:pt>
                <c:pt idx="64">
                  <c:v>1172.3689999999999</c:v>
                </c:pt>
                <c:pt idx="65">
                  <c:v>1183.441</c:v>
                </c:pt>
                <c:pt idx="66">
                  <c:v>1194.5139999999999</c:v>
                </c:pt>
                <c:pt idx="67">
                  <c:v>1205.586</c:v>
                </c:pt>
                <c:pt idx="68">
                  <c:v>1216.6579999999999</c:v>
                </c:pt>
                <c:pt idx="69">
                  <c:v>1227.731</c:v>
                </c:pt>
                <c:pt idx="70">
                  <c:v>1216.6579999999999</c:v>
                </c:pt>
                <c:pt idx="71">
                  <c:v>1243.1669999999999</c:v>
                </c:pt>
                <c:pt idx="72">
                  <c:v>1274.038</c:v>
                </c:pt>
                <c:pt idx="73">
                  <c:v>1289.4739999999999</c:v>
                </c:pt>
                <c:pt idx="74">
                  <c:v>1304.9100000000001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0-4DAB-9056-EF093342EBED}"/>
            </c:ext>
          </c:extLst>
        </c:ser>
        <c:ser>
          <c:idx val="1"/>
          <c:order val="1"/>
          <c:tx>
            <c:strRef>
              <c:f>'CO2 Diesel'!$C$34</c:f>
              <c:strCache>
                <c:ptCount val="1"/>
                <c:pt idx="0">
                  <c:v>CO2 Diesel 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'CO2 Diesel'!$A$35:$A$109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'CO2 Diesel'!$C$35:$C$109</c:f>
              <c:numCache>
                <c:formatCode>General</c:formatCode>
                <c:ptCount val="75"/>
                <c:pt idx="0">
                  <c:v>10482.592000000046</c:v>
                </c:pt>
                <c:pt idx="1">
                  <c:v>7137.1450000000013</c:v>
                </c:pt>
                <c:pt idx="2">
                  <c:v>6468.0529999999999</c:v>
                </c:pt>
                <c:pt idx="3">
                  <c:v>5129.8680000000004</c:v>
                </c:pt>
                <c:pt idx="4">
                  <c:v>3791.683</c:v>
                </c:pt>
                <c:pt idx="5">
                  <c:v>3499.1397999999999</c:v>
                </c:pt>
                <c:pt idx="6">
                  <c:v>3206.5963000000002</c:v>
                </c:pt>
                <c:pt idx="7">
                  <c:v>2914.0527999999999</c:v>
                </c:pt>
                <c:pt idx="8">
                  <c:v>2621.5093000000002</c:v>
                </c:pt>
                <c:pt idx="9">
                  <c:v>2328.9657999999999</c:v>
                </c:pt>
                <c:pt idx="10">
                  <c:v>2253.7947999999997</c:v>
                </c:pt>
                <c:pt idx="11">
                  <c:v>2178.6243999999997</c:v>
                </c:pt>
                <c:pt idx="12">
                  <c:v>2103.4539999999997</c:v>
                </c:pt>
                <c:pt idx="13">
                  <c:v>2028.2836</c:v>
                </c:pt>
                <c:pt idx="14">
                  <c:v>1953.1132</c:v>
                </c:pt>
                <c:pt idx="15">
                  <c:v>1930.694487228131</c:v>
                </c:pt>
                <c:pt idx="16">
                  <c:v>1841.9302881237818</c:v>
                </c:pt>
                <c:pt idx="17">
                  <c:v>1780.3304960866517</c:v>
                </c:pt>
                <c:pt idx="18">
                  <c:v>1737.2370666509814</c:v>
                </c:pt>
                <c:pt idx="19">
                  <c:v>1706.0369839394989</c:v>
                </c:pt>
                <c:pt idx="20">
                  <c:v>1681.8145113124774</c:v>
                </c:pt>
                <c:pt idx="21">
                  <c:v>1661.0444503768522</c:v>
                </c:pt>
                <c:pt idx="22">
                  <c:v>1641.3233695073577</c:v>
                </c:pt>
                <c:pt idx="23">
                  <c:v>1621.135870715807</c:v>
                </c:pt>
                <c:pt idx="24">
                  <c:v>1599.6530713900283</c:v>
                </c:pt>
                <c:pt idx="25">
                  <c:v>1576.5605851071887</c:v>
                </c:pt>
                <c:pt idx="26">
                  <c:v>1551.9133934106503</c:v>
                </c:pt>
                <c:pt idx="27">
                  <c:v>1526.0151081265067</c:v>
                </c:pt>
                <c:pt idx="28">
                  <c:v>1499.3192314749176</c:v>
                </c:pt>
                <c:pt idx="29">
                  <c:v>1472.3501289228443</c:v>
                </c:pt>
                <c:pt idx="30">
                  <c:v>1445.6415374033677</c:v>
                </c:pt>
                <c:pt idx="31">
                  <c:v>1419.6905392129556</c:v>
                </c:pt>
                <c:pt idx="32">
                  <c:v>1394.9250395854178</c:v>
                </c:pt>
                <c:pt idx="33">
                  <c:v>1371.6828936205711</c:v>
                </c:pt>
                <c:pt idx="34">
                  <c:v>1350.2009359326039</c:v>
                </c:pt>
                <c:pt idx="35">
                  <c:v>1330.6122740726569</c:v>
                </c:pt>
                <c:pt idx="36">
                  <c:v>1312.9503144503979</c:v>
                </c:pt>
                <c:pt idx="37">
                  <c:v>1297.1580971814692</c:v>
                </c:pt>
                <c:pt idx="38">
                  <c:v>1283.10162395917</c:v>
                </c:pt>
                <c:pt idx="39">
                  <c:v>1270.5859707403579</c:v>
                </c:pt>
                <c:pt idx="40">
                  <c:v>1259.373084710387</c:v>
                </c:pt>
                <c:pt idx="41">
                  <c:v>1249.2002726971114</c:v>
                </c:pt>
                <c:pt idx="42">
                  <c:v>1239.798495852272</c:v>
                </c:pt>
                <c:pt idx="43">
                  <c:v>1230.9096931536333</c:v>
                </c:pt>
                <c:pt idx="44">
                  <c:v>1222.3024639104842</c:v>
                </c:pt>
                <c:pt idx="45">
                  <c:v>1213.7855471806834</c:v>
                </c:pt>
                <c:pt idx="46">
                  <c:v>1205.2186436774209</c:v>
                </c:pt>
                <c:pt idx="47">
                  <c:v>1196.5202334219357</c:v>
                </c:pt>
                <c:pt idx="48">
                  <c:v>1187.6721500906278</c:v>
                </c:pt>
                <c:pt idx="49">
                  <c:v>1178.7207806978258</c:v>
                </c:pt>
                <c:pt idx="50">
                  <c:v>1169.7748669126304</c:v>
                </c:pt>
                <c:pt idx="51">
                  <c:v>1160.9999920229893</c:v>
                </c:pt>
                <c:pt idx="52">
                  <c:v>1152.6099452333874</c:v>
                </c:pt>
                <c:pt idx="53">
                  <c:v>1144.8552626490709</c:v>
                </c:pt>
                <c:pt idx="54">
                  <c:v>1138.0093520260416</c:v>
                </c:pt>
                <c:pt idx="55">
                  <c:v>1132.3527159924852</c:v>
                </c:pt>
                <c:pt idx="56">
                  <c:v>1128.1558961994597</c:v>
                </c:pt>
                <c:pt idx="57">
                  <c:v>1125.6618684774148</c:v>
                </c:pt>
                <c:pt idx="58">
                  <c:v>1125.068726808182</c:v>
                </c:pt>
                <c:pt idx="59">
                  <c:v>1126.51360157202</c:v>
                </c:pt>
                <c:pt idx="60">
                  <c:v>1130.0588652684237</c:v>
                </c:pt>
                <c:pt idx="61">
                  <c:v>1135.6817864850746</c:v>
                </c:pt>
                <c:pt idx="62">
                  <c:v>1143.2689007192384</c:v>
                </c:pt>
                <c:pt idx="63">
                  <c:v>1152.6164742129622</c:v>
                </c:pt>
                <c:pt idx="64">
                  <c:v>1163.4385447367094</c:v>
                </c:pt>
                <c:pt idx="65">
                  <c:v>1175.3841308506089</c:v>
                </c:pt>
                <c:pt idx="66">
                  <c:v>1188.065308994439</c:v>
                </c:pt>
                <c:pt idx="67">
                  <c:v>1201.0979652586393</c:v>
                </c:pt>
                <c:pt idx="68">
                  <c:v>1214.1571365451673</c:v>
                </c:pt>
                <c:pt idx="69">
                  <c:v>1227.0489634073456</c:v>
                </c:pt>
                <c:pt idx="70">
                  <c:v>1239.8013846207759</c:v>
                </c:pt>
                <c:pt idx="71">
                  <c:v>1252.7758110264549</c:v>
                </c:pt>
                <c:pt idx="72">
                  <c:v>1266.8021242392715</c:v>
                </c:pt>
                <c:pt idx="73">
                  <c:v>1283.3394531057565</c:v>
                </c:pt>
                <c:pt idx="74">
                  <c:v>1304.6652887375676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0-4DAB-9056-EF093342E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89608"/>
        <c:axId val="622887312"/>
      </c:lineChart>
      <c:catAx>
        <c:axId val="62288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Speed,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87312"/>
        <c:crosses val="autoZero"/>
        <c:auto val="1"/>
        <c:lblAlgn val="ctr"/>
        <c:lblOffset val="100"/>
        <c:noMultiLvlLbl val="0"/>
      </c:catAx>
      <c:valAx>
        <c:axId val="6228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8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'CMAQTracEmissions Est'!$C$3:$C$4</c:f>
              <c:strCache>
                <c:ptCount val="2"/>
                <c:pt idx="0">
                  <c:v>Gasoline and all fuels except Diesel</c:v>
                </c:pt>
                <c:pt idx="1">
                  <c:v>VOC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'CMAQTracEmissions Est'!$A$5:$A$79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'CMAQTracEmissions Est'!$C$5:$C$79</c:f>
              <c:numCache>
                <c:formatCode>General</c:formatCode>
                <c:ptCount val="75"/>
                <c:pt idx="1">
                  <c:v>0.51100000000000001</c:v>
                </c:pt>
                <c:pt idx="2">
                  <c:v>0.46500000000000002</c:v>
                </c:pt>
                <c:pt idx="3">
                  <c:v>0.373</c:v>
                </c:pt>
                <c:pt idx="4">
                  <c:v>0.28100000000000003</c:v>
                </c:pt>
                <c:pt idx="5">
                  <c:v>0.25800000000000001</c:v>
                </c:pt>
                <c:pt idx="6">
                  <c:v>0.23499999999999999</c:v>
                </c:pt>
                <c:pt idx="7">
                  <c:v>0.21199999999999999</c:v>
                </c:pt>
                <c:pt idx="8">
                  <c:v>0.189</c:v>
                </c:pt>
                <c:pt idx="9">
                  <c:v>0.16600000000000001</c:v>
                </c:pt>
                <c:pt idx="10">
                  <c:v>0.158</c:v>
                </c:pt>
                <c:pt idx="11">
                  <c:v>0.151</c:v>
                </c:pt>
                <c:pt idx="12">
                  <c:v>0.14299999999999999</c:v>
                </c:pt>
                <c:pt idx="13">
                  <c:v>0.13600000000000001</c:v>
                </c:pt>
                <c:pt idx="14">
                  <c:v>0.128</c:v>
                </c:pt>
                <c:pt idx="15">
                  <c:v>0.124</c:v>
                </c:pt>
                <c:pt idx="16">
                  <c:v>0.11899999999999999</c:v>
                </c:pt>
                <c:pt idx="17">
                  <c:v>0.115</c:v>
                </c:pt>
                <c:pt idx="18">
                  <c:v>0.111</c:v>
                </c:pt>
                <c:pt idx="19">
                  <c:v>0.106</c:v>
                </c:pt>
                <c:pt idx="20">
                  <c:v>0.10299999999999999</c:v>
                </c:pt>
                <c:pt idx="21">
                  <c:v>0.10100000000000001</c:v>
                </c:pt>
                <c:pt idx="22">
                  <c:v>9.8000000000000004E-2</c:v>
                </c:pt>
                <c:pt idx="23">
                  <c:v>9.5000000000000001E-2</c:v>
                </c:pt>
                <c:pt idx="24">
                  <c:v>9.1999999999999998E-2</c:v>
                </c:pt>
                <c:pt idx="25">
                  <c:v>9.0999999999999998E-2</c:v>
                </c:pt>
                <c:pt idx="26">
                  <c:v>8.8999999999999996E-2</c:v>
                </c:pt>
                <c:pt idx="27">
                  <c:v>8.6999999999999994E-2</c:v>
                </c:pt>
                <c:pt idx="28">
                  <c:v>8.5999999999999993E-2</c:v>
                </c:pt>
                <c:pt idx="29">
                  <c:v>8.4000000000000005E-2</c:v>
                </c:pt>
                <c:pt idx="30">
                  <c:v>8.3000000000000004E-2</c:v>
                </c:pt>
                <c:pt idx="31">
                  <c:v>8.2000000000000003E-2</c:v>
                </c:pt>
                <c:pt idx="32">
                  <c:v>8.1000000000000003E-2</c:v>
                </c:pt>
                <c:pt idx="33">
                  <c:v>0.08</c:v>
                </c:pt>
                <c:pt idx="34">
                  <c:v>7.9000000000000001E-2</c:v>
                </c:pt>
                <c:pt idx="35">
                  <c:v>7.8E-2</c:v>
                </c:pt>
                <c:pt idx="36">
                  <c:v>7.6999999999999999E-2</c:v>
                </c:pt>
                <c:pt idx="37">
                  <c:v>7.6999999999999999E-2</c:v>
                </c:pt>
                <c:pt idx="38">
                  <c:v>7.5999999999999998E-2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7.3999999999999996E-2</c:v>
                </c:pt>
                <c:pt idx="42">
                  <c:v>7.3999999999999996E-2</c:v>
                </c:pt>
                <c:pt idx="43">
                  <c:v>7.2999999999999995E-2</c:v>
                </c:pt>
                <c:pt idx="44">
                  <c:v>7.1999999999999995E-2</c:v>
                </c:pt>
                <c:pt idx="45">
                  <c:v>7.1999999999999995E-2</c:v>
                </c:pt>
                <c:pt idx="46">
                  <c:v>7.0999999999999994E-2</c:v>
                </c:pt>
                <c:pt idx="47">
                  <c:v>7.0999999999999994E-2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6.9000000000000006E-2</c:v>
                </c:pt>
                <c:pt idx="51">
                  <c:v>6.9000000000000006E-2</c:v>
                </c:pt>
                <c:pt idx="52">
                  <c:v>6.9000000000000006E-2</c:v>
                </c:pt>
                <c:pt idx="53">
                  <c:v>6.8000000000000005E-2</c:v>
                </c:pt>
                <c:pt idx="54">
                  <c:v>6.8000000000000005E-2</c:v>
                </c:pt>
                <c:pt idx="55">
                  <c:v>6.7000000000000004E-2</c:v>
                </c:pt>
                <c:pt idx="56">
                  <c:v>6.7000000000000004E-2</c:v>
                </c:pt>
                <c:pt idx="57">
                  <c:v>6.7000000000000004E-2</c:v>
                </c:pt>
                <c:pt idx="58">
                  <c:v>6.7000000000000004E-2</c:v>
                </c:pt>
                <c:pt idx="59">
                  <c:v>6.6000000000000003E-2</c:v>
                </c:pt>
                <c:pt idx="60">
                  <c:v>6.7000000000000004E-2</c:v>
                </c:pt>
                <c:pt idx="61">
                  <c:v>6.7000000000000004E-2</c:v>
                </c:pt>
                <c:pt idx="62">
                  <c:v>6.7000000000000004E-2</c:v>
                </c:pt>
                <c:pt idx="63">
                  <c:v>6.7000000000000004E-2</c:v>
                </c:pt>
                <c:pt idx="64">
                  <c:v>6.7000000000000004E-2</c:v>
                </c:pt>
                <c:pt idx="65">
                  <c:v>6.8000000000000005E-2</c:v>
                </c:pt>
                <c:pt idx="66">
                  <c:v>6.9000000000000006E-2</c:v>
                </c:pt>
                <c:pt idx="67">
                  <c:v>7.0000000000000007E-2</c:v>
                </c:pt>
                <c:pt idx="68">
                  <c:v>7.0999999999999994E-2</c:v>
                </c:pt>
                <c:pt idx="69">
                  <c:v>7.1999999999999995E-2</c:v>
                </c:pt>
                <c:pt idx="70">
                  <c:v>7.3999999999999996E-2</c:v>
                </c:pt>
                <c:pt idx="71">
                  <c:v>7.4999999999999997E-2</c:v>
                </c:pt>
                <c:pt idx="72">
                  <c:v>7.6999999999999999E-2</c:v>
                </c:pt>
                <c:pt idx="73">
                  <c:v>7.9000000000000001E-2</c:v>
                </c:pt>
                <c:pt idx="7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0-4793-B9AF-C9E0AF46F84E}"/>
            </c:ext>
          </c:extLst>
        </c:ser>
        <c:ser>
          <c:idx val="1"/>
          <c:order val="1"/>
          <c:tx>
            <c:strRef>
              <c:f>'CMAQTracEmissions Est'!$J$3:$J$4</c:f>
              <c:strCache>
                <c:ptCount val="2"/>
                <c:pt idx="0">
                  <c:v>Diesel</c:v>
                </c:pt>
                <c:pt idx="1">
                  <c:v>VOC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'CMAQTracEmissions Est'!$A$5:$A$79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'CMAQTracEmissions Est'!$J$5:$J$79</c:f>
              <c:numCache>
                <c:formatCode>General</c:formatCode>
                <c:ptCount val="75"/>
                <c:pt idx="1">
                  <c:v>3.605</c:v>
                </c:pt>
                <c:pt idx="2">
                  <c:v>3.2759999999999998</c:v>
                </c:pt>
                <c:pt idx="3">
                  <c:v>2.6190000000000002</c:v>
                </c:pt>
                <c:pt idx="4">
                  <c:v>1.962</c:v>
                </c:pt>
                <c:pt idx="5">
                  <c:v>1.7809999999999999</c:v>
                </c:pt>
                <c:pt idx="6">
                  <c:v>1.6</c:v>
                </c:pt>
                <c:pt idx="7">
                  <c:v>1.419</c:v>
                </c:pt>
                <c:pt idx="8">
                  <c:v>1.238</c:v>
                </c:pt>
                <c:pt idx="9">
                  <c:v>1.056</c:v>
                </c:pt>
                <c:pt idx="10">
                  <c:v>0.996</c:v>
                </c:pt>
                <c:pt idx="11">
                  <c:v>0.93500000000000005</c:v>
                </c:pt>
                <c:pt idx="12">
                  <c:v>0.875</c:v>
                </c:pt>
                <c:pt idx="13">
                  <c:v>0.81399999999999995</c:v>
                </c:pt>
                <c:pt idx="14">
                  <c:v>0.754</c:v>
                </c:pt>
                <c:pt idx="15">
                  <c:v>0.72199999999999998</c:v>
                </c:pt>
                <c:pt idx="16">
                  <c:v>0.69099999999999995</c:v>
                </c:pt>
                <c:pt idx="17">
                  <c:v>0.65900000000000003</c:v>
                </c:pt>
                <c:pt idx="18">
                  <c:v>0.628</c:v>
                </c:pt>
                <c:pt idx="19">
                  <c:v>0.59599999999999997</c:v>
                </c:pt>
                <c:pt idx="20">
                  <c:v>0.57699999999999996</c:v>
                </c:pt>
                <c:pt idx="21">
                  <c:v>0.55800000000000005</c:v>
                </c:pt>
                <c:pt idx="22">
                  <c:v>0.53900000000000003</c:v>
                </c:pt>
                <c:pt idx="23">
                  <c:v>0.52</c:v>
                </c:pt>
                <c:pt idx="24">
                  <c:v>0.5</c:v>
                </c:pt>
                <c:pt idx="25">
                  <c:v>0.48899999999999999</c:v>
                </c:pt>
                <c:pt idx="26">
                  <c:v>0.47699999999999998</c:v>
                </c:pt>
                <c:pt idx="27">
                  <c:v>0.46500000000000002</c:v>
                </c:pt>
                <c:pt idx="28">
                  <c:v>0.45300000000000001</c:v>
                </c:pt>
                <c:pt idx="29">
                  <c:v>0.441</c:v>
                </c:pt>
                <c:pt idx="30">
                  <c:v>0.46200000000000002</c:v>
                </c:pt>
                <c:pt idx="31">
                  <c:v>0.42399999999999999</c:v>
                </c:pt>
                <c:pt idx="32">
                  <c:v>0.41499999999999998</c:v>
                </c:pt>
                <c:pt idx="33">
                  <c:v>0.40600000000000003</c:v>
                </c:pt>
                <c:pt idx="34">
                  <c:v>0.39700000000000002</c:v>
                </c:pt>
                <c:pt idx="35">
                  <c:v>0.39100000000000001</c:v>
                </c:pt>
                <c:pt idx="36">
                  <c:v>0.38500000000000001</c:v>
                </c:pt>
                <c:pt idx="37">
                  <c:v>0.379</c:v>
                </c:pt>
                <c:pt idx="38">
                  <c:v>0.373</c:v>
                </c:pt>
                <c:pt idx="39">
                  <c:v>0.36599999999999999</c:v>
                </c:pt>
                <c:pt idx="40">
                  <c:v>0.36199999999999999</c:v>
                </c:pt>
                <c:pt idx="41">
                  <c:v>0.35699999999999998</c:v>
                </c:pt>
                <c:pt idx="42">
                  <c:v>0.35199999999999998</c:v>
                </c:pt>
                <c:pt idx="43">
                  <c:v>0.34699999999999998</c:v>
                </c:pt>
                <c:pt idx="44">
                  <c:v>0.34200000000000003</c:v>
                </c:pt>
                <c:pt idx="45">
                  <c:v>0.33800000000000002</c:v>
                </c:pt>
                <c:pt idx="46">
                  <c:v>0.33400000000000002</c:v>
                </c:pt>
                <c:pt idx="47">
                  <c:v>0.33</c:v>
                </c:pt>
                <c:pt idx="48">
                  <c:v>0.32600000000000001</c:v>
                </c:pt>
                <c:pt idx="49">
                  <c:v>0.32200000000000001</c:v>
                </c:pt>
                <c:pt idx="50">
                  <c:v>0.31900000000000001</c:v>
                </c:pt>
                <c:pt idx="51">
                  <c:v>0.316</c:v>
                </c:pt>
                <c:pt idx="52">
                  <c:v>0.312</c:v>
                </c:pt>
                <c:pt idx="53">
                  <c:v>0.309</c:v>
                </c:pt>
                <c:pt idx="54">
                  <c:v>0.30599999999999999</c:v>
                </c:pt>
                <c:pt idx="55">
                  <c:v>0.30199999999999999</c:v>
                </c:pt>
                <c:pt idx="56">
                  <c:v>0.29899999999999999</c:v>
                </c:pt>
                <c:pt idx="57">
                  <c:v>0.29599999999999999</c:v>
                </c:pt>
                <c:pt idx="58">
                  <c:v>0.29199999999999998</c:v>
                </c:pt>
                <c:pt idx="59">
                  <c:v>6.2889999999999997</c:v>
                </c:pt>
                <c:pt idx="60">
                  <c:v>0.28599999999999998</c:v>
                </c:pt>
                <c:pt idx="61">
                  <c:v>0.28299999999999997</c:v>
                </c:pt>
                <c:pt idx="62">
                  <c:v>0.28000000000000003</c:v>
                </c:pt>
                <c:pt idx="63">
                  <c:v>0.27800000000000002</c:v>
                </c:pt>
                <c:pt idx="64">
                  <c:v>0.27500000000000002</c:v>
                </c:pt>
                <c:pt idx="65">
                  <c:v>0.27300000000000002</c:v>
                </c:pt>
                <c:pt idx="66">
                  <c:v>0.27</c:v>
                </c:pt>
                <c:pt idx="67">
                  <c:v>0.26800000000000002</c:v>
                </c:pt>
                <c:pt idx="68">
                  <c:v>0.26600000000000001</c:v>
                </c:pt>
                <c:pt idx="69">
                  <c:v>0.26300000000000001</c:v>
                </c:pt>
                <c:pt idx="70">
                  <c:v>0.26600000000000001</c:v>
                </c:pt>
                <c:pt idx="71">
                  <c:v>0.26200000000000001</c:v>
                </c:pt>
                <c:pt idx="72">
                  <c:v>0.25900000000000001</c:v>
                </c:pt>
                <c:pt idx="73">
                  <c:v>0.25700000000000001</c:v>
                </c:pt>
                <c:pt idx="74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20-4793-B9AF-C9E0AF46F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25400"/>
        <c:axId val="868138392"/>
      </c:lineChart>
      <c:catAx>
        <c:axId val="68882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Speed,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38392"/>
        <c:crosses val="autoZero"/>
        <c:auto val="1"/>
        <c:lblAlgn val="ctr"/>
        <c:lblOffset val="100"/>
        <c:noMultiLvlLbl val="0"/>
      </c:catAx>
      <c:valAx>
        <c:axId val="86813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2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'CMAQTracEmissions Est'!$D$3:$D$4</c:f>
              <c:strCache>
                <c:ptCount val="2"/>
                <c:pt idx="0">
                  <c:v>Gasoline and all fuels except Diesel</c:v>
                </c:pt>
                <c:pt idx="1">
                  <c:v>Nox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'CMAQTracEmissions Est'!$A$5:$A$79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'CMAQTracEmissions Est'!$D$5:$D$79</c:f>
              <c:numCache>
                <c:formatCode>General</c:formatCode>
                <c:ptCount val="75"/>
                <c:pt idx="1">
                  <c:v>0.48099999999999998</c:v>
                </c:pt>
                <c:pt idx="2">
                  <c:v>0.45200000000000001</c:v>
                </c:pt>
                <c:pt idx="3">
                  <c:v>0.39400000000000002</c:v>
                </c:pt>
                <c:pt idx="4">
                  <c:v>0.33600000000000002</c:v>
                </c:pt>
                <c:pt idx="5">
                  <c:v>0.32100000000000001</c:v>
                </c:pt>
                <c:pt idx="6">
                  <c:v>0.30499999999999999</c:v>
                </c:pt>
                <c:pt idx="7">
                  <c:v>0.28999999999999998</c:v>
                </c:pt>
                <c:pt idx="8">
                  <c:v>0.27500000000000002</c:v>
                </c:pt>
                <c:pt idx="9">
                  <c:v>0.25900000000000001</c:v>
                </c:pt>
                <c:pt idx="10">
                  <c:v>0.253</c:v>
                </c:pt>
                <c:pt idx="11">
                  <c:v>0.246</c:v>
                </c:pt>
                <c:pt idx="12">
                  <c:v>0.23899999999999999</c:v>
                </c:pt>
                <c:pt idx="13">
                  <c:v>0.23300000000000001</c:v>
                </c:pt>
                <c:pt idx="14">
                  <c:v>0.22600000000000001</c:v>
                </c:pt>
                <c:pt idx="15">
                  <c:v>0.222</c:v>
                </c:pt>
                <c:pt idx="16">
                  <c:v>0.219</c:v>
                </c:pt>
                <c:pt idx="17">
                  <c:v>0.215</c:v>
                </c:pt>
                <c:pt idx="18">
                  <c:v>0.21199999999999999</c:v>
                </c:pt>
                <c:pt idx="19">
                  <c:v>0.20799999999999999</c:v>
                </c:pt>
                <c:pt idx="20">
                  <c:v>0.20599999999999999</c:v>
                </c:pt>
                <c:pt idx="21">
                  <c:v>0.20499999999999999</c:v>
                </c:pt>
                <c:pt idx="22">
                  <c:v>0.20399999999999999</c:v>
                </c:pt>
                <c:pt idx="23">
                  <c:v>0.20200000000000001</c:v>
                </c:pt>
                <c:pt idx="24">
                  <c:v>0.2</c:v>
                </c:pt>
                <c:pt idx="25">
                  <c:v>0.19900000000000001</c:v>
                </c:pt>
                <c:pt idx="26">
                  <c:v>0.19800000000000001</c:v>
                </c:pt>
                <c:pt idx="27">
                  <c:v>0.19600000000000001</c:v>
                </c:pt>
                <c:pt idx="28">
                  <c:v>0.19500000000000001</c:v>
                </c:pt>
                <c:pt idx="29">
                  <c:v>0.193</c:v>
                </c:pt>
                <c:pt idx="30">
                  <c:v>0.19400000000000001</c:v>
                </c:pt>
                <c:pt idx="31">
                  <c:v>0.19500000000000001</c:v>
                </c:pt>
                <c:pt idx="32">
                  <c:v>0.19600000000000001</c:v>
                </c:pt>
                <c:pt idx="33">
                  <c:v>0.19600000000000001</c:v>
                </c:pt>
                <c:pt idx="34">
                  <c:v>0.19700000000000001</c:v>
                </c:pt>
                <c:pt idx="35">
                  <c:v>0.19800000000000001</c:v>
                </c:pt>
                <c:pt idx="36">
                  <c:v>0.19900000000000001</c:v>
                </c:pt>
                <c:pt idx="37">
                  <c:v>0.2</c:v>
                </c:pt>
                <c:pt idx="38">
                  <c:v>0.2</c:v>
                </c:pt>
                <c:pt idx="39">
                  <c:v>0.20100000000000001</c:v>
                </c:pt>
                <c:pt idx="40">
                  <c:v>0.20200000000000001</c:v>
                </c:pt>
                <c:pt idx="41">
                  <c:v>0.20300000000000001</c:v>
                </c:pt>
                <c:pt idx="42">
                  <c:v>0.20300000000000001</c:v>
                </c:pt>
                <c:pt idx="43">
                  <c:v>0.20399999999999999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0.20599999999999999</c:v>
                </c:pt>
                <c:pt idx="47">
                  <c:v>0.20599999999999999</c:v>
                </c:pt>
                <c:pt idx="48">
                  <c:v>0.20699999999999999</c:v>
                </c:pt>
                <c:pt idx="49">
                  <c:v>0.20699999999999999</c:v>
                </c:pt>
                <c:pt idx="50">
                  <c:v>0.20699999999999999</c:v>
                </c:pt>
                <c:pt idx="51">
                  <c:v>0.20799999999999999</c:v>
                </c:pt>
                <c:pt idx="52">
                  <c:v>0.20799999999999999</c:v>
                </c:pt>
                <c:pt idx="53">
                  <c:v>0.20799999999999999</c:v>
                </c:pt>
                <c:pt idx="54">
                  <c:v>0.20899999999999999</c:v>
                </c:pt>
                <c:pt idx="55">
                  <c:v>0.20899999999999999</c:v>
                </c:pt>
                <c:pt idx="56">
                  <c:v>0.21</c:v>
                </c:pt>
                <c:pt idx="57">
                  <c:v>0.21099999999999999</c:v>
                </c:pt>
                <c:pt idx="58">
                  <c:v>0.21099999999999999</c:v>
                </c:pt>
                <c:pt idx="59">
                  <c:v>0.21199999999999999</c:v>
                </c:pt>
                <c:pt idx="60">
                  <c:v>0.214</c:v>
                </c:pt>
                <c:pt idx="61">
                  <c:v>0.216</c:v>
                </c:pt>
                <c:pt idx="62">
                  <c:v>0.218</c:v>
                </c:pt>
                <c:pt idx="63">
                  <c:v>0.22</c:v>
                </c:pt>
                <c:pt idx="64">
                  <c:v>0.222</c:v>
                </c:pt>
                <c:pt idx="65">
                  <c:v>0.22600000000000001</c:v>
                </c:pt>
                <c:pt idx="66">
                  <c:v>0.23</c:v>
                </c:pt>
                <c:pt idx="67">
                  <c:v>0.23400000000000001</c:v>
                </c:pt>
                <c:pt idx="68">
                  <c:v>0.23799999999999999</c:v>
                </c:pt>
                <c:pt idx="69">
                  <c:v>0.24199999999999999</c:v>
                </c:pt>
                <c:pt idx="70">
                  <c:v>0.247</c:v>
                </c:pt>
                <c:pt idx="71">
                  <c:v>0.253</c:v>
                </c:pt>
                <c:pt idx="72">
                  <c:v>0.25900000000000001</c:v>
                </c:pt>
                <c:pt idx="73">
                  <c:v>0.26400000000000001</c:v>
                </c:pt>
                <c:pt idx="7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8-4EE7-AB94-C8784D07C498}"/>
            </c:ext>
          </c:extLst>
        </c:ser>
        <c:ser>
          <c:idx val="1"/>
          <c:order val="1"/>
          <c:tx>
            <c:strRef>
              <c:f>'CMAQTracEmissions Est'!$K$3:$K$4</c:f>
              <c:strCache>
                <c:ptCount val="2"/>
                <c:pt idx="0">
                  <c:v>Diesel</c:v>
                </c:pt>
                <c:pt idx="1">
                  <c:v>Nox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'CMAQTracEmissions Est'!$A$5:$A$79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'CMAQTracEmissions Est'!$K$5:$K$79</c:f>
              <c:numCache>
                <c:formatCode>General</c:formatCode>
                <c:ptCount val="75"/>
                <c:pt idx="1">
                  <c:v>30.39</c:v>
                </c:pt>
                <c:pt idx="2">
                  <c:v>23.92</c:v>
                </c:pt>
                <c:pt idx="3">
                  <c:v>21.396999999999998</c:v>
                </c:pt>
                <c:pt idx="4">
                  <c:v>15.401</c:v>
                </c:pt>
                <c:pt idx="5">
                  <c:v>14.135</c:v>
                </c:pt>
                <c:pt idx="6">
                  <c:v>12.868</c:v>
                </c:pt>
                <c:pt idx="7">
                  <c:v>11.602</c:v>
                </c:pt>
                <c:pt idx="8">
                  <c:v>10.335000000000001</c:v>
                </c:pt>
                <c:pt idx="9">
                  <c:v>9.0690000000000008</c:v>
                </c:pt>
                <c:pt idx="10">
                  <c:v>8.7270000000000003</c:v>
                </c:pt>
                <c:pt idx="11">
                  <c:v>8.3849999999999998</c:v>
                </c:pt>
                <c:pt idx="12">
                  <c:v>8.0429999999999993</c:v>
                </c:pt>
                <c:pt idx="13">
                  <c:v>7.7009999999999996</c:v>
                </c:pt>
                <c:pt idx="14">
                  <c:v>7.359</c:v>
                </c:pt>
                <c:pt idx="15">
                  <c:v>7.1559999999999997</c:v>
                </c:pt>
                <c:pt idx="16">
                  <c:v>6.9539999999999997</c:v>
                </c:pt>
                <c:pt idx="17">
                  <c:v>6.7510000000000003</c:v>
                </c:pt>
                <c:pt idx="18">
                  <c:v>6.5490000000000004</c:v>
                </c:pt>
                <c:pt idx="19">
                  <c:v>6.3460000000000001</c:v>
                </c:pt>
                <c:pt idx="20">
                  <c:v>6.22</c:v>
                </c:pt>
                <c:pt idx="21">
                  <c:v>6.0940000000000003</c:v>
                </c:pt>
                <c:pt idx="22">
                  <c:v>5.9669999999999996</c:v>
                </c:pt>
                <c:pt idx="23">
                  <c:v>5.8410000000000002</c:v>
                </c:pt>
                <c:pt idx="24">
                  <c:v>5.7149999999999999</c:v>
                </c:pt>
                <c:pt idx="25">
                  <c:v>5.6689999999999996</c:v>
                </c:pt>
                <c:pt idx="26">
                  <c:v>5.6230000000000002</c:v>
                </c:pt>
                <c:pt idx="27">
                  <c:v>5.577</c:v>
                </c:pt>
                <c:pt idx="28">
                  <c:v>5.5309999999999997</c:v>
                </c:pt>
                <c:pt idx="29">
                  <c:v>5.4850000000000003</c:v>
                </c:pt>
                <c:pt idx="30">
                  <c:v>5.343</c:v>
                </c:pt>
                <c:pt idx="31">
                  <c:v>5.2</c:v>
                </c:pt>
                <c:pt idx="32">
                  <c:v>5.0579999999999998</c:v>
                </c:pt>
                <c:pt idx="33">
                  <c:v>4.9160000000000004</c:v>
                </c:pt>
                <c:pt idx="34">
                  <c:v>4.774</c:v>
                </c:pt>
                <c:pt idx="35">
                  <c:v>4.7329999999999997</c:v>
                </c:pt>
                <c:pt idx="36">
                  <c:v>4.6920000000000002</c:v>
                </c:pt>
                <c:pt idx="37">
                  <c:v>4.6509999999999998</c:v>
                </c:pt>
                <c:pt idx="38">
                  <c:v>4.6100000000000003</c:v>
                </c:pt>
                <c:pt idx="39">
                  <c:v>4.569</c:v>
                </c:pt>
                <c:pt idx="40">
                  <c:v>4.5359999999999996</c:v>
                </c:pt>
                <c:pt idx="41">
                  <c:v>4.5030000000000001</c:v>
                </c:pt>
                <c:pt idx="42">
                  <c:v>4.47</c:v>
                </c:pt>
                <c:pt idx="43">
                  <c:v>4.4379999999999997</c:v>
                </c:pt>
                <c:pt idx="44">
                  <c:v>4.4050000000000002</c:v>
                </c:pt>
                <c:pt idx="45">
                  <c:v>4.3689999999999998</c:v>
                </c:pt>
                <c:pt idx="46">
                  <c:v>4.3330000000000002</c:v>
                </c:pt>
                <c:pt idx="47">
                  <c:v>4.2969999999999997</c:v>
                </c:pt>
                <c:pt idx="48">
                  <c:v>4.25</c:v>
                </c:pt>
                <c:pt idx="49">
                  <c:v>4.2240000000000002</c:v>
                </c:pt>
                <c:pt idx="50">
                  <c:v>4.1920000000000002</c:v>
                </c:pt>
                <c:pt idx="51">
                  <c:v>4.1589999999999998</c:v>
                </c:pt>
                <c:pt idx="52">
                  <c:v>4.1269999999999998</c:v>
                </c:pt>
                <c:pt idx="53">
                  <c:v>4.0940000000000003</c:v>
                </c:pt>
                <c:pt idx="54">
                  <c:v>4.0620000000000003</c:v>
                </c:pt>
                <c:pt idx="55">
                  <c:v>4.0419999999999998</c:v>
                </c:pt>
                <c:pt idx="56">
                  <c:v>4.0229999999999997</c:v>
                </c:pt>
                <c:pt idx="57">
                  <c:v>4.0030000000000001</c:v>
                </c:pt>
                <c:pt idx="58">
                  <c:v>3.984</c:v>
                </c:pt>
                <c:pt idx="59">
                  <c:v>3.964</c:v>
                </c:pt>
                <c:pt idx="60">
                  <c:v>4.01</c:v>
                </c:pt>
                <c:pt idx="61">
                  <c:v>4.0549999999999997</c:v>
                </c:pt>
                <c:pt idx="62">
                  <c:v>4.101</c:v>
                </c:pt>
                <c:pt idx="63">
                  <c:v>4.1470000000000002</c:v>
                </c:pt>
                <c:pt idx="64">
                  <c:v>4.1920000000000002</c:v>
                </c:pt>
                <c:pt idx="65">
                  <c:v>4.2350000000000003</c:v>
                </c:pt>
                <c:pt idx="66">
                  <c:v>4.2770000000000001</c:v>
                </c:pt>
                <c:pt idx="67">
                  <c:v>4.319</c:v>
                </c:pt>
                <c:pt idx="68">
                  <c:v>4.3609999999999998</c:v>
                </c:pt>
                <c:pt idx="69">
                  <c:v>4.4039999999999999</c:v>
                </c:pt>
                <c:pt idx="70">
                  <c:v>4.3609999999999998</c:v>
                </c:pt>
                <c:pt idx="71">
                  <c:v>4.4589999999999996</c:v>
                </c:pt>
                <c:pt idx="72">
                  <c:v>4.57</c:v>
                </c:pt>
                <c:pt idx="73">
                  <c:v>4.6260000000000003</c:v>
                </c:pt>
                <c:pt idx="74">
                  <c:v>4.681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C8-4EE7-AB94-C8784D07C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25400"/>
        <c:axId val="868138392"/>
      </c:lineChart>
      <c:catAx>
        <c:axId val="68882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Speed,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38392"/>
        <c:crosses val="autoZero"/>
        <c:auto val="1"/>
        <c:lblAlgn val="ctr"/>
        <c:lblOffset val="100"/>
        <c:noMultiLvlLbl val="0"/>
      </c:catAx>
      <c:valAx>
        <c:axId val="86813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2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'CMAQTracEmissions Est'!$E$3:$E$4</c:f>
              <c:strCache>
                <c:ptCount val="2"/>
                <c:pt idx="0">
                  <c:v>Gasoline and all fuels except Diesel</c:v>
                </c:pt>
                <c:pt idx="1">
                  <c:v>PM2.5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'CMAQTracEmissions Est'!$A$5:$A$79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'CMAQTracEmissions Est'!$E$5:$E$79</c:f>
              <c:numCache>
                <c:formatCode>General</c:formatCode>
                <c:ptCount val="75"/>
                <c:pt idx="1">
                  <c:v>6.4999999999999997E-3</c:v>
                </c:pt>
                <c:pt idx="2">
                  <c:v>6.1000000000000004E-3</c:v>
                </c:pt>
                <c:pt idx="3">
                  <c:v>5.1999999999999998E-3</c:v>
                </c:pt>
                <c:pt idx="4">
                  <c:v>4.4000000000000003E-3</c:v>
                </c:pt>
                <c:pt idx="5">
                  <c:v>4.1999999999999997E-3</c:v>
                </c:pt>
                <c:pt idx="6">
                  <c:v>3.8999999999999998E-3</c:v>
                </c:pt>
                <c:pt idx="7">
                  <c:v>3.7000000000000002E-3</c:v>
                </c:pt>
                <c:pt idx="8">
                  <c:v>3.3999999999999998E-3</c:v>
                </c:pt>
                <c:pt idx="9">
                  <c:v>3.2000000000000002E-3</c:v>
                </c:pt>
                <c:pt idx="10">
                  <c:v>3.0999999999999999E-3</c:v>
                </c:pt>
                <c:pt idx="11">
                  <c:v>3.0000000000000001E-3</c:v>
                </c:pt>
                <c:pt idx="12">
                  <c:v>2.8E-3</c:v>
                </c:pt>
                <c:pt idx="13">
                  <c:v>2.7000000000000001E-3</c:v>
                </c:pt>
                <c:pt idx="14">
                  <c:v>2.5999999999999999E-3</c:v>
                </c:pt>
                <c:pt idx="15">
                  <c:v>2.5000000000000001E-3</c:v>
                </c:pt>
                <c:pt idx="16">
                  <c:v>2.5000000000000001E-3</c:v>
                </c:pt>
                <c:pt idx="17">
                  <c:v>2.3999999999999998E-3</c:v>
                </c:pt>
                <c:pt idx="18">
                  <c:v>2.3999999999999998E-3</c:v>
                </c:pt>
                <c:pt idx="19">
                  <c:v>2.3E-3</c:v>
                </c:pt>
                <c:pt idx="20">
                  <c:v>2.2000000000000001E-3</c:v>
                </c:pt>
                <c:pt idx="21">
                  <c:v>2.0999999999999999E-3</c:v>
                </c:pt>
                <c:pt idx="22">
                  <c:v>2.0999999999999999E-3</c:v>
                </c:pt>
                <c:pt idx="23">
                  <c:v>2E-3</c:v>
                </c:pt>
                <c:pt idx="24">
                  <c:v>1.9E-3</c:v>
                </c:pt>
                <c:pt idx="25">
                  <c:v>1.9E-3</c:v>
                </c:pt>
                <c:pt idx="26">
                  <c:v>2E-3</c:v>
                </c:pt>
                <c:pt idx="27">
                  <c:v>2E-3</c:v>
                </c:pt>
                <c:pt idx="28">
                  <c:v>2.0999999999999999E-3</c:v>
                </c:pt>
                <c:pt idx="29">
                  <c:v>2.0999999999999999E-3</c:v>
                </c:pt>
                <c:pt idx="30">
                  <c:v>2.2000000000000001E-3</c:v>
                </c:pt>
                <c:pt idx="31">
                  <c:v>2.3E-3</c:v>
                </c:pt>
                <c:pt idx="32">
                  <c:v>2.3E-3</c:v>
                </c:pt>
                <c:pt idx="33">
                  <c:v>2.3999999999999998E-3</c:v>
                </c:pt>
                <c:pt idx="34">
                  <c:v>2.5000000000000001E-3</c:v>
                </c:pt>
                <c:pt idx="35">
                  <c:v>2.5000000000000001E-3</c:v>
                </c:pt>
                <c:pt idx="36">
                  <c:v>2.5999999999999999E-3</c:v>
                </c:pt>
                <c:pt idx="37">
                  <c:v>2.5999999999999999E-3</c:v>
                </c:pt>
                <c:pt idx="38">
                  <c:v>2.7000000000000001E-3</c:v>
                </c:pt>
                <c:pt idx="39">
                  <c:v>2.7000000000000001E-3</c:v>
                </c:pt>
                <c:pt idx="40">
                  <c:v>2.8E-3</c:v>
                </c:pt>
                <c:pt idx="41">
                  <c:v>2.8E-3</c:v>
                </c:pt>
                <c:pt idx="42">
                  <c:v>2.8999999999999998E-3</c:v>
                </c:pt>
                <c:pt idx="43">
                  <c:v>2.8999999999999998E-3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2.8999999999999998E-3</c:v>
                </c:pt>
                <c:pt idx="53">
                  <c:v>2.8999999999999998E-3</c:v>
                </c:pt>
                <c:pt idx="54">
                  <c:v>2.8999999999999998E-3</c:v>
                </c:pt>
                <c:pt idx="55">
                  <c:v>2.8999999999999998E-3</c:v>
                </c:pt>
                <c:pt idx="56">
                  <c:v>2.8999999999999998E-3</c:v>
                </c:pt>
                <c:pt idx="57">
                  <c:v>2.8E-3</c:v>
                </c:pt>
                <c:pt idx="58">
                  <c:v>2.8E-3</c:v>
                </c:pt>
                <c:pt idx="59">
                  <c:v>2.8E-3</c:v>
                </c:pt>
                <c:pt idx="60">
                  <c:v>2.8E-3</c:v>
                </c:pt>
                <c:pt idx="61">
                  <c:v>2.8E-3</c:v>
                </c:pt>
                <c:pt idx="62">
                  <c:v>2.8E-3</c:v>
                </c:pt>
                <c:pt idx="63">
                  <c:v>2.8E-3</c:v>
                </c:pt>
                <c:pt idx="64">
                  <c:v>2.8E-3</c:v>
                </c:pt>
                <c:pt idx="65">
                  <c:v>2.8999999999999998E-3</c:v>
                </c:pt>
                <c:pt idx="66">
                  <c:v>2.8999999999999998E-3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3.0999999999999999E-3</c:v>
                </c:pt>
                <c:pt idx="70">
                  <c:v>3.2000000000000002E-3</c:v>
                </c:pt>
                <c:pt idx="71">
                  <c:v>3.3E-3</c:v>
                </c:pt>
                <c:pt idx="72">
                  <c:v>3.3E-3</c:v>
                </c:pt>
                <c:pt idx="73">
                  <c:v>3.3999999999999998E-3</c:v>
                </c:pt>
                <c:pt idx="74">
                  <c:v>3.5000000000000001E-3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5-495D-AED9-2D90C6082378}"/>
            </c:ext>
          </c:extLst>
        </c:ser>
        <c:ser>
          <c:idx val="1"/>
          <c:order val="1"/>
          <c:tx>
            <c:strRef>
              <c:f>'CMAQTracEmissions Est'!$L$3:$L$4</c:f>
              <c:strCache>
                <c:ptCount val="2"/>
                <c:pt idx="0">
                  <c:v>Diesel</c:v>
                </c:pt>
                <c:pt idx="1">
                  <c:v>PM2.5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'CMAQTracEmissions Est'!$A$5:$A$79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'CMAQTracEmissions Est'!$L$5:$L$79</c:f>
              <c:numCache>
                <c:formatCode>General</c:formatCode>
                <c:ptCount val="75"/>
                <c:pt idx="1">
                  <c:v>0.45989999999999998</c:v>
                </c:pt>
                <c:pt idx="2">
                  <c:v>0.41649999999999998</c:v>
                </c:pt>
                <c:pt idx="3">
                  <c:v>0.3296</c:v>
                </c:pt>
                <c:pt idx="4">
                  <c:v>0.2427</c:v>
                </c:pt>
                <c:pt idx="5">
                  <c:v>0.22220000000000001</c:v>
                </c:pt>
                <c:pt idx="6">
                  <c:v>0.2016</c:v>
                </c:pt>
                <c:pt idx="7">
                  <c:v>0.18110000000000001</c:v>
                </c:pt>
                <c:pt idx="8">
                  <c:v>0.1605</c:v>
                </c:pt>
                <c:pt idx="9">
                  <c:v>0.14000000000000001</c:v>
                </c:pt>
                <c:pt idx="10">
                  <c:v>0.1346</c:v>
                </c:pt>
                <c:pt idx="11">
                  <c:v>0.12920000000000001</c:v>
                </c:pt>
                <c:pt idx="12">
                  <c:v>0.1237</c:v>
                </c:pt>
                <c:pt idx="13">
                  <c:v>0.1183</c:v>
                </c:pt>
                <c:pt idx="14">
                  <c:v>0.1129</c:v>
                </c:pt>
                <c:pt idx="15">
                  <c:v>0.1096</c:v>
                </c:pt>
                <c:pt idx="16">
                  <c:v>0.10630000000000001</c:v>
                </c:pt>
                <c:pt idx="17">
                  <c:v>0.10290000000000001</c:v>
                </c:pt>
                <c:pt idx="18">
                  <c:v>9.9599999999999994E-2</c:v>
                </c:pt>
                <c:pt idx="19">
                  <c:v>9.6299999999999997E-2</c:v>
                </c:pt>
                <c:pt idx="20">
                  <c:v>9.4200000000000006E-2</c:v>
                </c:pt>
                <c:pt idx="21">
                  <c:v>9.2100000000000001E-2</c:v>
                </c:pt>
                <c:pt idx="22">
                  <c:v>8.9899999999999994E-2</c:v>
                </c:pt>
                <c:pt idx="23">
                  <c:v>8.7800000000000003E-2</c:v>
                </c:pt>
                <c:pt idx="24">
                  <c:v>8.5699999999999998E-2</c:v>
                </c:pt>
                <c:pt idx="25">
                  <c:v>8.4500000000000006E-2</c:v>
                </c:pt>
                <c:pt idx="26">
                  <c:v>8.3299999999999999E-2</c:v>
                </c:pt>
                <c:pt idx="27">
                  <c:v>8.2100000000000006E-2</c:v>
                </c:pt>
                <c:pt idx="28">
                  <c:v>8.09E-2</c:v>
                </c:pt>
                <c:pt idx="29">
                  <c:v>7.9699999999999993E-2</c:v>
                </c:pt>
                <c:pt idx="30">
                  <c:v>7.6899999999999996E-2</c:v>
                </c:pt>
                <c:pt idx="31">
                  <c:v>7.4099999999999999E-2</c:v>
                </c:pt>
                <c:pt idx="32">
                  <c:v>7.1400000000000005E-2</c:v>
                </c:pt>
                <c:pt idx="33">
                  <c:v>6.8599999999999994E-2</c:v>
                </c:pt>
                <c:pt idx="34">
                  <c:v>6.5799999999999997E-2</c:v>
                </c:pt>
                <c:pt idx="35">
                  <c:v>6.4899999999999999E-2</c:v>
                </c:pt>
                <c:pt idx="36">
                  <c:v>6.4000000000000001E-2</c:v>
                </c:pt>
                <c:pt idx="37">
                  <c:v>6.3100000000000003E-2</c:v>
                </c:pt>
                <c:pt idx="38">
                  <c:v>6.2199999999999998E-2</c:v>
                </c:pt>
                <c:pt idx="39">
                  <c:v>6.13E-2</c:v>
                </c:pt>
                <c:pt idx="40">
                  <c:v>6.0600000000000001E-2</c:v>
                </c:pt>
                <c:pt idx="41">
                  <c:v>5.9900000000000002E-2</c:v>
                </c:pt>
                <c:pt idx="42">
                  <c:v>5.91E-2</c:v>
                </c:pt>
                <c:pt idx="43">
                  <c:v>5.8400000000000001E-2</c:v>
                </c:pt>
                <c:pt idx="44">
                  <c:v>5.7700000000000001E-2</c:v>
                </c:pt>
                <c:pt idx="45">
                  <c:v>5.67E-2</c:v>
                </c:pt>
                <c:pt idx="46">
                  <c:v>5.5599999999999997E-2</c:v>
                </c:pt>
                <c:pt idx="47">
                  <c:v>5.4600000000000003E-2</c:v>
                </c:pt>
                <c:pt idx="48">
                  <c:v>5.3499999999999999E-2</c:v>
                </c:pt>
                <c:pt idx="49">
                  <c:v>5.2499999999999998E-2</c:v>
                </c:pt>
                <c:pt idx="50">
                  <c:v>5.1400000000000001E-2</c:v>
                </c:pt>
                <c:pt idx="51">
                  <c:v>5.0299999999999997E-2</c:v>
                </c:pt>
                <c:pt idx="52">
                  <c:v>4.9299999999999997E-2</c:v>
                </c:pt>
                <c:pt idx="53">
                  <c:v>4.82E-2</c:v>
                </c:pt>
                <c:pt idx="54">
                  <c:v>4.7100000000000003E-2</c:v>
                </c:pt>
                <c:pt idx="55">
                  <c:v>4.6300000000000001E-2</c:v>
                </c:pt>
                <c:pt idx="56">
                  <c:v>4.5600000000000002E-2</c:v>
                </c:pt>
                <c:pt idx="57">
                  <c:v>4.48E-2</c:v>
                </c:pt>
                <c:pt idx="58">
                  <c:v>4.41E-2</c:v>
                </c:pt>
                <c:pt idx="59">
                  <c:v>4.3299999999999998E-2</c:v>
                </c:pt>
                <c:pt idx="60">
                  <c:v>4.3200000000000002E-2</c:v>
                </c:pt>
                <c:pt idx="61">
                  <c:v>4.3400000000000001E-2</c:v>
                </c:pt>
                <c:pt idx="62">
                  <c:v>4.2900000000000001E-2</c:v>
                </c:pt>
                <c:pt idx="63">
                  <c:v>4.2799999999999998E-2</c:v>
                </c:pt>
                <c:pt idx="64">
                  <c:v>4.2700000000000002E-2</c:v>
                </c:pt>
                <c:pt idx="65">
                  <c:v>4.2599999999999999E-2</c:v>
                </c:pt>
                <c:pt idx="66">
                  <c:v>4.2500000000000003E-2</c:v>
                </c:pt>
                <c:pt idx="67">
                  <c:v>4.24E-2</c:v>
                </c:pt>
                <c:pt idx="68">
                  <c:v>4.2299999999999997E-2</c:v>
                </c:pt>
                <c:pt idx="69">
                  <c:v>4.2200000000000001E-2</c:v>
                </c:pt>
                <c:pt idx="70">
                  <c:v>4.2299999999999997E-2</c:v>
                </c:pt>
                <c:pt idx="71">
                  <c:v>4.2299999999999997E-2</c:v>
                </c:pt>
                <c:pt idx="72">
                  <c:v>4.24E-2</c:v>
                </c:pt>
                <c:pt idx="73">
                  <c:v>4.2500000000000003E-2</c:v>
                </c:pt>
                <c:pt idx="74">
                  <c:v>4.2599999999999999E-2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F5-495D-AED9-2D90C608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25400"/>
        <c:axId val="868138392"/>
      </c:lineChart>
      <c:catAx>
        <c:axId val="68882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Speed,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38392"/>
        <c:crosses val="autoZero"/>
        <c:auto val="1"/>
        <c:lblAlgn val="ctr"/>
        <c:lblOffset val="100"/>
        <c:noMultiLvlLbl val="0"/>
      </c:catAx>
      <c:valAx>
        <c:axId val="86813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2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'CMAQTracEmissions Est'!$F$3:$F$4</c:f>
              <c:strCache>
                <c:ptCount val="2"/>
                <c:pt idx="0">
                  <c:v>Gasoline and all fuels except Diesel</c:v>
                </c:pt>
                <c:pt idx="1">
                  <c:v>PM10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'CMAQTracEmissions Est'!$A$5:$A$79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'CMAQTracEmissions Est'!$F$5:$F$79</c:f>
              <c:numCache>
                <c:formatCode>General</c:formatCode>
                <c:ptCount val="75"/>
                <c:pt idx="1">
                  <c:v>7.4999999999999997E-3</c:v>
                </c:pt>
                <c:pt idx="2">
                  <c:v>7.0000000000000001E-3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4.7000000000000002E-3</c:v>
                </c:pt>
                <c:pt idx="6">
                  <c:v>4.4999999999999997E-3</c:v>
                </c:pt>
                <c:pt idx="7">
                  <c:v>4.1999999999999997E-3</c:v>
                </c:pt>
                <c:pt idx="8">
                  <c:v>4.0000000000000001E-3</c:v>
                </c:pt>
                <c:pt idx="9">
                  <c:v>3.7000000000000002E-3</c:v>
                </c:pt>
                <c:pt idx="10">
                  <c:v>3.5999999999999999E-3</c:v>
                </c:pt>
                <c:pt idx="11">
                  <c:v>3.3999999999999998E-3</c:v>
                </c:pt>
                <c:pt idx="12">
                  <c:v>3.3E-3</c:v>
                </c:pt>
                <c:pt idx="13">
                  <c:v>3.0999999999999999E-3</c:v>
                </c:pt>
                <c:pt idx="14">
                  <c:v>3.0000000000000001E-3</c:v>
                </c:pt>
                <c:pt idx="15">
                  <c:v>2.8999999999999998E-3</c:v>
                </c:pt>
                <c:pt idx="16">
                  <c:v>2.8999999999999998E-3</c:v>
                </c:pt>
                <c:pt idx="17">
                  <c:v>2.8E-3</c:v>
                </c:pt>
                <c:pt idx="18">
                  <c:v>2.8E-3</c:v>
                </c:pt>
                <c:pt idx="19">
                  <c:v>2.7000000000000001E-3</c:v>
                </c:pt>
                <c:pt idx="20">
                  <c:v>2.5999999999999999E-3</c:v>
                </c:pt>
                <c:pt idx="21">
                  <c:v>2.5000000000000001E-3</c:v>
                </c:pt>
                <c:pt idx="22">
                  <c:v>2.3999999999999998E-3</c:v>
                </c:pt>
                <c:pt idx="23">
                  <c:v>2.3E-3</c:v>
                </c:pt>
                <c:pt idx="24">
                  <c:v>2.2000000000000001E-3</c:v>
                </c:pt>
                <c:pt idx="25">
                  <c:v>2.2000000000000001E-3</c:v>
                </c:pt>
                <c:pt idx="26">
                  <c:v>2.3E-3</c:v>
                </c:pt>
                <c:pt idx="27">
                  <c:v>2.3E-3</c:v>
                </c:pt>
                <c:pt idx="28">
                  <c:v>2.3999999999999998E-3</c:v>
                </c:pt>
                <c:pt idx="29">
                  <c:v>2.3999999999999998E-3</c:v>
                </c:pt>
                <c:pt idx="30">
                  <c:v>2.5000000000000001E-3</c:v>
                </c:pt>
                <c:pt idx="31">
                  <c:v>2.5999999999999999E-3</c:v>
                </c:pt>
                <c:pt idx="32">
                  <c:v>2.5999999999999999E-3</c:v>
                </c:pt>
                <c:pt idx="33">
                  <c:v>2.7000000000000001E-3</c:v>
                </c:pt>
                <c:pt idx="34">
                  <c:v>2.8E-3</c:v>
                </c:pt>
                <c:pt idx="35">
                  <c:v>2.8999999999999998E-3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3.0999999999999999E-3</c:v>
                </c:pt>
                <c:pt idx="39">
                  <c:v>3.2000000000000002E-3</c:v>
                </c:pt>
                <c:pt idx="40">
                  <c:v>3.2000000000000002E-3</c:v>
                </c:pt>
                <c:pt idx="41">
                  <c:v>3.3E-3</c:v>
                </c:pt>
                <c:pt idx="42">
                  <c:v>3.3E-3</c:v>
                </c:pt>
                <c:pt idx="43">
                  <c:v>3.3999999999999998E-3</c:v>
                </c:pt>
                <c:pt idx="44">
                  <c:v>3.3999999999999998E-3</c:v>
                </c:pt>
                <c:pt idx="45">
                  <c:v>3.3999999999999998E-3</c:v>
                </c:pt>
                <c:pt idx="46">
                  <c:v>3.3999999999999998E-3</c:v>
                </c:pt>
                <c:pt idx="47">
                  <c:v>3.3999999999999998E-3</c:v>
                </c:pt>
                <c:pt idx="48">
                  <c:v>3.3999999999999998E-3</c:v>
                </c:pt>
                <c:pt idx="49">
                  <c:v>3.3999999999999998E-3</c:v>
                </c:pt>
                <c:pt idx="50">
                  <c:v>3.3999999999999998E-3</c:v>
                </c:pt>
                <c:pt idx="51">
                  <c:v>3.3999999999999998E-3</c:v>
                </c:pt>
                <c:pt idx="52">
                  <c:v>3.3E-3</c:v>
                </c:pt>
                <c:pt idx="53">
                  <c:v>3.3E-3</c:v>
                </c:pt>
                <c:pt idx="54">
                  <c:v>3.3E-3</c:v>
                </c:pt>
                <c:pt idx="55">
                  <c:v>3.3E-3</c:v>
                </c:pt>
                <c:pt idx="56">
                  <c:v>3.3E-3</c:v>
                </c:pt>
                <c:pt idx="57">
                  <c:v>3.2000000000000002E-3</c:v>
                </c:pt>
                <c:pt idx="58">
                  <c:v>3.2000000000000002E-3</c:v>
                </c:pt>
                <c:pt idx="59">
                  <c:v>3.2000000000000002E-3</c:v>
                </c:pt>
                <c:pt idx="60">
                  <c:v>3.2000000000000002E-3</c:v>
                </c:pt>
                <c:pt idx="61">
                  <c:v>3.2000000000000002E-3</c:v>
                </c:pt>
                <c:pt idx="62">
                  <c:v>3.2000000000000002E-3</c:v>
                </c:pt>
                <c:pt idx="63">
                  <c:v>3.2000000000000002E-3</c:v>
                </c:pt>
                <c:pt idx="64">
                  <c:v>3.2000000000000002E-3</c:v>
                </c:pt>
                <c:pt idx="65">
                  <c:v>3.3E-3</c:v>
                </c:pt>
                <c:pt idx="66">
                  <c:v>3.3E-3</c:v>
                </c:pt>
                <c:pt idx="67">
                  <c:v>3.3999999999999998E-3</c:v>
                </c:pt>
                <c:pt idx="68">
                  <c:v>3.3999999999999998E-3</c:v>
                </c:pt>
                <c:pt idx="69">
                  <c:v>3.5000000000000001E-3</c:v>
                </c:pt>
                <c:pt idx="70">
                  <c:v>3.5999999999999999E-3</c:v>
                </c:pt>
                <c:pt idx="71">
                  <c:v>3.7000000000000002E-3</c:v>
                </c:pt>
                <c:pt idx="72">
                  <c:v>3.8999999999999998E-3</c:v>
                </c:pt>
                <c:pt idx="73">
                  <c:v>4.0000000000000001E-3</c:v>
                </c:pt>
                <c:pt idx="74">
                  <c:v>4.1000000000000003E-3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BC-4296-B295-10C4A9A6C846}"/>
            </c:ext>
          </c:extLst>
        </c:ser>
        <c:ser>
          <c:idx val="1"/>
          <c:order val="1"/>
          <c:tx>
            <c:strRef>
              <c:f>'CMAQTracEmissions Est'!$M$3:$M$4</c:f>
              <c:strCache>
                <c:ptCount val="2"/>
                <c:pt idx="0">
                  <c:v>Diesel</c:v>
                </c:pt>
                <c:pt idx="1">
                  <c:v>PM10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'CMAQTracEmissions Est'!$A$5:$A$79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'CMAQTracEmissions Est'!$M$5:$M$79</c:f>
              <c:numCache>
                <c:formatCode>General</c:formatCode>
                <c:ptCount val="75"/>
                <c:pt idx="1">
                  <c:v>0.48459999999999998</c:v>
                </c:pt>
                <c:pt idx="2">
                  <c:v>0.43890000000000001</c:v>
                </c:pt>
                <c:pt idx="3">
                  <c:v>0.34739999999999999</c:v>
                </c:pt>
                <c:pt idx="4">
                  <c:v>0.25590000000000002</c:v>
                </c:pt>
                <c:pt idx="5">
                  <c:v>0.23419999999999999</c:v>
                </c:pt>
                <c:pt idx="6">
                  <c:v>0.21249999999999999</c:v>
                </c:pt>
                <c:pt idx="7">
                  <c:v>0.19089999999999999</c:v>
                </c:pt>
                <c:pt idx="8">
                  <c:v>0.1575</c:v>
                </c:pt>
                <c:pt idx="9">
                  <c:v>0.14749999999999999</c:v>
                </c:pt>
                <c:pt idx="10">
                  <c:v>0.14180000000000001</c:v>
                </c:pt>
                <c:pt idx="11">
                  <c:v>0.1361</c:v>
                </c:pt>
                <c:pt idx="12">
                  <c:v>0.13039999999999999</c:v>
                </c:pt>
                <c:pt idx="13">
                  <c:v>0.12470000000000001</c:v>
                </c:pt>
                <c:pt idx="14">
                  <c:v>0.11899999999999999</c:v>
                </c:pt>
                <c:pt idx="15">
                  <c:v>0.11550000000000001</c:v>
                </c:pt>
                <c:pt idx="16">
                  <c:v>0.112</c:v>
                </c:pt>
                <c:pt idx="17">
                  <c:v>0.1085</c:v>
                </c:pt>
                <c:pt idx="18">
                  <c:v>0.105</c:v>
                </c:pt>
                <c:pt idx="19">
                  <c:v>0.10150000000000001</c:v>
                </c:pt>
                <c:pt idx="20">
                  <c:v>9.9299999999999999E-2</c:v>
                </c:pt>
                <c:pt idx="21">
                  <c:v>9.7000000000000003E-2</c:v>
                </c:pt>
                <c:pt idx="22">
                  <c:v>9.4799999999999995E-2</c:v>
                </c:pt>
                <c:pt idx="23">
                  <c:v>9.2499999999999999E-2</c:v>
                </c:pt>
                <c:pt idx="24">
                  <c:v>9.0300000000000005E-2</c:v>
                </c:pt>
                <c:pt idx="25">
                  <c:v>8.8999999999999996E-2</c:v>
                </c:pt>
                <c:pt idx="26">
                  <c:v>8.7800000000000003E-2</c:v>
                </c:pt>
                <c:pt idx="27">
                  <c:v>8.6499999999999994E-2</c:v>
                </c:pt>
                <c:pt idx="28">
                  <c:v>8.5300000000000001E-2</c:v>
                </c:pt>
                <c:pt idx="29">
                  <c:v>8.4000000000000005E-2</c:v>
                </c:pt>
                <c:pt idx="30">
                  <c:v>8.1100000000000005E-2</c:v>
                </c:pt>
                <c:pt idx="31">
                  <c:v>7.8200000000000006E-2</c:v>
                </c:pt>
                <c:pt idx="32">
                  <c:v>7.5200000000000003E-2</c:v>
                </c:pt>
                <c:pt idx="33">
                  <c:v>7.2300000000000003E-2</c:v>
                </c:pt>
                <c:pt idx="34">
                  <c:v>6.9400000000000003E-2</c:v>
                </c:pt>
                <c:pt idx="35">
                  <c:v>6.8400000000000002E-2</c:v>
                </c:pt>
                <c:pt idx="36">
                  <c:v>6.7500000000000004E-2</c:v>
                </c:pt>
                <c:pt idx="37">
                  <c:v>6.6500000000000004E-2</c:v>
                </c:pt>
                <c:pt idx="38">
                  <c:v>6.5600000000000006E-2</c:v>
                </c:pt>
                <c:pt idx="39">
                  <c:v>6.4600000000000005E-2</c:v>
                </c:pt>
                <c:pt idx="40">
                  <c:v>6.3799999999999996E-2</c:v>
                </c:pt>
                <c:pt idx="41">
                  <c:v>6.3100000000000003E-2</c:v>
                </c:pt>
                <c:pt idx="42">
                  <c:v>6.2300000000000001E-2</c:v>
                </c:pt>
                <c:pt idx="43">
                  <c:v>6.1600000000000002E-2</c:v>
                </c:pt>
                <c:pt idx="44">
                  <c:v>6.08E-2</c:v>
                </c:pt>
                <c:pt idx="45">
                  <c:v>5.9700000000000003E-2</c:v>
                </c:pt>
                <c:pt idx="46">
                  <c:v>5.8599999999999999E-2</c:v>
                </c:pt>
                <c:pt idx="47">
                  <c:v>5.7500000000000002E-2</c:v>
                </c:pt>
                <c:pt idx="48">
                  <c:v>5.6399999999999999E-2</c:v>
                </c:pt>
                <c:pt idx="49">
                  <c:v>5.5300000000000002E-2</c:v>
                </c:pt>
                <c:pt idx="50">
                  <c:v>5.4199999999999998E-2</c:v>
                </c:pt>
                <c:pt idx="51">
                  <c:v>5.2999999999999999E-2</c:v>
                </c:pt>
                <c:pt idx="52">
                  <c:v>5.1900000000000002E-2</c:v>
                </c:pt>
                <c:pt idx="53">
                  <c:v>5.0700000000000002E-2</c:v>
                </c:pt>
                <c:pt idx="54">
                  <c:v>4.9599999999999998E-2</c:v>
                </c:pt>
                <c:pt idx="55">
                  <c:v>4.8800000000000003E-2</c:v>
                </c:pt>
                <c:pt idx="56">
                  <c:v>4.8000000000000001E-2</c:v>
                </c:pt>
                <c:pt idx="57">
                  <c:v>4.7300000000000002E-2</c:v>
                </c:pt>
                <c:pt idx="58">
                  <c:v>4.65E-2</c:v>
                </c:pt>
                <c:pt idx="59">
                  <c:v>4.5699999999999998E-2</c:v>
                </c:pt>
                <c:pt idx="60">
                  <c:v>4.5600000000000002E-2</c:v>
                </c:pt>
                <c:pt idx="61">
                  <c:v>4.5499999999999999E-2</c:v>
                </c:pt>
                <c:pt idx="62">
                  <c:v>4.53E-2</c:v>
                </c:pt>
                <c:pt idx="63">
                  <c:v>4.5199999999999997E-2</c:v>
                </c:pt>
                <c:pt idx="64">
                  <c:v>4.5100000000000001E-2</c:v>
                </c:pt>
                <c:pt idx="65">
                  <c:v>4.4999999999999998E-2</c:v>
                </c:pt>
                <c:pt idx="66">
                  <c:v>4.4900000000000002E-2</c:v>
                </c:pt>
                <c:pt idx="67">
                  <c:v>4.4699999999999997E-2</c:v>
                </c:pt>
                <c:pt idx="68">
                  <c:v>4.4600000000000001E-2</c:v>
                </c:pt>
                <c:pt idx="69">
                  <c:v>4.4499999999999998E-2</c:v>
                </c:pt>
                <c:pt idx="70">
                  <c:v>4.4600000000000001E-2</c:v>
                </c:pt>
                <c:pt idx="71">
                  <c:v>4.4600000000000001E-2</c:v>
                </c:pt>
                <c:pt idx="72">
                  <c:v>4.4699999999999997E-2</c:v>
                </c:pt>
                <c:pt idx="73">
                  <c:v>4.48E-2</c:v>
                </c:pt>
                <c:pt idx="74">
                  <c:v>4.4900000000000002E-2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BC-4296-B295-10C4A9A6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25400"/>
        <c:axId val="868138392"/>
      </c:lineChart>
      <c:catAx>
        <c:axId val="68882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Speed,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38392"/>
        <c:crosses val="autoZero"/>
        <c:auto val="1"/>
        <c:lblAlgn val="ctr"/>
        <c:lblOffset val="100"/>
        <c:noMultiLvlLbl val="0"/>
      </c:catAx>
      <c:valAx>
        <c:axId val="86813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2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'CMAQTracEmissions Est'!$G$3:$G$4</c:f>
              <c:strCache>
                <c:ptCount val="2"/>
                <c:pt idx="0">
                  <c:v>Gasoline and all fuels except Diesel</c:v>
                </c:pt>
                <c:pt idx="1">
                  <c:v>CO2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'CMAQTracEmissions Est'!$A$5:$A$79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'CMAQTracEmissions Est'!$G$5:$G$79</c:f>
              <c:numCache>
                <c:formatCode>General</c:formatCode>
                <c:ptCount val="75"/>
                <c:pt idx="1">
                  <c:v>1789.039</c:v>
                </c:pt>
                <c:pt idx="2">
                  <c:v>1630.5170000000001</c:v>
                </c:pt>
                <c:pt idx="3">
                  <c:v>1313.473</c:v>
                </c:pt>
                <c:pt idx="4">
                  <c:v>996.43</c:v>
                </c:pt>
                <c:pt idx="5">
                  <c:v>917.31700000000001</c:v>
                </c:pt>
                <c:pt idx="6">
                  <c:v>838.20299999999997</c:v>
                </c:pt>
                <c:pt idx="7">
                  <c:v>759.09</c:v>
                </c:pt>
                <c:pt idx="8">
                  <c:v>679.97699999999998</c:v>
                </c:pt>
                <c:pt idx="9">
                  <c:v>600.86400000000003</c:v>
                </c:pt>
                <c:pt idx="10">
                  <c:v>575.45399999999995</c:v>
                </c:pt>
                <c:pt idx="11">
                  <c:v>550.04300000000001</c:v>
                </c:pt>
                <c:pt idx="12">
                  <c:v>524.63300000000004</c:v>
                </c:pt>
                <c:pt idx="13">
                  <c:v>499.22199999999998</c:v>
                </c:pt>
                <c:pt idx="14">
                  <c:v>473.81200000000001</c:v>
                </c:pt>
                <c:pt idx="15">
                  <c:v>459.58</c:v>
                </c:pt>
                <c:pt idx="16">
                  <c:v>445.34800000000001</c:v>
                </c:pt>
                <c:pt idx="17">
                  <c:v>431.11599999999999</c:v>
                </c:pt>
                <c:pt idx="18">
                  <c:v>416.88400000000001</c:v>
                </c:pt>
                <c:pt idx="19">
                  <c:v>402.65199999999999</c:v>
                </c:pt>
                <c:pt idx="20">
                  <c:v>393.91</c:v>
                </c:pt>
                <c:pt idx="21">
                  <c:v>385.16800000000001</c:v>
                </c:pt>
                <c:pt idx="22">
                  <c:v>376.42700000000002</c:v>
                </c:pt>
                <c:pt idx="23">
                  <c:v>367.685</c:v>
                </c:pt>
                <c:pt idx="24">
                  <c:v>358.94299999999998</c:v>
                </c:pt>
                <c:pt idx="25">
                  <c:v>352.577</c:v>
                </c:pt>
                <c:pt idx="26">
                  <c:v>346.21</c:v>
                </c:pt>
                <c:pt idx="27">
                  <c:v>339.84399999999999</c:v>
                </c:pt>
                <c:pt idx="28">
                  <c:v>333.47800000000001</c:v>
                </c:pt>
                <c:pt idx="29">
                  <c:v>327.11200000000002</c:v>
                </c:pt>
                <c:pt idx="30">
                  <c:v>312.464</c:v>
                </c:pt>
                <c:pt idx="31">
                  <c:v>321.81700000000001</c:v>
                </c:pt>
                <c:pt idx="32">
                  <c:v>319.16899999999998</c:v>
                </c:pt>
                <c:pt idx="33">
                  <c:v>316.52199999999999</c:v>
                </c:pt>
                <c:pt idx="34">
                  <c:v>313.87400000000002</c:v>
                </c:pt>
                <c:pt idx="35">
                  <c:v>312.16399999999999</c:v>
                </c:pt>
                <c:pt idx="36">
                  <c:v>310.45400000000001</c:v>
                </c:pt>
                <c:pt idx="37">
                  <c:v>308.74400000000003</c:v>
                </c:pt>
                <c:pt idx="38">
                  <c:v>307.03399999999999</c:v>
                </c:pt>
                <c:pt idx="39">
                  <c:v>305.32400000000001</c:v>
                </c:pt>
                <c:pt idx="40">
                  <c:v>303.95499999999998</c:v>
                </c:pt>
                <c:pt idx="41">
                  <c:v>302.58600000000001</c:v>
                </c:pt>
                <c:pt idx="42">
                  <c:v>301.21699999999998</c:v>
                </c:pt>
                <c:pt idx="43">
                  <c:v>299.84800000000001</c:v>
                </c:pt>
                <c:pt idx="44">
                  <c:v>298.47899999999998</c:v>
                </c:pt>
                <c:pt idx="45">
                  <c:v>297.08100000000002</c:v>
                </c:pt>
                <c:pt idx="46">
                  <c:v>295.68400000000003</c:v>
                </c:pt>
                <c:pt idx="47">
                  <c:v>294.28699999999998</c:v>
                </c:pt>
                <c:pt idx="48">
                  <c:v>292.89</c:v>
                </c:pt>
                <c:pt idx="49">
                  <c:v>291.49200000000002</c:v>
                </c:pt>
                <c:pt idx="50">
                  <c:v>289.35300000000001</c:v>
                </c:pt>
                <c:pt idx="51">
                  <c:v>289.35300000000001</c:v>
                </c:pt>
                <c:pt idx="52">
                  <c:v>288.28300000000002</c:v>
                </c:pt>
                <c:pt idx="53">
                  <c:v>287.214</c:v>
                </c:pt>
                <c:pt idx="54">
                  <c:v>286.14400000000001</c:v>
                </c:pt>
                <c:pt idx="55">
                  <c:v>285.53899999999999</c:v>
                </c:pt>
                <c:pt idx="56">
                  <c:v>284.93400000000003</c:v>
                </c:pt>
                <c:pt idx="57">
                  <c:v>284.32799999999997</c:v>
                </c:pt>
                <c:pt idx="58">
                  <c:v>283.72300000000001</c:v>
                </c:pt>
                <c:pt idx="59">
                  <c:v>283.11700000000002</c:v>
                </c:pt>
                <c:pt idx="60">
                  <c:v>283.60500000000002</c:v>
                </c:pt>
                <c:pt idx="61">
                  <c:v>284.09300000000002</c:v>
                </c:pt>
                <c:pt idx="62">
                  <c:v>284.58100000000002</c:v>
                </c:pt>
                <c:pt idx="63">
                  <c:v>285.06900000000002</c:v>
                </c:pt>
                <c:pt idx="64">
                  <c:v>285.55700000000002</c:v>
                </c:pt>
                <c:pt idx="65">
                  <c:v>287.36399999999998</c:v>
                </c:pt>
                <c:pt idx="66">
                  <c:v>289.17099999999999</c:v>
                </c:pt>
                <c:pt idx="67">
                  <c:v>290.97699999999998</c:v>
                </c:pt>
                <c:pt idx="68">
                  <c:v>292.78399999999999</c:v>
                </c:pt>
                <c:pt idx="69">
                  <c:v>294.59100000000001</c:v>
                </c:pt>
                <c:pt idx="70">
                  <c:v>297.512</c:v>
                </c:pt>
                <c:pt idx="71">
                  <c:v>300.43200000000002</c:v>
                </c:pt>
                <c:pt idx="72">
                  <c:v>303.35300000000001</c:v>
                </c:pt>
                <c:pt idx="73">
                  <c:v>306.274</c:v>
                </c:pt>
                <c:pt idx="74">
                  <c:v>309.19499999999999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7-4A04-9EA5-F56D5CE85262}"/>
            </c:ext>
          </c:extLst>
        </c:ser>
        <c:ser>
          <c:idx val="1"/>
          <c:order val="1"/>
          <c:tx>
            <c:strRef>
              <c:f>'CMAQTracEmissions Est'!$N$3:$N$4</c:f>
              <c:strCache>
                <c:ptCount val="2"/>
                <c:pt idx="0">
                  <c:v>Diesel</c:v>
                </c:pt>
                <c:pt idx="1">
                  <c:v>CO2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'CMAQTracEmissions Est'!$A$5:$A$79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'CMAQTracEmissions Est'!$N$5:$N$79</c:f>
              <c:numCache>
                <c:formatCode>General</c:formatCode>
                <c:ptCount val="75"/>
                <c:pt idx="1">
                  <c:v>7137.1450000000004</c:v>
                </c:pt>
                <c:pt idx="2">
                  <c:v>6468.0529999999999</c:v>
                </c:pt>
                <c:pt idx="3">
                  <c:v>5129.8680000000004</c:v>
                </c:pt>
                <c:pt idx="4">
                  <c:v>3791.683</c:v>
                </c:pt>
                <c:pt idx="5">
                  <c:v>3499.14</c:v>
                </c:pt>
                <c:pt idx="6">
                  <c:v>3206.596</c:v>
                </c:pt>
                <c:pt idx="7">
                  <c:v>2914.0529999999999</c:v>
                </c:pt>
                <c:pt idx="8">
                  <c:v>2621.509</c:v>
                </c:pt>
                <c:pt idx="9">
                  <c:v>2328.9659999999999</c:v>
                </c:pt>
                <c:pt idx="10">
                  <c:v>2253.7950000000001</c:v>
                </c:pt>
                <c:pt idx="11">
                  <c:v>2178.6239999999998</c:v>
                </c:pt>
                <c:pt idx="12">
                  <c:v>2103.4540000000002</c:v>
                </c:pt>
                <c:pt idx="13">
                  <c:v>2028.2840000000001</c:v>
                </c:pt>
                <c:pt idx="14">
                  <c:v>1953.1130000000001</c:v>
                </c:pt>
                <c:pt idx="15">
                  <c:v>1904.11</c:v>
                </c:pt>
                <c:pt idx="16">
                  <c:v>1855.107</c:v>
                </c:pt>
                <c:pt idx="17">
                  <c:v>1806.104</c:v>
                </c:pt>
                <c:pt idx="18">
                  <c:v>1757.1</c:v>
                </c:pt>
                <c:pt idx="19">
                  <c:v>1708.097</c:v>
                </c:pt>
                <c:pt idx="20">
                  <c:v>1679.973</c:v>
                </c:pt>
                <c:pt idx="21">
                  <c:v>1651.8489999999999</c:v>
                </c:pt>
                <c:pt idx="22">
                  <c:v>1623.7249999999999</c:v>
                </c:pt>
                <c:pt idx="23">
                  <c:v>1595.6010000000001</c:v>
                </c:pt>
                <c:pt idx="24">
                  <c:v>1567.4760000000001</c:v>
                </c:pt>
                <c:pt idx="25">
                  <c:v>1558.624</c:v>
                </c:pt>
                <c:pt idx="26">
                  <c:v>1549.771</c:v>
                </c:pt>
                <c:pt idx="27">
                  <c:v>1540.9179999999999</c:v>
                </c:pt>
                <c:pt idx="28">
                  <c:v>1532.066</c:v>
                </c:pt>
                <c:pt idx="29">
                  <c:v>1523.213</c:v>
                </c:pt>
                <c:pt idx="30">
                  <c:v>1481.136</c:v>
                </c:pt>
                <c:pt idx="31">
                  <c:v>1439.058</c:v>
                </c:pt>
                <c:pt idx="32">
                  <c:v>1396.98</c:v>
                </c:pt>
                <c:pt idx="33">
                  <c:v>1354.903</c:v>
                </c:pt>
                <c:pt idx="34">
                  <c:v>1312.825</c:v>
                </c:pt>
                <c:pt idx="35">
                  <c:v>1303.779</c:v>
                </c:pt>
                <c:pt idx="36">
                  <c:v>1294.732</c:v>
                </c:pt>
                <c:pt idx="37">
                  <c:v>1285.6849999999999</c:v>
                </c:pt>
                <c:pt idx="38">
                  <c:v>1276.6389999999999</c:v>
                </c:pt>
                <c:pt idx="39">
                  <c:v>1267.5920000000001</c:v>
                </c:pt>
                <c:pt idx="40">
                  <c:v>1260.296</c:v>
                </c:pt>
                <c:pt idx="41">
                  <c:v>1253.001</c:v>
                </c:pt>
                <c:pt idx="42">
                  <c:v>1245.7049999999999</c:v>
                </c:pt>
                <c:pt idx="43">
                  <c:v>1238.4100000000001</c:v>
                </c:pt>
                <c:pt idx="44">
                  <c:v>1231.114</c:v>
                </c:pt>
                <c:pt idx="45">
                  <c:v>1221.259</c:v>
                </c:pt>
                <c:pt idx="46">
                  <c:v>1211.405</c:v>
                </c:pt>
                <c:pt idx="47">
                  <c:v>1201.55</c:v>
                </c:pt>
                <c:pt idx="48">
                  <c:v>1191.6949999999999</c:v>
                </c:pt>
                <c:pt idx="49">
                  <c:v>1181.8409999999999</c:v>
                </c:pt>
                <c:pt idx="50">
                  <c:v>1172.1389999999999</c:v>
                </c:pt>
                <c:pt idx="51">
                  <c:v>1162.4380000000001</c:v>
                </c:pt>
                <c:pt idx="52">
                  <c:v>1152.7370000000001</c:v>
                </c:pt>
                <c:pt idx="53">
                  <c:v>1143.0360000000001</c:v>
                </c:pt>
                <c:pt idx="54">
                  <c:v>1133.3340000000001</c:v>
                </c:pt>
                <c:pt idx="55">
                  <c:v>1129.173</c:v>
                </c:pt>
                <c:pt idx="56">
                  <c:v>1125.0119999999999</c:v>
                </c:pt>
                <c:pt idx="57">
                  <c:v>1120.8499999999999</c:v>
                </c:pt>
                <c:pt idx="58">
                  <c:v>1116.6890000000001</c:v>
                </c:pt>
                <c:pt idx="59">
                  <c:v>1112.528</c:v>
                </c:pt>
                <c:pt idx="60">
                  <c:v>1124.4960000000001</c:v>
                </c:pt>
                <c:pt idx="61">
                  <c:v>1136.4639999999999</c:v>
                </c:pt>
                <c:pt idx="62">
                  <c:v>1148.432</c:v>
                </c:pt>
                <c:pt idx="63">
                  <c:v>1160.4010000000001</c:v>
                </c:pt>
                <c:pt idx="64">
                  <c:v>1172.3689999999999</c:v>
                </c:pt>
                <c:pt idx="65">
                  <c:v>1183.441</c:v>
                </c:pt>
                <c:pt idx="66">
                  <c:v>1194.5139999999999</c:v>
                </c:pt>
                <c:pt idx="67">
                  <c:v>1205.586</c:v>
                </c:pt>
                <c:pt idx="68">
                  <c:v>1216.6579999999999</c:v>
                </c:pt>
                <c:pt idx="69">
                  <c:v>1227.731</c:v>
                </c:pt>
                <c:pt idx="70">
                  <c:v>1216.6579999999999</c:v>
                </c:pt>
                <c:pt idx="71">
                  <c:v>1243.1669999999999</c:v>
                </c:pt>
                <c:pt idx="72">
                  <c:v>1274.038</c:v>
                </c:pt>
                <c:pt idx="73">
                  <c:v>1289.4739999999999</c:v>
                </c:pt>
                <c:pt idx="74">
                  <c:v>1304.9100000000001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7-4A04-9EA5-F56D5CE8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25400"/>
        <c:axId val="868138392"/>
      </c:lineChart>
      <c:catAx>
        <c:axId val="68882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Speed,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38392"/>
        <c:crosses val="autoZero"/>
        <c:auto val="1"/>
        <c:lblAlgn val="ctr"/>
        <c:lblOffset val="100"/>
        <c:noMultiLvlLbl val="0"/>
      </c:catAx>
      <c:valAx>
        <c:axId val="86813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2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Gasoline Estimate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33527330822778E-2"/>
          <c:y val="7.2281320187669335E-2"/>
          <c:w val="0.94932009585758304"/>
          <c:h val="0.85983545891351476"/>
        </c:manualLayout>
      </c:layout>
      <c:lineChart>
        <c:grouping val="standard"/>
        <c:varyColors val="0"/>
        <c:ser>
          <c:idx val="1"/>
          <c:order val="0"/>
          <c:tx>
            <c:strRef>
              <c:f>'CMAQTracEmissions Est'!$B$4</c:f>
              <c:strCache>
                <c:ptCount val="1"/>
                <c:pt idx="0">
                  <c:v>CO CMACTrac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 Gas'!$A$35:$A$109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'CMAQTracEmissions Est'!$B$5:$B$79</c:f>
              <c:numCache>
                <c:formatCode>General</c:formatCode>
                <c:ptCount val="75"/>
                <c:pt idx="1">
                  <c:v>9.1999999999999993</c:v>
                </c:pt>
                <c:pt idx="2">
                  <c:v>8.4600000000000009</c:v>
                </c:pt>
                <c:pt idx="3">
                  <c:v>6.98</c:v>
                </c:pt>
                <c:pt idx="4">
                  <c:v>5.5</c:v>
                </c:pt>
                <c:pt idx="5">
                  <c:v>5.1289999999999996</c:v>
                </c:pt>
                <c:pt idx="6">
                  <c:v>4.7569999999999997</c:v>
                </c:pt>
                <c:pt idx="7">
                  <c:v>4.3860000000000001</c:v>
                </c:pt>
                <c:pt idx="8">
                  <c:v>4.0140000000000002</c:v>
                </c:pt>
                <c:pt idx="9">
                  <c:v>3.6429999999999998</c:v>
                </c:pt>
                <c:pt idx="10">
                  <c:v>3.5219999999999998</c:v>
                </c:pt>
                <c:pt idx="11">
                  <c:v>3.4020000000000001</c:v>
                </c:pt>
                <c:pt idx="12">
                  <c:v>3.2810000000000001</c:v>
                </c:pt>
                <c:pt idx="13">
                  <c:v>3.16</c:v>
                </c:pt>
                <c:pt idx="14">
                  <c:v>3.04</c:v>
                </c:pt>
                <c:pt idx="15">
                  <c:v>2.964</c:v>
                </c:pt>
                <c:pt idx="16">
                  <c:v>2.8889999999999998</c:v>
                </c:pt>
                <c:pt idx="17">
                  <c:v>2.8140000000000001</c:v>
                </c:pt>
                <c:pt idx="18">
                  <c:v>2.738</c:v>
                </c:pt>
                <c:pt idx="19">
                  <c:v>2.6629999999999998</c:v>
                </c:pt>
                <c:pt idx="20">
                  <c:v>2.59</c:v>
                </c:pt>
                <c:pt idx="21">
                  <c:v>2.5169999999999999</c:v>
                </c:pt>
                <c:pt idx="22">
                  <c:v>2.444</c:v>
                </c:pt>
                <c:pt idx="23">
                  <c:v>2.371</c:v>
                </c:pt>
                <c:pt idx="24">
                  <c:v>2.2970000000000002</c:v>
                </c:pt>
                <c:pt idx="25">
                  <c:v>2.2810000000000001</c:v>
                </c:pt>
                <c:pt idx="26">
                  <c:v>2.2650000000000001</c:v>
                </c:pt>
                <c:pt idx="27">
                  <c:v>2.2480000000000002</c:v>
                </c:pt>
                <c:pt idx="28">
                  <c:v>2.2320000000000002</c:v>
                </c:pt>
                <c:pt idx="29">
                  <c:v>2.2160000000000002</c:v>
                </c:pt>
                <c:pt idx="30">
                  <c:v>2.2109999999999999</c:v>
                </c:pt>
                <c:pt idx="31">
                  <c:v>2.206</c:v>
                </c:pt>
                <c:pt idx="32">
                  <c:v>2.2000000000000002</c:v>
                </c:pt>
                <c:pt idx="33">
                  <c:v>2.1949999999999998</c:v>
                </c:pt>
                <c:pt idx="34">
                  <c:v>2.19</c:v>
                </c:pt>
                <c:pt idx="35">
                  <c:v>2.1859999999999999</c:v>
                </c:pt>
                <c:pt idx="36">
                  <c:v>2.1819999999999999</c:v>
                </c:pt>
                <c:pt idx="37">
                  <c:v>2.1779999999999999</c:v>
                </c:pt>
                <c:pt idx="38">
                  <c:v>2.1739999999999999</c:v>
                </c:pt>
                <c:pt idx="39">
                  <c:v>2.17</c:v>
                </c:pt>
                <c:pt idx="40">
                  <c:v>2.1669999999999998</c:v>
                </c:pt>
                <c:pt idx="41">
                  <c:v>2.1640000000000001</c:v>
                </c:pt>
                <c:pt idx="42">
                  <c:v>2.161</c:v>
                </c:pt>
                <c:pt idx="43">
                  <c:v>2.1579999999999999</c:v>
                </c:pt>
                <c:pt idx="44">
                  <c:v>2.1549999999999998</c:v>
                </c:pt>
                <c:pt idx="45">
                  <c:v>2.1469999999999998</c:v>
                </c:pt>
                <c:pt idx="46">
                  <c:v>2.1389999999999998</c:v>
                </c:pt>
                <c:pt idx="47">
                  <c:v>2.13</c:v>
                </c:pt>
                <c:pt idx="48">
                  <c:v>2.1219999999999999</c:v>
                </c:pt>
                <c:pt idx="49">
                  <c:v>2.1139999999999999</c:v>
                </c:pt>
                <c:pt idx="50">
                  <c:v>2.1030000000000002</c:v>
                </c:pt>
                <c:pt idx="51">
                  <c:v>2.0920000000000001</c:v>
                </c:pt>
                <c:pt idx="52">
                  <c:v>2.081</c:v>
                </c:pt>
                <c:pt idx="53">
                  <c:v>2.0699999999999998</c:v>
                </c:pt>
                <c:pt idx="54">
                  <c:v>2.0590000000000002</c:v>
                </c:pt>
                <c:pt idx="55">
                  <c:v>2.0569999999999999</c:v>
                </c:pt>
                <c:pt idx="56">
                  <c:v>2.0550000000000002</c:v>
                </c:pt>
                <c:pt idx="57">
                  <c:v>2.0529999999999999</c:v>
                </c:pt>
                <c:pt idx="58">
                  <c:v>2.0510000000000002</c:v>
                </c:pt>
                <c:pt idx="59">
                  <c:v>2.048</c:v>
                </c:pt>
                <c:pt idx="60">
                  <c:v>2.06</c:v>
                </c:pt>
                <c:pt idx="61">
                  <c:v>2.0720000000000001</c:v>
                </c:pt>
                <c:pt idx="62">
                  <c:v>2.0840000000000001</c:v>
                </c:pt>
                <c:pt idx="63">
                  <c:v>2.0950000000000002</c:v>
                </c:pt>
                <c:pt idx="64">
                  <c:v>2.1070000000000002</c:v>
                </c:pt>
                <c:pt idx="65">
                  <c:v>2.1549999999999998</c:v>
                </c:pt>
                <c:pt idx="66">
                  <c:v>2.2029999999999998</c:v>
                </c:pt>
                <c:pt idx="67">
                  <c:v>2.2509999999999999</c:v>
                </c:pt>
                <c:pt idx="68">
                  <c:v>2.298</c:v>
                </c:pt>
                <c:pt idx="69">
                  <c:v>2.3460000000000001</c:v>
                </c:pt>
                <c:pt idx="70">
                  <c:v>2.4649999999999999</c:v>
                </c:pt>
                <c:pt idx="71">
                  <c:v>2.5840000000000001</c:v>
                </c:pt>
                <c:pt idx="72">
                  <c:v>2.702</c:v>
                </c:pt>
                <c:pt idx="73">
                  <c:v>2.8210000000000002</c:v>
                </c:pt>
                <c:pt idx="74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DD-4194-ACE3-4EB5D0B2B430}"/>
            </c:ext>
          </c:extLst>
        </c:ser>
        <c:ser>
          <c:idx val="0"/>
          <c:order val="1"/>
          <c:tx>
            <c:v>CO Est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'CO Gas'!$A$35:$A$109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'CO Gas'!$G$35:$G$109</c:f>
              <c:numCache>
                <c:formatCode>General</c:formatCode>
                <c:ptCount val="75"/>
                <c:pt idx="0">
                  <c:v>11.6493</c:v>
                </c:pt>
                <c:pt idx="1">
                  <c:v>9.1988937499999999</c:v>
                </c:pt>
                <c:pt idx="2">
                  <c:v>8.4573870000000007</c:v>
                </c:pt>
                <c:pt idx="3">
                  <c:v>6.9704840000000008</c:v>
                </c:pt>
                <c:pt idx="4">
                  <c:v>5.5001428560000001</c:v>
                </c:pt>
                <c:pt idx="5">
                  <c:v>5.1286857129999994</c:v>
                </c:pt>
                <c:pt idx="6">
                  <c:v>4.7572285699999997</c:v>
                </c:pt>
                <c:pt idx="7">
                  <c:v>4.3857714269999999</c:v>
                </c:pt>
                <c:pt idx="8">
                  <c:v>4.0143142840000001</c:v>
                </c:pt>
                <c:pt idx="9">
                  <c:v>3.6428571409999999</c:v>
                </c:pt>
                <c:pt idx="10">
                  <c:v>3.5222761950000003</c:v>
                </c:pt>
                <c:pt idx="11">
                  <c:v>3.4016476240000006</c:v>
                </c:pt>
                <c:pt idx="12">
                  <c:v>3.2810190530000005</c:v>
                </c:pt>
                <c:pt idx="13">
                  <c:v>3.1603904820000004</c:v>
                </c:pt>
                <c:pt idx="14">
                  <c:v>3.0397619110000003</c:v>
                </c:pt>
                <c:pt idx="15">
                  <c:v>3.0287664009012767</c:v>
                </c:pt>
                <c:pt idx="16">
                  <c:v>2.9070676781272669</c:v>
                </c:pt>
                <c:pt idx="17">
                  <c:v>2.798964139618394</c:v>
                </c:pt>
                <c:pt idx="18">
                  <c:v>2.703422064266304</c:v>
                </c:pt>
                <c:pt idx="19">
                  <c:v>2.6194460467514453</c:v>
                </c:pt>
                <c:pt idx="20">
                  <c:v>2.5460789975430886</c:v>
                </c:pt>
                <c:pt idx="21">
                  <c:v>2.4824021428993168</c:v>
                </c:pt>
                <c:pt idx="22">
                  <c:v>2.4275350248670264</c:v>
                </c:pt>
                <c:pt idx="23">
                  <c:v>2.380635501281934</c:v>
                </c:pt>
                <c:pt idx="24">
                  <c:v>2.3408997457685654</c:v>
                </c:pt>
                <c:pt idx="25">
                  <c:v>2.307562247740262</c:v>
                </c:pt>
                <c:pt idx="26">
                  <c:v>2.279895812399185</c:v>
                </c:pt>
                <c:pt idx="27">
                  <c:v>2.2572115607363026</c:v>
                </c:pt>
                <c:pt idx="28">
                  <c:v>2.2388589295314061</c:v>
                </c:pt>
                <c:pt idx="29">
                  <c:v>2.2242256713530972</c:v>
                </c:pt>
                <c:pt idx="30">
                  <c:v>2.2127378545587897</c:v>
                </c:pt>
                <c:pt idx="31">
                  <c:v>2.2038598632947197</c:v>
                </c:pt>
                <c:pt idx="32">
                  <c:v>2.1970943974959338</c:v>
                </c:pt>
                <c:pt idx="33">
                  <c:v>2.1919824728862904</c:v>
                </c:pt>
                <c:pt idx="34">
                  <c:v>2.1881034209784653</c:v>
                </c:pt>
                <c:pt idx="35">
                  <c:v>2.1850748890739569</c:v>
                </c:pt>
                <c:pt idx="36">
                  <c:v>2.1825528402630683</c:v>
                </c:pt>
                <c:pt idx="37">
                  <c:v>2.1802315534249184</c:v>
                </c:pt>
                <c:pt idx="38">
                  <c:v>2.1778436232274467</c:v>
                </c:pt>
                <c:pt idx="39">
                  <c:v>2.1751599601273996</c:v>
                </c:pt>
                <c:pt idx="40">
                  <c:v>2.1719897903703442</c:v>
                </c:pt>
                <c:pt idx="41">
                  <c:v>2.1681806559906649</c:v>
                </c:pt>
                <c:pt idx="42">
                  <c:v>2.1636184148115598</c:v>
                </c:pt>
                <c:pt idx="43">
                  <c:v>2.1582272404450267</c:v>
                </c:pt>
                <c:pt idx="44">
                  <c:v>2.1519696222919054</c:v>
                </c:pt>
                <c:pt idx="45">
                  <c:v>2.1448463655418246</c:v>
                </c:pt>
                <c:pt idx="46">
                  <c:v>2.1368965911732483</c:v>
                </c:pt>
                <c:pt idx="47">
                  <c:v>2.1281977359534432</c:v>
                </c:pt>
                <c:pt idx="48">
                  <c:v>2.1188655524384936</c:v>
                </c:pt>
                <c:pt idx="49">
                  <c:v>2.1090541089732939</c:v>
                </c:pt>
                <c:pt idx="50">
                  <c:v>2.0989557896915629</c:v>
                </c:pt>
                <c:pt idx="51">
                  <c:v>2.0888012945158367</c:v>
                </c:pt>
                <c:pt idx="52">
                  <c:v>2.078859639157451</c:v>
                </c:pt>
                <c:pt idx="53">
                  <c:v>2.0694381551165693</c:v>
                </c:pt>
                <c:pt idx="54">
                  <c:v>2.0608824896821618</c:v>
                </c:pt>
                <c:pt idx="55">
                  <c:v>2.0535766059320197</c:v>
                </c:pt>
                <c:pt idx="56">
                  <c:v>2.0479427827327479</c:v>
                </c:pt>
                <c:pt idx="57">
                  <c:v>2.0444416147397684</c:v>
                </c:pt>
                <c:pt idx="58">
                  <c:v>2.0435720123972994</c:v>
                </c:pt>
                <c:pt idx="59">
                  <c:v>2.0458712019384047</c:v>
                </c:pt>
                <c:pt idx="60">
                  <c:v>2.0519147253849441</c:v>
                </c:pt>
                <c:pt idx="61">
                  <c:v>2.0623164405475949</c:v>
                </c:pt>
                <c:pt idx="62">
                  <c:v>2.0777285210258585</c:v>
                </c:pt>
                <c:pt idx="63">
                  <c:v>2.0988414562080111</c:v>
                </c:pt>
                <c:pt idx="64">
                  <c:v>2.1263840512712067</c:v>
                </c:pt>
                <c:pt idx="65">
                  <c:v>2.1611234271813844</c:v>
                </c:pt>
                <c:pt idx="66">
                  <c:v>2.2038650206932902</c:v>
                </c:pt>
                <c:pt idx="67">
                  <c:v>2.2554525843504694</c:v>
                </c:pt>
                <c:pt idx="68">
                  <c:v>2.3167681864853309</c:v>
                </c:pt>
                <c:pt idx="69">
                  <c:v>2.3887322112190619</c:v>
                </c:pt>
                <c:pt idx="70">
                  <c:v>2.4723033584616845</c:v>
                </c:pt>
                <c:pt idx="71">
                  <c:v>2.568478643911992</c:v>
                </c:pt>
                <c:pt idx="72">
                  <c:v>2.6782933990576767</c:v>
                </c:pt>
                <c:pt idx="73">
                  <c:v>2.8028212711751594</c:v>
                </c:pt>
                <c:pt idx="74">
                  <c:v>2.9431742233297316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BB-4304-86D3-16946EA15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208928"/>
        <c:axId val="767207944"/>
      </c:lineChart>
      <c:catAx>
        <c:axId val="7672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Speed,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07944"/>
        <c:crosses val="autoZero"/>
        <c:auto val="1"/>
        <c:lblAlgn val="ctr"/>
        <c:lblOffset val="100"/>
        <c:noMultiLvlLbl val="0"/>
      </c:catAx>
      <c:valAx>
        <c:axId val="76720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403436467716175"/>
          <c:y val="7.7157398133887847E-2"/>
          <c:w val="8.0054447772631945E-2"/>
          <c:h val="7.8466118708956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VOC Gas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'VOC Gas'!$B$34</c:f>
              <c:strCache>
                <c:ptCount val="1"/>
                <c:pt idx="0">
                  <c:v>VOC CMACTrac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'VOC Gas'!$A$35:$A$109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'VOC Gas'!$B$35:$B$109</c:f>
              <c:numCache>
                <c:formatCode>General</c:formatCode>
                <c:ptCount val="75"/>
                <c:pt idx="1">
                  <c:v>0.51100000000000001</c:v>
                </c:pt>
                <c:pt idx="2">
                  <c:v>0.46500000000000002</c:v>
                </c:pt>
                <c:pt idx="3">
                  <c:v>0.373</c:v>
                </c:pt>
                <c:pt idx="4">
                  <c:v>0.28100000000000003</c:v>
                </c:pt>
                <c:pt idx="5">
                  <c:v>0.25800000000000001</c:v>
                </c:pt>
                <c:pt idx="6">
                  <c:v>0.23499999999999999</c:v>
                </c:pt>
                <c:pt idx="7">
                  <c:v>0.21199999999999999</c:v>
                </c:pt>
                <c:pt idx="8">
                  <c:v>0.189</c:v>
                </c:pt>
                <c:pt idx="9">
                  <c:v>0.16600000000000001</c:v>
                </c:pt>
                <c:pt idx="10">
                  <c:v>0.158</c:v>
                </c:pt>
                <c:pt idx="11">
                  <c:v>0.151</c:v>
                </c:pt>
                <c:pt idx="12">
                  <c:v>0.14299999999999999</c:v>
                </c:pt>
                <c:pt idx="13">
                  <c:v>0.13600000000000001</c:v>
                </c:pt>
                <c:pt idx="14">
                  <c:v>0.128</c:v>
                </c:pt>
                <c:pt idx="15">
                  <c:v>0.124</c:v>
                </c:pt>
                <c:pt idx="16">
                  <c:v>0.11899999999999999</c:v>
                </c:pt>
                <c:pt idx="17">
                  <c:v>0.115</c:v>
                </c:pt>
                <c:pt idx="18">
                  <c:v>0.111</c:v>
                </c:pt>
                <c:pt idx="19">
                  <c:v>0.106</c:v>
                </c:pt>
                <c:pt idx="20">
                  <c:v>0.10299999999999999</c:v>
                </c:pt>
                <c:pt idx="21">
                  <c:v>0.10100000000000001</c:v>
                </c:pt>
                <c:pt idx="22">
                  <c:v>9.8000000000000004E-2</c:v>
                </c:pt>
                <c:pt idx="23">
                  <c:v>9.5000000000000001E-2</c:v>
                </c:pt>
                <c:pt idx="24">
                  <c:v>9.1999999999999998E-2</c:v>
                </c:pt>
                <c:pt idx="25">
                  <c:v>9.0999999999999998E-2</c:v>
                </c:pt>
                <c:pt idx="26">
                  <c:v>8.8999999999999996E-2</c:v>
                </c:pt>
                <c:pt idx="27">
                  <c:v>8.6999999999999994E-2</c:v>
                </c:pt>
                <c:pt idx="28">
                  <c:v>8.5999999999999993E-2</c:v>
                </c:pt>
                <c:pt idx="29">
                  <c:v>8.4000000000000005E-2</c:v>
                </c:pt>
                <c:pt idx="30">
                  <c:v>8.3000000000000004E-2</c:v>
                </c:pt>
                <c:pt idx="31">
                  <c:v>8.2000000000000003E-2</c:v>
                </c:pt>
                <c:pt idx="32">
                  <c:v>8.1000000000000003E-2</c:v>
                </c:pt>
                <c:pt idx="33">
                  <c:v>0.08</c:v>
                </c:pt>
                <c:pt idx="34">
                  <c:v>7.9000000000000001E-2</c:v>
                </c:pt>
                <c:pt idx="35">
                  <c:v>7.8E-2</c:v>
                </c:pt>
                <c:pt idx="36">
                  <c:v>7.6999999999999999E-2</c:v>
                </c:pt>
                <c:pt idx="37">
                  <c:v>7.6999999999999999E-2</c:v>
                </c:pt>
                <c:pt idx="38">
                  <c:v>7.5999999999999998E-2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7.3999999999999996E-2</c:v>
                </c:pt>
                <c:pt idx="42">
                  <c:v>7.3999999999999996E-2</c:v>
                </c:pt>
                <c:pt idx="43">
                  <c:v>7.2999999999999995E-2</c:v>
                </c:pt>
                <c:pt idx="44">
                  <c:v>7.1999999999999995E-2</c:v>
                </c:pt>
                <c:pt idx="45">
                  <c:v>7.1999999999999995E-2</c:v>
                </c:pt>
                <c:pt idx="46">
                  <c:v>7.0999999999999994E-2</c:v>
                </c:pt>
                <c:pt idx="47">
                  <c:v>7.0999999999999994E-2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6.9000000000000006E-2</c:v>
                </c:pt>
                <c:pt idx="51">
                  <c:v>6.9000000000000006E-2</c:v>
                </c:pt>
                <c:pt idx="52">
                  <c:v>6.9000000000000006E-2</c:v>
                </c:pt>
                <c:pt idx="53">
                  <c:v>6.8000000000000005E-2</c:v>
                </c:pt>
                <c:pt idx="54">
                  <c:v>6.8000000000000005E-2</c:v>
                </c:pt>
                <c:pt idx="55">
                  <c:v>6.7000000000000004E-2</c:v>
                </c:pt>
                <c:pt idx="56">
                  <c:v>6.7000000000000004E-2</c:v>
                </c:pt>
                <c:pt idx="57">
                  <c:v>6.7000000000000004E-2</c:v>
                </c:pt>
                <c:pt idx="58">
                  <c:v>6.7000000000000004E-2</c:v>
                </c:pt>
                <c:pt idx="59">
                  <c:v>6.6000000000000003E-2</c:v>
                </c:pt>
                <c:pt idx="60">
                  <c:v>6.7000000000000004E-2</c:v>
                </c:pt>
                <c:pt idx="61">
                  <c:v>6.7000000000000004E-2</c:v>
                </c:pt>
                <c:pt idx="62">
                  <c:v>6.7000000000000004E-2</c:v>
                </c:pt>
                <c:pt idx="63">
                  <c:v>6.7000000000000004E-2</c:v>
                </c:pt>
                <c:pt idx="64">
                  <c:v>6.7000000000000004E-2</c:v>
                </c:pt>
                <c:pt idx="65">
                  <c:v>6.8000000000000005E-2</c:v>
                </c:pt>
                <c:pt idx="66">
                  <c:v>6.9000000000000006E-2</c:v>
                </c:pt>
                <c:pt idx="67">
                  <c:v>7.0000000000000007E-2</c:v>
                </c:pt>
                <c:pt idx="68">
                  <c:v>7.0999999999999994E-2</c:v>
                </c:pt>
                <c:pt idx="69">
                  <c:v>7.1999999999999995E-2</c:v>
                </c:pt>
                <c:pt idx="70">
                  <c:v>7.3999999999999996E-2</c:v>
                </c:pt>
                <c:pt idx="71">
                  <c:v>7.4999999999999997E-2</c:v>
                </c:pt>
                <c:pt idx="72">
                  <c:v>7.6999999999999999E-2</c:v>
                </c:pt>
                <c:pt idx="73">
                  <c:v>7.9000000000000001E-2</c:v>
                </c:pt>
                <c:pt idx="7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5-47DC-A563-38192F1861E7}"/>
            </c:ext>
          </c:extLst>
        </c:ser>
        <c:ser>
          <c:idx val="1"/>
          <c:order val="1"/>
          <c:tx>
            <c:strRef>
              <c:f>'VOC Gas'!$C$34</c:f>
              <c:strCache>
                <c:ptCount val="1"/>
                <c:pt idx="0">
                  <c:v>VOC 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'VOC Gas'!$A$35:$A$109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'VOC Gas'!$C$35:$C$109</c:f>
              <c:numCache>
                <c:formatCode>General</c:formatCode>
                <c:ptCount val="75"/>
                <c:pt idx="0">
                  <c:v>0.66325352100000001</c:v>
                </c:pt>
                <c:pt idx="1">
                  <c:v>0.51099999600000001</c:v>
                </c:pt>
                <c:pt idx="2">
                  <c:v>0.464999991</c:v>
                </c:pt>
                <c:pt idx="3">
                  <c:v>0.37299996899999999</c:v>
                </c:pt>
                <c:pt idx="4">
                  <c:v>0.28099992099999993</c:v>
                </c:pt>
                <c:pt idx="5">
                  <c:v>0.25800000000000001</c:v>
                </c:pt>
                <c:pt idx="6">
                  <c:v>0.23500000000000001</c:v>
                </c:pt>
                <c:pt idx="7">
                  <c:v>0.21200000000000002</c:v>
                </c:pt>
                <c:pt idx="8">
                  <c:v>0.18900000000000003</c:v>
                </c:pt>
                <c:pt idx="9">
                  <c:v>0.16600000000000004</c:v>
                </c:pt>
                <c:pt idx="10">
                  <c:v>0.15820000000000001</c:v>
                </c:pt>
                <c:pt idx="11">
                  <c:v>0.1507</c:v>
                </c:pt>
                <c:pt idx="12">
                  <c:v>0.14319999999999999</c:v>
                </c:pt>
                <c:pt idx="13">
                  <c:v>0.13569999999999999</c:v>
                </c:pt>
                <c:pt idx="14">
                  <c:v>0.12820000000000001</c:v>
                </c:pt>
                <c:pt idx="15">
                  <c:v>0.12357986663591602</c:v>
                </c:pt>
                <c:pt idx="16">
                  <c:v>0.118892360851621</c:v>
                </c:pt>
                <c:pt idx="17">
                  <c:v>0.11457962016119605</c:v>
                </c:pt>
                <c:pt idx="18">
                  <c:v>0.110618040727259</c:v>
                </c:pt>
                <c:pt idx="19">
                  <c:v>0.10698481074384397</c:v>
                </c:pt>
                <c:pt idx="20">
                  <c:v>0.10365791043640105</c:v>
                </c:pt>
                <c:pt idx="21">
                  <c:v>0.10061611206179602</c:v>
                </c:pt>
                <c:pt idx="22">
                  <c:v>9.7838979908311002E-2</c:v>
                </c:pt>
                <c:pt idx="23">
                  <c:v>9.5306870295644053E-2</c:v>
                </c:pt>
                <c:pt idx="24">
                  <c:v>9.3000931574909018E-2</c:v>
                </c:pt>
                <c:pt idx="25">
                  <c:v>9.0903104128636003E-2</c:v>
                </c:pt>
                <c:pt idx="26">
                  <c:v>8.8996120370770981E-2</c:v>
                </c:pt>
                <c:pt idx="27">
                  <c:v>8.7263504746675991E-2</c:v>
                </c:pt>
                <c:pt idx="28">
                  <c:v>8.5689573733128993E-2</c:v>
                </c:pt>
                <c:pt idx="29">
                  <c:v>8.4259435838324015E-2</c:v>
                </c:pt>
                <c:pt idx="30">
                  <c:v>8.295899160187109E-2</c:v>
                </c:pt>
                <c:pt idx="31">
                  <c:v>8.177493359479604E-2</c:v>
                </c:pt>
                <c:pt idx="32">
                  <c:v>8.0694746419540941E-2</c:v>
                </c:pt>
                <c:pt idx="33">
                  <c:v>7.9706706709963993E-2</c:v>
                </c:pt>
                <c:pt idx="34">
                  <c:v>7.879988313133901E-2</c:v>
                </c:pt>
                <c:pt idx="35">
                  <c:v>7.7964136380356097E-2</c:v>
                </c:pt>
                <c:pt idx="36">
                  <c:v>7.719011918512092E-2</c:v>
                </c:pt>
                <c:pt idx="37">
                  <c:v>7.6469276305156042E-2</c:v>
                </c:pt>
                <c:pt idx="38">
                  <c:v>7.5793844531399035E-2</c:v>
                </c:pt>
                <c:pt idx="39">
                  <c:v>7.5156852686203923E-2</c:v>
                </c:pt>
                <c:pt idx="40">
                  <c:v>7.4552121623341072E-2</c:v>
                </c:pt>
                <c:pt idx="41">
                  <c:v>7.3974264227996023E-2</c:v>
                </c:pt>
                <c:pt idx="42">
                  <c:v>7.341868541677099E-2</c:v>
                </c:pt>
                <c:pt idx="43">
                  <c:v>7.2881582137683976E-2</c:v>
                </c:pt>
                <c:pt idx="44">
                  <c:v>7.23599433701691E-2</c:v>
                </c:pt>
                <c:pt idx="45">
                  <c:v>7.1851550125076047E-2</c:v>
                </c:pt>
                <c:pt idx="46">
                  <c:v>7.1354975444671065E-2</c:v>
                </c:pt>
                <c:pt idx="47">
                  <c:v>7.0869584402636132E-2</c:v>
                </c:pt>
                <c:pt idx="48">
                  <c:v>7.0395534104069069E-2</c:v>
                </c:pt>
                <c:pt idx="49">
                  <c:v>6.9933773685484035E-2</c:v>
                </c:pt>
                <c:pt idx="50">
                  <c:v>6.948604431481098E-2</c:v>
                </c:pt>
                <c:pt idx="51">
                  <c:v>6.9054879191395968E-2</c:v>
                </c:pt>
                <c:pt idx="52">
                  <c:v>6.8643603546001075E-2</c:v>
                </c:pt>
                <c:pt idx="53">
                  <c:v>6.825633464080394E-2</c:v>
                </c:pt>
                <c:pt idx="54">
                  <c:v>6.7897981769398985E-2</c:v>
                </c:pt>
                <c:pt idx="55">
                  <c:v>6.7574246256795978E-2</c:v>
                </c:pt>
                <c:pt idx="56">
                  <c:v>6.7291621459420914E-2</c:v>
                </c:pt>
                <c:pt idx="57">
                  <c:v>6.7057392765115909E-2</c:v>
                </c:pt>
                <c:pt idx="58">
                  <c:v>6.6879637593139196E-2</c:v>
                </c:pt>
                <c:pt idx="59">
                  <c:v>6.6767225394163909E-2</c:v>
                </c:pt>
                <c:pt idx="60">
                  <c:v>6.6729817650280965E-2</c:v>
                </c:pt>
                <c:pt idx="61">
                  <c:v>6.6777867874996066E-2</c:v>
                </c:pt>
                <c:pt idx="62">
                  <c:v>6.6922621613231148E-2</c:v>
                </c:pt>
                <c:pt idx="63">
                  <c:v>6.7176116441324041E-2</c:v>
                </c:pt>
                <c:pt idx="64">
                  <c:v>6.7551181967029028E-2</c:v>
                </c:pt>
                <c:pt idx="65">
                  <c:v>6.8061439829515957E-2</c:v>
                </c:pt>
                <c:pt idx="66">
                  <c:v>6.8721303699371017E-2</c:v>
                </c:pt>
                <c:pt idx="67">
                  <c:v>6.9545979278596182E-2</c:v>
                </c:pt>
                <c:pt idx="68">
                  <c:v>7.0551464300608879E-2</c:v>
                </c:pt>
                <c:pt idx="69">
                  <c:v>7.1754548530243989E-2</c:v>
                </c:pt>
                <c:pt idx="70">
                  <c:v>7.3172813763751288E-2</c:v>
                </c:pt>
                <c:pt idx="71">
                  <c:v>7.4824633828796339E-2</c:v>
                </c:pt>
                <c:pt idx="72">
                  <c:v>7.6729174584460935E-2</c:v>
                </c:pt>
                <c:pt idx="73">
                  <c:v>7.8906393921243767E-2</c:v>
                </c:pt>
                <c:pt idx="74">
                  <c:v>8.1377041761058866E-2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5-47DC-A563-38192F18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829432"/>
        <c:axId val="875830744"/>
      </c:lineChart>
      <c:catAx>
        <c:axId val="87582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30744"/>
        <c:crosses val="autoZero"/>
        <c:auto val="1"/>
        <c:lblAlgn val="ctr"/>
        <c:lblOffset val="100"/>
        <c:noMultiLvlLbl val="0"/>
      </c:catAx>
      <c:valAx>
        <c:axId val="87583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2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053877096884629"/>
          <c:y val="9.2753632597018534E-2"/>
          <c:w val="0.16073405226520598"/>
          <c:h val="4.3478569589670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'NOx Gas'!$B$35</c:f>
              <c:strCache>
                <c:ptCount val="1"/>
                <c:pt idx="0">
                  <c:v>Nox CMAQTrac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'NOx Gas'!$A$36:$A$110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'NOx Gas'!$B$36:$B$110</c:f>
              <c:numCache>
                <c:formatCode>General</c:formatCode>
                <c:ptCount val="75"/>
                <c:pt idx="1">
                  <c:v>0.48099999999999998</c:v>
                </c:pt>
                <c:pt idx="2">
                  <c:v>0.45200000000000001</c:v>
                </c:pt>
                <c:pt idx="3">
                  <c:v>0.39400000000000002</c:v>
                </c:pt>
                <c:pt idx="4">
                  <c:v>0.33600000000000002</c:v>
                </c:pt>
                <c:pt idx="5">
                  <c:v>0.32100000000000001</c:v>
                </c:pt>
                <c:pt idx="6">
                  <c:v>0.30499999999999999</c:v>
                </c:pt>
                <c:pt idx="7">
                  <c:v>0.28999999999999998</c:v>
                </c:pt>
                <c:pt idx="8">
                  <c:v>0.27500000000000002</c:v>
                </c:pt>
                <c:pt idx="9">
                  <c:v>0.25900000000000001</c:v>
                </c:pt>
                <c:pt idx="10">
                  <c:v>0.253</c:v>
                </c:pt>
                <c:pt idx="11">
                  <c:v>0.246</c:v>
                </c:pt>
                <c:pt idx="12">
                  <c:v>0.23899999999999999</c:v>
                </c:pt>
                <c:pt idx="13">
                  <c:v>0.23300000000000001</c:v>
                </c:pt>
                <c:pt idx="14">
                  <c:v>0.22600000000000001</c:v>
                </c:pt>
                <c:pt idx="15">
                  <c:v>0.222</c:v>
                </c:pt>
                <c:pt idx="16">
                  <c:v>0.219</c:v>
                </c:pt>
                <c:pt idx="17">
                  <c:v>0.215</c:v>
                </c:pt>
                <c:pt idx="18">
                  <c:v>0.21199999999999999</c:v>
                </c:pt>
                <c:pt idx="19">
                  <c:v>0.20799999999999999</c:v>
                </c:pt>
                <c:pt idx="20">
                  <c:v>0.20599999999999999</c:v>
                </c:pt>
                <c:pt idx="21">
                  <c:v>0.20499999999999999</c:v>
                </c:pt>
                <c:pt idx="22">
                  <c:v>0.20399999999999999</c:v>
                </c:pt>
                <c:pt idx="23">
                  <c:v>0.20200000000000001</c:v>
                </c:pt>
                <c:pt idx="24">
                  <c:v>0.2</c:v>
                </c:pt>
                <c:pt idx="25">
                  <c:v>0.19900000000000001</c:v>
                </c:pt>
                <c:pt idx="26">
                  <c:v>0.19800000000000001</c:v>
                </c:pt>
                <c:pt idx="27">
                  <c:v>0.19600000000000001</c:v>
                </c:pt>
                <c:pt idx="28">
                  <c:v>0.19500000000000001</c:v>
                </c:pt>
                <c:pt idx="29">
                  <c:v>0.193</c:v>
                </c:pt>
                <c:pt idx="30">
                  <c:v>0.19400000000000001</c:v>
                </c:pt>
                <c:pt idx="31">
                  <c:v>0.19500000000000001</c:v>
                </c:pt>
                <c:pt idx="32">
                  <c:v>0.19600000000000001</c:v>
                </c:pt>
                <c:pt idx="33">
                  <c:v>0.19600000000000001</c:v>
                </c:pt>
                <c:pt idx="34">
                  <c:v>0.19700000000000001</c:v>
                </c:pt>
                <c:pt idx="35">
                  <c:v>0.19800000000000001</c:v>
                </c:pt>
                <c:pt idx="36">
                  <c:v>0.19900000000000001</c:v>
                </c:pt>
                <c:pt idx="37">
                  <c:v>0.2</c:v>
                </c:pt>
                <c:pt idx="38">
                  <c:v>0.2</c:v>
                </c:pt>
                <c:pt idx="39">
                  <c:v>0.20100000000000001</c:v>
                </c:pt>
                <c:pt idx="40">
                  <c:v>0.20200000000000001</c:v>
                </c:pt>
                <c:pt idx="41">
                  <c:v>0.20300000000000001</c:v>
                </c:pt>
                <c:pt idx="42">
                  <c:v>0.20300000000000001</c:v>
                </c:pt>
                <c:pt idx="43">
                  <c:v>0.20399999999999999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0.20599999999999999</c:v>
                </c:pt>
                <c:pt idx="47">
                  <c:v>0.20599999999999999</c:v>
                </c:pt>
                <c:pt idx="48">
                  <c:v>0.20699999999999999</c:v>
                </c:pt>
                <c:pt idx="49">
                  <c:v>0.20699999999999999</c:v>
                </c:pt>
                <c:pt idx="50">
                  <c:v>0.20699999999999999</c:v>
                </c:pt>
                <c:pt idx="51">
                  <c:v>0.20799999999999999</c:v>
                </c:pt>
                <c:pt idx="52">
                  <c:v>0.20799999999999999</c:v>
                </c:pt>
                <c:pt idx="53">
                  <c:v>0.20799999999999999</c:v>
                </c:pt>
                <c:pt idx="54">
                  <c:v>0.20899999999999999</c:v>
                </c:pt>
                <c:pt idx="55">
                  <c:v>0.20899999999999999</c:v>
                </c:pt>
                <c:pt idx="56">
                  <c:v>0.21</c:v>
                </c:pt>
                <c:pt idx="57">
                  <c:v>0.21099999999999999</c:v>
                </c:pt>
                <c:pt idx="58">
                  <c:v>0.21099999999999999</c:v>
                </c:pt>
                <c:pt idx="59">
                  <c:v>0.21199999999999999</c:v>
                </c:pt>
                <c:pt idx="60">
                  <c:v>0.214</c:v>
                </c:pt>
                <c:pt idx="61">
                  <c:v>0.216</c:v>
                </c:pt>
                <c:pt idx="62">
                  <c:v>0.218</c:v>
                </c:pt>
                <c:pt idx="63">
                  <c:v>0.22</c:v>
                </c:pt>
                <c:pt idx="64">
                  <c:v>0.222</c:v>
                </c:pt>
                <c:pt idx="65">
                  <c:v>0.22600000000000001</c:v>
                </c:pt>
                <c:pt idx="66">
                  <c:v>0.23</c:v>
                </c:pt>
                <c:pt idx="67">
                  <c:v>0.23400000000000001</c:v>
                </c:pt>
                <c:pt idx="68">
                  <c:v>0.23799999999999999</c:v>
                </c:pt>
                <c:pt idx="69">
                  <c:v>0.24199999999999999</c:v>
                </c:pt>
                <c:pt idx="70">
                  <c:v>0.247</c:v>
                </c:pt>
                <c:pt idx="71">
                  <c:v>0.253</c:v>
                </c:pt>
                <c:pt idx="72">
                  <c:v>0.25900000000000001</c:v>
                </c:pt>
                <c:pt idx="73">
                  <c:v>0.26400000000000001</c:v>
                </c:pt>
                <c:pt idx="7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C-45B0-921A-B5E0D1EFFF96}"/>
            </c:ext>
          </c:extLst>
        </c:ser>
        <c:ser>
          <c:idx val="1"/>
          <c:order val="1"/>
          <c:tx>
            <c:strRef>
              <c:f>'NOx Gas'!$C$35</c:f>
              <c:strCache>
                <c:ptCount val="1"/>
                <c:pt idx="0">
                  <c:v>Nox Est.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'NOx Gas'!$A$36:$A$110</c:f>
              <c:numCache>
                <c:formatCode>General</c:formatCode>
                <c:ptCount val="75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'NOx Gas'!$C$36:$C$110</c:f>
              <c:numCache>
                <c:formatCode>General</c:formatCode>
                <c:ptCount val="75"/>
                <c:pt idx="0">
                  <c:v>0.57698591499999996</c:v>
                </c:pt>
                <c:pt idx="1">
                  <c:v>0.48099998218749995</c:v>
                </c:pt>
                <c:pt idx="2">
                  <c:v>0.45199996299999995</c:v>
                </c:pt>
                <c:pt idx="3">
                  <c:v>0.39399988299999994</c:v>
                </c:pt>
                <c:pt idx="4">
                  <c:v>0.33599971499999992</c:v>
                </c:pt>
                <c:pt idx="5">
                  <c:v>0.32079999999999997</c:v>
                </c:pt>
                <c:pt idx="6">
                  <c:v>0.3054</c:v>
                </c:pt>
                <c:pt idx="7">
                  <c:v>0.29000000000000004</c:v>
                </c:pt>
                <c:pt idx="8">
                  <c:v>0.27460000000000001</c:v>
                </c:pt>
                <c:pt idx="9">
                  <c:v>0.25919999999999999</c:v>
                </c:pt>
                <c:pt idx="10">
                  <c:v>0.25280000000000002</c:v>
                </c:pt>
                <c:pt idx="11">
                  <c:v>0.24610000000000001</c:v>
                </c:pt>
                <c:pt idx="12">
                  <c:v>0.2394</c:v>
                </c:pt>
                <c:pt idx="13">
                  <c:v>0.23270000000000002</c:v>
                </c:pt>
                <c:pt idx="14">
                  <c:v>0.22600000000000001</c:v>
                </c:pt>
                <c:pt idx="15">
                  <c:v>0.22419797215273429</c:v>
                </c:pt>
                <c:pt idx="16">
                  <c:v>0.21936436517340818</c:v>
                </c:pt>
                <c:pt idx="17">
                  <c:v>0.21512780985625124</c:v>
                </c:pt>
                <c:pt idx="18">
                  <c:v>0.21144396745933131</c:v>
                </c:pt>
                <c:pt idx="19">
                  <c:v>0.20827015405032961</c:v>
                </c:pt>
                <c:pt idx="20">
                  <c:v>0.20556534050654029</c:v>
                </c:pt>
                <c:pt idx="21">
                  <c:v>0.20329015251487065</c:v>
                </c:pt>
                <c:pt idx="22">
                  <c:v>0.20140687057184087</c:v>
                </c:pt>
                <c:pt idx="23">
                  <c:v>0.19987942998358427</c:v>
                </c:pt>
                <c:pt idx="24">
                  <c:v>0.19867342086584761</c:v>
                </c:pt>
                <c:pt idx="25">
                  <c:v>0.19775608814399009</c:v>
                </c:pt>
                <c:pt idx="26">
                  <c:v>0.19709633155298451</c:v>
                </c:pt>
                <c:pt idx="27">
                  <c:v>0.19666470563741628</c:v>
                </c:pt>
                <c:pt idx="28">
                  <c:v>0.19643341975148448</c:v>
                </c:pt>
                <c:pt idx="29">
                  <c:v>0.19637633805900057</c:v>
                </c:pt>
                <c:pt idx="30">
                  <c:v>0.19646897953338949</c:v>
                </c:pt>
                <c:pt idx="31">
                  <c:v>0.19668851795768932</c:v>
                </c:pt>
                <c:pt idx="32">
                  <c:v>0.19701378192455082</c:v>
                </c:pt>
                <c:pt idx="33">
                  <c:v>0.19742525483623813</c:v>
                </c:pt>
                <c:pt idx="34">
                  <c:v>0.19790507490462866</c:v>
                </c:pt>
                <c:pt idx="35">
                  <c:v>0.19843703515121242</c:v>
                </c:pt>
                <c:pt idx="36">
                  <c:v>0.19900658340709249</c:v>
                </c:pt>
                <c:pt idx="37">
                  <c:v>0.19960082231298543</c:v>
                </c:pt>
                <c:pt idx="38">
                  <c:v>0.20020850931922057</c:v>
                </c:pt>
                <c:pt idx="39">
                  <c:v>0.20082005668574038</c:v>
                </c:pt>
                <c:pt idx="40">
                  <c:v>0.20142753148210063</c:v>
                </c:pt>
                <c:pt idx="41">
                  <c:v>0.20202465558746963</c:v>
                </c:pt>
                <c:pt idx="42">
                  <c:v>0.20260680569062939</c:v>
                </c:pt>
                <c:pt idx="43">
                  <c:v>0.20317101328997422</c:v>
                </c:pt>
                <c:pt idx="44">
                  <c:v>0.20371596469351239</c:v>
                </c:pt>
                <c:pt idx="45">
                  <c:v>0.20424200101886447</c:v>
                </c:pt>
                <c:pt idx="46">
                  <c:v>0.20475111819326464</c:v>
                </c:pt>
                <c:pt idx="47">
                  <c:v>0.2052469669535596</c:v>
                </c:pt>
                <c:pt idx="48">
                  <c:v>0.20573485284620996</c:v>
                </c:pt>
                <c:pt idx="49">
                  <c:v>0.20622173622728868</c:v>
                </c:pt>
                <c:pt idx="50">
                  <c:v>0.20671623226248159</c:v>
                </c:pt>
                <c:pt idx="51">
                  <c:v>0.20722861092708866</c:v>
                </c:pt>
                <c:pt idx="52">
                  <c:v>0.20777079700602186</c:v>
                </c:pt>
                <c:pt idx="53">
                  <c:v>0.20835637009380714</c:v>
                </c:pt>
                <c:pt idx="54">
                  <c:v>0.20900056459458183</c:v>
                </c:pt>
                <c:pt idx="55">
                  <c:v>0.20972026972209878</c:v>
                </c:pt>
                <c:pt idx="56">
                  <c:v>0.21053402949972266</c:v>
                </c:pt>
                <c:pt idx="57">
                  <c:v>0.21146204276043012</c:v>
                </c:pt>
                <c:pt idx="58">
                  <c:v>0.2125261631468125</c:v>
                </c:pt>
                <c:pt idx="59">
                  <c:v>0.21374989911107356</c:v>
                </c:pt>
                <c:pt idx="60">
                  <c:v>0.21515841391503066</c:v>
                </c:pt>
                <c:pt idx="61">
                  <c:v>0.21677852563011357</c:v>
                </c:pt>
                <c:pt idx="62">
                  <c:v>0.21863870713736544</c:v>
                </c:pt>
                <c:pt idx="63">
                  <c:v>0.22076908612744162</c:v>
                </c:pt>
                <c:pt idx="64">
                  <c:v>0.22320144510061146</c:v>
                </c:pt>
                <c:pt idx="65">
                  <c:v>0.22596922136675923</c:v>
                </c:pt>
                <c:pt idx="66">
                  <c:v>0.22910750704537786</c:v>
                </c:pt>
                <c:pt idx="67">
                  <c:v>0.23265304906557693</c:v>
                </c:pt>
                <c:pt idx="68">
                  <c:v>0.23664424916607762</c:v>
                </c:pt>
                <c:pt idx="69">
                  <c:v>0.24112116389521421</c:v>
                </c:pt>
                <c:pt idx="70">
                  <c:v>0.24612550461093474</c:v>
                </c:pt>
                <c:pt idx="71">
                  <c:v>0.25170063748080063</c:v>
                </c:pt>
                <c:pt idx="72">
                  <c:v>0.25789158348198371</c:v>
                </c:pt>
                <c:pt idx="73">
                  <c:v>0.26474501840127185</c:v>
                </c:pt>
                <c:pt idx="74">
                  <c:v>0.27230927283506601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C-45B0-921A-B5E0D1EFF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015280"/>
        <c:axId val="891015608"/>
      </c:lineChart>
      <c:catAx>
        <c:axId val="8910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15608"/>
        <c:crosses val="autoZero"/>
        <c:auto val="1"/>
        <c:lblAlgn val="ctr"/>
        <c:lblOffset val="100"/>
        <c:noMultiLvlLbl val="0"/>
      </c:catAx>
      <c:valAx>
        <c:axId val="8910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per Vehicle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1</xdr:row>
      <xdr:rowOff>161925</xdr:rowOff>
    </xdr:from>
    <xdr:to>
      <xdr:col>36</xdr:col>
      <xdr:colOff>9524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7E9CA-1D5B-4022-AF2C-06B1072B1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36</xdr:col>
      <xdr:colOff>9525</xdr:colOff>
      <xdr:row>71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1C17F-8E79-41AB-845C-31413FEBA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72</xdr:row>
      <xdr:rowOff>0</xdr:rowOff>
    </xdr:from>
    <xdr:to>
      <xdr:col>36</xdr:col>
      <xdr:colOff>9525</xdr:colOff>
      <xdr:row>106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0EECB3-F219-4326-AB19-C966AA541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107</xdr:row>
      <xdr:rowOff>0</xdr:rowOff>
    </xdr:from>
    <xdr:to>
      <xdr:col>36</xdr:col>
      <xdr:colOff>9525</xdr:colOff>
      <xdr:row>141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76F78A-38CF-4850-B0EB-55B7CFB4C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142</xdr:row>
      <xdr:rowOff>0</xdr:rowOff>
    </xdr:from>
    <xdr:to>
      <xdr:col>36</xdr:col>
      <xdr:colOff>9525</xdr:colOff>
      <xdr:row>176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61CE3B-2525-4E0D-9BA7-839A59819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177</xdr:row>
      <xdr:rowOff>0</xdr:rowOff>
    </xdr:from>
    <xdr:to>
      <xdr:col>36</xdr:col>
      <xdr:colOff>9525</xdr:colOff>
      <xdr:row>211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433B2E-DA07-4030-B9A4-6CF6D7BCB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19050</xdr:rowOff>
    </xdr:from>
    <xdr:to>
      <xdr:col>26</xdr:col>
      <xdr:colOff>590549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74D28-4A5F-42D6-B56D-E44D0F610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26</xdr:col>
      <xdr:colOff>600075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74FBC-C269-414F-A756-D1957E70B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9525</xdr:rowOff>
    </xdr:from>
    <xdr:to>
      <xdr:col>27</xdr:col>
      <xdr:colOff>9525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DD85E-FD2B-4A96-9C74-FFA245843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27</xdr:col>
      <xdr:colOff>9524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E6EB2-E6B2-4126-97E0-22DAD68FE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14</xdr:col>
      <xdr:colOff>322743</xdr:colOff>
      <xdr:row>25</xdr:row>
      <xdr:rowOff>151857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887FB1-A47A-4503-9961-0E4CC3FA8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8857143" cy="4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14</xdr:col>
      <xdr:colOff>208457</xdr:colOff>
      <xdr:row>54</xdr:row>
      <xdr:rowOff>94714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EA72FC-FFE7-4E0A-88C2-F7CE3D4D4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8742857" cy="4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28575</xdr:rowOff>
    </xdr:from>
    <xdr:to>
      <xdr:col>27</xdr:col>
      <xdr:colOff>9525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C8975-9D4C-4114-B3CF-B632C30C2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180975</xdr:rowOff>
    </xdr:from>
    <xdr:to>
      <xdr:col>26</xdr:col>
      <xdr:colOff>600075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46507-56AC-4DF4-B5E1-4D01976DD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19050</xdr:rowOff>
    </xdr:from>
    <xdr:to>
      <xdr:col>26</xdr:col>
      <xdr:colOff>600074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92C3D-9138-43B2-9C9A-030F83B2B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76199</xdr:rowOff>
    </xdr:from>
    <xdr:to>
      <xdr:col>26</xdr:col>
      <xdr:colOff>590550</xdr:colOff>
      <xdr:row>30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051DA-AEA8-4796-A231-E078093FA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161925</xdr:rowOff>
    </xdr:from>
    <xdr:to>
      <xdr:col>27</xdr:col>
      <xdr:colOff>590550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00AA3-239C-4A15-98BC-040128CB7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0</xdr:rowOff>
    </xdr:from>
    <xdr:to>
      <xdr:col>26</xdr:col>
      <xdr:colOff>561974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2D632-58D3-4125-9956-945961768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0</xdr:rowOff>
    </xdr:from>
    <xdr:to>
      <xdr:col>27</xdr:col>
      <xdr:colOff>9525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248F7-93F5-45D5-877D-1FFE60D9B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19050</xdr:rowOff>
    </xdr:from>
    <xdr:to>
      <xdr:col>26</xdr:col>
      <xdr:colOff>600075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D880F-EDF5-486F-8AD0-0507050BE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684B-67F5-4DC3-859C-74242413BDEE}">
  <dimension ref="A2:T79"/>
  <sheetViews>
    <sheetView workbookViewId="0">
      <selection activeCell="P178" sqref="P178"/>
    </sheetView>
  </sheetViews>
  <sheetFormatPr defaultRowHeight="15" x14ac:dyDescent="0.25"/>
  <sheetData>
    <row r="2" spans="1:14" x14ac:dyDescent="0.25">
      <c r="B2" t="s">
        <v>8</v>
      </c>
      <c r="F2" t="s">
        <v>9</v>
      </c>
    </row>
    <row r="3" spans="1:14" x14ac:dyDescent="0.25">
      <c r="B3" s="3" t="s">
        <v>10</v>
      </c>
      <c r="C3" s="3"/>
      <c r="D3" s="3"/>
      <c r="E3" s="3"/>
      <c r="F3" s="3"/>
      <c r="G3" s="3"/>
      <c r="I3" s="3" t="s">
        <v>7</v>
      </c>
      <c r="J3" s="3"/>
      <c r="K3" s="3"/>
      <c r="L3" s="3"/>
      <c r="M3" s="3"/>
      <c r="N3" s="3"/>
    </row>
    <row r="4" spans="1:14" x14ac:dyDescent="0.25">
      <c r="A4" s="1" t="s">
        <v>0</v>
      </c>
      <c r="B4" s="1" t="s">
        <v>50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/>
      <c r="I4" s="1" t="s">
        <v>1</v>
      </c>
      <c r="J4" s="1" t="s">
        <v>2</v>
      </c>
      <c r="K4" s="1" t="s">
        <v>3</v>
      </c>
      <c r="L4" s="1" t="s">
        <v>4</v>
      </c>
      <c r="M4" s="1" t="s">
        <v>5</v>
      </c>
      <c r="N4" s="1" t="s">
        <v>6</v>
      </c>
    </row>
    <row r="5" spans="1:14" x14ac:dyDescent="0.25">
      <c r="A5" s="2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v>2.5</v>
      </c>
      <c r="B6" s="2">
        <v>9.1999999999999993</v>
      </c>
      <c r="C6" s="2">
        <v>0.51100000000000001</v>
      </c>
      <c r="D6" s="2">
        <v>0.48099999999999998</v>
      </c>
      <c r="E6" s="2">
        <v>6.4999999999999997E-3</v>
      </c>
      <c r="F6" s="2">
        <v>7.4999999999999997E-3</v>
      </c>
      <c r="G6" s="2">
        <v>1789.039</v>
      </c>
      <c r="H6" s="2"/>
      <c r="I6" s="2">
        <v>11.041</v>
      </c>
      <c r="J6" s="2">
        <v>3.605</v>
      </c>
      <c r="K6" s="2">
        <v>30.39</v>
      </c>
      <c r="L6" s="2">
        <v>0.45989999999999998</v>
      </c>
      <c r="M6" s="2">
        <v>0.48459999999999998</v>
      </c>
      <c r="N6" s="2">
        <v>7137.1450000000004</v>
      </c>
    </row>
    <row r="7" spans="1:14" x14ac:dyDescent="0.25">
      <c r="A7" s="2">
        <v>3</v>
      </c>
      <c r="B7" s="2">
        <v>8.4600000000000009</v>
      </c>
      <c r="C7" s="2">
        <v>0.46500000000000002</v>
      </c>
      <c r="D7" s="2">
        <v>0.45200000000000001</v>
      </c>
      <c r="E7" s="2">
        <v>6.1000000000000004E-3</v>
      </c>
      <c r="F7" s="2">
        <v>7.0000000000000001E-3</v>
      </c>
      <c r="G7" s="2">
        <v>1630.5170000000001</v>
      </c>
      <c r="H7" s="2"/>
      <c r="I7" s="2">
        <v>10.092000000000001</v>
      </c>
      <c r="J7" s="2">
        <v>3.2759999999999998</v>
      </c>
      <c r="K7" s="2">
        <v>23.92</v>
      </c>
      <c r="L7" s="2">
        <v>0.41649999999999998</v>
      </c>
      <c r="M7" s="2">
        <v>0.43890000000000001</v>
      </c>
      <c r="N7" s="2">
        <v>6468.0529999999999</v>
      </c>
    </row>
    <row r="8" spans="1:14" x14ac:dyDescent="0.25">
      <c r="A8" s="2">
        <f>A7+1</f>
        <v>4</v>
      </c>
      <c r="B8" s="2">
        <v>6.98</v>
      </c>
      <c r="C8" s="2">
        <v>0.373</v>
      </c>
      <c r="D8" s="2">
        <v>0.39400000000000002</v>
      </c>
      <c r="E8" s="2">
        <v>5.1999999999999998E-3</v>
      </c>
      <c r="F8" s="2">
        <v>6.0000000000000001E-3</v>
      </c>
      <c r="G8" s="2">
        <v>1313.473</v>
      </c>
      <c r="H8" s="2"/>
      <c r="I8" s="2">
        <v>8.1929999999999996</v>
      </c>
      <c r="J8" s="2">
        <v>2.6190000000000002</v>
      </c>
      <c r="K8" s="2">
        <v>21.396999999999998</v>
      </c>
      <c r="L8" s="2">
        <v>0.3296</v>
      </c>
      <c r="M8" s="2">
        <v>0.34739999999999999</v>
      </c>
      <c r="N8" s="2">
        <v>5129.8680000000004</v>
      </c>
    </row>
    <row r="9" spans="1:14" x14ac:dyDescent="0.25">
      <c r="A9" s="2">
        <f t="shared" ref="A9:A72" si="0">A8+1</f>
        <v>5</v>
      </c>
      <c r="B9" s="2">
        <v>5.5</v>
      </c>
      <c r="C9" s="2">
        <v>0.28100000000000003</v>
      </c>
      <c r="D9" s="2">
        <v>0.33600000000000002</v>
      </c>
      <c r="E9" s="2">
        <v>4.4000000000000003E-3</v>
      </c>
      <c r="F9" s="2">
        <v>5.0000000000000001E-3</v>
      </c>
      <c r="G9" s="2">
        <v>996.43</v>
      </c>
      <c r="H9" s="2"/>
      <c r="I9" s="2">
        <v>6.2939999999999996</v>
      </c>
      <c r="J9" s="2">
        <v>1.962</v>
      </c>
      <c r="K9" s="2">
        <v>15.401</v>
      </c>
      <c r="L9" s="2">
        <v>0.2427</v>
      </c>
      <c r="M9" s="2">
        <v>0.25590000000000002</v>
      </c>
      <c r="N9" s="2">
        <v>3791.683</v>
      </c>
    </row>
    <row r="10" spans="1:14" x14ac:dyDescent="0.25">
      <c r="A10" s="1">
        <f t="shared" si="0"/>
        <v>6</v>
      </c>
      <c r="B10" s="1">
        <v>5.1289999999999996</v>
      </c>
      <c r="C10" s="1">
        <v>0.25800000000000001</v>
      </c>
      <c r="D10" s="1">
        <v>0.32100000000000001</v>
      </c>
      <c r="E10" s="1">
        <v>4.1999999999999997E-3</v>
      </c>
      <c r="F10" s="1">
        <v>4.7000000000000002E-3</v>
      </c>
      <c r="G10" s="1">
        <v>917.31700000000001</v>
      </c>
      <c r="H10" s="1"/>
      <c r="I10" s="1">
        <v>5.7679999999999998</v>
      </c>
      <c r="J10" s="1">
        <v>1.7809999999999999</v>
      </c>
      <c r="K10" s="1">
        <v>14.135</v>
      </c>
      <c r="L10" s="1">
        <v>0.22220000000000001</v>
      </c>
      <c r="M10" s="1">
        <v>0.23419999999999999</v>
      </c>
      <c r="N10" s="1">
        <v>3499.14</v>
      </c>
    </row>
    <row r="11" spans="1:14" x14ac:dyDescent="0.25">
      <c r="A11" s="1">
        <f t="shared" si="0"/>
        <v>7</v>
      </c>
      <c r="B11" s="1">
        <v>4.7569999999999997</v>
      </c>
      <c r="C11" s="1">
        <v>0.23499999999999999</v>
      </c>
      <c r="D11" s="1">
        <v>0.30499999999999999</v>
      </c>
      <c r="E11" s="1">
        <v>3.8999999999999998E-3</v>
      </c>
      <c r="F11" s="1">
        <v>4.4999999999999997E-3</v>
      </c>
      <c r="G11" s="1">
        <v>838.20299999999997</v>
      </c>
      <c r="H11" s="1"/>
      <c r="I11" s="1">
        <v>5.2409999999999997</v>
      </c>
      <c r="J11" s="1">
        <v>1.6</v>
      </c>
      <c r="K11" s="1">
        <v>12.868</v>
      </c>
      <c r="L11" s="1">
        <v>0.2016</v>
      </c>
      <c r="M11" s="1">
        <v>0.21249999999999999</v>
      </c>
      <c r="N11" s="1">
        <v>3206.596</v>
      </c>
    </row>
    <row r="12" spans="1:14" x14ac:dyDescent="0.25">
      <c r="A12" s="1">
        <f t="shared" si="0"/>
        <v>8</v>
      </c>
      <c r="B12" s="1">
        <v>4.3860000000000001</v>
      </c>
      <c r="C12" s="1">
        <v>0.21199999999999999</v>
      </c>
      <c r="D12" s="1">
        <v>0.28999999999999998</v>
      </c>
      <c r="E12" s="1">
        <v>3.7000000000000002E-3</v>
      </c>
      <c r="F12" s="1">
        <v>4.1999999999999997E-3</v>
      </c>
      <c r="G12" s="1">
        <v>759.09</v>
      </c>
      <c r="H12" s="1"/>
      <c r="I12" s="1">
        <v>4.7140000000000004</v>
      </c>
      <c r="J12" s="1">
        <v>1.419</v>
      </c>
      <c r="K12" s="1">
        <v>11.602</v>
      </c>
      <c r="L12" s="1">
        <v>0.18110000000000001</v>
      </c>
      <c r="M12" s="1">
        <v>0.19089999999999999</v>
      </c>
      <c r="N12" s="1">
        <v>2914.0529999999999</v>
      </c>
    </row>
    <row r="13" spans="1:14" x14ac:dyDescent="0.25">
      <c r="A13" s="1">
        <f t="shared" si="0"/>
        <v>9</v>
      </c>
      <c r="B13" s="1">
        <v>4.0140000000000002</v>
      </c>
      <c r="C13" s="1">
        <v>0.189</v>
      </c>
      <c r="D13" s="1">
        <v>0.27500000000000002</v>
      </c>
      <c r="E13" s="1">
        <v>3.3999999999999998E-3</v>
      </c>
      <c r="F13" s="1">
        <v>4.0000000000000001E-3</v>
      </c>
      <c r="G13" s="1">
        <v>679.97699999999998</v>
      </c>
      <c r="H13" s="1"/>
      <c r="I13" s="1">
        <v>4.1870000000000003</v>
      </c>
      <c r="J13" s="1">
        <v>1.238</v>
      </c>
      <c r="K13" s="1">
        <v>10.335000000000001</v>
      </c>
      <c r="L13" s="1">
        <v>0.1605</v>
      </c>
      <c r="M13" s="1">
        <v>0.1575</v>
      </c>
      <c r="N13" s="1">
        <v>2621.509</v>
      </c>
    </row>
    <row r="14" spans="1:14" x14ac:dyDescent="0.25">
      <c r="A14" s="1">
        <f t="shared" si="0"/>
        <v>10</v>
      </c>
      <c r="B14" s="1">
        <v>3.6429999999999998</v>
      </c>
      <c r="C14" s="1">
        <v>0.16600000000000001</v>
      </c>
      <c r="D14" s="1">
        <v>0.25900000000000001</v>
      </c>
      <c r="E14" s="1">
        <v>3.2000000000000002E-3</v>
      </c>
      <c r="F14" s="1">
        <v>3.7000000000000002E-3</v>
      </c>
      <c r="G14" s="1">
        <v>600.86400000000003</v>
      </c>
      <c r="H14" s="1"/>
      <c r="I14" s="1">
        <v>3.66</v>
      </c>
      <c r="J14" s="1">
        <v>1.056</v>
      </c>
      <c r="K14" s="1">
        <v>9.0690000000000008</v>
      </c>
      <c r="L14" s="1">
        <v>0.14000000000000001</v>
      </c>
      <c r="M14" s="1">
        <v>0.14749999999999999</v>
      </c>
      <c r="N14" s="1">
        <v>2328.9659999999999</v>
      </c>
    </row>
    <row r="15" spans="1:14" x14ac:dyDescent="0.25">
      <c r="A15" s="2">
        <f t="shared" si="0"/>
        <v>11</v>
      </c>
      <c r="B15" s="2">
        <v>3.5219999999999998</v>
      </c>
      <c r="C15" s="2">
        <v>0.158</v>
      </c>
      <c r="D15" s="2">
        <v>0.253</v>
      </c>
      <c r="E15" s="2">
        <v>3.0999999999999999E-3</v>
      </c>
      <c r="F15" s="2">
        <v>3.5999999999999999E-3</v>
      </c>
      <c r="G15" s="2">
        <v>575.45399999999995</v>
      </c>
      <c r="H15" s="2"/>
      <c r="I15" s="2">
        <v>3.4950000000000001</v>
      </c>
      <c r="J15" s="2">
        <v>0.996</v>
      </c>
      <c r="K15" s="2">
        <v>8.7270000000000003</v>
      </c>
      <c r="L15" s="2">
        <v>0.1346</v>
      </c>
      <c r="M15" s="2">
        <v>0.14180000000000001</v>
      </c>
      <c r="N15" s="2">
        <v>2253.7950000000001</v>
      </c>
    </row>
    <row r="16" spans="1:14" x14ac:dyDescent="0.25">
      <c r="A16" s="2">
        <f t="shared" si="0"/>
        <v>12</v>
      </c>
      <c r="B16" s="2">
        <v>3.4020000000000001</v>
      </c>
      <c r="C16" s="2">
        <v>0.151</v>
      </c>
      <c r="D16" s="2">
        <v>0.246</v>
      </c>
      <c r="E16" s="2">
        <v>3.0000000000000001E-3</v>
      </c>
      <c r="F16" s="2">
        <v>3.3999999999999998E-3</v>
      </c>
      <c r="G16" s="2">
        <v>550.04300000000001</v>
      </c>
      <c r="H16" s="2"/>
      <c r="I16" s="2">
        <v>3.3290000000000002</v>
      </c>
      <c r="J16" s="2">
        <v>0.93500000000000005</v>
      </c>
      <c r="K16" s="2">
        <v>8.3849999999999998</v>
      </c>
      <c r="L16" s="2">
        <v>0.12920000000000001</v>
      </c>
      <c r="M16" s="2">
        <v>0.1361</v>
      </c>
      <c r="N16" s="2">
        <v>2178.6239999999998</v>
      </c>
    </row>
    <row r="17" spans="1:14" x14ac:dyDescent="0.25">
      <c r="A17" s="2">
        <f t="shared" si="0"/>
        <v>13</v>
      </c>
      <c r="B17" s="2">
        <v>3.2810000000000001</v>
      </c>
      <c r="C17" s="2">
        <v>0.14299999999999999</v>
      </c>
      <c r="D17" s="2">
        <v>0.23899999999999999</v>
      </c>
      <c r="E17" s="2">
        <v>2.8E-3</v>
      </c>
      <c r="F17" s="2">
        <v>3.3E-3</v>
      </c>
      <c r="G17" s="2">
        <v>524.63300000000004</v>
      </c>
      <c r="H17" s="2"/>
      <c r="I17" s="2">
        <v>3.1640000000000001</v>
      </c>
      <c r="J17" s="2">
        <v>0.875</v>
      </c>
      <c r="K17" s="2">
        <v>8.0429999999999993</v>
      </c>
      <c r="L17" s="2">
        <v>0.1237</v>
      </c>
      <c r="M17" s="2">
        <v>0.13039999999999999</v>
      </c>
      <c r="N17" s="2">
        <v>2103.4540000000002</v>
      </c>
    </row>
    <row r="18" spans="1:14" x14ac:dyDescent="0.25">
      <c r="A18" s="2">
        <f t="shared" si="0"/>
        <v>14</v>
      </c>
      <c r="B18" s="2">
        <v>3.16</v>
      </c>
      <c r="C18" s="2">
        <v>0.13600000000000001</v>
      </c>
      <c r="D18" s="2">
        <v>0.23300000000000001</v>
      </c>
      <c r="E18" s="2">
        <v>2.7000000000000001E-3</v>
      </c>
      <c r="F18" s="2">
        <v>3.0999999999999999E-3</v>
      </c>
      <c r="G18" s="2">
        <v>499.22199999999998</v>
      </c>
      <c r="H18" s="2"/>
      <c r="I18" s="2">
        <v>2.9990000000000001</v>
      </c>
      <c r="J18" s="2">
        <v>0.81399999999999995</v>
      </c>
      <c r="K18" s="2">
        <v>7.7009999999999996</v>
      </c>
      <c r="L18" s="2">
        <v>0.1183</v>
      </c>
      <c r="M18" s="2">
        <v>0.12470000000000001</v>
      </c>
      <c r="N18" s="2">
        <v>2028.2840000000001</v>
      </c>
    </row>
    <row r="19" spans="1:14" x14ac:dyDescent="0.25">
      <c r="A19" s="2">
        <f t="shared" si="0"/>
        <v>15</v>
      </c>
      <c r="B19" s="2">
        <v>3.04</v>
      </c>
      <c r="C19" s="2">
        <v>0.128</v>
      </c>
      <c r="D19" s="2">
        <v>0.22600000000000001</v>
      </c>
      <c r="E19" s="2">
        <v>2.5999999999999999E-3</v>
      </c>
      <c r="F19" s="2">
        <v>3.0000000000000001E-3</v>
      </c>
      <c r="G19" s="2">
        <v>473.81200000000001</v>
      </c>
      <c r="H19" s="2"/>
      <c r="I19" s="2">
        <v>2.8340000000000001</v>
      </c>
      <c r="J19" s="2">
        <v>0.754</v>
      </c>
      <c r="K19" s="2">
        <v>7.359</v>
      </c>
      <c r="L19" s="2">
        <v>0.1129</v>
      </c>
      <c r="M19" s="2">
        <v>0.11899999999999999</v>
      </c>
      <c r="N19" s="2">
        <v>1953.1130000000001</v>
      </c>
    </row>
    <row r="20" spans="1:14" x14ac:dyDescent="0.25">
      <c r="A20" s="1">
        <f t="shared" si="0"/>
        <v>16</v>
      </c>
      <c r="B20" s="1">
        <v>2.964</v>
      </c>
      <c r="C20" s="1">
        <v>0.124</v>
      </c>
      <c r="D20" s="1">
        <v>0.222</v>
      </c>
      <c r="E20" s="1">
        <v>2.5000000000000001E-3</v>
      </c>
      <c r="F20" s="1">
        <v>2.8999999999999998E-3</v>
      </c>
      <c r="G20" s="1">
        <v>459.58</v>
      </c>
      <c r="H20" s="1"/>
      <c r="I20" s="1">
        <v>2.7440000000000002</v>
      </c>
      <c r="J20" s="1">
        <v>0.72199999999999998</v>
      </c>
      <c r="K20" s="1">
        <v>7.1559999999999997</v>
      </c>
      <c r="L20" s="1">
        <v>0.1096</v>
      </c>
      <c r="M20" s="1">
        <v>0.11550000000000001</v>
      </c>
      <c r="N20" s="1">
        <v>1904.11</v>
      </c>
    </row>
    <row r="21" spans="1:14" x14ac:dyDescent="0.25">
      <c r="A21" s="1">
        <f t="shared" si="0"/>
        <v>17</v>
      </c>
      <c r="B21" s="1">
        <v>2.8889999999999998</v>
      </c>
      <c r="C21" s="1">
        <v>0.11899999999999999</v>
      </c>
      <c r="D21" s="1">
        <v>0.219</v>
      </c>
      <c r="E21" s="1">
        <v>2.5000000000000001E-3</v>
      </c>
      <c r="F21" s="1">
        <v>2.8999999999999998E-3</v>
      </c>
      <c r="G21" s="1">
        <v>445.34800000000001</v>
      </c>
      <c r="H21" s="1"/>
      <c r="I21" s="1">
        <v>2.6539999999999999</v>
      </c>
      <c r="J21" s="1">
        <v>0.69099999999999995</v>
      </c>
      <c r="K21" s="1">
        <v>6.9539999999999997</v>
      </c>
      <c r="L21" s="1">
        <v>0.10630000000000001</v>
      </c>
      <c r="M21" s="1">
        <v>0.112</v>
      </c>
      <c r="N21" s="1">
        <v>1855.107</v>
      </c>
    </row>
    <row r="22" spans="1:14" x14ac:dyDescent="0.25">
      <c r="A22" s="1">
        <f t="shared" si="0"/>
        <v>18</v>
      </c>
      <c r="B22" s="1">
        <v>2.8140000000000001</v>
      </c>
      <c r="C22" s="1">
        <v>0.115</v>
      </c>
      <c r="D22" s="1">
        <v>0.215</v>
      </c>
      <c r="E22" s="1">
        <v>2.3999999999999998E-3</v>
      </c>
      <c r="F22" s="1">
        <v>2.8E-3</v>
      </c>
      <c r="G22" s="1">
        <v>431.11599999999999</v>
      </c>
      <c r="H22" s="1"/>
      <c r="I22" s="1">
        <v>2.5630000000000002</v>
      </c>
      <c r="J22" s="1">
        <v>0.65900000000000003</v>
      </c>
      <c r="K22" s="1">
        <v>6.7510000000000003</v>
      </c>
      <c r="L22" s="1">
        <v>0.10290000000000001</v>
      </c>
      <c r="M22" s="1">
        <v>0.1085</v>
      </c>
      <c r="N22" s="1">
        <v>1806.104</v>
      </c>
    </row>
    <row r="23" spans="1:14" x14ac:dyDescent="0.25">
      <c r="A23" s="1">
        <f t="shared" si="0"/>
        <v>19</v>
      </c>
      <c r="B23" s="1">
        <v>2.738</v>
      </c>
      <c r="C23" s="1">
        <v>0.111</v>
      </c>
      <c r="D23" s="1">
        <v>0.21199999999999999</v>
      </c>
      <c r="E23" s="1">
        <v>2.3999999999999998E-3</v>
      </c>
      <c r="F23" s="1">
        <v>2.8E-3</v>
      </c>
      <c r="G23" s="1">
        <v>416.88400000000001</v>
      </c>
      <c r="H23" s="1"/>
      <c r="I23" s="1">
        <v>2.4729999999999999</v>
      </c>
      <c r="J23" s="1">
        <v>0.628</v>
      </c>
      <c r="K23" s="1">
        <v>6.5490000000000004</v>
      </c>
      <c r="L23" s="1">
        <v>9.9599999999999994E-2</v>
      </c>
      <c r="M23" s="1">
        <v>0.105</v>
      </c>
      <c r="N23" s="1">
        <v>1757.1</v>
      </c>
    </row>
    <row r="24" spans="1:14" x14ac:dyDescent="0.25">
      <c r="A24" s="1">
        <f t="shared" si="0"/>
        <v>20</v>
      </c>
      <c r="B24" s="1">
        <v>2.6629999999999998</v>
      </c>
      <c r="C24" s="1">
        <v>0.106</v>
      </c>
      <c r="D24" s="1">
        <v>0.20799999999999999</v>
      </c>
      <c r="E24" s="1">
        <v>2.3E-3</v>
      </c>
      <c r="F24" s="1">
        <v>2.7000000000000001E-3</v>
      </c>
      <c r="G24" s="1">
        <v>402.65199999999999</v>
      </c>
      <c r="H24" s="1"/>
      <c r="I24" s="1">
        <v>2.383</v>
      </c>
      <c r="J24" s="1">
        <v>0.59599999999999997</v>
      </c>
      <c r="K24" s="1">
        <v>6.3460000000000001</v>
      </c>
      <c r="L24" s="1">
        <v>9.6299999999999997E-2</v>
      </c>
      <c r="M24" s="1">
        <v>0.10150000000000001</v>
      </c>
      <c r="N24" s="1">
        <v>1708.097</v>
      </c>
    </row>
    <row r="25" spans="1:14" x14ac:dyDescent="0.25">
      <c r="A25" s="1">
        <f t="shared" si="0"/>
        <v>21</v>
      </c>
      <c r="B25" s="1">
        <v>2.59</v>
      </c>
      <c r="C25" s="1">
        <v>0.10299999999999999</v>
      </c>
      <c r="D25" s="1">
        <v>0.20599999999999999</v>
      </c>
      <c r="E25" s="1">
        <v>2.2000000000000001E-3</v>
      </c>
      <c r="F25" s="1">
        <v>2.5999999999999999E-3</v>
      </c>
      <c r="G25" s="1">
        <v>393.91</v>
      </c>
      <c r="H25" s="1"/>
      <c r="I25" s="1">
        <v>2.3260000000000001</v>
      </c>
      <c r="J25" s="1">
        <v>0.57699999999999996</v>
      </c>
      <c r="K25" s="1">
        <v>6.22</v>
      </c>
      <c r="L25" s="1">
        <v>9.4200000000000006E-2</v>
      </c>
      <c r="M25" s="1">
        <v>9.9299999999999999E-2</v>
      </c>
      <c r="N25" s="1">
        <v>1679.973</v>
      </c>
    </row>
    <row r="26" spans="1:14" x14ac:dyDescent="0.25">
      <c r="A26" s="1">
        <f t="shared" si="0"/>
        <v>22</v>
      </c>
      <c r="B26" s="1">
        <v>2.5169999999999999</v>
      </c>
      <c r="C26" s="1">
        <v>0.10100000000000001</v>
      </c>
      <c r="D26" s="1">
        <v>0.20499999999999999</v>
      </c>
      <c r="E26" s="1">
        <v>2.0999999999999999E-3</v>
      </c>
      <c r="F26" s="1">
        <v>2.5000000000000001E-3</v>
      </c>
      <c r="G26" s="1">
        <v>385.16800000000001</v>
      </c>
      <c r="H26" s="1"/>
      <c r="I26" s="1">
        <v>2.2679999999999998</v>
      </c>
      <c r="J26" s="1">
        <v>0.55800000000000005</v>
      </c>
      <c r="K26" s="1">
        <v>6.0940000000000003</v>
      </c>
      <c r="L26" s="1">
        <v>9.2100000000000001E-2</v>
      </c>
      <c r="M26" s="1">
        <v>9.7000000000000003E-2</v>
      </c>
      <c r="N26" s="1">
        <v>1651.8489999999999</v>
      </c>
    </row>
    <row r="27" spans="1:14" x14ac:dyDescent="0.25">
      <c r="A27" s="1">
        <f t="shared" si="0"/>
        <v>23</v>
      </c>
      <c r="B27" s="1">
        <v>2.444</v>
      </c>
      <c r="C27" s="1">
        <v>9.8000000000000004E-2</v>
      </c>
      <c r="D27" s="1">
        <v>0.20399999999999999</v>
      </c>
      <c r="E27" s="1">
        <v>2.0999999999999999E-3</v>
      </c>
      <c r="F27" s="1">
        <v>2.3999999999999998E-3</v>
      </c>
      <c r="G27" s="1">
        <v>376.42700000000002</v>
      </c>
      <c r="H27" s="1"/>
      <c r="I27" s="1">
        <v>2.2109999999999999</v>
      </c>
      <c r="J27" s="1">
        <v>0.53900000000000003</v>
      </c>
      <c r="K27" s="1">
        <v>5.9669999999999996</v>
      </c>
      <c r="L27" s="1">
        <v>8.9899999999999994E-2</v>
      </c>
      <c r="M27" s="1">
        <v>9.4799999999999995E-2</v>
      </c>
      <c r="N27" s="1">
        <v>1623.7249999999999</v>
      </c>
    </row>
    <row r="28" spans="1:14" x14ac:dyDescent="0.25">
      <c r="A28" s="1">
        <f t="shared" si="0"/>
        <v>24</v>
      </c>
      <c r="B28" s="1">
        <v>2.371</v>
      </c>
      <c r="C28" s="1">
        <v>9.5000000000000001E-2</v>
      </c>
      <c r="D28" s="1">
        <v>0.20200000000000001</v>
      </c>
      <c r="E28" s="1">
        <v>2E-3</v>
      </c>
      <c r="F28" s="1">
        <v>2.3E-3</v>
      </c>
      <c r="G28" s="1">
        <v>367.685</v>
      </c>
      <c r="H28" s="1"/>
      <c r="I28" s="1">
        <v>2.1539999999999999</v>
      </c>
      <c r="J28" s="1">
        <v>0.52</v>
      </c>
      <c r="K28" s="1">
        <v>5.8410000000000002</v>
      </c>
      <c r="L28" s="1">
        <v>8.7800000000000003E-2</v>
      </c>
      <c r="M28" s="1">
        <v>9.2499999999999999E-2</v>
      </c>
      <c r="N28" s="1">
        <v>1595.6010000000001</v>
      </c>
    </row>
    <row r="29" spans="1:14" x14ac:dyDescent="0.25">
      <c r="A29" s="1">
        <f t="shared" si="0"/>
        <v>25</v>
      </c>
      <c r="B29" s="1">
        <v>2.2970000000000002</v>
      </c>
      <c r="C29" s="1">
        <v>9.1999999999999998E-2</v>
      </c>
      <c r="D29" s="1">
        <v>0.2</v>
      </c>
      <c r="E29" s="1">
        <v>1.9E-3</v>
      </c>
      <c r="F29" s="1">
        <v>2.2000000000000001E-3</v>
      </c>
      <c r="G29" s="1">
        <v>358.94299999999998</v>
      </c>
      <c r="H29" s="1"/>
      <c r="I29" s="1">
        <v>2.097</v>
      </c>
      <c r="J29" s="1">
        <v>0.5</v>
      </c>
      <c r="K29" s="1">
        <v>5.7149999999999999</v>
      </c>
      <c r="L29" s="1">
        <v>8.5699999999999998E-2</v>
      </c>
      <c r="M29" s="1">
        <v>9.0300000000000005E-2</v>
      </c>
      <c r="N29" s="1">
        <v>1567.4760000000001</v>
      </c>
    </row>
    <row r="30" spans="1:14" x14ac:dyDescent="0.25">
      <c r="A30" s="1">
        <f t="shared" si="0"/>
        <v>26</v>
      </c>
      <c r="B30" s="1">
        <v>2.2810000000000001</v>
      </c>
      <c r="C30" s="1">
        <v>9.0999999999999998E-2</v>
      </c>
      <c r="D30" s="1">
        <v>0.19900000000000001</v>
      </c>
      <c r="E30" s="1">
        <v>1.9E-3</v>
      </c>
      <c r="F30" s="1">
        <v>2.2000000000000001E-3</v>
      </c>
      <c r="G30" s="1">
        <v>352.577</v>
      </c>
      <c r="H30" s="1"/>
      <c r="I30" s="1">
        <v>2.0619999999999998</v>
      </c>
      <c r="J30" s="1">
        <v>0.48899999999999999</v>
      </c>
      <c r="K30" s="1">
        <v>5.6689999999999996</v>
      </c>
      <c r="L30" s="1">
        <v>8.4500000000000006E-2</v>
      </c>
      <c r="M30" s="1">
        <v>8.8999999999999996E-2</v>
      </c>
      <c r="N30" s="1">
        <v>1558.624</v>
      </c>
    </row>
    <row r="31" spans="1:14" x14ac:dyDescent="0.25">
      <c r="A31" s="1">
        <f t="shared" si="0"/>
        <v>27</v>
      </c>
      <c r="B31" s="1">
        <v>2.2650000000000001</v>
      </c>
      <c r="C31" s="1">
        <v>8.8999999999999996E-2</v>
      </c>
      <c r="D31" s="1">
        <v>0.19800000000000001</v>
      </c>
      <c r="E31" s="1">
        <v>2E-3</v>
      </c>
      <c r="F31" s="1">
        <v>2.3E-3</v>
      </c>
      <c r="G31" s="1">
        <v>346.21</v>
      </c>
      <c r="H31" s="1"/>
      <c r="I31" s="1">
        <v>2.028</v>
      </c>
      <c r="J31" s="1">
        <v>0.47699999999999998</v>
      </c>
      <c r="K31" s="1">
        <v>5.6230000000000002</v>
      </c>
      <c r="L31" s="1">
        <v>8.3299999999999999E-2</v>
      </c>
      <c r="M31" s="1">
        <v>8.7800000000000003E-2</v>
      </c>
      <c r="N31" s="1">
        <v>1549.771</v>
      </c>
    </row>
    <row r="32" spans="1:14" x14ac:dyDescent="0.25">
      <c r="A32" s="1">
        <f t="shared" si="0"/>
        <v>28</v>
      </c>
      <c r="B32" s="1">
        <v>2.2480000000000002</v>
      </c>
      <c r="C32" s="1">
        <v>8.6999999999999994E-2</v>
      </c>
      <c r="D32" s="1">
        <v>0.19600000000000001</v>
      </c>
      <c r="E32" s="1">
        <v>2E-3</v>
      </c>
      <c r="F32" s="1">
        <v>2.3E-3</v>
      </c>
      <c r="G32" s="1">
        <v>339.84399999999999</v>
      </c>
      <c r="H32" s="1"/>
      <c r="I32" s="1">
        <v>1.9930000000000001</v>
      </c>
      <c r="J32" s="1">
        <v>0.46500000000000002</v>
      </c>
      <c r="K32" s="1">
        <v>5.577</v>
      </c>
      <c r="L32" s="1">
        <v>8.2100000000000006E-2</v>
      </c>
      <c r="M32" s="1">
        <v>8.6499999999999994E-2</v>
      </c>
      <c r="N32" s="1">
        <v>1540.9179999999999</v>
      </c>
    </row>
    <row r="33" spans="1:20" x14ac:dyDescent="0.25">
      <c r="A33" s="1">
        <f t="shared" si="0"/>
        <v>29</v>
      </c>
      <c r="B33" s="1">
        <v>2.2320000000000002</v>
      </c>
      <c r="C33" s="1">
        <v>8.5999999999999993E-2</v>
      </c>
      <c r="D33" s="1">
        <v>0.19500000000000001</v>
      </c>
      <c r="E33" s="1">
        <v>2.0999999999999999E-3</v>
      </c>
      <c r="F33" s="1">
        <v>2.3999999999999998E-3</v>
      </c>
      <c r="G33" s="1">
        <v>333.47800000000001</v>
      </c>
      <c r="H33" s="1"/>
      <c r="I33" s="1">
        <v>1.958</v>
      </c>
      <c r="J33" s="1">
        <v>0.45300000000000001</v>
      </c>
      <c r="K33" s="1">
        <v>5.5309999999999997</v>
      </c>
      <c r="L33" s="1">
        <v>8.09E-2</v>
      </c>
      <c r="M33" s="1">
        <v>8.5300000000000001E-2</v>
      </c>
      <c r="N33" s="1">
        <v>1532.066</v>
      </c>
    </row>
    <row r="34" spans="1:20" x14ac:dyDescent="0.25">
      <c r="A34" s="1">
        <f t="shared" si="0"/>
        <v>30</v>
      </c>
      <c r="B34" s="1">
        <v>2.2160000000000002</v>
      </c>
      <c r="C34" s="1">
        <v>8.4000000000000005E-2</v>
      </c>
      <c r="D34" s="1">
        <v>0.193</v>
      </c>
      <c r="E34" s="1">
        <v>2.0999999999999999E-3</v>
      </c>
      <c r="F34" s="1">
        <v>2.3999999999999998E-3</v>
      </c>
      <c r="G34" s="1">
        <v>327.11200000000002</v>
      </c>
      <c r="H34" s="1"/>
      <c r="I34" s="1">
        <v>1.923</v>
      </c>
      <c r="J34" s="1">
        <v>0.441</v>
      </c>
      <c r="K34" s="1">
        <v>5.4850000000000003</v>
      </c>
      <c r="L34" s="1">
        <v>7.9699999999999993E-2</v>
      </c>
      <c r="M34" s="1">
        <v>8.4000000000000005E-2</v>
      </c>
      <c r="N34" s="1">
        <v>1523.213</v>
      </c>
    </row>
    <row r="35" spans="1:20" x14ac:dyDescent="0.25">
      <c r="A35" s="1">
        <f t="shared" si="0"/>
        <v>31</v>
      </c>
      <c r="B35" s="1">
        <v>2.2109999999999999</v>
      </c>
      <c r="C35" s="1">
        <v>8.3000000000000004E-2</v>
      </c>
      <c r="D35" s="1">
        <v>0.19400000000000001</v>
      </c>
      <c r="E35" s="1">
        <v>2.2000000000000001E-3</v>
      </c>
      <c r="F35" s="1">
        <v>2.5000000000000001E-3</v>
      </c>
      <c r="G35" s="1">
        <v>312.464</v>
      </c>
      <c r="H35" s="1"/>
      <c r="I35" s="1">
        <v>1.8839999999999999</v>
      </c>
      <c r="J35" s="1">
        <v>0.46200000000000002</v>
      </c>
      <c r="K35" s="1">
        <v>5.343</v>
      </c>
      <c r="L35" s="1">
        <v>7.6899999999999996E-2</v>
      </c>
      <c r="M35" s="1">
        <v>8.1100000000000005E-2</v>
      </c>
      <c r="N35" s="1">
        <v>1481.136</v>
      </c>
    </row>
    <row r="36" spans="1:20" x14ac:dyDescent="0.25">
      <c r="A36" s="1">
        <f t="shared" si="0"/>
        <v>32</v>
      </c>
      <c r="B36" s="1">
        <v>2.206</v>
      </c>
      <c r="C36" s="1">
        <v>8.2000000000000003E-2</v>
      </c>
      <c r="D36" s="1">
        <v>0.19500000000000001</v>
      </c>
      <c r="E36" s="1">
        <v>2.3E-3</v>
      </c>
      <c r="F36" s="1">
        <v>2.5999999999999999E-3</v>
      </c>
      <c r="G36" s="1">
        <v>321.81700000000001</v>
      </c>
      <c r="H36" s="1"/>
      <c r="I36" s="1">
        <v>1.8440000000000001</v>
      </c>
      <c r="J36" s="1">
        <v>0.42399999999999999</v>
      </c>
      <c r="K36" s="1">
        <v>5.2</v>
      </c>
      <c r="L36" s="1">
        <v>7.4099999999999999E-2</v>
      </c>
      <c r="M36" s="1">
        <v>7.8200000000000006E-2</v>
      </c>
      <c r="N36" s="1">
        <v>1439.058</v>
      </c>
    </row>
    <row r="37" spans="1:20" x14ac:dyDescent="0.25">
      <c r="A37" s="1">
        <f t="shared" si="0"/>
        <v>33</v>
      </c>
      <c r="B37" s="1">
        <v>2.2000000000000002</v>
      </c>
      <c r="C37" s="1">
        <v>8.1000000000000003E-2</v>
      </c>
      <c r="D37" s="1">
        <v>0.19600000000000001</v>
      </c>
      <c r="E37" s="1">
        <v>2.3E-3</v>
      </c>
      <c r="F37" s="1">
        <v>2.5999999999999999E-3</v>
      </c>
      <c r="G37" s="1">
        <v>319.16899999999998</v>
      </c>
      <c r="H37" s="1"/>
      <c r="I37" s="1">
        <v>1.8049999999999999</v>
      </c>
      <c r="J37" s="1">
        <v>0.41499999999999998</v>
      </c>
      <c r="K37" s="1">
        <v>5.0579999999999998</v>
      </c>
      <c r="L37" s="1">
        <v>7.1400000000000005E-2</v>
      </c>
      <c r="M37" s="1">
        <v>7.5200000000000003E-2</v>
      </c>
      <c r="N37" s="1">
        <v>1396.98</v>
      </c>
      <c r="O37" s="4"/>
      <c r="P37" s="4"/>
      <c r="Q37" s="4"/>
      <c r="R37" s="4"/>
      <c r="S37" s="4"/>
      <c r="T37" s="4"/>
    </row>
    <row r="38" spans="1:20" x14ac:dyDescent="0.25">
      <c r="A38" s="1">
        <f t="shared" si="0"/>
        <v>34</v>
      </c>
      <c r="B38" s="1">
        <v>2.1949999999999998</v>
      </c>
      <c r="C38" s="1">
        <v>0.08</v>
      </c>
      <c r="D38" s="1">
        <v>0.19600000000000001</v>
      </c>
      <c r="E38" s="1">
        <v>2.3999999999999998E-3</v>
      </c>
      <c r="F38" s="1">
        <v>2.7000000000000001E-3</v>
      </c>
      <c r="G38" s="1">
        <v>316.52199999999999</v>
      </c>
      <c r="H38" s="1"/>
      <c r="I38" s="1">
        <v>1.7649999999999999</v>
      </c>
      <c r="J38" s="1">
        <v>0.40600000000000003</v>
      </c>
      <c r="K38" s="1">
        <v>4.9160000000000004</v>
      </c>
      <c r="L38" s="1">
        <v>6.8599999999999994E-2</v>
      </c>
      <c r="M38" s="1">
        <v>7.2300000000000003E-2</v>
      </c>
      <c r="N38" s="1">
        <v>1354.903</v>
      </c>
    </row>
    <row r="39" spans="1:20" x14ac:dyDescent="0.25">
      <c r="A39" s="1">
        <f t="shared" si="0"/>
        <v>35</v>
      </c>
      <c r="B39" s="1">
        <v>2.19</v>
      </c>
      <c r="C39" s="1">
        <v>7.9000000000000001E-2</v>
      </c>
      <c r="D39" s="1">
        <v>0.19700000000000001</v>
      </c>
      <c r="E39" s="1">
        <v>2.5000000000000001E-3</v>
      </c>
      <c r="F39" s="1">
        <v>2.8E-3</v>
      </c>
      <c r="G39" s="1">
        <v>313.87400000000002</v>
      </c>
      <c r="H39" s="1"/>
      <c r="I39" s="1">
        <v>1.726</v>
      </c>
      <c r="J39" s="1">
        <v>0.39700000000000002</v>
      </c>
      <c r="K39" s="1">
        <v>4.774</v>
      </c>
      <c r="L39" s="1">
        <v>6.5799999999999997E-2</v>
      </c>
      <c r="M39" s="1">
        <v>6.9400000000000003E-2</v>
      </c>
      <c r="N39" s="1">
        <v>1312.825</v>
      </c>
    </row>
    <row r="40" spans="1:20" x14ac:dyDescent="0.25">
      <c r="A40" s="1">
        <f t="shared" si="0"/>
        <v>36</v>
      </c>
      <c r="B40" s="1">
        <v>2.1859999999999999</v>
      </c>
      <c r="C40" s="1">
        <v>7.8E-2</v>
      </c>
      <c r="D40" s="1">
        <v>0.19800000000000001</v>
      </c>
      <c r="E40" s="1">
        <v>2.5000000000000001E-3</v>
      </c>
      <c r="F40" s="1">
        <v>2.8999999999999998E-3</v>
      </c>
      <c r="G40" s="1">
        <v>312.16399999999999</v>
      </c>
      <c r="H40" s="1"/>
      <c r="I40" s="1">
        <v>1.706</v>
      </c>
      <c r="J40" s="1">
        <v>0.39100000000000001</v>
      </c>
      <c r="K40" s="1">
        <v>4.7329999999999997</v>
      </c>
      <c r="L40" s="1">
        <v>6.4899999999999999E-2</v>
      </c>
      <c r="M40" s="1">
        <v>6.8400000000000002E-2</v>
      </c>
      <c r="N40" s="1">
        <v>1303.779</v>
      </c>
    </row>
    <row r="41" spans="1:20" x14ac:dyDescent="0.25">
      <c r="A41" s="1">
        <f t="shared" si="0"/>
        <v>37</v>
      </c>
      <c r="B41" s="1">
        <v>2.1819999999999999</v>
      </c>
      <c r="C41" s="1">
        <v>7.6999999999999999E-2</v>
      </c>
      <c r="D41" s="1">
        <v>0.19900000000000001</v>
      </c>
      <c r="E41" s="1">
        <v>2.5999999999999999E-3</v>
      </c>
      <c r="F41" s="1">
        <v>3.0000000000000001E-3</v>
      </c>
      <c r="G41" s="1">
        <v>310.45400000000001</v>
      </c>
      <c r="H41" s="1"/>
      <c r="I41" s="1">
        <v>1.6859999999999999</v>
      </c>
      <c r="J41" s="1">
        <v>0.38500000000000001</v>
      </c>
      <c r="K41" s="1">
        <v>4.6920000000000002</v>
      </c>
      <c r="L41" s="1">
        <v>6.4000000000000001E-2</v>
      </c>
      <c r="M41" s="1">
        <v>6.7500000000000004E-2</v>
      </c>
      <c r="N41" s="1">
        <v>1294.732</v>
      </c>
    </row>
    <row r="42" spans="1:20" x14ac:dyDescent="0.25">
      <c r="A42" s="1">
        <f t="shared" si="0"/>
        <v>38</v>
      </c>
      <c r="B42" s="1">
        <v>2.1779999999999999</v>
      </c>
      <c r="C42" s="1">
        <v>7.6999999999999999E-2</v>
      </c>
      <c r="D42" s="1">
        <v>0.2</v>
      </c>
      <c r="E42" s="1">
        <v>2.5999999999999999E-3</v>
      </c>
      <c r="F42" s="1">
        <v>3.0000000000000001E-3</v>
      </c>
      <c r="G42" s="1">
        <v>308.74400000000003</v>
      </c>
      <c r="H42" s="1"/>
      <c r="I42" s="1">
        <v>1.6659999999999999</v>
      </c>
      <c r="J42" s="1">
        <v>0.379</v>
      </c>
      <c r="K42" s="1">
        <v>4.6509999999999998</v>
      </c>
      <c r="L42" s="1">
        <v>6.3100000000000003E-2</v>
      </c>
      <c r="M42" s="1">
        <v>6.6500000000000004E-2</v>
      </c>
      <c r="N42" s="1">
        <v>1285.6849999999999</v>
      </c>
    </row>
    <row r="43" spans="1:20" x14ac:dyDescent="0.25">
      <c r="A43" s="1">
        <f t="shared" si="0"/>
        <v>39</v>
      </c>
      <c r="B43" s="1">
        <v>2.1739999999999999</v>
      </c>
      <c r="C43" s="1">
        <v>7.5999999999999998E-2</v>
      </c>
      <c r="D43" s="1">
        <v>0.2</v>
      </c>
      <c r="E43" s="1">
        <v>2.7000000000000001E-3</v>
      </c>
      <c r="F43" s="1">
        <v>3.0999999999999999E-3</v>
      </c>
      <c r="G43" s="1">
        <v>307.03399999999999</v>
      </c>
      <c r="H43" s="1"/>
      <c r="I43" s="1">
        <v>1.6459999999999999</v>
      </c>
      <c r="J43" s="1">
        <v>0.373</v>
      </c>
      <c r="K43" s="1">
        <v>4.6100000000000003</v>
      </c>
      <c r="L43" s="1">
        <v>6.2199999999999998E-2</v>
      </c>
      <c r="M43" s="1">
        <v>6.5600000000000006E-2</v>
      </c>
      <c r="N43" s="1">
        <v>1276.6389999999999</v>
      </c>
    </row>
    <row r="44" spans="1:20" x14ac:dyDescent="0.25">
      <c r="A44" s="1">
        <f t="shared" si="0"/>
        <v>40</v>
      </c>
      <c r="B44" s="1">
        <v>2.17</v>
      </c>
      <c r="C44" s="1">
        <v>7.4999999999999997E-2</v>
      </c>
      <c r="D44" s="1">
        <v>0.20100000000000001</v>
      </c>
      <c r="E44" s="1">
        <v>2.7000000000000001E-3</v>
      </c>
      <c r="F44" s="1">
        <v>3.2000000000000002E-3</v>
      </c>
      <c r="G44" s="1">
        <v>305.32400000000001</v>
      </c>
      <c r="H44" s="1"/>
      <c r="I44" s="1">
        <v>1.6259999999999999</v>
      </c>
      <c r="J44" s="1">
        <v>0.36599999999999999</v>
      </c>
      <c r="K44" s="1">
        <v>4.569</v>
      </c>
      <c r="L44" s="1">
        <v>6.13E-2</v>
      </c>
      <c r="M44" s="1">
        <v>6.4600000000000005E-2</v>
      </c>
      <c r="N44" s="1">
        <v>1267.5920000000001</v>
      </c>
    </row>
    <row r="45" spans="1:20" x14ac:dyDescent="0.25">
      <c r="A45" s="1">
        <f t="shared" si="0"/>
        <v>41</v>
      </c>
      <c r="B45" s="1">
        <v>2.1669999999999998</v>
      </c>
      <c r="C45" s="1">
        <v>7.4999999999999997E-2</v>
      </c>
      <c r="D45" s="1">
        <v>0.20200000000000001</v>
      </c>
      <c r="E45" s="1">
        <v>2.8E-3</v>
      </c>
      <c r="F45" s="1">
        <v>3.2000000000000002E-3</v>
      </c>
      <c r="G45" s="1">
        <v>303.95499999999998</v>
      </c>
      <c r="H45" s="1"/>
      <c r="I45" s="1">
        <v>1.611</v>
      </c>
      <c r="J45" s="1">
        <v>0.36199999999999999</v>
      </c>
      <c r="K45" s="1">
        <v>4.5359999999999996</v>
      </c>
      <c r="L45" s="1">
        <v>6.0600000000000001E-2</v>
      </c>
      <c r="M45" s="1">
        <v>6.3799999999999996E-2</v>
      </c>
      <c r="N45" s="1">
        <v>1260.296</v>
      </c>
    </row>
    <row r="46" spans="1:20" x14ac:dyDescent="0.25">
      <c r="A46" s="1">
        <f t="shared" si="0"/>
        <v>42</v>
      </c>
      <c r="B46" s="1">
        <v>2.1640000000000001</v>
      </c>
      <c r="C46" s="1">
        <v>7.3999999999999996E-2</v>
      </c>
      <c r="D46" s="1">
        <v>0.20300000000000001</v>
      </c>
      <c r="E46" s="1">
        <v>2.8E-3</v>
      </c>
      <c r="F46" s="1">
        <v>3.3E-3</v>
      </c>
      <c r="G46" s="1">
        <v>302.58600000000001</v>
      </c>
      <c r="H46" s="1"/>
      <c r="I46" s="1">
        <v>1.595</v>
      </c>
      <c r="J46" s="1">
        <v>0.35699999999999998</v>
      </c>
      <c r="K46" s="1">
        <v>4.5030000000000001</v>
      </c>
      <c r="L46" s="1">
        <v>5.9900000000000002E-2</v>
      </c>
      <c r="M46" s="1">
        <v>6.3100000000000003E-2</v>
      </c>
      <c r="N46" s="1">
        <v>1253.001</v>
      </c>
    </row>
    <row r="47" spans="1:20" x14ac:dyDescent="0.25">
      <c r="A47" s="1">
        <f t="shared" si="0"/>
        <v>43</v>
      </c>
      <c r="B47" s="1">
        <v>2.161</v>
      </c>
      <c r="C47" s="1">
        <v>7.3999999999999996E-2</v>
      </c>
      <c r="D47" s="1">
        <v>0.20300000000000001</v>
      </c>
      <c r="E47" s="1">
        <v>2.8999999999999998E-3</v>
      </c>
      <c r="F47" s="1">
        <v>3.3E-3</v>
      </c>
      <c r="G47" s="1">
        <v>301.21699999999998</v>
      </c>
      <c r="H47" s="1"/>
      <c r="I47" s="1">
        <v>1.579</v>
      </c>
      <c r="J47" s="1">
        <v>0.35199999999999998</v>
      </c>
      <c r="K47" s="1">
        <v>4.47</v>
      </c>
      <c r="L47" s="1">
        <v>5.91E-2</v>
      </c>
      <c r="M47" s="1">
        <v>6.2300000000000001E-2</v>
      </c>
      <c r="N47" s="1">
        <v>1245.7049999999999</v>
      </c>
    </row>
    <row r="48" spans="1:20" x14ac:dyDescent="0.25">
      <c r="A48" s="1">
        <f t="shared" si="0"/>
        <v>44</v>
      </c>
      <c r="B48" s="1">
        <v>2.1579999999999999</v>
      </c>
      <c r="C48" s="1">
        <v>7.2999999999999995E-2</v>
      </c>
      <c r="D48" s="1">
        <v>0.20399999999999999</v>
      </c>
      <c r="E48" s="1">
        <v>2.8999999999999998E-3</v>
      </c>
      <c r="F48" s="1">
        <v>3.3999999999999998E-3</v>
      </c>
      <c r="G48" s="1">
        <v>299.84800000000001</v>
      </c>
      <c r="H48" s="1"/>
      <c r="I48" s="1">
        <v>1.5629999999999999</v>
      </c>
      <c r="J48" s="1">
        <v>0.34699999999999998</v>
      </c>
      <c r="K48" s="1">
        <v>4.4379999999999997</v>
      </c>
      <c r="L48" s="1">
        <v>5.8400000000000001E-2</v>
      </c>
      <c r="M48" s="1">
        <v>6.1600000000000002E-2</v>
      </c>
      <c r="N48" s="1">
        <v>1238.4100000000001</v>
      </c>
    </row>
    <row r="49" spans="1:14" x14ac:dyDescent="0.25">
      <c r="A49" s="1">
        <f t="shared" si="0"/>
        <v>45</v>
      </c>
      <c r="B49" s="1">
        <v>2.1549999999999998</v>
      </c>
      <c r="C49" s="1">
        <v>7.1999999999999995E-2</v>
      </c>
      <c r="D49" s="1">
        <v>0.20499999999999999</v>
      </c>
      <c r="E49" s="1">
        <v>3.0000000000000001E-3</v>
      </c>
      <c r="F49" s="1">
        <v>3.3999999999999998E-3</v>
      </c>
      <c r="G49" s="1">
        <v>298.47899999999998</v>
      </c>
      <c r="H49" s="1"/>
      <c r="I49" s="1">
        <v>1.548</v>
      </c>
      <c r="J49" s="1">
        <v>0.34200000000000003</v>
      </c>
      <c r="K49" s="1">
        <v>4.4050000000000002</v>
      </c>
      <c r="L49" s="1">
        <v>5.7700000000000001E-2</v>
      </c>
      <c r="M49" s="1">
        <v>6.08E-2</v>
      </c>
      <c r="N49" s="1">
        <v>1231.114</v>
      </c>
    </row>
    <row r="50" spans="1:14" x14ac:dyDescent="0.25">
      <c r="A50" s="1">
        <f t="shared" si="0"/>
        <v>46</v>
      </c>
      <c r="B50" s="1">
        <v>2.1469999999999998</v>
      </c>
      <c r="C50" s="1">
        <v>7.1999999999999995E-2</v>
      </c>
      <c r="D50" s="1">
        <v>0.20499999999999999</v>
      </c>
      <c r="E50" s="1">
        <v>3.0000000000000001E-3</v>
      </c>
      <c r="F50" s="1">
        <v>3.3999999999999998E-3</v>
      </c>
      <c r="G50" s="1">
        <v>297.08100000000002</v>
      </c>
      <c r="H50" s="1"/>
      <c r="I50" s="1">
        <v>1.532</v>
      </c>
      <c r="J50" s="1">
        <v>0.33800000000000002</v>
      </c>
      <c r="K50" s="1">
        <v>4.3689999999999998</v>
      </c>
      <c r="L50" s="1">
        <v>5.67E-2</v>
      </c>
      <c r="M50" s="1">
        <v>5.9700000000000003E-2</v>
      </c>
      <c r="N50" s="1">
        <v>1221.259</v>
      </c>
    </row>
    <row r="51" spans="1:14" x14ac:dyDescent="0.25">
      <c r="A51" s="1">
        <f t="shared" si="0"/>
        <v>47</v>
      </c>
      <c r="B51" s="1">
        <v>2.1389999999999998</v>
      </c>
      <c r="C51" s="1">
        <v>7.0999999999999994E-2</v>
      </c>
      <c r="D51" s="1">
        <v>0.20599999999999999</v>
      </c>
      <c r="E51" s="1">
        <v>3.0000000000000001E-3</v>
      </c>
      <c r="F51" s="1">
        <v>3.3999999999999998E-3</v>
      </c>
      <c r="G51" s="1">
        <v>295.68400000000003</v>
      </c>
      <c r="H51" s="1"/>
      <c r="I51" s="1">
        <v>1.5169999999999999</v>
      </c>
      <c r="J51" s="1">
        <v>0.33400000000000002</v>
      </c>
      <c r="K51" s="1">
        <v>4.3330000000000002</v>
      </c>
      <c r="L51" s="1">
        <v>5.5599999999999997E-2</v>
      </c>
      <c r="M51" s="1">
        <v>5.8599999999999999E-2</v>
      </c>
      <c r="N51" s="1">
        <v>1211.405</v>
      </c>
    </row>
    <row r="52" spans="1:14" x14ac:dyDescent="0.25">
      <c r="A52" s="1">
        <f t="shared" si="0"/>
        <v>48</v>
      </c>
      <c r="B52" s="1">
        <v>2.13</v>
      </c>
      <c r="C52" s="1">
        <v>7.0999999999999994E-2</v>
      </c>
      <c r="D52" s="1">
        <v>0.20599999999999999</v>
      </c>
      <c r="E52" s="1">
        <v>3.0000000000000001E-3</v>
      </c>
      <c r="F52" s="1">
        <v>3.3999999999999998E-3</v>
      </c>
      <c r="G52" s="1">
        <v>294.28699999999998</v>
      </c>
      <c r="H52" s="1"/>
      <c r="I52" s="1">
        <v>1.502</v>
      </c>
      <c r="J52" s="1">
        <v>0.33</v>
      </c>
      <c r="K52" s="1">
        <v>4.2969999999999997</v>
      </c>
      <c r="L52" s="1">
        <v>5.4600000000000003E-2</v>
      </c>
      <c r="M52" s="1">
        <v>5.7500000000000002E-2</v>
      </c>
      <c r="N52" s="1">
        <v>1201.55</v>
      </c>
    </row>
    <row r="53" spans="1:14" x14ac:dyDescent="0.25">
      <c r="A53" s="1">
        <f t="shared" si="0"/>
        <v>49</v>
      </c>
      <c r="B53" s="1">
        <v>2.1219999999999999</v>
      </c>
      <c r="C53" s="1">
        <v>7.0000000000000007E-2</v>
      </c>
      <c r="D53" s="1">
        <v>0.20699999999999999</v>
      </c>
      <c r="E53" s="1">
        <v>3.0000000000000001E-3</v>
      </c>
      <c r="F53" s="1">
        <v>3.3999999999999998E-3</v>
      </c>
      <c r="G53" s="1">
        <v>292.89</v>
      </c>
      <c r="H53" s="1"/>
      <c r="I53" s="1">
        <v>1.486</v>
      </c>
      <c r="J53" s="1">
        <v>0.32600000000000001</v>
      </c>
      <c r="K53" s="1">
        <v>4.25</v>
      </c>
      <c r="L53" s="1">
        <v>5.3499999999999999E-2</v>
      </c>
      <c r="M53" s="1">
        <v>5.6399999999999999E-2</v>
      </c>
      <c r="N53" s="1">
        <v>1191.6949999999999</v>
      </c>
    </row>
    <row r="54" spans="1:14" x14ac:dyDescent="0.25">
      <c r="A54" s="1">
        <f t="shared" si="0"/>
        <v>50</v>
      </c>
      <c r="B54" s="1">
        <v>2.1139999999999999</v>
      </c>
      <c r="C54" s="1">
        <v>7.0000000000000007E-2</v>
      </c>
      <c r="D54" s="1">
        <v>0.20699999999999999</v>
      </c>
      <c r="E54" s="1">
        <v>3.0000000000000001E-3</v>
      </c>
      <c r="F54" s="1">
        <v>3.3999999999999998E-3</v>
      </c>
      <c r="G54" s="1">
        <v>291.49200000000002</v>
      </c>
      <c r="H54" s="1"/>
      <c r="I54" s="1">
        <v>1.4710000000000001</v>
      </c>
      <c r="J54" s="1">
        <v>0.32200000000000001</v>
      </c>
      <c r="K54" s="1">
        <v>4.2240000000000002</v>
      </c>
      <c r="L54" s="1">
        <v>5.2499999999999998E-2</v>
      </c>
      <c r="M54" s="1">
        <v>5.5300000000000002E-2</v>
      </c>
      <c r="N54" s="1">
        <v>1181.8409999999999</v>
      </c>
    </row>
    <row r="55" spans="1:14" x14ac:dyDescent="0.25">
      <c r="A55" s="1">
        <f t="shared" si="0"/>
        <v>51</v>
      </c>
      <c r="B55" s="1">
        <v>2.1030000000000002</v>
      </c>
      <c r="C55" s="1">
        <v>6.9000000000000006E-2</v>
      </c>
      <c r="D55" s="1">
        <v>0.20699999999999999</v>
      </c>
      <c r="E55" s="1">
        <v>3.0000000000000001E-3</v>
      </c>
      <c r="F55" s="1">
        <v>3.3999999999999998E-3</v>
      </c>
      <c r="G55" s="1">
        <v>289.35300000000001</v>
      </c>
      <c r="H55" s="1"/>
      <c r="I55" s="1">
        <v>1.4570000000000001</v>
      </c>
      <c r="J55" s="1">
        <v>0.31900000000000001</v>
      </c>
      <c r="K55" s="1">
        <v>4.1920000000000002</v>
      </c>
      <c r="L55" s="1">
        <v>5.1400000000000001E-2</v>
      </c>
      <c r="M55" s="1">
        <v>5.4199999999999998E-2</v>
      </c>
      <c r="N55" s="1">
        <v>1172.1389999999999</v>
      </c>
    </row>
    <row r="56" spans="1:14" x14ac:dyDescent="0.25">
      <c r="A56" s="1">
        <f t="shared" si="0"/>
        <v>52</v>
      </c>
      <c r="B56" s="1">
        <v>2.0920000000000001</v>
      </c>
      <c r="C56" s="1">
        <v>6.9000000000000006E-2</v>
      </c>
      <c r="D56" s="1">
        <v>0.20799999999999999</v>
      </c>
      <c r="E56" s="1">
        <v>3.0000000000000001E-3</v>
      </c>
      <c r="F56" s="1">
        <v>3.3999999999999998E-3</v>
      </c>
      <c r="G56" s="1">
        <v>289.35300000000001</v>
      </c>
      <c r="H56" s="1"/>
      <c r="I56" s="1">
        <v>1.444</v>
      </c>
      <c r="J56" s="1">
        <v>0.316</v>
      </c>
      <c r="K56" s="1">
        <v>4.1589999999999998</v>
      </c>
      <c r="L56" s="1">
        <v>5.0299999999999997E-2</v>
      </c>
      <c r="M56" s="1">
        <v>5.2999999999999999E-2</v>
      </c>
      <c r="N56" s="1">
        <v>1162.4380000000001</v>
      </c>
    </row>
    <row r="57" spans="1:14" x14ac:dyDescent="0.25">
      <c r="A57" s="1">
        <f t="shared" si="0"/>
        <v>53</v>
      </c>
      <c r="B57" s="1">
        <v>2.081</v>
      </c>
      <c r="C57" s="1">
        <v>6.9000000000000006E-2</v>
      </c>
      <c r="D57" s="1">
        <v>0.20799999999999999</v>
      </c>
      <c r="E57" s="1">
        <v>2.8999999999999998E-3</v>
      </c>
      <c r="F57" s="1">
        <v>3.3E-3</v>
      </c>
      <c r="G57" s="1">
        <v>288.28300000000002</v>
      </c>
      <c r="H57" s="1"/>
      <c r="I57" s="1">
        <v>1.43</v>
      </c>
      <c r="J57" s="1">
        <v>0.312</v>
      </c>
      <c r="K57" s="1">
        <v>4.1269999999999998</v>
      </c>
      <c r="L57" s="1">
        <v>4.9299999999999997E-2</v>
      </c>
      <c r="M57" s="1">
        <v>5.1900000000000002E-2</v>
      </c>
      <c r="N57" s="1">
        <v>1152.7370000000001</v>
      </c>
    </row>
    <row r="58" spans="1:14" x14ac:dyDescent="0.25">
      <c r="A58" s="1">
        <f t="shared" si="0"/>
        <v>54</v>
      </c>
      <c r="B58" s="1">
        <v>2.0699999999999998</v>
      </c>
      <c r="C58" s="1">
        <v>6.8000000000000005E-2</v>
      </c>
      <c r="D58" s="1">
        <v>0.20799999999999999</v>
      </c>
      <c r="E58" s="1">
        <v>2.8999999999999998E-3</v>
      </c>
      <c r="F58" s="1">
        <v>3.3E-3</v>
      </c>
      <c r="G58" s="1">
        <v>287.214</v>
      </c>
      <c r="H58" s="1"/>
      <c r="I58" s="1">
        <v>1.4159999999999999</v>
      </c>
      <c r="J58" s="1">
        <v>0.309</v>
      </c>
      <c r="K58" s="1">
        <v>4.0940000000000003</v>
      </c>
      <c r="L58" s="1">
        <v>4.82E-2</v>
      </c>
      <c r="M58" s="1">
        <v>5.0700000000000002E-2</v>
      </c>
      <c r="N58" s="1">
        <v>1143.0360000000001</v>
      </c>
    </row>
    <row r="59" spans="1:14" x14ac:dyDescent="0.25">
      <c r="A59" s="1">
        <f t="shared" si="0"/>
        <v>55</v>
      </c>
      <c r="B59" s="1">
        <v>2.0590000000000002</v>
      </c>
      <c r="C59" s="1">
        <v>6.8000000000000005E-2</v>
      </c>
      <c r="D59" s="1">
        <v>0.20899999999999999</v>
      </c>
      <c r="E59" s="1">
        <v>2.8999999999999998E-3</v>
      </c>
      <c r="F59" s="1">
        <v>3.3E-3</v>
      </c>
      <c r="G59" s="1">
        <v>286.14400000000001</v>
      </c>
      <c r="H59" s="1"/>
      <c r="I59" s="1">
        <v>1.403</v>
      </c>
      <c r="J59" s="1">
        <v>0.30599999999999999</v>
      </c>
      <c r="K59" s="1">
        <v>4.0620000000000003</v>
      </c>
      <c r="L59" s="1">
        <v>4.7100000000000003E-2</v>
      </c>
      <c r="M59" s="1">
        <v>4.9599999999999998E-2</v>
      </c>
      <c r="N59" s="1">
        <v>1133.3340000000001</v>
      </c>
    </row>
    <row r="60" spans="1:14" x14ac:dyDescent="0.25">
      <c r="A60" s="1">
        <f t="shared" si="0"/>
        <v>56</v>
      </c>
      <c r="B60" s="1">
        <v>2.0569999999999999</v>
      </c>
      <c r="C60" s="1">
        <v>6.7000000000000004E-2</v>
      </c>
      <c r="D60" s="1">
        <v>0.20899999999999999</v>
      </c>
      <c r="E60" s="1">
        <v>2.8999999999999998E-3</v>
      </c>
      <c r="F60" s="1">
        <v>3.3E-3</v>
      </c>
      <c r="G60" s="1">
        <v>285.53899999999999</v>
      </c>
      <c r="H60" s="1"/>
      <c r="I60" s="1">
        <v>1.39</v>
      </c>
      <c r="J60" s="1">
        <v>0.30199999999999999</v>
      </c>
      <c r="K60" s="1">
        <v>4.0419999999999998</v>
      </c>
      <c r="L60" s="1">
        <v>4.6300000000000001E-2</v>
      </c>
      <c r="M60" s="1">
        <v>4.8800000000000003E-2</v>
      </c>
      <c r="N60" s="1">
        <v>1129.173</v>
      </c>
    </row>
    <row r="61" spans="1:14" x14ac:dyDescent="0.25">
      <c r="A61" s="1">
        <f t="shared" si="0"/>
        <v>57</v>
      </c>
      <c r="B61" s="1">
        <v>2.0550000000000002</v>
      </c>
      <c r="C61" s="1">
        <v>6.7000000000000004E-2</v>
      </c>
      <c r="D61" s="1">
        <v>0.21</v>
      </c>
      <c r="E61" s="1">
        <v>2.8999999999999998E-3</v>
      </c>
      <c r="F61" s="1">
        <v>3.3E-3</v>
      </c>
      <c r="G61" s="1">
        <v>284.93400000000003</v>
      </c>
      <c r="H61" s="1"/>
      <c r="I61" s="1">
        <v>1.377</v>
      </c>
      <c r="J61" s="1">
        <v>0.29899999999999999</v>
      </c>
      <c r="K61" s="1">
        <v>4.0229999999999997</v>
      </c>
      <c r="L61" s="1">
        <v>4.5600000000000002E-2</v>
      </c>
      <c r="M61" s="1">
        <v>4.8000000000000001E-2</v>
      </c>
      <c r="N61" s="1">
        <v>1125.0119999999999</v>
      </c>
    </row>
    <row r="62" spans="1:14" x14ac:dyDescent="0.25">
      <c r="A62" s="1">
        <f t="shared" si="0"/>
        <v>58</v>
      </c>
      <c r="B62" s="1">
        <v>2.0529999999999999</v>
      </c>
      <c r="C62" s="1">
        <v>6.7000000000000004E-2</v>
      </c>
      <c r="D62" s="1">
        <v>0.21099999999999999</v>
      </c>
      <c r="E62" s="1">
        <v>2.8E-3</v>
      </c>
      <c r="F62" s="1">
        <v>3.2000000000000002E-3</v>
      </c>
      <c r="G62" s="1">
        <v>284.32799999999997</v>
      </c>
      <c r="H62" s="1"/>
      <c r="I62" s="1">
        <v>1.3640000000000001</v>
      </c>
      <c r="J62" s="1">
        <v>0.29599999999999999</v>
      </c>
      <c r="K62" s="1">
        <v>4.0030000000000001</v>
      </c>
      <c r="L62" s="1">
        <v>4.48E-2</v>
      </c>
      <c r="M62" s="1">
        <v>4.7300000000000002E-2</v>
      </c>
      <c r="N62" s="1">
        <v>1120.8499999999999</v>
      </c>
    </row>
    <row r="63" spans="1:14" x14ac:dyDescent="0.25">
      <c r="A63" s="1">
        <f t="shared" si="0"/>
        <v>59</v>
      </c>
      <c r="B63" s="1">
        <v>2.0510000000000002</v>
      </c>
      <c r="C63" s="1">
        <v>6.7000000000000004E-2</v>
      </c>
      <c r="D63" s="1">
        <v>0.21099999999999999</v>
      </c>
      <c r="E63" s="1">
        <v>2.8E-3</v>
      </c>
      <c r="F63" s="1">
        <v>3.2000000000000002E-3</v>
      </c>
      <c r="G63" s="1">
        <v>283.72300000000001</v>
      </c>
      <c r="H63" s="1"/>
      <c r="I63" s="1">
        <v>1.3520000000000001</v>
      </c>
      <c r="J63" s="1">
        <v>0.29199999999999998</v>
      </c>
      <c r="K63" s="1">
        <v>3.984</v>
      </c>
      <c r="L63" s="1">
        <v>4.41E-2</v>
      </c>
      <c r="M63" s="1">
        <v>4.65E-2</v>
      </c>
      <c r="N63" s="1">
        <v>1116.6890000000001</v>
      </c>
    </row>
    <row r="64" spans="1:14" x14ac:dyDescent="0.25">
      <c r="A64" s="1">
        <f t="shared" si="0"/>
        <v>60</v>
      </c>
      <c r="B64" s="1">
        <v>2.048</v>
      </c>
      <c r="C64" s="1">
        <v>6.6000000000000003E-2</v>
      </c>
      <c r="D64" s="1">
        <v>0.21199999999999999</v>
      </c>
      <c r="E64" s="1">
        <v>2.8E-3</v>
      </c>
      <c r="F64" s="1">
        <v>3.2000000000000002E-3</v>
      </c>
      <c r="G64" s="1">
        <v>283.11700000000002</v>
      </c>
      <c r="H64" s="1"/>
      <c r="I64" s="1">
        <v>1.339</v>
      </c>
      <c r="J64" s="1">
        <v>6.2889999999999997</v>
      </c>
      <c r="K64" s="1">
        <v>3.964</v>
      </c>
      <c r="L64" s="1">
        <v>4.3299999999999998E-2</v>
      </c>
      <c r="M64" s="1">
        <v>4.5699999999999998E-2</v>
      </c>
      <c r="N64" s="1">
        <v>1112.528</v>
      </c>
    </row>
    <row r="65" spans="1:14" x14ac:dyDescent="0.25">
      <c r="A65" s="1">
        <f t="shared" si="0"/>
        <v>61</v>
      </c>
      <c r="B65" s="1">
        <v>2.06</v>
      </c>
      <c r="C65" s="1">
        <v>6.7000000000000004E-2</v>
      </c>
      <c r="D65" s="1">
        <v>0.214</v>
      </c>
      <c r="E65" s="1">
        <v>2.8E-3</v>
      </c>
      <c r="F65" s="1">
        <v>3.2000000000000002E-3</v>
      </c>
      <c r="G65" s="1">
        <v>283.60500000000002</v>
      </c>
      <c r="H65" s="1"/>
      <c r="I65" s="1">
        <v>1.3320000000000001</v>
      </c>
      <c r="J65" s="1">
        <v>0.28599999999999998</v>
      </c>
      <c r="K65" s="1">
        <v>4.01</v>
      </c>
      <c r="L65" s="1">
        <v>4.3200000000000002E-2</v>
      </c>
      <c r="M65" s="1">
        <v>4.5600000000000002E-2</v>
      </c>
      <c r="N65" s="1">
        <v>1124.4960000000001</v>
      </c>
    </row>
    <row r="66" spans="1:14" x14ac:dyDescent="0.25">
      <c r="A66" s="1">
        <f t="shared" si="0"/>
        <v>62</v>
      </c>
      <c r="B66" s="1">
        <v>2.0720000000000001</v>
      </c>
      <c r="C66" s="1">
        <v>6.7000000000000004E-2</v>
      </c>
      <c r="D66" s="1">
        <v>0.216</v>
      </c>
      <c r="E66" s="1">
        <v>2.8E-3</v>
      </c>
      <c r="F66" s="1">
        <v>3.2000000000000002E-3</v>
      </c>
      <c r="G66" s="1">
        <v>284.09300000000002</v>
      </c>
      <c r="H66" s="1"/>
      <c r="I66" s="1">
        <v>1.3240000000000001</v>
      </c>
      <c r="J66" s="1">
        <v>0.28299999999999997</v>
      </c>
      <c r="K66" s="1">
        <v>4.0549999999999997</v>
      </c>
      <c r="L66" s="1">
        <v>4.3400000000000001E-2</v>
      </c>
      <c r="M66" s="1">
        <v>4.5499999999999999E-2</v>
      </c>
      <c r="N66" s="1">
        <v>1136.4639999999999</v>
      </c>
    </row>
    <row r="67" spans="1:14" x14ac:dyDescent="0.25">
      <c r="A67" s="1">
        <f t="shared" si="0"/>
        <v>63</v>
      </c>
      <c r="B67" s="1">
        <v>2.0840000000000001</v>
      </c>
      <c r="C67" s="1">
        <v>6.7000000000000004E-2</v>
      </c>
      <c r="D67" s="1">
        <v>0.218</v>
      </c>
      <c r="E67" s="1">
        <v>2.8E-3</v>
      </c>
      <c r="F67" s="1">
        <v>3.2000000000000002E-3</v>
      </c>
      <c r="G67" s="1">
        <v>284.58100000000002</v>
      </c>
      <c r="H67" s="1"/>
      <c r="I67" s="1">
        <v>1.3169999999999999</v>
      </c>
      <c r="J67" s="1">
        <v>0.28000000000000003</v>
      </c>
      <c r="K67" s="1">
        <v>4.101</v>
      </c>
      <c r="L67" s="1">
        <v>4.2900000000000001E-2</v>
      </c>
      <c r="M67" s="1">
        <v>4.53E-2</v>
      </c>
      <c r="N67" s="1">
        <v>1148.432</v>
      </c>
    </row>
    <row r="68" spans="1:14" x14ac:dyDescent="0.25">
      <c r="A68" s="1">
        <f t="shared" si="0"/>
        <v>64</v>
      </c>
      <c r="B68" s="1">
        <v>2.0950000000000002</v>
      </c>
      <c r="C68" s="1">
        <v>6.7000000000000004E-2</v>
      </c>
      <c r="D68" s="1">
        <v>0.22</v>
      </c>
      <c r="E68" s="1">
        <v>2.8E-3</v>
      </c>
      <c r="F68" s="1">
        <v>3.2000000000000002E-3</v>
      </c>
      <c r="G68" s="1">
        <v>285.06900000000002</v>
      </c>
      <c r="H68" s="1"/>
      <c r="I68" s="1">
        <v>1.31</v>
      </c>
      <c r="J68" s="1">
        <v>0.27800000000000002</v>
      </c>
      <c r="K68" s="1">
        <v>4.1470000000000002</v>
      </c>
      <c r="L68" s="1">
        <v>4.2799999999999998E-2</v>
      </c>
      <c r="M68" s="1">
        <v>4.5199999999999997E-2</v>
      </c>
      <c r="N68" s="1">
        <v>1160.4010000000001</v>
      </c>
    </row>
    <row r="69" spans="1:14" x14ac:dyDescent="0.25">
      <c r="A69" s="1">
        <f t="shared" si="0"/>
        <v>65</v>
      </c>
      <c r="B69" s="1">
        <v>2.1070000000000002</v>
      </c>
      <c r="C69" s="1">
        <v>6.7000000000000004E-2</v>
      </c>
      <c r="D69" s="1">
        <v>0.222</v>
      </c>
      <c r="E69" s="1">
        <v>2.8E-3</v>
      </c>
      <c r="F69" s="1">
        <v>3.2000000000000002E-3</v>
      </c>
      <c r="G69" s="1">
        <v>285.55700000000002</v>
      </c>
      <c r="H69" s="1"/>
      <c r="I69" s="1">
        <v>1.3029999999999999</v>
      </c>
      <c r="J69" s="1">
        <v>0.27500000000000002</v>
      </c>
      <c r="K69" s="1">
        <v>4.1920000000000002</v>
      </c>
      <c r="L69" s="1">
        <v>4.2700000000000002E-2</v>
      </c>
      <c r="M69" s="1">
        <v>4.5100000000000001E-2</v>
      </c>
      <c r="N69" s="1">
        <v>1172.3689999999999</v>
      </c>
    </row>
    <row r="70" spans="1:14" x14ac:dyDescent="0.25">
      <c r="A70" s="1">
        <f t="shared" si="0"/>
        <v>66</v>
      </c>
      <c r="B70" s="1">
        <v>2.1549999999999998</v>
      </c>
      <c r="C70" s="1">
        <v>6.8000000000000005E-2</v>
      </c>
      <c r="D70" s="1">
        <v>0.22600000000000001</v>
      </c>
      <c r="E70" s="1">
        <v>2.8999999999999998E-3</v>
      </c>
      <c r="F70" s="1">
        <v>3.3E-3</v>
      </c>
      <c r="G70" s="1">
        <v>287.36399999999998</v>
      </c>
      <c r="H70" s="1"/>
      <c r="I70" s="1">
        <v>1.3009999999999999</v>
      </c>
      <c r="J70" s="1">
        <v>0.27300000000000002</v>
      </c>
      <c r="K70" s="1">
        <v>4.2350000000000003</v>
      </c>
      <c r="L70" s="1">
        <v>4.2599999999999999E-2</v>
      </c>
      <c r="M70" s="1">
        <v>4.4999999999999998E-2</v>
      </c>
      <c r="N70" s="1">
        <v>1183.441</v>
      </c>
    </row>
    <row r="71" spans="1:14" x14ac:dyDescent="0.25">
      <c r="A71" s="1">
        <f t="shared" si="0"/>
        <v>67</v>
      </c>
      <c r="B71" s="1">
        <v>2.2029999999999998</v>
      </c>
      <c r="C71" s="1">
        <v>6.9000000000000006E-2</v>
      </c>
      <c r="D71" s="1">
        <v>0.23</v>
      </c>
      <c r="E71" s="1">
        <v>2.8999999999999998E-3</v>
      </c>
      <c r="F71" s="1">
        <v>3.3E-3</v>
      </c>
      <c r="G71" s="1">
        <v>289.17099999999999</v>
      </c>
      <c r="H71" s="1"/>
      <c r="I71" s="1">
        <v>1.2989999999999999</v>
      </c>
      <c r="J71" s="1">
        <v>0.27</v>
      </c>
      <c r="K71" s="1">
        <v>4.2770000000000001</v>
      </c>
      <c r="L71" s="1">
        <v>4.2500000000000003E-2</v>
      </c>
      <c r="M71" s="1">
        <v>4.4900000000000002E-2</v>
      </c>
      <c r="N71" s="1">
        <v>1194.5139999999999</v>
      </c>
    </row>
    <row r="72" spans="1:14" x14ac:dyDescent="0.25">
      <c r="A72" s="1">
        <f t="shared" si="0"/>
        <v>68</v>
      </c>
      <c r="B72" s="1">
        <v>2.2509999999999999</v>
      </c>
      <c r="C72" s="1">
        <v>7.0000000000000007E-2</v>
      </c>
      <c r="D72" s="1">
        <v>0.23400000000000001</v>
      </c>
      <c r="E72" s="1">
        <v>3.0000000000000001E-3</v>
      </c>
      <c r="F72" s="1">
        <v>3.3999999999999998E-3</v>
      </c>
      <c r="G72" s="1">
        <v>290.97699999999998</v>
      </c>
      <c r="H72" s="1"/>
      <c r="I72" s="1">
        <v>1.2969999999999999</v>
      </c>
      <c r="J72" s="1">
        <v>0.26800000000000002</v>
      </c>
      <c r="K72" s="1">
        <v>4.319</v>
      </c>
      <c r="L72" s="1">
        <v>4.24E-2</v>
      </c>
      <c r="M72" s="1">
        <v>4.4699999999999997E-2</v>
      </c>
      <c r="N72" s="1">
        <v>1205.586</v>
      </c>
    </row>
    <row r="73" spans="1:14" x14ac:dyDescent="0.25">
      <c r="A73" s="1">
        <f>A72+1</f>
        <v>69</v>
      </c>
      <c r="B73" s="1">
        <v>2.298</v>
      </c>
      <c r="C73" s="1">
        <v>7.0999999999999994E-2</v>
      </c>
      <c r="D73" s="1">
        <v>0.23799999999999999</v>
      </c>
      <c r="E73" s="1">
        <v>3.0000000000000001E-3</v>
      </c>
      <c r="F73" s="1">
        <v>3.3999999999999998E-3</v>
      </c>
      <c r="G73" s="1">
        <v>292.78399999999999</v>
      </c>
      <c r="H73" s="1"/>
      <c r="I73" s="1">
        <v>1.2949999999999999</v>
      </c>
      <c r="J73" s="1">
        <v>0.26600000000000001</v>
      </c>
      <c r="K73" s="1">
        <v>4.3609999999999998</v>
      </c>
      <c r="L73" s="1">
        <v>4.2299999999999997E-2</v>
      </c>
      <c r="M73" s="1">
        <v>4.4600000000000001E-2</v>
      </c>
      <c r="N73" s="1">
        <v>1216.6579999999999</v>
      </c>
    </row>
    <row r="74" spans="1:14" x14ac:dyDescent="0.25">
      <c r="A74" s="1">
        <f>A73+1</f>
        <v>70</v>
      </c>
      <c r="B74" s="1">
        <v>2.3460000000000001</v>
      </c>
      <c r="C74" s="1">
        <v>7.1999999999999995E-2</v>
      </c>
      <c r="D74" s="1">
        <v>0.24199999999999999</v>
      </c>
      <c r="E74" s="1">
        <v>3.0999999999999999E-3</v>
      </c>
      <c r="F74" s="1">
        <v>3.5000000000000001E-3</v>
      </c>
      <c r="G74" s="1">
        <v>294.59100000000001</v>
      </c>
      <c r="H74" s="1"/>
      <c r="I74" s="1">
        <v>1.2929999999999999</v>
      </c>
      <c r="J74" s="1">
        <v>0.26300000000000001</v>
      </c>
      <c r="K74" s="1">
        <v>4.4039999999999999</v>
      </c>
      <c r="L74" s="1">
        <v>4.2200000000000001E-2</v>
      </c>
      <c r="M74" s="1">
        <v>4.4499999999999998E-2</v>
      </c>
      <c r="N74" s="1">
        <v>1227.731</v>
      </c>
    </row>
    <row r="75" spans="1:14" x14ac:dyDescent="0.25">
      <c r="A75" s="1">
        <f>A74+1</f>
        <v>71</v>
      </c>
      <c r="B75" s="1">
        <v>2.4649999999999999</v>
      </c>
      <c r="C75" s="1">
        <v>7.3999999999999996E-2</v>
      </c>
      <c r="D75" s="1">
        <v>0.247</v>
      </c>
      <c r="E75" s="1">
        <v>3.2000000000000002E-3</v>
      </c>
      <c r="F75" s="1">
        <v>3.5999999999999999E-3</v>
      </c>
      <c r="G75" s="1">
        <v>297.512</v>
      </c>
      <c r="H75" s="1"/>
      <c r="I75" s="1">
        <v>1.2949999999999999</v>
      </c>
      <c r="J75" s="1">
        <v>0.26600000000000001</v>
      </c>
      <c r="K75" s="1">
        <v>4.3609999999999998</v>
      </c>
      <c r="L75" s="1">
        <v>4.2299999999999997E-2</v>
      </c>
      <c r="M75" s="1">
        <v>4.4600000000000001E-2</v>
      </c>
      <c r="N75" s="1">
        <v>1216.6579999999999</v>
      </c>
    </row>
    <row r="76" spans="1:14" x14ac:dyDescent="0.25">
      <c r="A76" s="1">
        <f>A75+1</f>
        <v>72</v>
      </c>
      <c r="B76" s="1">
        <v>2.5840000000000001</v>
      </c>
      <c r="C76" s="1">
        <v>7.4999999999999997E-2</v>
      </c>
      <c r="D76" s="1">
        <v>0.253</v>
      </c>
      <c r="E76" s="1">
        <v>3.3E-3</v>
      </c>
      <c r="F76" s="1">
        <v>3.7000000000000002E-3</v>
      </c>
      <c r="G76" s="1">
        <v>300.43200000000002</v>
      </c>
      <c r="H76" s="1"/>
      <c r="I76" s="1">
        <v>1.3</v>
      </c>
      <c r="J76" s="1">
        <v>0.26200000000000001</v>
      </c>
      <c r="K76" s="1">
        <v>4.4589999999999996</v>
      </c>
      <c r="L76" s="1">
        <v>4.2299999999999997E-2</v>
      </c>
      <c r="M76" s="1">
        <v>4.4600000000000001E-2</v>
      </c>
      <c r="N76" s="1">
        <v>1243.1669999999999</v>
      </c>
    </row>
    <row r="77" spans="1:14" x14ac:dyDescent="0.25">
      <c r="A77" s="1">
        <v>73</v>
      </c>
      <c r="B77" s="1">
        <v>2.702</v>
      </c>
      <c r="C77" s="1">
        <v>7.6999999999999999E-2</v>
      </c>
      <c r="D77" s="1">
        <v>0.25900000000000001</v>
      </c>
      <c r="E77" s="1">
        <v>3.3E-3</v>
      </c>
      <c r="F77" s="1">
        <v>3.8999999999999998E-3</v>
      </c>
      <c r="G77" s="1">
        <v>303.35300000000001</v>
      </c>
      <c r="H77" s="1"/>
      <c r="I77" s="1">
        <v>1.3120000000000001</v>
      </c>
      <c r="J77" s="1">
        <v>0.25900000000000001</v>
      </c>
      <c r="K77" s="1">
        <v>4.57</v>
      </c>
      <c r="L77" s="1">
        <v>4.24E-2</v>
      </c>
      <c r="M77" s="1">
        <v>4.4699999999999997E-2</v>
      </c>
      <c r="N77" s="1">
        <v>1274.038</v>
      </c>
    </row>
    <row r="78" spans="1:14" x14ac:dyDescent="0.25">
      <c r="A78" s="1">
        <v>74</v>
      </c>
      <c r="B78" s="1">
        <v>2.8210000000000002</v>
      </c>
      <c r="C78" s="1">
        <v>7.9000000000000001E-2</v>
      </c>
      <c r="D78" s="1">
        <v>0.26400000000000001</v>
      </c>
      <c r="E78" s="1">
        <v>3.3999999999999998E-3</v>
      </c>
      <c r="F78" s="1">
        <v>4.0000000000000001E-3</v>
      </c>
      <c r="G78" s="1">
        <v>306.274</v>
      </c>
      <c r="H78" s="1"/>
      <c r="I78" s="1">
        <v>1.3180000000000001</v>
      </c>
      <c r="J78" s="1">
        <v>0.25700000000000001</v>
      </c>
      <c r="K78" s="1">
        <v>4.6260000000000003</v>
      </c>
      <c r="L78" s="1">
        <v>4.2500000000000003E-2</v>
      </c>
      <c r="M78" s="1">
        <v>4.48E-2</v>
      </c>
      <c r="N78" s="1">
        <v>1289.4739999999999</v>
      </c>
    </row>
    <row r="79" spans="1:14" x14ac:dyDescent="0.25">
      <c r="A79" s="1">
        <v>75</v>
      </c>
      <c r="B79" s="1">
        <v>2.94</v>
      </c>
      <c r="C79" s="1">
        <v>0.08</v>
      </c>
      <c r="D79" s="1">
        <v>0.27</v>
      </c>
      <c r="E79" s="1">
        <v>3.5000000000000001E-3</v>
      </c>
      <c r="F79" s="1">
        <v>4.1000000000000003E-3</v>
      </c>
      <c r="G79" s="1">
        <v>309.19499999999999</v>
      </c>
      <c r="H79" s="1"/>
      <c r="I79" s="1">
        <v>1.3240000000000001</v>
      </c>
      <c r="J79" s="1">
        <v>0.25600000000000001</v>
      </c>
      <c r="K79" s="1">
        <v>4.681</v>
      </c>
      <c r="L79" s="1">
        <v>4.2599999999999999E-2</v>
      </c>
      <c r="M79" s="1">
        <v>4.4900000000000002E-2</v>
      </c>
      <c r="N79" s="1">
        <v>1304.9100000000001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45B01-AD82-4F5E-A8D4-889381081E5A}">
  <dimension ref="A33:P109"/>
  <sheetViews>
    <sheetView topLeftCell="A25" workbookViewId="0">
      <selection activeCell="C36" sqref="C36"/>
    </sheetView>
  </sheetViews>
  <sheetFormatPr defaultRowHeight="15" x14ac:dyDescent="0.25"/>
  <cols>
    <col min="2" max="2" width="19.7109375" bestFit="1" customWidth="1"/>
    <col min="3" max="3" width="13.7109375" bestFit="1" customWidth="1"/>
  </cols>
  <sheetData>
    <row r="33" spans="1:15" ht="15.75" thickBot="1" x14ac:dyDescent="0.3">
      <c r="D33">
        <v>1</v>
      </c>
      <c r="E33">
        <v>2</v>
      </c>
      <c r="F33">
        <v>3</v>
      </c>
      <c r="G33">
        <v>4</v>
      </c>
      <c r="H33">
        <v>5</v>
      </c>
      <c r="I33">
        <v>6</v>
      </c>
      <c r="J33">
        <v>7</v>
      </c>
      <c r="K33">
        <v>8</v>
      </c>
    </row>
    <row r="34" spans="1:15" x14ac:dyDescent="0.25">
      <c r="A34" s="1" t="s">
        <v>0</v>
      </c>
      <c r="B34" s="1" t="s">
        <v>78</v>
      </c>
      <c r="C34" t="s">
        <v>79</v>
      </c>
      <c r="D34" t="s">
        <v>65</v>
      </c>
      <c r="E34" t="s">
        <v>66</v>
      </c>
      <c r="F34" t="s">
        <v>61</v>
      </c>
      <c r="G34" t="s">
        <v>62</v>
      </c>
      <c r="H34" t="s">
        <v>52</v>
      </c>
      <c r="I34" t="s">
        <v>53</v>
      </c>
      <c r="J34" t="s">
        <v>54</v>
      </c>
      <c r="K34" t="s">
        <v>55</v>
      </c>
      <c r="N34" s="11"/>
      <c r="O34" s="11" t="s">
        <v>39</v>
      </c>
    </row>
    <row r="35" spans="1:15" x14ac:dyDescent="0.25">
      <c r="A35" s="2">
        <v>0</v>
      </c>
      <c r="B35" s="2"/>
      <c r="C35">
        <v>35</v>
      </c>
      <c r="D35">
        <f>A35^8</f>
        <v>0</v>
      </c>
      <c r="E35">
        <f>A35^7</f>
        <v>0</v>
      </c>
      <c r="F35">
        <f>A35^6</f>
        <v>0</v>
      </c>
      <c r="G35">
        <f>A35^5</f>
        <v>0</v>
      </c>
      <c r="H35">
        <f>A35^4</f>
        <v>0</v>
      </c>
      <c r="I35">
        <f>A35^3</f>
        <v>0</v>
      </c>
      <c r="J35">
        <f>A35^2</f>
        <v>0</v>
      </c>
      <c r="K35">
        <f>A35</f>
        <v>0</v>
      </c>
      <c r="N35" s="9" t="s">
        <v>33</v>
      </c>
      <c r="O35" s="9">
        <v>218.99900000000252</v>
      </c>
    </row>
    <row r="36" spans="1:15" x14ac:dyDescent="0.25">
      <c r="A36" s="2">
        <v>2.5</v>
      </c>
      <c r="B36" s="2">
        <v>30.39</v>
      </c>
      <c r="C36">
        <f>(((A36^3)*$O$36)+((A36^2)*$O$37)+((A36)*$O$38)+$O$35)</f>
        <v>30.389999999999986</v>
      </c>
      <c r="D36">
        <f t="shared" ref="D36:D99" si="0">A36^8</f>
        <v>1525.87890625</v>
      </c>
      <c r="E36">
        <f t="shared" ref="E36:E99" si="1">A36^7</f>
        <v>610.3515625</v>
      </c>
      <c r="F36">
        <f t="shared" ref="F36:F99" si="2">A36^6</f>
        <v>244.140625</v>
      </c>
      <c r="G36">
        <f t="shared" ref="G36:G99" si="3">A36^5</f>
        <v>97.65625</v>
      </c>
      <c r="H36">
        <f t="shared" ref="H36:H99" si="4">A36^4</f>
        <v>39.0625</v>
      </c>
      <c r="I36">
        <f t="shared" ref="I36:I99" si="5">A36^3</f>
        <v>15.625</v>
      </c>
      <c r="J36">
        <f t="shared" ref="J36:J99" si="6">A36^2</f>
        <v>6.25</v>
      </c>
      <c r="K36">
        <f t="shared" ref="K36:K99" si="7">A36</f>
        <v>2.5</v>
      </c>
      <c r="N36" s="9" t="s">
        <v>46</v>
      </c>
      <c r="O36" s="9">
        <v>-3.4724666666667177</v>
      </c>
    </row>
    <row r="37" spans="1:15" x14ac:dyDescent="0.25">
      <c r="A37" s="2">
        <v>3</v>
      </c>
      <c r="B37" s="2">
        <v>23.92</v>
      </c>
      <c r="C37">
        <f t="shared" ref="C36:C39" si="8">(((A37^3)*$O$36)+((A37^2)*$O$37)+((A37)*$O$38)+$O$35)</f>
        <v>23.919999999999959</v>
      </c>
      <c r="D37">
        <f t="shared" si="0"/>
        <v>6561</v>
      </c>
      <c r="E37">
        <f t="shared" si="1"/>
        <v>2187</v>
      </c>
      <c r="F37">
        <f t="shared" si="2"/>
        <v>729</v>
      </c>
      <c r="G37">
        <f t="shared" si="3"/>
        <v>243</v>
      </c>
      <c r="H37">
        <f t="shared" si="4"/>
        <v>81</v>
      </c>
      <c r="I37">
        <f t="shared" si="5"/>
        <v>27</v>
      </c>
      <c r="J37">
        <f t="shared" si="6"/>
        <v>9</v>
      </c>
      <c r="K37">
        <f t="shared" si="7"/>
        <v>3</v>
      </c>
      <c r="N37" s="9" t="s">
        <v>47</v>
      </c>
      <c r="O37" s="9">
        <v>39.933100000000593</v>
      </c>
    </row>
    <row r="38" spans="1:15" ht="15.75" thickBot="1" x14ac:dyDescent="0.3">
      <c r="A38" s="2">
        <f>A37+1</f>
        <v>4</v>
      </c>
      <c r="B38" s="2">
        <v>21.396999999999998</v>
      </c>
      <c r="C38">
        <f t="shared" si="8"/>
        <v>21.397000000000048</v>
      </c>
      <c r="D38">
        <f t="shared" si="0"/>
        <v>65536</v>
      </c>
      <c r="E38">
        <f t="shared" si="1"/>
        <v>16384</v>
      </c>
      <c r="F38">
        <f t="shared" si="2"/>
        <v>4096</v>
      </c>
      <c r="G38">
        <f t="shared" si="3"/>
        <v>1024</v>
      </c>
      <c r="H38">
        <f t="shared" si="4"/>
        <v>256</v>
      </c>
      <c r="I38">
        <f t="shared" si="5"/>
        <v>64</v>
      </c>
      <c r="J38">
        <f t="shared" si="6"/>
        <v>16</v>
      </c>
      <c r="K38">
        <f t="shared" si="7"/>
        <v>4</v>
      </c>
      <c r="N38" s="10" t="s">
        <v>48</v>
      </c>
      <c r="O38" s="10">
        <v>-153.57343333333552</v>
      </c>
    </row>
    <row r="39" spans="1:15" x14ac:dyDescent="0.25">
      <c r="A39" s="2">
        <f t="shared" ref="A39:A102" si="9">A38+1</f>
        <v>5</v>
      </c>
      <c r="B39" s="2">
        <v>15.401</v>
      </c>
      <c r="C39">
        <f t="shared" si="8"/>
        <v>15.401000000000067</v>
      </c>
      <c r="D39">
        <f t="shared" si="0"/>
        <v>390625</v>
      </c>
      <c r="E39">
        <f t="shared" si="1"/>
        <v>78125</v>
      </c>
      <c r="F39">
        <f t="shared" si="2"/>
        <v>15625</v>
      </c>
      <c r="G39">
        <f t="shared" si="3"/>
        <v>3125</v>
      </c>
      <c r="H39">
        <f t="shared" si="4"/>
        <v>625</v>
      </c>
      <c r="I39">
        <f t="shared" si="5"/>
        <v>125</v>
      </c>
      <c r="J39">
        <f t="shared" si="6"/>
        <v>25</v>
      </c>
      <c r="K39">
        <f t="shared" si="7"/>
        <v>5</v>
      </c>
    </row>
    <row r="40" spans="1:15" ht="15.75" thickBot="1" x14ac:dyDescent="0.3">
      <c r="A40" s="1">
        <f t="shared" si="9"/>
        <v>6</v>
      </c>
      <c r="B40" s="1">
        <v>14.135</v>
      </c>
      <c r="C40">
        <f>(A40*$O$43)+$O$42</f>
        <v>14.134799999999998</v>
      </c>
      <c r="D40">
        <f t="shared" si="0"/>
        <v>1679616</v>
      </c>
      <c r="E40">
        <f t="shared" si="1"/>
        <v>279936</v>
      </c>
      <c r="F40">
        <f t="shared" si="2"/>
        <v>46656</v>
      </c>
      <c r="G40">
        <f t="shared" si="3"/>
        <v>7776</v>
      </c>
      <c r="H40">
        <f t="shared" si="4"/>
        <v>1296</v>
      </c>
      <c r="I40">
        <f t="shared" si="5"/>
        <v>216</v>
      </c>
      <c r="J40">
        <f t="shared" si="6"/>
        <v>36</v>
      </c>
      <c r="K40">
        <f t="shared" si="7"/>
        <v>6</v>
      </c>
    </row>
    <row r="41" spans="1:15" x14ac:dyDescent="0.25">
      <c r="A41" s="1">
        <f t="shared" si="9"/>
        <v>7</v>
      </c>
      <c r="B41" s="1">
        <v>12.868</v>
      </c>
      <c r="C41">
        <f t="shared" ref="C41:C44" si="10">(A41*$O$43)+$O$42</f>
        <v>12.868299999999998</v>
      </c>
      <c r="D41">
        <f t="shared" si="0"/>
        <v>5764801</v>
      </c>
      <c r="E41">
        <f t="shared" si="1"/>
        <v>823543</v>
      </c>
      <c r="F41">
        <f t="shared" si="2"/>
        <v>117649</v>
      </c>
      <c r="G41">
        <f t="shared" si="3"/>
        <v>16807</v>
      </c>
      <c r="H41">
        <f t="shared" si="4"/>
        <v>2401</v>
      </c>
      <c r="I41">
        <f t="shared" si="5"/>
        <v>343</v>
      </c>
      <c r="J41">
        <f t="shared" si="6"/>
        <v>49</v>
      </c>
      <c r="K41">
        <f t="shared" si="7"/>
        <v>7</v>
      </c>
      <c r="N41" s="11"/>
      <c r="O41" s="11" t="s">
        <v>39</v>
      </c>
    </row>
    <row r="42" spans="1:15" x14ac:dyDescent="0.25">
      <c r="A42" s="1">
        <f t="shared" si="9"/>
        <v>8</v>
      </c>
      <c r="B42" s="1">
        <v>11.602</v>
      </c>
      <c r="C42">
        <f t="shared" si="10"/>
        <v>11.601799999999999</v>
      </c>
      <c r="D42">
        <f t="shared" si="0"/>
        <v>16777216</v>
      </c>
      <c r="E42">
        <f t="shared" si="1"/>
        <v>2097152</v>
      </c>
      <c r="F42">
        <f t="shared" si="2"/>
        <v>262144</v>
      </c>
      <c r="G42">
        <f t="shared" si="3"/>
        <v>32768</v>
      </c>
      <c r="H42">
        <f t="shared" si="4"/>
        <v>4096</v>
      </c>
      <c r="I42">
        <f t="shared" si="5"/>
        <v>512</v>
      </c>
      <c r="J42">
        <f t="shared" si="6"/>
        <v>64</v>
      </c>
      <c r="K42">
        <f t="shared" si="7"/>
        <v>8</v>
      </c>
      <c r="N42" s="9" t="s">
        <v>33</v>
      </c>
      <c r="O42" s="9">
        <v>21.733799999999995</v>
      </c>
    </row>
    <row r="43" spans="1:15" ht="15.75" thickBot="1" x14ac:dyDescent="0.3">
      <c r="A43" s="1">
        <f t="shared" si="9"/>
        <v>9</v>
      </c>
      <c r="B43" s="1">
        <v>10.335000000000001</v>
      </c>
      <c r="C43">
        <f t="shared" si="10"/>
        <v>10.3353</v>
      </c>
      <c r="D43">
        <f t="shared" si="0"/>
        <v>43046721</v>
      </c>
      <c r="E43">
        <f t="shared" si="1"/>
        <v>4782969</v>
      </c>
      <c r="F43">
        <f t="shared" si="2"/>
        <v>531441</v>
      </c>
      <c r="G43">
        <f t="shared" si="3"/>
        <v>59049</v>
      </c>
      <c r="H43">
        <f t="shared" si="4"/>
        <v>6561</v>
      </c>
      <c r="I43">
        <f t="shared" si="5"/>
        <v>729</v>
      </c>
      <c r="J43">
        <f t="shared" si="6"/>
        <v>81</v>
      </c>
      <c r="K43">
        <f t="shared" si="7"/>
        <v>9</v>
      </c>
      <c r="N43" s="10" t="s">
        <v>46</v>
      </c>
      <c r="O43" s="10">
        <v>-1.2664999999999995</v>
      </c>
    </row>
    <row r="44" spans="1:15" ht="15.75" thickBot="1" x14ac:dyDescent="0.3">
      <c r="A44" s="1">
        <f t="shared" si="9"/>
        <v>10</v>
      </c>
      <c r="B44" s="1">
        <v>9.0690000000000008</v>
      </c>
      <c r="C44">
        <f t="shared" si="10"/>
        <v>9.0687999999999995</v>
      </c>
      <c r="D44">
        <f t="shared" si="0"/>
        <v>100000000</v>
      </c>
      <c r="E44">
        <f t="shared" si="1"/>
        <v>10000000</v>
      </c>
      <c r="F44">
        <f t="shared" si="2"/>
        <v>1000000</v>
      </c>
      <c r="G44">
        <f t="shared" si="3"/>
        <v>100000</v>
      </c>
      <c r="H44">
        <f t="shared" si="4"/>
        <v>10000</v>
      </c>
      <c r="I44">
        <f t="shared" si="5"/>
        <v>1000</v>
      </c>
      <c r="J44">
        <f t="shared" si="6"/>
        <v>100</v>
      </c>
      <c r="K44">
        <f t="shared" si="7"/>
        <v>10</v>
      </c>
    </row>
    <row r="45" spans="1:15" x14ac:dyDescent="0.25">
      <c r="A45" s="2">
        <f t="shared" si="9"/>
        <v>11</v>
      </c>
      <c r="B45" s="2">
        <v>8.7270000000000003</v>
      </c>
      <c r="C45">
        <f>(A45*$O$47)+$O$46</f>
        <v>8.7270000000000003</v>
      </c>
      <c r="D45">
        <f t="shared" si="0"/>
        <v>214358881</v>
      </c>
      <c r="E45">
        <f t="shared" si="1"/>
        <v>19487171</v>
      </c>
      <c r="F45">
        <f t="shared" si="2"/>
        <v>1771561</v>
      </c>
      <c r="G45">
        <f t="shared" si="3"/>
        <v>161051</v>
      </c>
      <c r="H45">
        <f t="shared" si="4"/>
        <v>14641</v>
      </c>
      <c r="I45">
        <f t="shared" si="5"/>
        <v>1331</v>
      </c>
      <c r="J45">
        <f t="shared" si="6"/>
        <v>121</v>
      </c>
      <c r="K45">
        <f t="shared" si="7"/>
        <v>11</v>
      </c>
      <c r="N45" s="11"/>
      <c r="O45" s="11" t="s">
        <v>39</v>
      </c>
    </row>
    <row r="46" spans="1:15" x14ac:dyDescent="0.25">
      <c r="A46" s="2">
        <f t="shared" si="9"/>
        <v>12</v>
      </c>
      <c r="B46" s="2">
        <v>8.3849999999999998</v>
      </c>
      <c r="C46">
        <f t="shared" ref="C46:C49" si="11">(A46*$O$47)+$O$46</f>
        <v>8.3850000000000016</v>
      </c>
      <c r="D46">
        <f t="shared" si="0"/>
        <v>429981696</v>
      </c>
      <c r="E46">
        <f t="shared" si="1"/>
        <v>35831808</v>
      </c>
      <c r="F46">
        <f t="shared" si="2"/>
        <v>2985984</v>
      </c>
      <c r="G46">
        <f t="shared" si="3"/>
        <v>248832</v>
      </c>
      <c r="H46">
        <f t="shared" si="4"/>
        <v>20736</v>
      </c>
      <c r="I46">
        <f t="shared" si="5"/>
        <v>1728</v>
      </c>
      <c r="J46">
        <f t="shared" si="6"/>
        <v>144</v>
      </c>
      <c r="K46">
        <f t="shared" si="7"/>
        <v>12</v>
      </c>
      <c r="N46" s="9" t="s">
        <v>33</v>
      </c>
      <c r="O46" s="9">
        <v>12.489000000000001</v>
      </c>
    </row>
    <row r="47" spans="1:15" ht="15.75" thickBot="1" x14ac:dyDescent="0.3">
      <c r="A47" s="2">
        <f t="shared" si="9"/>
        <v>13</v>
      </c>
      <c r="B47" s="2">
        <v>8.0429999999999993</v>
      </c>
      <c r="C47">
        <f t="shared" si="11"/>
        <v>8.043000000000001</v>
      </c>
      <c r="D47">
        <f t="shared" si="0"/>
        <v>815730721</v>
      </c>
      <c r="E47">
        <f t="shared" si="1"/>
        <v>62748517</v>
      </c>
      <c r="F47">
        <f t="shared" si="2"/>
        <v>4826809</v>
      </c>
      <c r="G47">
        <f t="shared" si="3"/>
        <v>371293</v>
      </c>
      <c r="H47">
        <f t="shared" si="4"/>
        <v>28561</v>
      </c>
      <c r="I47">
        <f t="shared" si="5"/>
        <v>2197</v>
      </c>
      <c r="J47">
        <f t="shared" si="6"/>
        <v>169</v>
      </c>
      <c r="K47">
        <f t="shared" si="7"/>
        <v>13</v>
      </c>
      <c r="N47" s="10" t="s">
        <v>46</v>
      </c>
      <c r="O47" s="10">
        <v>-0.34199999999999997</v>
      </c>
    </row>
    <row r="48" spans="1:15" ht="15.75" thickBot="1" x14ac:dyDescent="0.3">
      <c r="A48" s="2">
        <f t="shared" si="9"/>
        <v>14</v>
      </c>
      <c r="B48" s="2">
        <v>7.7009999999999996</v>
      </c>
      <c r="C48">
        <f t="shared" si="11"/>
        <v>7.7010000000000014</v>
      </c>
      <c r="D48">
        <f t="shared" si="0"/>
        <v>1475789056</v>
      </c>
      <c r="E48">
        <f t="shared" si="1"/>
        <v>105413504</v>
      </c>
      <c r="F48">
        <f t="shared" si="2"/>
        <v>7529536</v>
      </c>
      <c r="G48">
        <f t="shared" si="3"/>
        <v>537824</v>
      </c>
      <c r="H48">
        <f t="shared" si="4"/>
        <v>38416</v>
      </c>
      <c r="I48">
        <f t="shared" si="5"/>
        <v>2744</v>
      </c>
      <c r="J48">
        <f t="shared" si="6"/>
        <v>196</v>
      </c>
      <c r="K48">
        <f t="shared" si="7"/>
        <v>14</v>
      </c>
    </row>
    <row r="49" spans="1:16" x14ac:dyDescent="0.25">
      <c r="A49" s="2">
        <f t="shared" si="9"/>
        <v>15</v>
      </c>
      <c r="B49" s="2">
        <v>7.359</v>
      </c>
      <c r="C49">
        <f t="shared" si="11"/>
        <v>7.3590000000000009</v>
      </c>
      <c r="D49">
        <f t="shared" si="0"/>
        <v>2562890625</v>
      </c>
      <c r="E49">
        <f t="shared" si="1"/>
        <v>170859375</v>
      </c>
      <c r="F49">
        <f t="shared" si="2"/>
        <v>11390625</v>
      </c>
      <c r="G49">
        <f t="shared" si="3"/>
        <v>759375</v>
      </c>
      <c r="H49">
        <f t="shared" si="4"/>
        <v>50625</v>
      </c>
      <c r="I49">
        <f t="shared" si="5"/>
        <v>3375</v>
      </c>
      <c r="J49">
        <f t="shared" si="6"/>
        <v>225</v>
      </c>
      <c r="K49">
        <f t="shared" si="7"/>
        <v>15</v>
      </c>
      <c r="N49" s="11"/>
      <c r="O49" s="11" t="s">
        <v>39</v>
      </c>
    </row>
    <row r="50" spans="1:16" x14ac:dyDescent="0.25">
      <c r="A50" s="1">
        <f t="shared" si="9"/>
        <v>16</v>
      </c>
      <c r="B50" s="1">
        <v>7.1559999999999997</v>
      </c>
      <c r="C50">
        <f>(((A50^8)*$O$51)+((A50^7)*$O$52)+((A50^6)*$O$53)+((A50^5)*$O$54)+((A50^4)*$O$55)+((A50^3)*$O$56)+((A50^2)*$O$57)+((A50)*$O$58)+$O$50)</f>
        <v>7.2401570710712519</v>
      </c>
      <c r="D50">
        <f t="shared" si="0"/>
        <v>4294967296</v>
      </c>
      <c r="E50">
        <f t="shared" si="1"/>
        <v>268435456</v>
      </c>
      <c r="F50">
        <f t="shared" si="2"/>
        <v>16777216</v>
      </c>
      <c r="G50">
        <f t="shared" si="3"/>
        <v>1048576</v>
      </c>
      <c r="H50">
        <f t="shared" si="4"/>
        <v>65536</v>
      </c>
      <c r="I50">
        <f t="shared" si="5"/>
        <v>4096</v>
      </c>
      <c r="J50">
        <f t="shared" si="6"/>
        <v>256</v>
      </c>
      <c r="K50">
        <f t="shared" si="7"/>
        <v>16</v>
      </c>
      <c r="N50" s="9" t="s">
        <v>33</v>
      </c>
      <c r="O50" s="9">
        <v>89.836463822492647</v>
      </c>
    </row>
    <row r="51" spans="1:16" x14ac:dyDescent="0.25">
      <c r="A51" s="1">
        <f t="shared" si="9"/>
        <v>17</v>
      </c>
      <c r="B51" s="1">
        <v>6.9539999999999997</v>
      </c>
      <c r="C51">
        <f t="shared" ref="C51:C109" si="12">(((A51^8)*$O$51)+((A51^7)*$O$52)+((A51^6)*$O$53)+((A51^5)*$O$54)+((A51^4)*$O$55)+((A51^3)*$O$56)+((A51^2)*$O$57)+((A51)*$O$58)+$O$50)</f>
        <v>6.9132327048782543</v>
      </c>
      <c r="D51">
        <f t="shared" si="0"/>
        <v>6975757441</v>
      </c>
      <c r="E51">
        <f t="shared" si="1"/>
        <v>410338673</v>
      </c>
      <c r="F51">
        <f t="shared" si="2"/>
        <v>24137569</v>
      </c>
      <c r="G51">
        <f t="shared" si="3"/>
        <v>1419857</v>
      </c>
      <c r="H51">
        <f t="shared" si="4"/>
        <v>83521</v>
      </c>
      <c r="I51">
        <f t="shared" si="5"/>
        <v>4913</v>
      </c>
      <c r="J51">
        <f t="shared" si="6"/>
        <v>289</v>
      </c>
      <c r="K51">
        <f t="shared" si="7"/>
        <v>17</v>
      </c>
      <c r="N51" s="9" t="s">
        <v>46</v>
      </c>
      <c r="O51" s="9">
        <v>7.3758084629589024E-12</v>
      </c>
      <c r="P51">
        <v>51</v>
      </c>
    </row>
    <row r="52" spans="1:16" x14ac:dyDescent="0.25">
      <c r="A52" s="1">
        <f t="shared" si="9"/>
        <v>18</v>
      </c>
      <c r="B52" s="1">
        <v>6.7510000000000003</v>
      </c>
      <c r="C52">
        <f t="shared" si="12"/>
        <v>6.6702294789876646</v>
      </c>
      <c r="D52">
        <f t="shared" si="0"/>
        <v>11019960576</v>
      </c>
      <c r="E52">
        <f t="shared" si="1"/>
        <v>612220032</v>
      </c>
      <c r="F52">
        <f t="shared" si="2"/>
        <v>34012224</v>
      </c>
      <c r="G52">
        <f t="shared" si="3"/>
        <v>1889568</v>
      </c>
      <c r="H52">
        <f t="shared" si="4"/>
        <v>104976</v>
      </c>
      <c r="I52">
        <f t="shared" si="5"/>
        <v>5832</v>
      </c>
      <c r="J52">
        <f t="shared" si="6"/>
        <v>324</v>
      </c>
      <c r="K52">
        <f t="shared" si="7"/>
        <v>18</v>
      </c>
      <c r="N52" s="9" t="s">
        <v>47</v>
      </c>
      <c r="O52" s="9">
        <v>-2.8261065981413078E-9</v>
      </c>
      <c r="P52">
        <v>52</v>
      </c>
    </row>
    <row r="53" spans="1:16" x14ac:dyDescent="0.25">
      <c r="A53" s="1">
        <f t="shared" si="9"/>
        <v>19</v>
      </c>
      <c r="B53" s="1">
        <v>6.5490000000000004</v>
      </c>
      <c r="C53">
        <f t="shared" si="12"/>
        <v>6.4860354278596901</v>
      </c>
      <c r="D53">
        <f t="shared" si="0"/>
        <v>16983563041</v>
      </c>
      <c r="E53">
        <f t="shared" si="1"/>
        <v>893871739</v>
      </c>
      <c r="F53">
        <f t="shared" si="2"/>
        <v>47045881</v>
      </c>
      <c r="G53">
        <f t="shared" si="3"/>
        <v>2476099</v>
      </c>
      <c r="H53">
        <f t="shared" si="4"/>
        <v>130321</v>
      </c>
      <c r="I53">
        <f t="shared" si="5"/>
        <v>6859</v>
      </c>
      <c r="J53">
        <f t="shared" si="6"/>
        <v>361</v>
      </c>
      <c r="K53">
        <f t="shared" si="7"/>
        <v>19</v>
      </c>
      <c r="N53" s="9" t="s">
        <v>48</v>
      </c>
      <c r="O53" s="9">
        <v>4.6036187011221162E-7</v>
      </c>
      <c r="P53">
        <v>53</v>
      </c>
    </row>
    <row r="54" spans="1:16" x14ac:dyDescent="0.25">
      <c r="A54" s="1">
        <f t="shared" si="9"/>
        <v>20</v>
      </c>
      <c r="B54" s="1">
        <v>6.3460000000000001</v>
      </c>
      <c r="C54">
        <f t="shared" si="12"/>
        <v>6.3413436760511104</v>
      </c>
      <c r="D54">
        <f t="shared" si="0"/>
        <v>25600000000</v>
      </c>
      <c r="E54">
        <f t="shared" si="1"/>
        <v>1280000000</v>
      </c>
      <c r="F54">
        <f t="shared" si="2"/>
        <v>64000000</v>
      </c>
      <c r="G54">
        <f t="shared" si="3"/>
        <v>3200000</v>
      </c>
      <c r="H54">
        <f t="shared" si="4"/>
        <v>160000</v>
      </c>
      <c r="I54">
        <f t="shared" si="5"/>
        <v>8000</v>
      </c>
      <c r="J54">
        <f t="shared" si="6"/>
        <v>400</v>
      </c>
      <c r="K54">
        <f t="shared" si="7"/>
        <v>20</v>
      </c>
      <c r="N54" s="9" t="s">
        <v>49</v>
      </c>
      <c r="O54" s="9">
        <v>-4.1534845198903269E-5</v>
      </c>
      <c r="P54">
        <v>54</v>
      </c>
    </row>
    <row r="55" spans="1:16" x14ac:dyDescent="0.25">
      <c r="A55" s="1">
        <f t="shared" si="9"/>
        <v>21</v>
      </c>
      <c r="B55" s="1">
        <v>6.22</v>
      </c>
      <c r="C55">
        <f t="shared" si="12"/>
        <v>6.221674853266677</v>
      </c>
      <c r="D55">
        <f t="shared" si="0"/>
        <v>37822859361</v>
      </c>
      <c r="E55">
        <f t="shared" si="1"/>
        <v>1801088541</v>
      </c>
      <c r="F55">
        <f t="shared" si="2"/>
        <v>85766121</v>
      </c>
      <c r="G55">
        <f t="shared" si="3"/>
        <v>4084101</v>
      </c>
      <c r="H55">
        <f t="shared" si="4"/>
        <v>194481</v>
      </c>
      <c r="I55">
        <f t="shared" si="5"/>
        <v>9261</v>
      </c>
      <c r="J55">
        <f t="shared" si="6"/>
        <v>441</v>
      </c>
      <c r="K55">
        <f t="shared" si="7"/>
        <v>21</v>
      </c>
      <c r="N55" s="9" t="s">
        <v>63</v>
      </c>
      <c r="O55" s="9">
        <v>2.2644651273973368E-3</v>
      </c>
      <c r="P55">
        <v>55</v>
      </c>
    </row>
    <row r="56" spans="1:16" x14ac:dyDescent="0.25">
      <c r="A56" s="1">
        <f t="shared" si="9"/>
        <v>22</v>
      </c>
      <c r="B56" s="1">
        <v>6.0940000000000003</v>
      </c>
      <c r="C56">
        <f t="shared" si="12"/>
        <v>6.1165140956997561</v>
      </c>
      <c r="D56">
        <f t="shared" si="0"/>
        <v>54875873536</v>
      </c>
      <c r="E56">
        <f t="shared" si="1"/>
        <v>2494357888</v>
      </c>
      <c r="F56">
        <f t="shared" si="2"/>
        <v>113379904</v>
      </c>
      <c r="G56">
        <f t="shared" si="3"/>
        <v>5153632</v>
      </c>
      <c r="H56">
        <f t="shared" si="4"/>
        <v>234256</v>
      </c>
      <c r="I56">
        <f t="shared" si="5"/>
        <v>10648</v>
      </c>
      <c r="J56">
        <f t="shared" si="6"/>
        <v>484</v>
      </c>
      <c r="K56">
        <f t="shared" si="7"/>
        <v>22</v>
      </c>
      <c r="N56" s="9" t="s">
        <v>64</v>
      </c>
      <c r="O56" s="9">
        <v>-7.6220463047293685E-2</v>
      </c>
      <c r="P56">
        <v>56</v>
      </c>
    </row>
    <row r="57" spans="1:16" x14ac:dyDescent="0.25">
      <c r="A57" s="1">
        <f t="shared" si="9"/>
        <v>23</v>
      </c>
      <c r="B57" s="1">
        <v>5.9669999999999996</v>
      </c>
      <c r="C57">
        <f t="shared" si="12"/>
        <v>6.0185541892441847</v>
      </c>
      <c r="D57">
        <f t="shared" si="0"/>
        <v>78310985281</v>
      </c>
      <c r="E57">
        <f t="shared" si="1"/>
        <v>3404825447</v>
      </c>
      <c r="F57">
        <f t="shared" si="2"/>
        <v>148035889</v>
      </c>
      <c r="G57">
        <f t="shared" si="3"/>
        <v>6436343</v>
      </c>
      <c r="H57">
        <f t="shared" si="4"/>
        <v>279841</v>
      </c>
      <c r="I57">
        <f t="shared" si="5"/>
        <v>12167</v>
      </c>
      <c r="J57">
        <f t="shared" si="6"/>
        <v>529</v>
      </c>
      <c r="K57">
        <f t="shared" si="7"/>
        <v>23</v>
      </c>
      <c r="N57" s="9" t="s">
        <v>67</v>
      </c>
      <c r="O57" s="9">
        <v>1.5454743855095725</v>
      </c>
      <c r="P57">
        <v>57</v>
      </c>
    </row>
    <row r="58" spans="1:16" ht="15.75" thickBot="1" x14ac:dyDescent="0.3">
      <c r="A58" s="1">
        <f t="shared" si="9"/>
        <v>24</v>
      </c>
      <c r="B58" s="1">
        <v>5.8410000000000002</v>
      </c>
      <c r="C58">
        <f t="shared" si="12"/>
        <v>5.9230367075434174</v>
      </c>
      <c r="D58">
        <f t="shared" si="0"/>
        <v>110075314176</v>
      </c>
      <c r="E58">
        <f t="shared" si="1"/>
        <v>4586471424</v>
      </c>
      <c r="F58">
        <f t="shared" si="2"/>
        <v>191102976</v>
      </c>
      <c r="G58">
        <f t="shared" si="3"/>
        <v>7962624</v>
      </c>
      <c r="H58">
        <f t="shared" si="4"/>
        <v>331776</v>
      </c>
      <c r="I58">
        <f t="shared" si="5"/>
        <v>13824</v>
      </c>
      <c r="J58">
        <f t="shared" si="6"/>
        <v>576</v>
      </c>
      <c r="K58">
        <f t="shared" si="7"/>
        <v>24</v>
      </c>
      <c r="N58" s="10" t="s">
        <v>68</v>
      </c>
      <c r="O58" s="10">
        <v>-17.367932482860844</v>
      </c>
      <c r="P58">
        <v>58</v>
      </c>
    </row>
    <row r="59" spans="1:16" x14ac:dyDescent="0.25">
      <c r="A59" s="1">
        <f t="shared" si="9"/>
        <v>25</v>
      </c>
      <c r="B59" s="1">
        <v>5.7149999999999999</v>
      </c>
      <c r="C59">
        <f t="shared" si="12"/>
        <v>5.8271832952454474</v>
      </c>
      <c r="D59">
        <f t="shared" si="0"/>
        <v>152587890625</v>
      </c>
      <c r="E59">
        <f t="shared" si="1"/>
        <v>6103515625</v>
      </c>
      <c r="F59">
        <f t="shared" si="2"/>
        <v>244140625</v>
      </c>
      <c r="G59">
        <f t="shared" si="3"/>
        <v>9765625</v>
      </c>
      <c r="H59">
        <f t="shared" si="4"/>
        <v>390625</v>
      </c>
      <c r="I59">
        <f t="shared" si="5"/>
        <v>15625</v>
      </c>
      <c r="J59">
        <f t="shared" si="6"/>
        <v>625</v>
      </c>
      <c r="K59">
        <f t="shared" si="7"/>
        <v>25</v>
      </c>
    </row>
    <row r="60" spans="1:16" x14ac:dyDescent="0.25">
      <c r="A60" s="1">
        <f t="shared" si="9"/>
        <v>26</v>
      </c>
      <c r="B60" s="1">
        <v>5.6689999999999996</v>
      </c>
      <c r="C60">
        <f t="shared" si="12"/>
        <v>5.7297095442161776</v>
      </c>
      <c r="D60">
        <f t="shared" si="0"/>
        <v>208827064576</v>
      </c>
      <c r="E60">
        <f t="shared" si="1"/>
        <v>8031810176</v>
      </c>
      <c r="F60">
        <f t="shared" si="2"/>
        <v>308915776</v>
      </c>
      <c r="G60">
        <f t="shared" si="3"/>
        <v>11881376</v>
      </c>
      <c r="H60">
        <f t="shared" si="4"/>
        <v>456976</v>
      </c>
      <c r="I60">
        <f t="shared" si="5"/>
        <v>17576</v>
      </c>
      <c r="J60">
        <f t="shared" si="6"/>
        <v>676</v>
      </c>
      <c r="K60">
        <f t="shared" si="7"/>
        <v>26</v>
      </c>
    </row>
    <row r="61" spans="1:16" x14ac:dyDescent="0.25">
      <c r="A61" s="1">
        <f t="shared" si="9"/>
        <v>27</v>
      </c>
      <c r="B61" s="1">
        <v>5.6230000000000002</v>
      </c>
      <c r="C61">
        <f t="shared" si="12"/>
        <v>5.6304142078618611</v>
      </c>
      <c r="D61">
        <f t="shared" si="0"/>
        <v>282429536481</v>
      </c>
      <c r="E61">
        <f t="shared" si="1"/>
        <v>10460353203</v>
      </c>
      <c r="F61">
        <f t="shared" si="2"/>
        <v>387420489</v>
      </c>
      <c r="G61">
        <f t="shared" si="3"/>
        <v>14348907</v>
      </c>
      <c r="H61">
        <f t="shared" si="4"/>
        <v>531441</v>
      </c>
      <c r="I61">
        <f t="shared" si="5"/>
        <v>19683</v>
      </c>
      <c r="J61">
        <f t="shared" si="6"/>
        <v>729</v>
      </c>
      <c r="K61">
        <f t="shared" si="7"/>
        <v>27</v>
      </c>
    </row>
    <row r="62" spans="1:16" x14ac:dyDescent="0.25">
      <c r="A62" s="1">
        <f t="shared" si="9"/>
        <v>28</v>
      </c>
      <c r="B62" s="1">
        <v>5.577</v>
      </c>
      <c r="C62">
        <f t="shared" si="12"/>
        <v>5.5298367961012218</v>
      </c>
      <c r="D62">
        <f t="shared" si="0"/>
        <v>377801998336</v>
      </c>
      <c r="E62">
        <f t="shared" si="1"/>
        <v>13492928512</v>
      </c>
      <c r="F62">
        <f t="shared" si="2"/>
        <v>481890304</v>
      </c>
      <c r="G62">
        <f t="shared" si="3"/>
        <v>17210368</v>
      </c>
      <c r="H62">
        <f t="shared" si="4"/>
        <v>614656</v>
      </c>
      <c r="I62">
        <f t="shared" si="5"/>
        <v>21952</v>
      </c>
      <c r="J62">
        <f t="shared" si="6"/>
        <v>784</v>
      </c>
      <c r="K62">
        <f t="shared" si="7"/>
        <v>28</v>
      </c>
    </row>
    <row r="63" spans="1:16" x14ac:dyDescent="0.25">
      <c r="A63" s="1">
        <f t="shared" si="9"/>
        <v>29</v>
      </c>
      <c r="B63" s="1">
        <v>5.5309999999999997</v>
      </c>
      <c r="C63">
        <f t="shared" si="12"/>
        <v>5.4289768909219447</v>
      </c>
      <c r="D63">
        <f t="shared" si="0"/>
        <v>500246412961</v>
      </c>
      <c r="E63">
        <f t="shared" si="1"/>
        <v>17249876309</v>
      </c>
      <c r="F63">
        <f t="shared" si="2"/>
        <v>594823321</v>
      </c>
      <c r="G63">
        <f t="shared" si="3"/>
        <v>20511149</v>
      </c>
      <c r="H63">
        <f t="shared" si="4"/>
        <v>707281</v>
      </c>
      <c r="I63">
        <f t="shared" si="5"/>
        <v>24389</v>
      </c>
      <c r="J63">
        <f t="shared" si="6"/>
        <v>841</v>
      </c>
      <c r="K63">
        <f t="shared" si="7"/>
        <v>29</v>
      </c>
    </row>
    <row r="64" spans="1:16" x14ac:dyDescent="0.25">
      <c r="A64" s="1">
        <f t="shared" si="9"/>
        <v>30</v>
      </c>
      <c r="B64" s="1">
        <v>5.4850000000000003</v>
      </c>
      <c r="C64">
        <f t="shared" si="12"/>
        <v>5.3290688198457019</v>
      </c>
      <c r="D64">
        <f t="shared" si="0"/>
        <v>656100000000</v>
      </c>
      <c r="E64">
        <f t="shared" si="1"/>
        <v>21870000000</v>
      </c>
      <c r="F64">
        <f t="shared" si="2"/>
        <v>729000000</v>
      </c>
      <c r="G64">
        <f t="shared" si="3"/>
        <v>24300000</v>
      </c>
      <c r="H64">
        <f t="shared" si="4"/>
        <v>810000</v>
      </c>
      <c r="I64">
        <f t="shared" si="5"/>
        <v>27000</v>
      </c>
      <c r="J64">
        <f t="shared" si="6"/>
        <v>900</v>
      </c>
      <c r="K64">
        <f t="shared" si="7"/>
        <v>30</v>
      </c>
    </row>
    <row r="65" spans="1:11" x14ac:dyDescent="0.25">
      <c r="A65" s="1">
        <f t="shared" si="9"/>
        <v>31</v>
      </c>
      <c r="B65" s="1">
        <v>5.343</v>
      </c>
      <c r="C65">
        <f t="shared" si="12"/>
        <v>5.2314056220265002</v>
      </c>
      <c r="D65">
        <f t="shared" si="0"/>
        <v>852891037441</v>
      </c>
      <c r="E65">
        <f t="shared" si="1"/>
        <v>27512614111</v>
      </c>
      <c r="F65">
        <f t="shared" si="2"/>
        <v>887503681</v>
      </c>
      <c r="G65">
        <f t="shared" si="3"/>
        <v>28629151</v>
      </c>
      <c r="H65">
        <f t="shared" si="4"/>
        <v>923521</v>
      </c>
      <c r="I65">
        <f t="shared" si="5"/>
        <v>29791</v>
      </c>
      <c r="J65">
        <f t="shared" si="6"/>
        <v>961</v>
      </c>
      <c r="K65">
        <f t="shared" si="7"/>
        <v>31</v>
      </c>
    </row>
    <row r="66" spans="1:11" x14ac:dyDescent="0.25">
      <c r="A66" s="1">
        <f t="shared" si="9"/>
        <v>32</v>
      </c>
      <c r="B66" s="1">
        <v>5.2</v>
      </c>
      <c r="C66">
        <f t="shared" si="12"/>
        <v>5.1372065390872876</v>
      </c>
      <c r="D66">
        <f t="shared" si="0"/>
        <v>1099511627776</v>
      </c>
      <c r="E66">
        <f t="shared" si="1"/>
        <v>34359738368</v>
      </c>
      <c r="F66">
        <f t="shared" si="2"/>
        <v>1073741824</v>
      </c>
      <c r="G66">
        <f t="shared" si="3"/>
        <v>33554432</v>
      </c>
      <c r="H66">
        <f t="shared" si="4"/>
        <v>1048576</v>
      </c>
      <c r="I66">
        <f t="shared" si="5"/>
        <v>32768</v>
      </c>
      <c r="J66">
        <f t="shared" si="6"/>
        <v>1024</v>
      </c>
      <c r="K66">
        <f t="shared" si="7"/>
        <v>32</v>
      </c>
    </row>
    <row r="67" spans="1:11" x14ac:dyDescent="0.25">
      <c r="A67" s="1">
        <f t="shared" si="9"/>
        <v>33</v>
      </c>
      <c r="B67" s="1">
        <v>5.0579999999999998</v>
      </c>
      <c r="C67">
        <f t="shared" si="12"/>
        <v>5.047522560201628</v>
      </c>
      <c r="D67">
        <f t="shared" si="0"/>
        <v>1406408618241</v>
      </c>
      <c r="E67">
        <f t="shared" si="1"/>
        <v>42618442977</v>
      </c>
      <c r="F67">
        <f t="shared" si="2"/>
        <v>1291467969</v>
      </c>
      <c r="G67">
        <f t="shared" si="3"/>
        <v>39135393</v>
      </c>
      <c r="H67">
        <f t="shared" si="4"/>
        <v>1185921</v>
      </c>
      <c r="I67">
        <f t="shared" si="5"/>
        <v>35937</v>
      </c>
      <c r="J67">
        <f t="shared" si="6"/>
        <v>1089</v>
      </c>
      <c r="K67">
        <f t="shared" si="7"/>
        <v>33</v>
      </c>
    </row>
    <row r="68" spans="1:11" x14ac:dyDescent="0.25">
      <c r="A68" s="1">
        <f t="shared" si="9"/>
        <v>34</v>
      </c>
      <c r="B68" s="1">
        <v>4.9160000000000004</v>
      </c>
      <c r="C68">
        <f t="shared" si="12"/>
        <v>4.9631748483230922</v>
      </c>
      <c r="D68">
        <f t="shared" si="0"/>
        <v>1785793904896</v>
      </c>
      <c r="E68">
        <f t="shared" si="1"/>
        <v>52523350144</v>
      </c>
      <c r="F68">
        <f t="shared" si="2"/>
        <v>1544804416</v>
      </c>
      <c r="G68">
        <f t="shared" si="3"/>
        <v>45435424</v>
      </c>
      <c r="H68">
        <f t="shared" si="4"/>
        <v>1336336</v>
      </c>
      <c r="I68">
        <f t="shared" si="5"/>
        <v>39304</v>
      </c>
      <c r="J68">
        <f t="shared" si="6"/>
        <v>1156</v>
      </c>
      <c r="K68">
        <f t="shared" si="7"/>
        <v>34</v>
      </c>
    </row>
    <row r="69" spans="1:11" x14ac:dyDescent="0.25">
      <c r="A69" s="1">
        <f t="shared" si="9"/>
        <v>35</v>
      </c>
      <c r="B69" s="1">
        <v>4.774</v>
      </c>
      <c r="C69">
        <f t="shared" si="12"/>
        <v>4.8847211718381232</v>
      </c>
      <c r="D69">
        <f t="shared" si="0"/>
        <v>2251875390625</v>
      </c>
      <c r="E69">
        <f t="shared" si="1"/>
        <v>64339296875</v>
      </c>
      <c r="F69">
        <f t="shared" si="2"/>
        <v>1838265625</v>
      </c>
      <c r="G69">
        <f t="shared" si="3"/>
        <v>52521875</v>
      </c>
      <c r="H69">
        <f t="shared" si="4"/>
        <v>1500625</v>
      </c>
      <c r="I69">
        <f t="shared" si="5"/>
        <v>42875</v>
      </c>
      <c r="J69">
        <f t="shared" si="6"/>
        <v>1225</v>
      </c>
      <c r="K69">
        <f t="shared" si="7"/>
        <v>35</v>
      </c>
    </row>
    <row r="70" spans="1:11" x14ac:dyDescent="0.25">
      <c r="A70" s="1">
        <f t="shared" si="9"/>
        <v>36</v>
      </c>
      <c r="B70" s="1">
        <v>4.7329999999999997</v>
      </c>
      <c r="C70">
        <f t="shared" si="12"/>
        <v>4.8124457633451811</v>
      </c>
      <c r="D70">
        <f t="shared" si="0"/>
        <v>2821109907456</v>
      </c>
      <c r="E70">
        <f t="shared" si="1"/>
        <v>78364164096</v>
      </c>
      <c r="F70">
        <f t="shared" si="2"/>
        <v>2176782336</v>
      </c>
      <c r="G70">
        <f t="shared" si="3"/>
        <v>60466176</v>
      </c>
      <c r="H70">
        <f t="shared" si="4"/>
        <v>1679616</v>
      </c>
      <c r="I70">
        <f t="shared" si="5"/>
        <v>46656</v>
      </c>
      <c r="J70">
        <f t="shared" si="6"/>
        <v>1296</v>
      </c>
      <c r="K70">
        <f t="shared" si="7"/>
        <v>36</v>
      </c>
    </row>
    <row r="71" spans="1:11" x14ac:dyDescent="0.25">
      <c r="A71" s="1">
        <f t="shared" si="9"/>
        <v>37</v>
      </c>
      <c r="B71" s="1">
        <v>4.6920000000000002</v>
      </c>
      <c r="C71">
        <f t="shared" si="12"/>
        <v>4.746368324611808</v>
      </c>
      <c r="D71">
        <f t="shared" si="0"/>
        <v>3512479453921</v>
      </c>
      <c r="E71">
        <f t="shared" si="1"/>
        <v>94931877133</v>
      </c>
      <c r="F71">
        <f t="shared" si="2"/>
        <v>2565726409</v>
      </c>
      <c r="G71">
        <f t="shared" si="3"/>
        <v>69343957</v>
      </c>
      <c r="H71">
        <f t="shared" si="4"/>
        <v>1874161</v>
      </c>
      <c r="I71">
        <f t="shared" si="5"/>
        <v>50653</v>
      </c>
      <c r="J71">
        <f t="shared" si="6"/>
        <v>1369</v>
      </c>
      <c r="K71">
        <f t="shared" si="7"/>
        <v>37</v>
      </c>
    </row>
    <row r="72" spans="1:11" x14ac:dyDescent="0.25">
      <c r="A72" s="1">
        <f t="shared" si="9"/>
        <v>38</v>
      </c>
      <c r="B72" s="1">
        <v>4.6509999999999998</v>
      </c>
      <c r="C72">
        <f t="shared" si="12"/>
        <v>4.6862681941960318</v>
      </c>
      <c r="D72">
        <f t="shared" si="0"/>
        <v>4347792138496</v>
      </c>
      <c r="E72">
        <f t="shared" si="1"/>
        <v>114415582592</v>
      </c>
      <c r="F72">
        <f t="shared" si="2"/>
        <v>3010936384</v>
      </c>
      <c r="G72">
        <f t="shared" si="3"/>
        <v>79235168</v>
      </c>
      <c r="H72">
        <f t="shared" si="4"/>
        <v>2085136</v>
      </c>
      <c r="I72">
        <f t="shared" si="5"/>
        <v>54872</v>
      </c>
      <c r="J72">
        <f t="shared" si="6"/>
        <v>1444</v>
      </c>
      <c r="K72">
        <f t="shared" si="7"/>
        <v>38</v>
      </c>
    </row>
    <row r="73" spans="1:11" x14ac:dyDescent="0.25">
      <c r="A73" s="1">
        <f t="shared" si="9"/>
        <v>39</v>
      </c>
      <c r="B73" s="1">
        <v>4.6100000000000003</v>
      </c>
      <c r="C73">
        <f t="shared" si="12"/>
        <v>4.6317199915760057</v>
      </c>
      <c r="D73">
        <f t="shared" si="0"/>
        <v>5352009260481</v>
      </c>
      <c r="E73">
        <f t="shared" si="1"/>
        <v>137231006679</v>
      </c>
      <c r="F73">
        <f t="shared" si="2"/>
        <v>3518743761</v>
      </c>
      <c r="G73">
        <f t="shared" si="3"/>
        <v>90224199</v>
      </c>
      <c r="H73">
        <f t="shared" si="4"/>
        <v>2313441</v>
      </c>
      <c r="I73">
        <f t="shared" si="5"/>
        <v>59319</v>
      </c>
      <c r="J73">
        <f t="shared" si="6"/>
        <v>1521</v>
      </c>
      <c r="K73">
        <f t="shared" si="7"/>
        <v>39</v>
      </c>
    </row>
    <row r="74" spans="1:11" x14ac:dyDescent="0.25">
      <c r="A74" s="1">
        <f t="shared" si="9"/>
        <v>40</v>
      </c>
      <c r="B74" s="1">
        <v>4.569</v>
      </c>
      <c r="C74">
        <f t="shared" si="12"/>
        <v>4.5821373490610995</v>
      </c>
      <c r="D74">
        <f t="shared" si="0"/>
        <v>6553600000000</v>
      </c>
      <c r="E74">
        <f t="shared" si="1"/>
        <v>163840000000</v>
      </c>
      <c r="F74">
        <f t="shared" si="2"/>
        <v>4096000000</v>
      </c>
      <c r="G74">
        <f t="shared" si="3"/>
        <v>102400000</v>
      </c>
      <c r="H74">
        <f t="shared" si="4"/>
        <v>2560000</v>
      </c>
      <c r="I74">
        <f t="shared" si="5"/>
        <v>64000</v>
      </c>
      <c r="J74">
        <f t="shared" si="6"/>
        <v>1600</v>
      </c>
      <c r="K74">
        <f t="shared" si="7"/>
        <v>40</v>
      </c>
    </row>
    <row r="75" spans="1:11" x14ac:dyDescent="0.25">
      <c r="A75" s="1">
        <f t="shared" si="9"/>
        <v>41</v>
      </c>
      <c r="B75" s="1">
        <v>4.5359999999999996</v>
      </c>
      <c r="C75">
        <f t="shared" si="12"/>
        <v>4.536821640103426</v>
      </c>
      <c r="D75">
        <f t="shared" si="0"/>
        <v>7984925229121</v>
      </c>
      <c r="E75">
        <f t="shared" si="1"/>
        <v>194754273881</v>
      </c>
      <c r="F75">
        <f t="shared" si="2"/>
        <v>4750104241</v>
      </c>
      <c r="G75">
        <f t="shared" si="3"/>
        <v>115856201</v>
      </c>
      <c r="H75">
        <f t="shared" si="4"/>
        <v>2825761</v>
      </c>
      <c r="I75">
        <f t="shared" si="5"/>
        <v>68921</v>
      </c>
      <c r="J75">
        <f t="shared" si="6"/>
        <v>1681</v>
      </c>
      <c r="K75">
        <f t="shared" si="7"/>
        <v>41</v>
      </c>
    </row>
    <row r="76" spans="1:11" x14ac:dyDescent="0.25">
      <c r="A76" s="1">
        <f t="shared" si="9"/>
        <v>42</v>
      </c>
      <c r="B76" s="1">
        <v>4.5030000000000001</v>
      </c>
      <c r="C76">
        <f t="shared" si="12"/>
        <v>4.4950129100739105</v>
      </c>
      <c r="D76">
        <f t="shared" si="0"/>
        <v>9682651996416</v>
      </c>
      <c r="E76">
        <f t="shared" si="1"/>
        <v>230539333248</v>
      </c>
      <c r="F76">
        <f t="shared" si="2"/>
        <v>5489031744</v>
      </c>
      <c r="G76">
        <f t="shared" si="3"/>
        <v>130691232</v>
      </c>
      <c r="H76">
        <f t="shared" si="4"/>
        <v>3111696</v>
      </c>
      <c r="I76">
        <f t="shared" si="5"/>
        <v>74088</v>
      </c>
      <c r="J76">
        <f t="shared" si="6"/>
        <v>1764</v>
      </c>
      <c r="K76">
        <f t="shared" si="7"/>
        <v>42</v>
      </c>
    </row>
    <row r="77" spans="1:11" x14ac:dyDescent="0.25">
      <c r="A77" s="1">
        <f t="shared" si="9"/>
        <v>43</v>
      </c>
      <c r="B77" s="1">
        <v>4.47</v>
      </c>
      <c r="C77">
        <f t="shared" si="12"/>
        <v>4.455940512905272</v>
      </c>
      <c r="D77">
        <f t="shared" si="0"/>
        <v>11688200277601</v>
      </c>
      <c r="E77">
        <f t="shared" si="1"/>
        <v>271818611107</v>
      </c>
      <c r="F77">
        <f t="shared" si="2"/>
        <v>6321363049</v>
      </c>
      <c r="G77">
        <f t="shared" si="3"/>
        <v>147008443</v>
      </c>
      <c r="H77">
        <f t="shared" si="4"/>
        <v>3418801</v>
      </c>
      <c r="I77">
        <f t="shared" si="5"/>
        <v>79507</v>
      </c>
      <c r="J77">
        <f t="shared" si="6"/>
        <v>1849</v>
      </c>
      <c r="K77">
        <f t="shared" si="7"/>
        <v>43</v>
      </c>
    </row>
    <row r="78" spans="1:11" x14ac:dyDescent="0.25">
      <c r="A78" s="1">
        <f t="shared" si="9"/>
        <v>44</v>
      </c>
      <c r="B78" s="1">
        <v>4.4379999999999997</v>
      </c>
      <c r="C78">
        <f t="shared" si="12"/>
        <v>4.4188712544610098</v>
      </c>
      <c r="D78">
        <f t="shared" si="0"/>
        <v>14048223625216</v>
      </c>
      <c r="E78">
        <f t="shared" si="1"/>
        <v>319277809664</v>
      </c>
      <c r="F78">
        <f t="shared" si="2"/>
        <v>7256313856</v>
      </c>
      <c r="G78">
        <f t="shared" si="3"/>
        <v>164916224</v>
      </c>
      <c r="H78">
        <f t="shared" si="4"/>
        <v>3748096</v>
      </c>
      <c r="I78">
        <f t="shared" si="5"/>
        <v>85184</v>
      </c>
      <c r="J78">
        <f t="shared" si="6"/>
        <v>1936</v>
      </c>
      <c r="K78">
        <f t="shared" si="7"/>
        <v>44</v>
      </c>
    </row>
    <row r="79" spans="1:11" x14ac:dyDescent="0.25">
      <c r="A79" s="1">
        <f t="shared" si="9"/>
        <v>45</v>
      </c>
      <c r="B79" s="1">
        <v>4.4050000000000002</v>
      </c>
      <c r="C79">
        <f t="shared" si="12"/>
        <v>4.3831531408027331</v>
      </c>
      <c r="D79">
        <f t="shared" si="0"/>
        <v>16815125390625</v>
      </c>
      <c r="E79">
        <f t="shared" si="1"/>
        <v>373669453125</v>
      </c>
      <c r="F79">
        <f t="shared" si="2"/>
        <v>8303765625</v>
      </c>
      <c r="G79">
        <f t="shared" si="3"/>
        <v>184528125</v>
      </c>
      <c r="H79">
        <f t="shared" si="4"/>
        <v>4100625</v>
      </c>
      <c r="I79">
        <f t="shared" si="5"/>
        <v>91125</v>
      </c>
      <c r="J79">
        <f t="shared" si="6"/>
        <v>2025</v>
      </c>
      <c r="K79">
        <f t="shared" si="7"/>
        <v>45</v>
      </c>
    </row>
    <row r="80" spans="1:11" x14ac:dyDescent="0.25">
      <c r="A80" s="1">
        <f t="shared" si="9"/>
        <v>46</v>
      </c>
      <c r="B80" s="1">
        <v>4.3689999999999998</v>
      </c>
      <c r="C80">
        <f t="shared" si="12"/>
        <v>4.348253127001044</v>
      </c>
      <c r="D80">
        <f t="shared" si="0"/>
        <v>20047612231936</v>
      </c>
      <c r="E80">
        <f t="shared" si="1"/>
        <v>435817657216</v>
      </c>
      <c r="F80">
        <f t="shared" si="2"/>
        <v>9474296896</v>
      </c>
      <c r="G80">
        <f t="shared" si="3"/>
        <v>205962976</v>
      </c>
      <c r="H80">
        <f t="shared" si="4"/>
        <v>4477456</v>
      </c>
      <c r="I80">
        <f t="shared" si="5"/>
        <v>97336</v>
      </c>
      <c r="J80">
        <f t="shared" si="6"/>
        <v>2116</v>
      </c>
      <c r="K80">
        <f t="shared" si="7"/>
        <v>46</v>
      </c>
    </row>
    <row r="81" spans="1:11" x14ac:dyDescent="0.25">
      <c r="A81" s="1">
        <f t="shared" si="9"/>
        <v>47</v>
      </c>
      <c r="B81" s="1">
        <v>4.3330000000000002</v>
      </c>
      <c r="C81">
        <f t="shared" si="12"/>
        <v>4.3137875594775323</v>
      </c>
      <c r="D81">
        <f t="shared" si="0"/>
        <v>23811286661761</v>
      </c>
      <c r="E81">
        <f t="shared" si="1"/>
        <v>506623120463</v>
      </c>
      <c r="F81">
        <f t="shared" si="2"/>
        <v>10779215329</v>
      </c>
      <c r="G81">
        <f t="shared" si="3"/>
        <v>229345007</v>
      </c>
      <c r="H81">
        <f t="shared" si="4"/>
        <v>4879681</v>
      </c>
      <c r="I81">
        <f t="shared" si="5"/>
        <v>103823</v>
      </c>
      <c r="J81">
        <f t="shared" si="6"/>
        <v>2209</v>
      </c>
      <c r="K81">
        <f t="shared" si="7"/>
        <v>47</v>
      </c>
    </row>
    <row r="82" spans="1:11" x14ac:dyDescent="0.25">
      <c r="A82" s="1">
        <f t="shared" si="9"/>
        <v>48</v>
      </c>
      <c r="B82" s="1">
        <v>4.2969999999999997</v>
      </c>
      <c r="C82">
        <f t="shared" si="12"/>
        <v>4.2795443022505424</v>
      </c>
      <c r="D82">
        <f t="shared" si="0"/>
        <v>28179280429056</v>
      </c>
      <c r="E82">
        <f t="shared" si="1"/>
        <v>587068342272</v>
      </c>
      <c r="F82">
        <f t="shared" si="2"/>
        <v>12230590464</v>
      </c>
      <c r="G82">
        <f t="shared" si="3"/>
        <v>254803968</v>
      </c>
      <c r="H82">
        <f t="shared" si="4"/>
        <v>5308416</v>
      </c>
      <c r="I82">
        <f t="shared" si="5"/>
        <v>110592</v>
      </c>
      <c r="J82">
        <f t="shared" si="6"/>
        <v>2304</v>
      </c>
      <c r="K82">
        <f t="shared" si="7"/>
        <v>48</v>
      </c>
    </row>
    <row r="83" spans="1:11" x14ac:dyDescent="0.25">
      <c r="A83" s="1">
        <f t="shared" si="9"/>
        <v>49</v>
      </c>
      <c r="B83" s="1">
        <v>4.25</v>
      </c>
      <c r="C83">
        <f t="shared" si="12"/>
        <v>4.2454958349144363</v>
      </c>
      <c r="D83">
        <f t="shared" si="0"/>
        <v>33232930569601</v>
      </c>
      <c r="E83">
        <f t="shared" si="1"/>
        <v>678223072849</v>
      </c>
      <c r="F83">
        <f t="shared" si="2"/>
        <v>13841287201</v>
      </c>
      <c r="G83">
        <f t="shared" si="3"/>
        <v>282475249</v>
      </c>
      <c r="H83">
        <f t="shared" si="4"/>
        <v>5764801</v>
      </c>
      <c r="I83">
        <f t="shared" si="5"/>
        <v>117649</v>
      </c>
      <c r="J83">
        <f t="shared" si="6"/>
        <v>2401</v>
      </c>
      <c r="K83">
        <f t="shared" si="7"/>
        <v>49</v>
      </c>
    </row>
    <row r="84" spans="1:11" x14ac:dyDescent="0.25">
      <c r="A84" s="1">
        <f t="shared" si="9"/>
        <v>50</v>
      </c>
      <c r="B84" s="1">
        <v>4.2240000000000002</v>
      </c>
      <c r="C84">
        <f t="shared" si="12"/>
        <v>4.2118029074968035</v>
      </c>
      <c r="D84">
        <f t="shared" si="0"/>
        <v>39062500000000</v>
      </c>
      <c r="E84">
        <f t="shared" si="1"/>
        <v>781250000000</v>
      </c>
      <c r="F84">
        <f t="shared" si="2"/>
        <v>15625000000</v>
      </c>
      <c r="G84">
        <f t="shared" si="3"/>
        <v>312500000</v>
      </c>
      <c r="H84">
        <f t="shared" si="4"/>
        <v>6250000</v>
      </c>
      <c r="I84">
        <f t="shared" si="5"/>
        <v>125000</v>
      </c>
      <c r="J84">
        <f t="shared" si="6"/>
        <v>2500</v>
      </c>
      <c r="K84">
        <f t="shared" si="7"/>
        <v>50</v>
      </c>
    </row>
    <row r="85" spans="1:11" x14ac:dyDescent="0.25">
      <c r="A85" s="1">
        <f t="shared" si="9"/>
        <v>51</v>
      </c>
      <c r="B85" s="1">
        <v>4.1920000000000002</v>
      </c>
      <c r="C85">
        <f t="shared" si="12"/>
        <v>4.1788086347582976</v>
      </c>
      <c r="D85">
        <f t="shared" si="0"/>
        <v>45767944570401</v>
      </c>
      <c r="E85">
        <f t="shared" si="1"/>
        <v>897410677851</v>
      </c>
      <c r="F85">
        <f t="shared" si="2"/>
        <v>17596287801</v>
      </c>
      <c r="G85">
        <f t="shared" si="3"/>
        <v>345025251</v>
      </c>
      <c r="H85">
        <f t="shared" si="4"/>
        <v>6765201</v>
      </c>
      <c r="I85">
        <f t="shared" si="5"/>
        <v>132651</v>
      </c>
      <c r="J85">
        <f t="shared" si="6"/>
        <v>2601</v>
      </c>
      <c r="K85">
        <f t="shared" si="7"/>
        <v>51</v>
      </c>
    </row>
    <row r="86" spans="1:11" x14ac:dyDescent="0.25">
      <c r="A86" s="1">
        <f t="shared" si="9"/>
        <v>52</v>
      </c>
      <c r="B86" s="1">
        <v>4.1589999999999998</v>
      </c>
      <c r="C86">
        <f t="shared" si="12"/>
        <v>4.1470232099391069</v>
      </c>
      <c r="D86">
        <f t="shared" si="0"/>
        <v>53459728531456</v>
      </c>
      <c r="E86">
        <f t="shared" si="1"/>
        <v>1028071702528</v>
      </c>
      <c r="F86">
        <f t="shared" si="2"/>
        <v>19770609664</v>
      </c>
      <c r="G86">
        <f t="shared" si="3"/>
        <v>380204032</v>
      </c>
      <c r="H86">
        <f t="shared" si="4"/>
        <v>7311616</v>
      </c>
      <c r="I86">
        <f t="shared" si="5"/>
        <v>140608</v>
      </c>
      <c r="J86">
        <f t="shared" si="6"/>
        <v>2704</v>
      </c>
      <c r="K86">
        <f t="shared" si="7"/>
        <v>52</v>
      </c>
    </row>
    <row r="87" spans="1:11" x14ac:dyDescent="0.25">
      <c r="A87" s="1">
        <f t="shared" si="9"/>
        <v>53</v>
      </c>
      <c r="B87" s="1">
        <v>4.1269999999999998</v>
      </c>
      <c r="C87">
        <f t="shared" si="12"/>
        <v>4.1170997152712516</v>
      </c>
      <c r="D87">
        <f t="shared" si="0"/>
        <v>62259690411361</v>
      </c>
      <c r="E87">
        <f t="shared" si="1"/>
        <v>1174711139837</v>
      </c>
      <c r="F87">
        <f t="shared" si="2"/>
        <v>22164361129</v>
      </c>
      <c r="G87">
        <f t="shared" si="3"/>
        <v>418195493</v>
      </c>
      <c r="H87">
        <f t="shared" si="4"/>
        <v>7890481</v>
      </c>
      <c r="I87">
        <f t="shared" si="5"/>
        <v>148877</v>
      </c>
      <c r="J87">
        <f t="shared" si="6"/>
        <v>2809</v>
      </c>
      <c r="K87">
        <f t="shared" si="7"/>
        <v>53</v>
      </c>
    </row>
    <row r="88" spans="1:11" x14ac:dyDescent="0.25">
      <c r="A88" s="1">
        <f t="shared" si="9"/>
        <v>54</v>
      </c>
      <c r="B88" s="1">
        <v>4.0940000000000003</v>
      </c>
      <c r="C88">
        <f t="shared" si="12"/>
        <v>4.0898018040215902</v>
      </c>
      <c r="D88">
        <f t="shared" si="0"/>
        <v>72301961339136</v>
      </c>
      <c r="E88">
        <f t="shared" si="1"/>
        <v>1338925209984</v>
      </c>
      <c r="F88">
        <f t="shared" si="2"/>
        <v>24794911296</v>
      </c>
      <c r="G88">
        <f t="shared" si="3"/>
        <v>459165024</v>
      </c>
      <c r="H88">
        <f t="shared" si="4"/>
        <v>8503056</v>
      </c>
      <c r="I88">
        <f t="shared" si="5"/>
        <v>157464</v>
      </c>
      <c r="J88">
        <f t="shared" si="6"/>
        <v>2916</v>
      </c>
      <c r="K88">
        <f t="shared" si="7"/>
        <v>54</v>
      </c>
    </row>
    <row r="89" spans="1:11" x14ac:dyDescent="0.25">
      <c r="A89" s="1">
        <f t="shared" si="9"/>
        <v>55</v>
      </c>
      <c r="B89" s="1">
        <v>4.0620000000000003</v>
      </c>
      <c r="C89">
        <f t="shared" si="12"/>
        <v>4.0659643261997189</v>
      </c>
      <c r="D89">
        <f t="shared" si="0"/>
        <v>83733937890625</v>
      </c>
      <c r="E89">
        <f t="shared" si="1"/>
        <v>1522435234375</v>
      </c>
      <c r="F89">
        <f t="shared" si="2"/>
        <v>27680640625</v>
      </c>
      <c r="G89">
        <f t="shared" si="3"/>
        <v>503284375</v>
      </c>
      <c r="H89">
        <f t="shared" si="4"/>
        <v>9150625</v>
      </c>
      <c r="I89">
        <f t="shared" si="5"/>
        <v>166375</v>
      </c>
      <c r="J89">
        <f t="shared" si="6"/>
        <v>3025</v>
      </c>
      <c r="K89">
        <f t="shared" si="7"/>
        <v>55</v>
      </c>
    </row>
    <row r="90" spans="1:11" x14ac:dyDescent="0.25">
      <c r="A90" s="1">
        <f t="shared" si="9"/>
        <v>56</v>
      </c>
      <c r="B90" s="1">
        <v>4.0419999999999998</v>
      </c>
      <c r="C90">
        <f t="shared" si="12"/>
        <v>4.046448267463461</v>
      </c>
      <c r="D90">
        <f t="shared" si="0"/>
        <v>96717311574016</v>
      </c>
      <c r="E90">
        <f t="shared" si="1"/>
        <v>1727094849536</v>
      </c>
      <c r="F90">
        <f t="shared" si="2"/>
        <v>30840979456</v>
      </c>
      <c r="G90">
        <f t="shared" si="3"/>
        <v>550731776</v>
      </c>
      <c r="H90">
        <f t="shared" si="4"/>
        <v>9834496</v>
      </c>
      <c r="I90">
        <f t="shared" si="5"/>
        <v>175616</v>
      </c>
      <c r="J90">
        <f t="shared" si="6"/>
        <v>3136</v>
      </c>
      <c r="K90">
        <f t="shared" si="7"/>
        <v>56</v>
      </c>
    </row>
    <row r="91" spans="1:11" x14ac:dyDescent="0.25">
      <c r="A91" s="1">
        <f t="shared" si="9"/>
        <v>57</v>
      </c>
      <c r="B91" s="1">
        <v>4.0229999999999997</v>
      </c>
      <c r="C91">
        <f t="shared" si="12"/>
        <v>4.0320916681895369</v>
      </c>
      <c r="D91">
        <f t="shared" si="0"/>
        <v>111429157112001</v>
      </c>
      <c r="E91">
        <f t="shared" si="1"/>
        <v>1954897493193</v>
      </c>
      <c r="F91">
        <f t="shared" si="2"/>
        <v>34296447249</v>
      </c>
      <c r="G91">
        <f t="shared" si="3"/>
        <v>601692057</v>
      </c>
      <c r="H91">
        <f t="shared" si="4"/>
        <v>10556001</v>
      </c>
      <c r="I91">
        <f t="shared" si="5"/>
        <v>185193</v>
      </c>
      <c r="J91">
        <f t="shared" si="6"/>
        <v>3249</v>
      </c>
      <c r="K91">
        <f t="shared" si="7"/>
        <v>57</v>
      </c>
    </row>
    <row r="92" spans="1:11" x14ac:dyDescent="0.25">
      <c r="A92" s="1">
        <f t="shared" si="9"/>
        <v>58</v>
      </c>
      <c r="B92" s="1">
        <v>4.0030000000000001</v>
      </c>
      <c r="C92">
        <f t="shared" si="12"/>
        <v>4.0236584869254557</v>
      </c>
      <c r="D92">
        <f t="shared" si="0"/>
        <v>128063081718016</v>
      </c>
      <c r="E92">
        <f t="shared" si="1"/>
        <v>2207984167552</v>
      </c>
      <c r="F92">
        <f t="shared" si="2"/>
        <v>38068692544</v>
      </c>
      <c r="G92">
        <f t="shared" si="3"/>
        <v>656356768</v>
      </c>
      <c r="H92">
        <f t="shared" si="4"/>
        <v>11316496</v>
      </c>
      <c r="I92">
        <f t="shared" si="5"/>
        <v>195112</v>
      </c>
      <c r="J92">
        <f t="shared" si="6"/>
        <v>3364</v>
      </c>
      <c r="K92">
        <f t="shared" si="7"/>
        <v>58</v>
      </c>
    </row>
    <row r="93" spans="1:11" x14ac:dyDescent="0.25">
      <c r="A93" s="1">
        <f t="shared" si="9"/>
        <v>59</v>
      </c>
      <c r="B93" s="1">
        <v>3.984</v>
      </c>
      <c r="C93">
        <f t="shared" si="12"/>
        <v>4.0217876700663737</v>
      </c>
      <c r="D93">
        <f t="shared" si="0"/>
        <v>146830437604321</v>
      </c>
      <c r="E93">
        <f t="shared" si="1"/>
        <v>2488651484819</v>
      </c>
      <c r="F93">
        <f t="shared" si="2"/>
        <v>42180533641</v>
      </c>
      <c r="G93">
        <f t="shared" si="3"/>
        <v>714924299</v>
      </c>
      <c r="H93">
        <f t="shared" si="4"/>
        <v>12117361</v>
      </c>
      <c r="I93">
        <f t="shared" si="5"/>
        <v>205379</v>
      </c>
      <c r="J93">
        <f t="shared" si="6"/>
        <v>3481</v>
      </c>
      <c r="K93">
        <f t="shared" si="7"/>
        <v>59</v>
      </c>
    </row>
    <row r="94" spans="1:11" x14ac:dyDescent="0.25">
      <c r="A94" s="1">
        <f t="shared" si="9"/>
        <v>60</v>
      </c>
      <c r="B94" s="1">
        <v>3.964</v>
      </c>
      <c r="C94">
        <f t="shared" si="12"/>
        <v>4.0269449867820413</v>
      </c>
      <c r="D94">
        <f t="shared" si="0"/>
        <v>167961600000000</v>
      </c>
      <c r="E94">
        <f t="shared" si="1"/>
        <v>2799360000000</v>
      </c>
      <c r="F94">
        <f t="shared" si="2"/>
        <v>46656000000</v>
      </c>
      <c r="G94">
        <f t="shared" si="3"/>
        <v>777600000</v>
      </c>
      <c r="H94">
        <f t="shared" si="4"/>
        <v>12960000</v>
      </c>
      <c r="I94">
        <f t="shared" si="5"/>
        <v>216000</v>
      </c>
      <c r="J94">
        <f t="shared" si="6"/>
        <v>3600</v>
      </c>
      <c r="K94">
        <f t="shared" si="7"/>
        <v>60</v>
      </c>
    </row>
    <row r="95" spans="1:11" x14ac:dyDescent="0.25">
      <c r="A95" s="1">
        <f t="shared" si="9"/>
        <v>61</v>
      </c>
      <c r="B95" s="1">
        <v>4.01</v>
      </c>
      <c r="C95">
        <f t="shared" si="12"/>
        <v>4.0393804856704492</v>
      </c>
      <c r="D95">
        <f t="shared" si="0"/>
        <v>191707312997281</v>
      </c>
      <c r="E95">
        <f t="shared" si="1"/>
        <v>3142742836021</v>
      </c>
      <c r="F95">
        <f t="shared" si="2"/>
        <v>51520374361</v>
      </c>
      <c r="G95">
        <f t="shared" si="3"/>
        <v>844596301</v>
      </c>
      <c r="H95">
        <f t="shared" si="4"/>
        <v>13845841</v>
      </c>
      <c r="I95">
        <f t="shared" si="5"/>
        <v>226981</v>
      </c>
      <c r="J95">
        <f t="shared" si="6"/>
        <v>3721</v>
      </c>
      <c r="K95">
        <f t="shared" si="7"/>
        <v>61</v>
      </c>
    </row>
    <row r="96" spans="1:11" x14ac:dyDescent="0.25">
      <c r="A96" s="1">
        <f t="shared" si="9"/>
        <v>62</v>
      </c>
      <c r="B96" s="1">
        <v>4.0549999999999997</v>
      </c>
      <c r="C96">
        <f t="shared" si="12"/>
        <v>4.0590947271185769</v>
      </c>
      <c r="D96">
        <f t="shared" si="0"/>
        <v>218340105584896</v>
      </c>
      <c r="E96">
        <f t="shared" si="1"/>
        <v>3521614606208</v>
      </c>
      <c r="F96">
        <f t="shared" si="2"/>
        <v>56800235584</v>
      </c>
      <c r="G96">
        <f t="shared" si="3"/>
        <v>916132832</v>
      </c>
      <c r="H96">
        <f t="shared" si="4"/>
        <v>14776336</v>
      </c>
      <c r="I96">
        <f t="shared" si="5"/>
        <v>238328</v>
      </c>
      <c r="J96">
        <f t="shared" si="6"/>
        <v>3844</v>
      </c>
      <c r="K96">
        <f t="shared" si="7"/>
        <v>62</v>
      </c>
    </row>
    <row r="97" spans="1:11" x14ac:dyDescent="0.25">
      <c r="A97" s="1">
        <f t="shared" si="9"/>
        <v>63</v>
      </c>
      <c r="B97" s="1">
        <v>4.101</v>
      </c>
      <c r="C97">
        <f t="shared" si="12"/>
        <v>4.0858172425424755</v>
      </c>
      <c r="D97">
        <f t="shared" si="0"/>
        <v>248155780267521</v>
      </c>
      <c r="E97">
        <f t="shared" si="1"/>
        <v>3938980639167</v>
      </c>
      <c r="F97">
        <f t="shared" si="2"/>
        <v>62523502209</v>
      </c>
      <c r="G97">
        <f t="shared" si="3"/>
        <v>992436543</v>
      </c>
      <c r="H97">
        <f t="shared" si="4"/>
        <v>15752961</v>
      </c>
      <c r="I97">
        <f t="shared" si="5"/>
        <v>250047</v>
      </c>
      <c r="J97">
        <f t="shared" si="6"/>
        <v>3969</v>
      </c>
      <c r="K97">
        <f t="shared" si="7"/>
        <v>63</v>
      </c>
    </row>
    <row r="98" spans="1:11" x14ac:dyDescent="0.25">
      <c r="A98" s="1">
        <f t="shared" si="9"/>
        <v>64</v>
      </c>
      <c r="B98" s="1">
        <v>4.1470000000000002</v>
      </c>
      <c r="C98">
        <f t="shared" si="12"/>
        <v>4.1190009692746798</v>
      </c>
      <c r="D98">
        <f t="shared" si="0"/>
        <v>281474976710656</v>
      </c>
      <c r="E98">
        <f t="shared" si="1"/>
        <v>4398046511104</v>
      </c>
      <c r="F98">
        <f t="shared" si="2"/>
        <v>68719476736</v>
      </c>
      <c r="G98">
        <f t="shared" si="3"/>
        <v>1073741824</v>
      </c>
      <c r="H98">
        <f t="shared" si="4"/>
        <v>16777216</v>
      </c>
      <c r="I98">
        <f t="shared" si="5"/>
        <v>262144</v>
      </c>
      <c r="J98">
        <f t="shared" si="6"/>
        <v>4096</v>
      </c>
      <c r="K98">
        <f t="shared" si="7"/>
        <v>64</v>
      </c>
    </row>
    <row r="99" spans="1:11" x14ac:dyDescent="0.25">
      <c r="A99" s="1">
        <f t="shared" si="9"/>
        <v>65</v>
      </c>
      <c r="B99" s="1">
        <v>4.1920000000000002</v>
      </c>
      <c r="C99">
        <f t="shared" si="12"/>
        <v>4.1578367071316507</v>
      </c>
      <c r="D99">
        <f t="shared" si="0"/>
        <v>318644812890625</v>
      </c>
      <c r="E99">
        <f t="shared" si="1"/>
        <v>4902227890625</v>
      </c>
      <c r="F99">
        <f t="shared" si="2"/>
        <v>75418890625</v>
      </c>
      <c r="G99">
        <f t="shared" si="3"/>
        <v>1160290625</v>
      </c>
      <c r="H99">
        <f t="shared" si="4"/>
        <v>17850625</v>
      </c>
      <c r="I99">
        <f t="shared" si="5"/>
        <v>274625</v>
      </c>
      <c r="J99">
        <f t="shared" si="6"/>
        <v>4225</v>
      </c>
      <c r="K99">
        <f t="shared" si="7"/>
        <v>65</v>
      </c>
    </row>
    <row r="100" spans="1:11" x14ac:dyDescent="0.25">
      <c r="A100" s="1">
        <f t="shared" si="9"/>
        <v>66</v>
      </c>
      <c r="B100" s="1">
        <v>4.2350000000000003</v>
      </c>
      <c r="C100">
        <f t="shared" si="12"/>
        <v>4.2012919400759756</v>
      </c>
      <c r="D100">
        <f t="shared" ref="D100:D109" si="13">A100^8</f>
        <v>360040606269696</v>
      </c>
      <c r="E100">
        <f t="shared" ref="E100:E109" si="14">A100^7</f>
        <v>5455160701056</v>
      </c>
      <c r="F100">
        <f t="shared" ref="F100:F109" si="15">A100^6</f>
        <v>82653950016</v>
      </c>
      <c r="G100">
        <f t="shared" ref="G100:G109" si="16">A100^5</f>
        <v>1252332576</v>
      </c>
      <c r="H100">
        <f t="shared" ref="H100:H109" si="17">A100^4</f>
        <v>18974736</v>
      </c>
      <c r="I100">
        <f t="shared" ref="I100:I109" si="18">A100^3</f>
        <v>287496</v>
      </c>
      <c r="J100">
        <f t="shared" ref="J100:J109" si="19">A100^2</f>
        <v>4356</v>
      </c>
      <c r="K100">
        <f t="shared" ref="K100:K109" si="20">A100</f>
        <v>66</v>
      </c>
    </row>
    <row r="101" spans="1:11" x14ac:dyDescent="0.25">
      <c r="A101" s="1">
        <f t="shared" si="9"/>
        <v>67</v>
      </c>
      <c r="B101" s="1">
        <v>4.2770000000000001</v>
      </c>
      <c r="C101">
        <f t="shared" si="12"/>
        <v>4.2481786639301617</v>
      </c>
      <c r="D101">
        <f t="shared" si="13"/>
        <v>406067677556641</v>
      </c>
      <c r="E101">
        <f t="shared" si="14"/>
        <v>6060711605323</v>
      </c>
      <c r="F101">
        <f t="shared" si="15"/>
        <v>90458382169</v>
      </c>
      <c r="G101">
        <f t="shared" si="16"/>
        <v>1350125107</v>
      </c>
      <c r="H101">
        <f t="shared" si="17"/>
        <v>20151121</v>
      </c>
      <c r="I101">
        <f t="shared" si="18"/>
        <v>300763</v>
      </c>
      <c r="J101">
        <f t="shared" si="19"/>
        <v>4489</v>
      </c>
      <c r="K101">
        <f t="shared" si="20"/>
        <v>67</v>
      </c>
    </row>
    <row r="102" spans="1:11" x14ac:dyDescent="0.25">
      <c r="A102" s="1">
        <f t="shared" si="9"/>
        <v>68</v>
      </c>
      <c r="B102" s="1">
        <v>4.319</v>
      </c>
      <c r="C102">
        <f t="shared" si="12"/>
        <v>4.2972551582380447</v>
      </c>
      <c r="D102">
        <f t="shared" si="13"/>
        <v>457163239653376</v>
      </c>
      <c r="E102">
        <f t="shared" si="14"/>
        <v>6722988818432</v>
      </c>
      <c r="F102">
        <f t="shared" si="15"/>
        <v>98867482624</v>
      </c>
      <c r="G102">
        <f t="shared" si="16"/>
        <v>1453933568</v>
      </c>
      <c r="H102">
        <f t="shared" si="17"/>
        <v>21381376</v>
      </c>
      <c r="I102">
        <f t="shared" si="18"/>
        <v>314432</v>
      </c>
      <c r="J102">
        <f t="shared" si="19"/>
        <v>4624</v>
      </c>
      <c r="K102">
        <f t="shared" si="20"/>
        <v>68</v>
      </c>
    </row>
    <row r="103" spans="1:11" x14ac:dyDescent="0.25">
      <c r="A103" s="1">
        <f>A102+1</f>
        <v>69</v>
      </c>
      <c r="B103" s="1">
        <v>4.3609999999999998</v>
      </c>
      <c r="C103">
        <f t="shared" si="12"/>
        <v>4.3473669380938418</v>
      </c>
      <c r="D103">
        <f t="shared" si="13"/>
        <v>513798374428641</v>
      </c>
      <c r="E103">
        <f t="shared" si="14"/>
        <v>7446353252589</v>
      </c>
      <c r="F103">
        <f t="shared" si="15"/>
        <v>107918163081</v>
      </c>
      <c r="G103">
        <f t="shared" si="16"/>
        <v>1564031349</v>
      </c>
      <c r="H103">
        <f t="shared" si="17"/>
        <v>22667121</v>
      </c>
      <c r="I103">
        <f t="shared" si="18"/>
        <v>328509</v>
      </c>
      <c r="J103">
        <f t="shared" si="19"/>
        <v>4761</v>
      </c>
      <c r="K103">
        <f t="shared" si="20"/>
        <v>69</v>
      </c>
    </row>
    <row r="104" spans="1:11" x14ac:dyDescent="0.25">
      <c r="A104" s="1">
        <f>A103+1</f>
        <v>70</v>
      </c>
      <c r="B104" s="1">
        <v>4.4039999999999999</v>
      </c>
      <c r="C104">
        <f t="shared" si="12"/>
        <v>4.3976324188480476</v>
      </c>
      <c r="D104">
        <f t="shared" si="13"/>
        <v>576480100000000</v>
      </c>
      <c r="E104">
        <f t="shared" si="14"/>
        <v>8235430000000</v>
      </c>
      <c r="F104">
        <f t="shared" si="15"/>
        <v>117649000000</v>
      </c>
      <c r="G104">
        <f t="shared" si="16"/>
        <v>1680700000</v>
      </c>
      <c r="H104">
        <f t="shared" si="17"/>
        <v>24010000</v>
      </c>
      <c r="I104">
        <f t="shared" si="18"/>
        <v>343000</v>
      </c>
      <c r="J104">
        <f t="shared" si="19"/>
        <v>4900</v>
      </c>
      <c r="K104">
        <f t="shared" si="20"/>
        <v>70</v>
      </c>
    </row>
    <row r="105" spans="1:11" x14ac:dyDescent="0.25">
      <c r="A105" s="1">
        <f>A104+1</f>
        <v>71</v>
      </c>
      <c r="B105" s="1">
        <v>4.3609999999999998</v>
      </c>
      <c r="C105">
        <f t="shared" si="12"/>
        <v>4.4476791240632565</v>
      </c>
      <c r="D105">
        <f t="shared" si="13"/>
        <v>645753531245761</v>
      </c>
      <c r="E105">
        <f t="shared" si="14"/>
        <v>9095120158391</v>
      </c>
      <c r="F105">
        <f t="shared" si="15"/>
        <v>128100283921</v>
      </c>
      <c r="G105">
        <f t="shared" si="16"/>
        <v>1804229351</v>
      </c>
      <c r="H105">
        <f t="shared" si="17"/>
        <v>25411681</v>
      </c>
      <c r="I105">
        <f t="shared" si="18"/>
        <v>357911</v>
      </c>
      <c r="J105">
        <f t="shared" si="19"/>
        <v>5041</v>
      </c>
      <c r="K105">
        <f t="shared" si="20"/>
        <v>71</v>
      </c>
    </row>
    <row r="106" spans="1:11" x14ac:dyDescent="0.25">
      <c r="A106" s="1">
        <f>A105+1</f>
        <v>72</v>
      </c>
      <c r="B106" s="1">
        <v>4.4589999999999996</v>
      </c>
      <c r="C106">
        <f t="shared" si="12"/>
        <v>4.4979365647187706</v>
      </c>
      <c r="D106">
        <f t="shared" si="13"/>
        <v>722204136308736</v>
      </c>
      <c r="E106">
        <f t="shared" si="14"/>
        <v>10030613004288</v>
      </c>
      <c r="F106">
        <f t="shared" si="15"/>
        <v>139314069504</v>
      </c>
      <c r="G106">
        <f t="shared" si="16"/>
        <v>1934917632</v>
      </c>
      <c r="H106">
        <f t="shared" si="17"/>
        <v>26873856</v>
      </c>
      <c r="I106">
        <f t="shared" si="18"/>
        <v>373248</v>
      </c>
      <c r="J106">
        <f t="shared" si="19"/>
        <v>5184</v>
      </c>
      <c r="K106">
        <f t="shared" si="20"/>
        <v>72</v>
      </c>
    </row>
    <row r="107" spans="1:11" x14ac:dyDescent="0.25">
      <c r="A107" s="1">
        <v>73</v>
      </c>
      <c r="B107" s="1">
        <v>4.57</v>
      </c>
      <c r="C107">
        <f t="shared" si="12"/>
        <v>4.5499922146856306</v>
      </c>
      <c r="D107">
        <f t="shared" si="13"/>
        <v>806460091894081</v>
      </c>
      <c r="E107">
        <f t="shared" si="14"/>
        <v>11047398519097</v>
      </c>
      <c r="F107">
        <f t="shared" si="15"/>
        <v>151334226289</v>
      </c>
      <c r="G107">
        <f t="shared" si="16"/>
        <v>2073071593</v>
      </c>
      <c r="H107">
        <f t="shared" si="17"/>
        <v>28398241</v>
      </c>
      <c r="I107">
        <f t="shared" si="18"/>
        <v>389017</v>
      </c>
      <c r="J107">
        <f t="shared" si="19"/>
        <v>5329</v>
      </c>
      <c r="K107">
        <f t="shared" si="20"/>
        <v>73</v>
      </c>
    </row>
    <row r="108" spans="1:11" x14ac:dyDescent="0.25">
      <c r="A108" s="1">
        <v>74</v>
      </c>
      <c r="B108" s="1">
        <v>4.6260000000000003</v>
      </c>
      <c r="C108">
        <f t="shared" si="12"/>
        <v>4.6070173052131622</v>
      </c>
      <c r="D108">
        <f t="shared" si="13"/>
        <v>899194740203776</v>
      </c>
      <c r="E108">
        <f t="shared" si="14"/>
        <v>12151280273024</v>
      </c>
      <c r="F108">
        <f t="shared" si="15"/>
        <v>164206490176</v>
      </c>
      <c r="G108">
        <f t="shared" si="16"/>
        <v>2219006624</v>
      </c>
      <c r="H108">
        <f t="shared" si="17"/>
        <v>29986576</v>
      </c>
      <c r="I108">
        <f t="shared" si="18"/>
        <v>405224</v>
      </c>
      <c r="J108">
        <f t="shared" si="19"/>
        <v>5476</v>
      </c>
      <c r="K108">
        <f t="shared" si="20"/>
        <v>74</v>
      </c>
    </row>
    <row r="109" spans="1:11" x14ac:dyDescent="0.25">
      <c r="A109" s="1">
        <v>75</v>
      </c>
      <c r="B109" s="1">
        <v>4.681</v>
      </c>
      <c r="C109">
        <f t="shared" si="12"/>
        <v>4.6742694583382445</v>
      </c>
      <c r="D109">
        <f t="shared" si="13"/>
        <v>1001129150390625</v>
      </c>
      <c r="E109">
        <f t="shared" si="14"/>
        <v>13348388671875</v>
      </c>
      <c r="F109">
        <f t="shared" si="15"/>
        <v>177978515625</v>
      </c>
      <c r="G109">
        <f t="shared" si="16"/>
        <v>2373046875</v>
      </c>
      <c r="H109">
        <f t="shared" si="17"/>
        <v>31640625</v>
      </c>
      <c r="I109">
        <f t="shared" si="18"/>
        <v>421875</v>
      </c>
      <c r="J109">
        <f t="shared" si="19"/>
        <v>5625</v>
      </c>
      <c r="K109">
        <f t="shared" si="20"/>
        <v>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B9B5-DA36-4CE6-ACEB-1FA3BE1922A5}">
  <dimension ref="A33:O109"/>
  <sheetViews>
    <sheetView topLeftCell="A25" workbookViewId="0">
      <selection activeCell="Q36" sqref="Q36"/>
    </sheetView>
  </sheetViews>
  <sheetFormatPr defaultRowHeight="15" x14ac:dyDescent="0.25"/>
  <cols>
    <col min="3" max="3" width="15.5703125" bestFit="1" customWidth="1"/>
  </cols>
  <sheetData>
    <row r="33" spans="1:14" x14ac:dyDescent="0.25">
      <c r="B33" s="3"/>
      <c r="D33">
        <v>1</v>
      </c>
      <c r="E33">
        <v>2</v>
      </c>
      <c r="F33">
        <v>3</v>
      </c>
      <c r="G33">
        <v>4</v>
      </c>
      <c r="H33">
        <v>5</v>
      </c>
      <c r="I33">
        <v>6</v>
      </c>
      <c r="J33">
        <v>7</v>
      </c>
      <c r="K33">
        <v>8</v>
      </c>
    </row>
    <row r="34" spans="1:14" x14ac:dyDescent="0.25">
      <c r="A34" s="1" t="s">
        <v>0</v>
      </c>
      <c r="B34" s="1" t="s">
        <v>4</v>
      </c>
      <c r="C34" t="s">
        <v>81</v>
      </c>
      <c r="D34" t="s">
        <v>65</v>
      </c>
      <c r="E34" t="s">
        <v>66</v>
      </c>
      <c r="F34" t="s">
        <v>61</v>
      </c>
      <c r="G34" t="s">
        <v>62</v>
      </c>
      <c r="H34" t="s">
        <v>52</v>
      </c>
      <c r="I34" t="s">
        <v>53</v>
      </c>
      <c r="J34" t="s">
        <v>54</v>
      </c>
      <c r="K34" t="s">
        <v>55</v>
      </c>
    </row>
    <row r="35" spans="1:14" ht="15.75" thickBot="1" x14ac:dyDescent="0.3">
      <c r="A35" s="2">
        <v>0</v>
      </c>
      <c r="B35" s="2"/>
      <c r="C35">
        <f>((A35^3)*$N$38)+((A35^2)*$N$39)+((A35)*$N$40)+$N$37</f>
        <v>0.67559999999999865</v>
      </c>
      <c r="D35">
        <f>A35^8</f>
        <v>0</v>
      </c>
      <c r="E35">
        <f>A35^7</f>
        <v>0</v>
      </c>
      <c r="F35">
        <f>A35^6</f>
        <v>0</v>
      </c>
      <c r="G35">
        <f>A35^5</f>
        <v>0</v>
      </c>
      <c r="H35">
        <f>A35^4</f>
        <v>0</v>
      </c>
      <c r="I35">
        <f>A35^3</f>
        <v>0</v>
      </c>
      <c r="J35">
        <f>A35^2</f>
        <v>0</v>
      </c>
      <c r="K35">
        <f>A35</f>
        <v>0</v>
      </c>
    </row>
    <row r="36" spans="1:14" x14ac:dyDescent="0.25">
      <c r="A36" s="2">
        <v>2.5</v>
      </c>
      <c r="B36" s="2">
        <v>0.45989999999999998</v>
      </c>
      <c r="C36">
        <f t="shared" ref="C36:C39" si="0">((A36^3)*$N$38)+((A36^2)*$N$39)+((A36)*$N$40)+$N$37</f>
        <v>0.45989999999999998</v>
      </c>
      <c r="D36">
        <f t="shared" ref="D36:D99" si="1">A36^8</f>
        <v>1525.87890625</v>
      </c>
      <c r="E36">
        <f t="shared" ref="E36:E99" si="2">A36^7</f>
        <v>610.3515625</v>
      </c>
      <c r="F36">
        <f t="shared" ref="F36:F99" si="3">A36^6</f>
        <v>244.140625</v>
      </c>
      <c r="G36">
        <f t="shared" ref="G36:G99" si="4">A36^5</f>
        <v>97.65625</v>
      </c>
      <c r="H36">
        <f t="shared" ref="H36:H99" si="5">A36^4</f>
        <v>39.0625</v>
      </c>
      <c r="I36">
        <f t="shared" ref="I36:I99" si="6">A36^3</f>
        <v>15.625</v>
      </c>
      <c r="J36">
        <f t="shared" ref="J36:J99" si="7">A36^2</f>
        <v>6.25</v>
      </c>
      <c r="K36">
        <f t="shared" ref="K36:K99" si="8">A36</f>
        <v>2.5</v>
      </c>
      <c r="M36" s="11"/>
      <c r="N36" s="11" t="s">
        <v>39</v>
      </c>
    </row>
    <row r="37" spans="1:14" x14ac:dyDescent="0.25">
      <c r="A37" s="2">
        <v>3</v>
      </c>
      <c r="B37" s="2">
        <v>0.41649999999999998</v>
      </c>
      <c r="C37">
        <f t="shared" si="0"/>
        <v>0.41649999999999998</v>
      </c>
      <c r="D37">
        <f t="shared" si="1"/>
        <v>6561</v>
      </c>
      <c r="E37">
        <f t="shared" si="2"/>
        <v>2187</v>
      </c>
      <c r="F37">
        <f t="shared" si="3"/>
        <v>729</v>
      </c>
      <c r="G37">
        <f t="shared" si="4"/>
        <v>243</v>
      </c>
      <c r="H37">
        <f t="shared" si="5"/>
        <v>81</v>
      </c>
      <c r="I37">
        <f t="shared" si="6"/>
        <v>27</v>
      </c>
      <c r="J37">
        <f t="shared" si="7"/>
        <v>9</v>
      </c>
      <c r="K37">
        <f t="shared" si="8"/>
        <v>3</v>
      </c>
      <c r="M37" s="9" t="s">
        <v>33</v>
      </c>
      <c r="N37" s="9">
        <v>0.67559999999999865</v>
      </c>
    </row>
    <row r="38" spans="1:14" x14ac:dyDescent="0.25">
      <c r="A38" s="2">
        <f>A37+1</f>
        <v>4</v>
      </c>
      <c r="B38" s="2">
        <v>0.3296</v>
      </c>
      <c r="C38">
        <f t="shared" si="0"/>
        <v>0.32959999999999995</v>
      </c>
      <c r="D38">
        <f t="shared" si="1"/>
        <v>65536</v>
      </c>
      <c r="E38">
        <f t="shared" si="2"/>
        <v>16384</v>
      </c>
      <c r="F38">
        <f t="shared" si="3"/>
        <v>4096</v>
      </c>
      <c r="G38">
        <f t="shared" si="4"/>
        <v>1024</v>
      </c>
      <c r="H38">
        <f t="shared" si="5"/>
        <v>256</v>
      </c>
      <c r="I38">
        <f t="shared" si="6"/>
        <v>64</v>
      </c>
      <c r="J38">
        <f t="shared" si="7"/>
        <v>16</v>
      </c>
      <c r="K38">
        <f t="shared" si="8"/>
        <v>4</v>
      </c>
      <c r="M38" s="9" t="s">
        <v>46</v>
      </c>
      <c r="N38" s="9">
        <v>2.6666666666689486E-5</v>
      </c>
    </row>
    <row r="39" spans="1:14" x14ac:dyDescent="0.25">
      <c r="A39" s="2">
        <f t="shared" ref="A39:A102" si="9">A38+1</f>
        <v>5</v>
      </c>
      <c r="B39" s="2">
        <v>0.2427</v>
      </c>
      <c r="C39">
        <f t="shared" si="0"/>
        <v>0.24269999999999992</v>
      </c>
      <c r="D39">
        <f t="shared" si="1"/>
        <v>390625</v>
      </c>
      <c r="E39">
        <f t="shared" si="2"/>
        <v>78125</v>
      </c>
      <c r="F39">
        <f t="shared" si="3"/>
        <v>15625</v>
      </c>
      <c r="G39">
        <f t="shared" si="4"/>
        <v>3125</v>
      </c>
      <c r="H39">
        <f t="shared" si="5"/>
        <v>625</v>
      </c>
      <c r="I39">
        <f t="shared" si="6"/>
        <v>125</v>
      </c>
      <c r="J39">
        <f t="shared" si="7"/>
        <v>25</v>
      </c>
      <c r="K39">
        <f t="shared" si="8"/>
        <v>5</v>
      </c>
      <c r="M39" s="9" t="s">
        <v>47</v>
      </c>
      <c r="N39" s="9">
        <v>-3.2000000000027829E-4</v>
      </c>
    </row>
    <row r="40" spans="1:14" ht="15.75" thickBot="1" x14ac:dyDescent="0.3">
      <c r="A40" s="1">
        <f t="shared" si="9"/>
        <v>6</v>
      </c>
      <c r="B40" s="1">
        <v>0.22220000000000001</v>
      </c>
      <c r="C40">
        <f>(A40*$N$44)+$N$43</f>
        <v>0.22217999999999999</v>
      </c>
      <c r="D40">
        <f t="shared" si="1"/>
        <v>1679616</v>
      </c>
      <c r="E40">
        <f t="shared" si="2"/>
        <v>279936</v>
      </c>
      <c r="F40">
        <f t="shared" si="3"/>
        <v>46656</v>
      </c>
      <c r="G40">
        <f t="shared" si="4"/>
        <v>7776</v>
      </c>
      <c r="H40">
        <f t="shared" si="5"/>
        <v>1296</v>
      </c>
      <c r="I40">
        <f t="shared" si="6"/>
        <v>216</v>
      </c>
      <c r="J40">
        <f t="shared" si="7"/>
        <v>36</v>
      </c>
      <c r="K40">
        <f t="shared" si="8"/>
        <v>6</v>
      </c>
      <c r="M40" s="10" t="s">
        <v>48</v>
      </c>
      <c r="N40" s="10">
        <v>-8.5646666666665594E-2</v>
      </c>
    </row>
    <row r="41" spans="1:14" ht="15.75" thickBot="1" x14ac:dyDescent="0.3">
      <c r="A41" s="1">
        <f t="shared" si="9"/>
        <v>7</v>
      </c>
      <c r="B41" s="1">
        <v>0.2016</v>
      </c>
      <c r="C41">
        <f t="shared" ref="C41:C44" si="10">(A41*$N$44)+$N$43</f>
        <v>0.20163</v>
      </c>
      <c r="D41">
        <f t="shared" si="1"/>
        <v>5764801</v>
      </c>
      <c r="E41">
        <f t="shared" si="2"/>
        <v>823543</v>
      </c>
      <c r="F41">
        <f t="shared" si="3"/>
        <v>117649</v>
      </c>
      <c r="G41">
        <f t="shared" si="4"/>
        <v>16807</v>
      </c>
      <c r="H41">
        <f t="shared" si="5"/>
        <v>2401</v>
      </c>
      <c r="I41">
        <f t="shared" si="6"/>
        <v>343</v>
      </c>
      <c r="J41">
        <f t="shared" si="7"/>
        <v>49</v>
      </c>
      <c r="K41">
        <f t="shared" si="8"/>
        <v>7</v>
      </c>
    </row>
    <row r="42" spans="1:14" x14ac:dyDescent="0.25">
      <c r="A42" s="1">
        <f t="shared" si="9"/>
        <v>8</v>
      </c>
      <c r="B42" s="1">
        <v>0.18110000000000001</v>
      </c>
      <c r="C42">
        <f t="shared" si="10"/>
        <v>0.18107999999999999</v>
      </c>
      <c r="D42">
        <f t="shared" si="1"/>
        <v>16777216</v>
      </c>
      <c r="E42">
        <f t="shared" si="2"/>
        <v>2097152</v>
      </c>
      <c r="F42">
        <f t="shared" si="3"/>
        <v>262144</v>
      </c>
      <c r="G42">
        <f t="shared" si="4"/>
        <v>32768</v>
      </c>
      <c r="H42">
        <f t="shared" si="5"/>
        <v>4096</v>
      </c>
      <c r="I42">
        <f t="shared" si="6"/>
        <v>512</v>
      </c>
      <c r="J42">
        <f t="shared" si="7"/>
        <v>64</v>
      </c>
      <c r="K42">
        <f t="shared" si="8"/>
        <v>8</v>
      </c>
      <c r="M42" s="11"/>
      <c r="N42" s="11" t="s">
        <v>39</v>
      </c>
    </row>
    <row r="43" spans="1:14" x14ac:dyDescent="0.25">
      <c r="A43" s="1">
        <f t="shared" si="9"/>
        <v>9</v>
      </c>
      <c r="B43" s="1">
        <v>0.1605</v>
      </c>
      <c r="C43">
        <f t="shared" si="10"/>
        <v>0.16052999999999998</v>
      </c>
      <c r="D43">
        <f t="shared" si="1"/>
        <v>43046721</v>
      </c>
      <c r="E43">
        <f t="shared" si="2"/>
        <v>4782969</v>
      </c>
      <c r="F43">
        <f t="shared" si="3"/>
        <v>531441</v>
      </c>
      <c r="G43">
        <f t="shared" si="4"/>
        <v>59049</v>
      </c>
      <c r="H43">
        <f t="shared" si="5"/>
        <v>6561</v>
      </c>
      <c r="I43">
        <f t="shared" si="6"/>
        <v>729</v>
      </c>
      <c r="J43">
        <f t="shared" si="7"/>
        <v>81</v>
      </c>
      <c r="K43">
        <f t="shared" si="8"/>
        <v>9</v>
      </c>
      <c r="M43" s="9" t="s">
        <v>33</v>
      </c>
      <c r="N43" s="9">
        <v>0.34548000000000001</v>
      </c>
    </row>
    <row r="44" spans="1:14" ht="15.75" thickBot="1" x14ac:dyDescent="0.3">
      <c r="A44" s="1">
        <f t="shared" si="9"/>
        <v>10</v>
      </c>
      <c r="B44" s="1">
        <v>0.14000000000000001</v>
      </c>
      <c r="C44">
        <f t="shared" si="10"/>
        <v>0.13997999999999999</v>
      </c>
      <c r="D44">
        <f t="shared" si="1"/>
        <v>100000000</v>
      </c>
      <c r="E44">
        <f t="shared" si="2"/>
        <v>10000000</v>
      </c>
      <c r="F44">
        <f t="shared" si="3"/>
        <v>1000000</v>
      </c>
      <c r="G44">
        <f t="shared" si="4"/>
        <v>100000</v>
      </c>
      <c r="H44">
        <f t="shared" si="5"/>
        <v>10000</v>
      </c>
      <c r="I44">
        <f t="shared" si="6"/>
        <v>1000</v>
      </c>
      <c r="J44">
        <f t="shared" si="7"/>
        <v>100</v>
      </c>
      <c r="K44">
        <f t="shared" si="8"/>
        <v>10</v>
      </c>
      <c r="M44" s="10" t="s">
        <v>46</v>
      </c>
      <c r="N44" s="10">
        <v>-2.0550000000000002E-2</v>
      </c>
    </row>
    <row r="45" spans="1:14" ht="15.75" thickBot="1" x14ac:dyDescent="0.3">
      <c r="A45" s="2">
        <f t="shared" si="9"/>
        <v>11</v>
      </c>
      <c r="B45" s="2">
        <v>0.1346</v>
      </c>
      <c r="C45">
        <f>(A45*$N$48)+$N$47</f>
        <v>0.1346</v>
      </c>
      <c r="D45">
        <f t="shared" si="1"/>
        <v>214358881</v>
      </c>
      <c r="E45">
        <f t="shared" si="2"/>
        <v>19487171</v>
      </c>
      <c r="F45">
        <f t="shared" si="3"/>
        <v>1771561</v>
      </c>
      <c r="G45">
        <f t="shared" si="4"/>
        <v>161051</v>
      </c>
      <c r="H45">
        <f t="shared" si="5"/>
        <v>14641</v>
      </c>
      <c r="I45">
        <f t="shared" si="6"/>
        <v>1331</v>
      </c>
      <c r="J45">
        <f t="shared" si="7"/>
        <v>121</v>
      </c>
      <c r="K45">
        <f t="shared" si="8"/>
        <v>11</v>
      </c>
    </row>
    <row r="46" spans="1:14" x14ac:dyDescent="0.25">
      <c r="A46" s="2">
        <f t="shared" si="9"/>
        <v>12</v>
      </c>
      <c r="B46" s="2">
        <v>0.12920000000000001</v>
      </c>
      <c r="C46">
        <f t="shared" ref="C46:C49" si="11">(A46*$N$48)+$N$47</f>
        <v>0.12917000000000001</v>
      </c>
      <c r="D46">
        <f t="shared" si="1"/>
        <v>429981696</v>
      </c>
      <c r="E46">
        <f t="shared" si="2"/>
        <v>35831808</v>
      </c>
      <c r="F46">
        <f t="shared" si="3"/>
        <v>2985984</v>
      </c>
      <c r="G46">
        <f t="shared" si="4"/>
        <v>248832</v>
      </c>
      <c r="H46">
        <f t="shared" si="5"/>
        <v>20736</v>
      </c>
      <c r="I46">
        <f t="shared" si="6"/>
        <v>1728</v>
      </c>
      <c r="J46">
        <f t="shared" si="7"/>
        <v>144</v>
      </c>
      <c r="K46">
        <f t="shared" si="8"/>
        <v>12</v>
      </c>
      <c r="M46" s="11"/>
      <c r="N46" s="11" t="s">
        <v>39</v>
      </c>
    </row>
    <row r="47" spans="1:14" x14ac:dyDescent="0.25">
      <c r="A47" s="2">
        <f t="shared" si="9"/>
        <v>13</v>
      </c>
      <c r="B47" s="2">
        <v>0.1237</v>
      </c>
      <c r="C47">
        <f t="shared" si="11"/>
        <v>0.12374000000000002</v>
      </c>
      <c r="D47">
        <f t="shared" si="1"/>
        <v>815730721</v>
      </c>
      <c r="E47">
        <f t="shared" si="2"/>
        <v>62748517</v>
      </c>
      <c r="F47">
        <f t="shared" si="3"/>
        <v>4826809</v>
      </c>
      <c r="G47">
        <f t="shared" si="4"/>
        <v>371293</v>
      </c>
      <c r="H47">
        <f t="shared" si="5"/>
        <v>28561</v>
      </c>
      <c r="I47">
        <f t="shared" si="6"/>
        <v>2197</v>
      </c>
      <c r="J47">
        <f t="shared" si="7"/>
        <v>169</v>
      </c>
      <c r="K47">
        <f t="shared" si="8"/>
        <v>13</v>
      </c>
      <c r="M47" s="9" t="s">
        <v>33</v>
      </c>
      <c r="N47" s="9">
        <v>0.19433</v>
      </c>
    </row>
    <row r="48" spans="1:14" ht="15.75" thickBot="1" x14ac:dyDescent="0.3">
      <c r="A48" s="2">
        <f t="shared" si="9"/>
        <v>14</v>
      </c>
      <c r="B48" s="2">
        <v>0.1183</v>
      </c>
      <c r="C48">
        <f t="shared" si="11"/>
        <v>0.11831000000000001</v>
      </c>
      <c r="D48">
        <f t="shared" si="1"/>
        <v>1475789056</v>
      </c>
      <c r="E48">
        <f t="shared" si="2"/>
        <v>105413504</v>
      </c>
      <c r="F48">
        <f t="shared" si="3"/>
        <v>7529536</v>
      </c>
      <c r="G48">
        <f t="shared" si="4"/>
        <v>537824</v>
      </c>
      <c r="H48">
        <f t="shared" si="5"/>
        <v>38416</v>
      </c>
      <c r="I48">
        <f t="shared" si="6"/>
        <v>2744</v>
      </c>
      <c r="J48">
        <f t="shared" si="7"/>
        <v>196</v>
      </c>
      <c r="K48">
        <f t="shared" si="8"/>
        <v>14</v>
      </c>
      <c r="M48" s="10" t="s">
        <v>46</v>
      </c>
      <c r="N48" s="10">
        <v>-5.4299999999999991E-3</v>
      </c>
    </row>
    <row r="49" spans="1:15" ht="15.75" thickBot="1" x14ac:dyDescent="0.3">
      <c r="A49" s="2">
        <f t="shared" si="9"/>
        <v>15</v>
      </c>
      <c r="B49" s="2">
        <v>0.1129</v>
      </c>
      <c r="C49">
        <f t="shared" si="11"/>
        <v>0.11288000000000002</v>
      </c>
      <c r="D49">
        <f t="shared" si="1"/>
        <v>2562890625</v>
      </c>
      <c r="E49">
        <f t="shared" si="2"/>
        <v>170859375</v>
      </c>
      <c r="F49">
        <f t="shared" si="3"/>
        <v>11390625</v>
      </c>
      <c r="G49">
        <f t="shared" si="4"/>
        <v>759375</v>
      </c>
      <c r="H49">
        <f t="shared" si="5"/>
        <v>50625</v>
      </c>
      <c r="I49">
        <f t="shared" si="6"/>
        <v>3375</v>
      </c>
      <c r="J49">
        <f t="shared" si="7"/>
        <v>225</v>
      </c>
      <c r="K49">
        <f t="shared" si="8"/>
        <v>15</v>
      </c>
    </row>
    <row r="50" spans="1:15" x14ac:dyDescent="0.25">
      <c r="A50" s="1">
        <f t="shared" si="9"/>
        <v>16</v>
      </c>
      <c r="B50" s="1">
        <v>0.1096</v>
      </c>
      <c r="C50">
        <f>(((A50^8)*$N$52)+((A50^7)*$N$53)+((A50^6)*$N$54)+((A50^5)*N$55)+((A50^4)*$N$56)+((A50^3)*$N$57)+((A50^2)*$N$58)+((A50)*$N$59)+$N$51)</f>
        <v>0.1109721090320992</v>
      </c>
      <c r="D50">
        <f t="shared" si="1"/>
        <v>4294967296</v>
      </c>
      <c r="E50">
        <f t="shared" si="2"/>
        <v>268435456</v>
      </c>
      <c r="F50">
        <f t="shared" si="3"/>
        <v>16777216</v>
      </c>
      <c r="G50">
        <f t="shared" si="4"/>
        <v>1048576</v>
      </c>
      <c r="H50">
        <f t="shared" si="5"/>
        <v>65536</v>
      </c>
      <c r="I50">
        <f t="shared" si="6"/>
        <v>4096</v>
      </c>
      <c r="J50">
        <f t="shared" si="7"/>
        <v>256</v>
      </c>
      <c r="K50">
        <f t="shared" si="8"/>
        <v>16</v>
      </c>
      <c r="M50" s="11"/>
      <c r="N50" s="11" t="s">
        <v>39</v>
      </c>
    </row>
    <row r="51" spans="1:15" x14ac:dyDescent="0.25">
      <c r="A51" s="1">
        <f t="shared" si="9"/>
        <v>17</v>
      </c>
      <c r="B51" s="1">
        <v>0.10630000000000001</v>
      </c>
      <c r="C51">
        <f t="shared" ref="C51:C109" si="12">(((A51^8)*$N$52)+((A51^7)*$N$53)+((A51^6)*$N$54)+((A51^5)*N$55)+((A51^4)*$N$56)+((A51^3)*$N$57)+((A51^2)*$N$58)+((A51)*$N$59)+$N$51)</f>
        <v>0.10553707471597917</v>
      </c>
      <c r="D51">
        <f t="shared" si="1"/>
        <v>6975757441</v>
      </c>
      <c r="E51">
        <f t="shared" si="2"/>
        <v>410338673</v>
      </c>
      <c r="F51">
        <f t="shared" si="3"/>
        <v>24137569</v>
      </c>
      <c r="G51">
        <f t="shared" si="4"/>
        <v>1419857</v>
      </c>
      <c r="H51">
        <f t="shared" si="5"/>
        <v>83521</v>
      </c>
      <c r="I51">
        <f t="shared" si="6"/>
        <v>4913</v>
      </c>
      <c r="J51">
        <f t="shared" si="7"/>
        <v>289</v>
      </c>
      <c r="K51">
        <f t="shared" si="8"/>
        <v>17</v>
      </c>
      <c r="M51" s="9" t="s">
        <v>33</v>
      </c>
      <c r="N51" s="9">
        <v>1.7043001442471617</v>
      </c>
    </row>
    <row r="52" spans="1:15" x14ac:dyDescent="0.25">
      <c r="A52" s="1">
        <f t="shared" si="9"/>
        <v>18</v>
      </c>
      <c r="B52" s="1">
        <v>0.10290000000000001</v>
      </c>
      <c r="C52">
        <f t="shared" si="12"/>
        <v>0.10158120524812464</v>
      </c>
      <c r="D52">
        <f t="shared" si="1"/>
        <v>11019960576</v>
      </c>
      <c r="E52">
        <f t="shared" si="2"/>
        <v>612220032</v>
      </c>
      <c r="F52">
        <f t="shared" si="3"/>
        <v>34012224</v>
      </c>
      <c r="G52">
        <f t="shared" si="4"/>
        <v>1889568</v>
      </c>
      <c r="H52">
        <f t="shared" si="5"/>
        <v>104976</v>
      </c>
      <c r="I52">
        <f t="shared" si="6"/>
        <v>5832</v>
      </c>
      <c r="J52">
        <f t="shared" si="7"/>
        <v>324</v>
      </c>
      <c r="K52">
        <f t="shared" si="8"/>
        <v>18</v>
      </c>
      <c r="M52" s="9" t="s">
        <v>46</v>
      </c>
      <c r="N52" s="9">
        <v>1.5110197751757482E-13</v>
      </c>
      <c r="O52">
        <v>52</v>
      </c>
    </row>
    <row r="53" spans="1:15" x14ac:dyDescent="0.25">
      <c r="A53" s="1">
        <f t="shared" si="9"/>
        <v>19</v>
      </c>
      <c r="B53" s="1">
        <v>9.9599999999999994E-2</v>
      </c>
      <c r="C53">
        <f t="shared" si="12"/>
        <v>9.8624761519332971E-2</v>
      </c>
      <c r="D53">
        <f t="shared" si="1"/>
        <v>16983563041</v>
      </c>
      <c r="E53">
        <f t="shared" si="2"/>
        <v>893871739</v>
      </c>
      <c r="F53">
        <f t="shared" si="3"/>
        <v>47045881</v>
      </c>
      <c r="G53">
        <f t="shared" si="4"/>
        <v>2476099</v>
      </c>
      <c r="H53">
        <f t="shared" si="5"/>
        <v>130321</v>
      </c>
      <c r="I53">
        <f t="shared" si="6"/>
        <v>6859</v>
      </c>
      <c r="J53">
        <f t="shared" si="7"/>
        <v>361</v>
      </c>
      <c r="K53">
        <f t="shared" si="8"/>
        <v>19</v>
      </c>
      <c r="M53" s="9" t="s">
        <v>47</v>
      </c>
      <c r="N53" s="9">
        <v>-5.7892253777515973E-11</v>
      </c>
      <c r="O53">
        <v>53</v>
      </c>
    </row>
    <row r="54" spans="1:15" x14ac:dyDescent="0.25">
      <c r="A54" s="1">
        <f t="shared" si="9"/>
        <v>20</v>
      </c>
      <c r="B54" s="1">
        <v>9.6299999999999997E-2</v>
      </c>
      <c r="C54">
        <f t="shared" si="12"/>
        <v>9.6303369710903475E-2</v>
      </c>
      <c r="D54">
        <f t="shared" si="1"/>
        <v>25600000000</v>
      </c>
      <c r="E54">
        <f t="shared" si="2"/>
        <v>1280000000</v>
      </c>
      <c r="F54">
        <f t="shared" si="3"/>
        <v>64000000</v>
      </c>
      <c r="G54">
        <f t="shared" si="4"/>
        <v>3200000</v>
      </c>
      <c r="H54">
        <f t="shared" si="5"/>
        <v>160000</v>
      </c>
      <c r="I54">
        <f t="shared" si="6"/>
        <v>8000</v>
      </c>
      <c r="J54">
        <f t="shared" si="7"/>
        <v>400</v>
      </c>
      <c r="K54">
        <f t="shared" si="8"/>
        <v>20</v>
      </c>
      <c r="M54" s="9" t="s">
        <v>48</v>
      </c>
      <c r="N54" s="9">
        <v>9.4212620446842483E-9</v>
      </c>
      <c r="O54">
        <v>54</v>
      </c>
    </row>
    <row r="55" spans="1:15" x14ac:dyDescent="0.25">
      <c r="A55" s="1">
        <f t="shared" si="9"/>
        <v>21</v>
      </c>
      <c r="B55" s="1">
        <v>9.4200000000000006E-2</v>
      </c>
      <c r="C55">
        <f t="shared" si="12"/>
        <v>9.4348215279032921E-2</v>
      </c>
      <c r="D55">
        <f t="shared" si="1"/>
        <v>37822859361</v>
      </c>
      <c r="E55">
        <f t="shared" si="2"/>
        <v>1801088541</v>
      </c>
      <c r="F55">
        <f t="shared" si="3"/>
        <v>85766121</v>
      </c>
      <c r="G55">
        <f t="shared" si="4"/>
        <v>4084101</v>
      </c>
      <c r="H55">
        <f t="shared" si="5"/>
        <v>194481</v>
      </c>
      <c r="I55">
        <f t="shared" si="6"/>
        <v>9261</v>
      </c>
      <c r="J55">
        <f t="shared" si="7"/>
        <v>441</v>
      </c>
      <c r="K55">
        <f t="shared" si="8"/>
        <v>21</v>
      </c>
      <c r="M55" s="9" t="s">
        <v>49</v>
      </c>
      <c r="N55" s="9">
        <v>-8.4798961515478362E-7</v>
      </c>
      <c r="O55">
        <v>55</v>
      </c>
    </row>
    <row r="56" spans="1:15" x14ac:dyDescent="0.25">
      <c r="A56" s="1">
        <f t="shared" si="9"/>
        <v>22</v>
      </c>
      <c r="B56" s="1">
        <v>9.2100000000000001E-2</v>
      </c>
      <c r="C56">
        <f t="shared" si="12"/>
        <v>9.2568577692698106E-2</v>
      </c>
      <c r="D56">
        <f t="shared" si="1"/>
        <v>54875873536</v>
      </c>
      <c r="E56">
        <f t="shared" si="2"/>
        <v>2494357888</v>
      </c>
      <c r="F56">
        <f t="shared" si="3"/>
        <v>113379904</v>
      </c>
      <c r="G56">
        <f t="shared" si="4"/>
        <v>5153632</v>
      </c>
      <c r="H56">
        <f t="shared" si="5"/>
        <v>234256</v>
      </c>
      <c r="I56">
        <f t="shared" si="6"/>
        <v>10648</v>
      </c>
      <c r="J56">
        <f t="shared" si="7"/>
        <v>484</v>
      </c>
      <c r="K56">
        <f t="shared" si="8"/>
        <v>22</v>
      </c>
      <c r="M56" s="9" t="s">
        <v>63</v>
      </c>
      <c r="N56" s="9">
        <v>4.602774873952919E-5</v>
      </c>
      <c r="O56">
        <v>56</v>
      </c>
    </row>
    <row r="57" spans="1:15" x14ac:dyDescent="0.25">
      <c r="A57" s="1">
        <f t="shared" si="9"/>
        <v>23</v>
      </c>
      <c r="B57" s="1">
        <v>8.9899999999999994E-2</v>
      </c>
      <c r="C57">
        <f t="shared" si="12"/>
        <v>9.0836532950475224E-2</v>
      </c>
      <c r="D57">
        <f t="shared" si="1"/>
        <v>78310985281</v>
      </c>
      <c r="E57">
        <f t="shared" si="2"/>
        <v>3404825447</v>
      </c>
      <c r="F57">
        <f t="shared" si="3"/>
        <v>148035889</v>
      </c>
      <c r="G57">
        <f t="shared" si="4"/>
        <v>6436343</v>
      </c>
      <c r="H57">
        <f t="shared" si="5"/>
        <v>279841</v>
      </c>
      <c r="I57">
        <f t="shared" si="6"/>
        <v>12167</v>
      </c>
      <c r="J57">
        <f t="shared" si="7"/>
        <v>529</v>
      </c>
      <c r="K57">
        <f t="shared" si="8"/>
        <v>23</v>
      </c>
      <c r="M57" s="9" t="s">
        <v>64</v>
      </c>
      <c r="N57" s="9">
        <v>-1.5381579033659153E-3</v>
      </c>
      <c r="O57">
        <v>57</v>
      </c>
    </row>
    <row r="58" spans="1:15" x14ac:dyDescent="0.25">
      <c r="A58" s="1">
        <f t="shared" si="9"/>
        <v>24</v>
      </c>
      <c r="B58" s="1">
        <v>8.7800000000000003E-2</v>
      </c>
      <c r="C58">
        <f t="shared" si="12"/>
        <v>8.9073656994228756E-2</v>
      </c>
      <c r="D58">
        <f t="shared" si="1"/>
        <v>110075314176</v>
      </c>
      <c r="E58">
        <f t="shared" si="2"/>
        <v>4586471424</v>
      </c>
      <c r="F58">
        <f t="shared" si="3"/>
        <v>191102976</v>
      </c>
      <c r="G58">
        <f t="shared" si="4"/>
        <v>7962624</v>
      </c>
      <c r="H58">
        <f t="shared" si="5"/>
        <v>331776</v>
      </c>
      <c r="I58">
        <f t="shared" si="6"/>
        <v>13824</v>
      </c>
      <c r="J58">
        <f t="shared" si="7"/>
        <v>576</v>
      </c>
      <c r="K58">
        <f t="shared" si="8"/>
        <v>24</v>
      </c>
      <c r="M58" s="9" t="s">
        <v>67</v>
      </c>
      <c r="N58" s="9">
        <v>3.0850479051220202E-2</v>
      </c>
      <c r="O58">
        <v>58</v>
      </c>
    </row>
    <row r="59" spans="1:15" ht="15.75" thickBot="1" x14ac:dyDescent="0.3">
      <c r="A59" s="1">
        <f t="shared" si="9"/>
        <v>25</v>
      </c>
      <c r="B59" s="1">
        <v>8.5699999999999998E-2</v>
      </c>
      <c r="C59">
        <f t="shared" si="12"/>
        <v>8.7239569229893732E-2</v>
      </c>
      <c r="D59">
        <f t="shared" si="1"/>
        <v>152587890625</v>
      </c>
      <c r="E59">
        <f t="shared" si="2"/>
        <v>6103515625</v>
      </c>
      <c r="F59">
        <f t="shared" si="3"/>
        <v>244140625</v>
      </c>
      <c r="G59">
        <f t="shared" si="4"/>
        <v>9765625</v>
      </c>
      <c r="H59">
        <f t="shared" si="5"/>
        <v>390625</v>
      </c>
      <c r="I59">
        <f t="shared" si="6"/>
        <v>15625</v>
      </c>
      <c r="J59">
        <f t="shared" si="7"/>
        <v>625</v>
      </c>
      <c r="K59">
        <f t="shared" si="8"/>
        <v>25</v>
      </c>
      <c r="M59" s="10" t="s">
        <v>68</v>
      </c>
      <c r="N59" s="10">
        <v>-0.34132625472877004</v>
      </c>
      <c r="O59">
        <v>59</v>
      </c>
    </row>
    <row r="60" spans="1:15" x14ac:dyDescent="0.25">
      <c r="A60" s="1">
        <f t="shared" si="9"/>
        <v>26</v>
      </c>
      <c r="B60" s="1">
        <v>8.4500000000000006E-2</v>
      </c>
      <c r="C60">
        <f t="shared" si="12"/>
        <v>8.5322161458254442E-2</v>
      </c>
      <c r="D60">
        <f t="shared" si="1"/>
        <v>208827064576</v>
      </c>
      <c r="E60">
        <f t="shared" si="2"/>
        <v>8031810176</v>
      </c>
      <c r="F60">
        <f t="shared" si="3"/>
        <v>308915776</v>
      </c>
      <c r="G60">
        <f t="shared" si="4"/>
        <v>11881376</v>
      </c>
      <c r="H60">
        <f t="shared" si="5"/>
        <v>456976</v>
      </c>
      <c r="I60">
        <f t="shared" si="6"/>
        <v>17576</v>
      </c>
      <c r="J60">
        <f t="shared" si="7"/>
        <v>676</v>
      </c>
      <c r="K60">
        <f t="shared" si="8"/>
        <v>26</v>
      </c>
    </row>
    <row r="61" spans="1:15" x14ac:dyDescent="0.25">
      <c r="A61" s="1">
        <f t="shared" si="9"/>
        <v>27</v>
      </c>
      <c r="B61" s="1">
        <v>8.3299999999999999E-2</v>
      </c>
      <c r="C61">
        <f t="shared" si="12"/>
        <v>8.3329363610772589E-2</v>
      </c>
      <c r="D61">
        <f t="shared" si="1"/>
        <v>282429536481</v>
      </c>
      <c r="E61">
        <f t="shared" si="2"/>
        <v>10460353203</v>
      </c>
      <c r="F61">
        <f t="shared" si="3"/>
        <v>387420489</v>
      </c>
      <c r="G61">
        <f t="shared" si="4"/>
        <v>14348907</v>
      </c>
      <c r="H61">
        <f t="shared" si="5"/>
        <v>531441</v>
      </c>
      <c r="I61">
        <f t="shared" si="6"/>
        <v>19683</v>
      </c>
      <c r="J61">
        <f t="shared" si="7"/>
        <v>729</v>
      </c>
      <c r="K61">
        <f t="shared" si="8"/>
        <v>27</v>
      </c>
    </row>
    <row r="62" spans="1:15" x14ac:dyDescent="0.25">
      <c r="A62" s="1">
        <f t="shared" si="9"/>
        <v>28</v>
      </c>
      <c r="B62" s="1">
        <v>8.2100000000000006E-2</v>
      </c>
      <c r="C62">
        <f t="shared" si="12"/>
        <v>8.1282303778145604E-2</v>
      </c>
      <c r="D62">
        <f t="shared" si="1"/>
        <v>377801998336</v>
      </c>
      <c r="E62">
        <f t="shared" si="2"/>
        <v>13492928512</v>
      </c>
      <c r="F62">
        <f t="shared" si="3"/>
        <v>481890304</v>
      </c>
      <c r="G62">
        <f t="shared" si="4"/>
        <v>17210368</v>
      </c>
      <c r="H62">
        <f t="shared" si="5"/>
        <v>614656</v>
      </c>
      <c r="I62">
        <f t="shared" si="6"/>
        <v>21952</v>
      </c>
      <c r="J62">
        <f t="shared" si="7"/>
        <v>784</v>
      </c>
      <c r="K62">
        <f t="shared" si="8"/>
        <v>28</v>
      </c>
    </row>
    <row r="63" spans="1:15" x14ac:dyDescent="0.25">
      <c r="A63" s="1">
        <f t="shared" si="9"/>
        <v>29</v>
      </c>
      <c r="B63" s="1">
        <v>8.09E-2</v>
      </c>
      <c r="C63">
        <f t="shared" si="12"/>
        <v>7.9209726111660217E-2</v>
      </c>
      <c r="D63">
        <f t="shared" si="1"/>
        <v>500246412961</v>
      </c>
      <c r="E63">
        <f t="shared" si="2"/>
        <v>17249876309</v>
      </c>
      <c r="F63">
        <f t="shared" si="3"/>
        <v>594823321</v>
      </c>
      <c r="G63">
        <f t="shared" si="4"/>
        <v>20511149</v>
      </c>
      <c r="H63">
        <f t="shared" si="5"/>
        <v>707281</v>
      </c>
      <c r="I63">
        <f t="shared" si="6"/>
        <v>24389</v>
      </c>
      <c r="J63">
        <f t="shared" si="7"/>
        <v>841</v>
      </c>
      <c r="K63">
        <f t="shared" si="8"/>
        <v>29</v>
      </c>
    </row>
    <row r="64" spans="1:15" x14ac:dyDescent="0.25">
      <c r="A64" s="1">
        <f t="shared" si="9"/>
        <v>30</v>
      </c>
      <c r="B64" s="1">
        <v>7.9699999999999993E-2</v>
      </c>
      <c r="C64">
        <f t="shared" si="12"/>
        <v>7.7143536269744573E-2</v>
      </c>
      <c r="D64">
        <f t="shared" si="1"/>
        <v>656100000000</v>
      </c>
      <c r="E64">
        <f t="shared" si="2"/>
        <v>21870000000</v>
      </c>
      <c r="F64">
        <f t="shared" si="3"/>
        <v>729000000</v>
      </c>
      <c r="G64">
        <f t="shared" si="4"/>
        <v>24300000</v>
      </c>
      <c r="H64">
        <f t="shared" si="5"/>
        <v>810000</v>
      </c>
      <c r="I64">
        <f t="shared" si="6"/>
        <v>27000</v>
      </c>
      <c r="J64">
        <f t="shared" si="7"/>
        <v>900</v>
      </c>
      <c r="K64">
        <f t="shared" si="8"/>
        <v>30</v>
      </c>
    </row>
    <row r="65" spans="1:11" x14ac:dyDescent="0.25">
      <c r="A65" s="1">
        <f t="shared" si="9"/>
        <v>31</v>
      </c>
      <c r="B65" s="1">
        <v>7.6899999999999996E-2</v>
      </c>
      <c r="C65">
        <f t="shared" si="12"/>
        <v>7.5115350174801421E-2</v>
      </c>
      <c r="D65">
        <f t="shared" si="1"/>
        <v>852891037441</v>
      </c>
      <c r="E65">
        <f t="shared" si="2"/>
        <v>27512614111</v>
      </c>
      <c r="F65">
        <f t="shared" si="3"/>
        <v>887503681</v>
      </c>
      <c r="G65">
        <f t="shared" si="4"/>
        <v>28629151</v>
      </c>
      <c r="H65">
        <f t="shared" si="5"/>
        <v>923521</v>
      </c>
      <c r="I65">
        <f t="shared" si="6"/>
        <v>29791</v>
      </c>
      <c r="J65">
        <f t="shared" si="7"/>
        <v>961</v>
      </c>
      <c r="K65">
        <f t="shared" si="8"/>
        <v>31</v>
      </c>
    </row>
    <row r="66" spans="1:11" x14ac:dyDescent="0.25">
      <c r="A66" s="1">
        <f t="shared" si="9"/>
        <v>32</v>
      </c>
      <c r="B66" s="1">
        <v>7.4099999999999999E-2</v>
      </c>
      <c r="C66">
        <f t="shared" si="12"/>
        <v>7.3153927937344321E-2</v>
      </c>
      <c r="D66">
        <f t="shared" si="1"/>
        <v>1099511627776</v>
      </c>
      <c r="E66">
        <f t="shared" si="2"/>
        <v>34359738368</v>
      </c>
      <c r="F66">
        <f t="shared" si="3"/>
        <v>1073741824</v>
      </c>
      <c r="G66">
        <f t="shared" si="4"/>
        <v>33554432</v>
      </c>
      <c r="H66">
        <f t="shared" si="5"/>
        <v>1048576</v>
      </c>
      <c r="I66">
        <f t="shared" si="6"/>
        <v>32768</v>
      </c>
      <c r="J66">
        <f t="shared" si="7"/>
        <v>1024</v>
      </c>
      <c r="K66">
        <f t="shared" si="8"/>
        <v>32</v>
      </c>
    </row>
    <row r="67" spans="1:11" x14ac:dyDescent="0.25">
      <c r="A67" s="1">
        <f t="shared" si="9"/>
        <v>33</v>
      </c>
      <c r="B67" s="1">
        <v>7.1400000000000005E-2</v>
      </c>
      <c r="C67">
        <f t="shared" si="12"/>
        <v>7.1283380897689597E-2</v>
      </c>
      <c r="D67">
        <f t="shared" si="1"/>
        <v>1406408618241</v>
      </c>
      <c r="E67">
        <f t="shared" si="2"/>
        <v>42618442977</v>
      </c>
      <c r="F67">
        <f t="shared" si="3"/>
        <v>1291467969</v>
      </c>
      <c r="G67">
        <f t="shared" si="4"/>
        <v>39135393</v>
      </c>
      <c r="H67">
        <f t="shared" si="5"/>
        <v>1185921</v>
      </c>
      <c r="I67">
        <f t="shared" si="6"/>
        <v>35937</v>
      </c>
      <c r="J67">
        <f t="shared" si="7"/>
        <v>1089</v>
      </c>
      <c r="K67">
        <f t="shared" si="8"/>
        <v>33</v>
      </c>
    </row>
    <row r="68" spans="1:11" x14ac:dyDescent="0.25">
      <c r="A68" s="1">
        <f t="shared" si="9"/>
        <v>34</v>
      </c>
      <c r="B68" s="1">
        <v>6.8599999999999994E-2</v>
      </c>
      <c r="C68">
        <f t="shared" si="12"/>
        <v>6.9522045826907686E-2</v>
      </c>
      <c r="D68">
        <f t="shared" si="1"/>
        <v>1785793904896</v>
      </c>
      <c r="E68">
        <f t="shared" si="2"/>
        <v>52523350144</v>
      </c>
      <c r="F68">
        <f t="shared" si="3"/>
        <v>1544804416</v>
      </c>
      <c r="G68">
        <f t="shared" si="4"/>
        <v>45435424</v>
      </c>
      <c r="H68">
        <f t="shared" si="5"/>
        <v>1336336</v>
      </c>
      <c r="I68">
        <f t="shared" si="6"/>
        <v>39304</v>
      </c>
      <c r="J68">
        <f t="shared" si="7"/>
        <v>1156</v>
      </c>
      <c r="K68">
        <f t="shared" si="8"/>
        <v>34</v>
      </c>
    </row>
    <row r="69" spans="1:11" x14ac:dyDescent="0.25">
      <c r="A69" s="1">
        <f t="shared" si="9"/>
        <v>35</v>
      </c>
      <c r="B69" s="1">
        <v>6.5799999999999997E-2</v>
      </c>
      <c r="C69">
        <f t="shared" si="12"/>
        <v>6.7881926422103334E-2</v>
      </c>
      <c r="D69">
        <f t="shared" si="1"/>
        <v>2251875390625</v>
      </c>
      <c r="E69">
        <f t="shared" si="2"/>
        <v>64339296875</v>
      </c>
      <c r="F69">
        <f t="shared" si="3"/>
        <v>1838265625</v>
      </c>
      <c r="G69">
        <f t="shared" si="4"/>
        <v>52521875</v>
      </c>
      <c r="H69">
        <f t="shared" si="5"/>
        <v>1500625</v>
      </c>
      <c r="I69">
        <f t="shared" si="6"/>
        <v>42875</v>
      </c>
      <c r="J69">
        <f t="shared" si="7"/>
        <v>1225</v>
      </c>
      <c r="K69">
        <f t="shared" si="8"/>
        <v>35</v>
      </c>
    </row>
    <row r="70" spans="1:11" x14ac:dyDescent="0.25">
      <c r="A70" s="1">
        <f t="shared" si="9"/>
        <v>36</v>
      </c>
      <c r="B70" s="1">
        <v>6.4899999999999999E-2</v>
      </c>
      <c r="C70">
        <f t="shared" si="12"/>
        <v>6.6368608322726175E-2</v>
      </c>
      <c r="D70">
        <f t="shared" si="1"/>
        <v>2821109907456</v>
      </c>
      <c r="E70">
        <f t="shared" si="2"/>
        <v>78364164096</v>
      </c>
      <c r="F70">
        <f t="shared" si="3"/>
        <v>2176782336</v>
      </c>
      <c r="G70">
        <f t="shared" si="4"/>
        <v>60466176</v>
      </c>
      <c r="H70">
        <f t="shared" si="5"/>
        <v>1679616</v>
      </c>
      <c r="I70">
        <f t="shared" si="6"/>
        <v>46656</v>
      </c>
      <c r="J70">
        <f t="shared" si="7"/>
        <v>1296</v>
      </c>
      <c r="K70">
        <f t="shared" si="8"/>
        <v>36</v>
      </c>
    </row>
    <row r="71" spans="1:11" x14ac:dyDescent="0.25">
      <c r="A71" s="1">
        <f t="shared" si="9"/>
        <v>37</v>
      </c>
      <c r="B71" s="1">
        <v>6.4000000000000001E-2</v>
      </c>
      <c r="C71">
        <f t="shared" si="12"/>
        <v>6.4981559967741021E-2</v>
      </c>
      <c r="D71">
        <f t="shared" si="1"/>
        <v>3512479453921</v>
      </c>
      <c r="E71">
        <f t="shared" si="2"/>
        <v>94931877133</v>
      </c>
      <c r="F71">
        <f t="shared" si="3"/>
        <v>2565726409</v>
      </c>
      <c r="G71">
        <f t="shared" si="4"/>
        <v>69343957</v>
      </c>
      <c r="H71">
        <f t="shared" si="5"/>
        <v>1874161</v>
      </c>
      <c r="I71">
        <f t="shared" si="6"/>
        <v>50653</v>
      </c>
      <c r="J71">
        <f t="shared" si="7"/>
        <v>1369</v>
      </c>
      <c r="K71">
        <f t="shared" si="8"/>
        <v>37</v>
      </c>
    </row>
    <row r="72" spans="1:11" x14ac:dyDescent="0.25">
      <c r="A72" s="1">
        <f t="shared" si="9"/>
        <v>38</v>
      </c>
      <c r="B72" s="1">
        <v>6.3100000000000003E-2</v>
      </c>
      <c r="C72">
        <f t="shared" si="12"/>
        <v>6.3714737705424795E-2</v>
      </c>
      <c r="D72">
        <f t="shared" si="1"/>
        <v>4347792138496</v>
      </c>
      <c r="E72">
        <f t="shared" si="2"/>
        <v>114415582592</v>
      </c>
      <c r="F72">
        <f t="shared" si="3"/>
        <v>3010936384</v>
      </c>
      <c r="G72">
        <f t="shared" si="4"/>
        <v>79235168</v>
      </c>
      <c r="H72">
        <f t="shared" si="5"/>
        <v>2085136</v>
      </c>
      <c r="I72">
        <f t="shared" si="6"/>
        <v>54872</v>
      </c>
      <c r="J72">
        <f t="shared" si="7"/>
        <v>1444</v>
      </c>
      <c r="K72">
        <f t="shared" si="8"/>
        <v>38</v>
      </c>
    </row>
    <row r="73" spans="1:11" x14ac:dyDescent="0.25">
      <c r="A73" s="1">
        <f t="shared" si="9"/>
        <v>39</v>
      </c>
      <c r="B73" s="1">
        <v>6.2199999999999998E-2</v>
      </c>
      <c r="C73">
        <f t="shared" si="12"/>
        <v>6.2557419660059566E-2</v>
      </c>
      <c r="D73">
        <f t="shared" si="1"/>
        <v>5352009260481</v>
      </c>
      <c r="E73">
        <f t="shared" si="2"/>
        <v>137231006679</v>
      </c>
      <c r="F73">
        <f t="shared" si="3"/>
        <v>3518743761</v>
      </c>
      <c r="G73">
        <f t="shared" si="4"/>
        <v>90224199</v>
      </c>
      <c r="H73">
        <f t="shared" si="5"/>
        <v>2313441</v>
      </c>
      <c r="I73">
        <f t="shared" si="6"/>
        <v>59319</v>
      </c>
      <c r="J73">
        <f t="shared" si="7"/>
        <v>1521</v>
      </c>
      <c r="K73">
        <f t="shared" si="8"/>
        <v>39</v>
      </c>
    </row>
    <row r="74" spans="1:11" x14ac:dyDescent="0.25">
      <c r="A74" s="1">
        <f t="shared" si="9"/>
        <v>40</v>
      </c>
      <c r="B74" s="1">
        <v>6.13E-2</v>
      </c>
      <c r="C74">
        <f t="shared" si="12"/>
        <v>6.1495198952627561E-2</v>
      </c>
      <c r="D74">
        <f t="shared" si="1"/>
        <v>6553600000000</v>
      </c>
      <c r="E74">
        <f t="shared" si="2"/>
        <v>163840000000</v>
      </c>
      <c r="F74">
        <f t="shared" si="3"/>
        <v>4096000000</v>
      </c>
      <c r="G74">
        <f t="shared" si="4"/>
        <v>102400000</v>
      </c>
      <c r="H74">
        <f t="shared" si="5"/>
        <v>2560000</v>
      </c>
      <c r="I74">
        <f t="shared" si="6"/>
        <v>64000</v>
      </c>
      <c r="J74">
        <f t="shared" si="7"/>
        <v>1600</v>
      </c>
      <c r="K74">
        <f t="shared" si="8"/>
        <v>40</v>
      </c>
    </row>
    <row r="75" spans="1:11" x14ac:dyDescent="0.25">
      <c r="A75" s="1">
        <f t="shared" si="9"/>
        <v>41</v>
      </c>
      <c r="B75" s="1">
        <v>6.0600000000000001E-2</v>
      </c>
      <c r="C75">
        <f t="shared" si="12"/>
        <v>6.0511072964416712E-2</v>
      </c>
      <c r="D75">
        <f t="shared" si="1"/>
        <v>7984925229121</v>
      </c>
      <c r="E75">
        <f t="shared" si="2"/>
        <v>194754273881</v>
      </c>
      <c r="F75">
        <f t="shared" si="3"/>
        <v>4750104241</v>
      </c>
      <c r="G75">
        <f t="shared" si="4"/>
        <v>115856201</v>
      </c>
      <c r="H75">
        <f t="shared" si="5"/>
        <v>2825761</v>
      </c>
      <c r="I75">
        <f t="shared" si="6"/>
        <v>68921</v>
      </c>
      <c r="J75">
        <f t="shared" si="7"/>
        <v>1681</v>
      </c>
      <c r="K75">
        <f t="shared" si="8"/>
        <v>41</v>
      </c>
    </row>
    <row r="76" spans="1:11" x14ac:dyDescent="0.25">
      <c r="A76" s="1">
        <f t="shared" si="9"/>
        <v>42</v>
      </c>
      <c r="B76" s="1">
        <v>5.9900000000000002E-2</v>
      </c>
      <c r="C76">
        <f t="shared" si="12"/>
        <v>5.958657142539181E-2</v>
      </c>
      <c r="D76">
        <f t="shared" si="1"/>
        <v>9682651996416</v>
      </c>
      <c r="E76">
        <f t="shared" si="2"/>
        <v>230539333248</v>
      </c>
      <c r="F76">
        <f t="shared" si="3"/>
        <v>5489031744</v>
      </c>
      <c r="G76">
        <f t="shared" si="4"/>
        <v>130691232</v>
      </c>
      <c r="H76">
        <f t="shared" si="5"/>
        <v>3111696</v>
      </c>
      <c r="I76">
        <f t="shared" si="6"/>
        <v>74088</v>
      </c>
      <c r="J76">
        <f t="shared" si="7"/>
        <v>1764</v>
      </c>
      <c r="K76">
        <f t="shared" si="8"/>
        <v>42</v>
      </c>
    </row>
    <row r="77" spans="1:11" x14ac:dyDescent="0.25">
      <c r="A77" s="1">
        <f t="shared" si="9"/>
        <v>43</v>
      </c>
      <c r="B77" s="1">
        <v>5.91E-2</v>
      </c>
      <c r="C77">
        <f t="shared" si="12"/>
        <v>5.8702872201365608E-2</v>
      </c>
      <c r="D77">
        <f t="shared" si="1"/>
        <v>11688200277601</v>
      </c>
      <c r="E77">
        <f t="shared" si="2"/>
        <v>271818611107</v>
      </c>
      <c r="F77">
        <f t="shared" si="3"/>
        <v>6321363049</v>
      </c>
      <c r="G77">
        <f t="shared" si="4"/>
        <v>147008443</v>
      </c>
      <c r="H77">
        <f t="shared" si="5"/>
        <v>3418801</v>
      </c>
      <c r="I77">
        <f t="shared" si="6"/>
        <v>79507</v>
      </c>
      <c r="J77">
        <f t="shared" si="7"/>
        <v>1849</v>
      </c>
      <c r="K77">
        <f t="shared" si="8"/>
        <v>43</v>
      </c>
    </row>
    <row r="78" spans="1:11" x14ac:dyDescent="0.25">
      <c r="A78" s="1">
        <f t="shared" si="9"/>
        <v>44</v>
      </c>
      <c r="B78" s="1">
        <v>5.8400000000000001E-2</v>
      </c>
      <c r="C78">
        <f t="shared" si="12"/>
        <v>5.7841859746496027E-2</v>
      </c>
      <c r="D78">
        <f t="shared" si="1"/>
        <v>14048223625216</v>
      </c>
      <c r="E78">
        <f t="shared" si="2"/>
        <v>319277809664</v>
      </c>
      <c r="F78">
        <f t="shared" si="3"/>
        <v>7256313856</v>
      </c>
      <c r="G78">
        <f t="shared" si="4"/>
        <v>164916224</v>
      </c>
      <c r="H78">
        <f t="shared" si="5"/>
        <v>3748096</v>
      </c>
      <c r="I78">
        <f t="shared" si="6"/>
        <v>85184</v>
      </c>
      <c r="J78">
        <f t="shared" si="7"/>
        <v>1936</v>
      </c>
      <c r="K78">
        <f t="shared" si="8"/>
        <v>44</v>
      </c>
    </row>
    <row r="79" spans="1:11" x14ac:dyDescent="0.25">
      <c r="A79" s="1">
        <f t="shared" si="9"/>
        <v>45</v>
      </c>
      <c r="B79" s="1">
        <v>5.7700000000000001E-2</v>
      </c>
      <c r="C79">
        <f t="shared" si="12"/>
        <v>5.6987087280042203E-2</v>
      </c>
      <c r="D79">
        <f t="shared" si="1"/>
        <v>16815125390625</v>
      </c>
      <c r="E79">
        <f t="shared" si="2"/>
        <v>373669453125</v>
      </c>
      <c r="F79">
        <f t="shared" si="3"/>
        <v>8303765625</v>
      </c>
      <c r="G79">
        <f t="shared" si="4"/>
        <v>184528125</v>
      </c>
      <c r="H79">
        <f t="shared" si="5"/>
        <v>4100625</v>
      </c>
      <c r="I79">
        <f t="shared" si="6"/>
        <v>91125</v>
      </c>
      <c r="J79">
        <f t="shared" si="7"/>
        <v>2025</v>
      </c>
      <c r="K79">
        <f t="shared" si="8"/>
        <v>45</v>
      </c>
    </row>
    <row r="80" spans="1:11" x14ac:dyDescent="0.25">
      <c r="A80" s="1">
        <f t="shared" si="9"/>
        <v>46</v>
      </c>
      <c r="B80" s="1">
        <v>5.67E-2</v>
      </c>
      <c r="C80">
        <f t="shared" si="12"/>
        <v>5.6124609838896333E-2</v>
      </c>
      <c r="D80">
        <f t="shared" si="1"/>
        <v>20047612231936</v>
      </c>
      <c r="E80">
        <f t="shared" si="2"/>
        <v>435817657216</v>
      </c>
      <c r="F80">
        <f t="shared" si="3"/>
        <v>9474296896</v>
      </c>
      <c r="G80">
        <f t="shared" si="4"/>
        <v>205962976</v>
      </c>
      <c r="H80">
        <f t="shared" si="5"/>
        <v>4477456</v>
      </c>
      <c r="I80">
        <f t="shared" si="6"/>
        <v>97336</v>
      </c>
      <c r="J80">
        <f t="shared" si="7"/>
        <v>2116</v>
      </c>
      <c r="K80">
        <f t="shared" si="8"/>
        <v>46</v>
      </c>
    </row>
    <row r="81" spans="1:11" x14ac:dyDescent="0.25">
      <c r="A81" s="1">
        <f t="shared" si="9"/>
        <v>47</v>
      </c>
      <c r="B81" s="1">
        <v>5.5599999999999997E-2</v>
      </c>
      <c r="C81">
        <f t="shared" si="12"/>
        <v>5.5243661449560832E-2</v>
      </c>
      <c r="D81">
        <f t="shared" si="1"/>
        <v>23811286661761</v>
      </c>
      <c r="E81">
        <f t="shared" si="2"/>
        <v>506623120463</v>
      </c>
      <c r="F81">
        <f t="shared" si="3"/>
        <v>10779215329</v>
      </c>
      <c r="G81">
        <f t="shared" si="4"/>
        <v>229345007</v>
      </c>
      <c r="H81">
        <f t="shared" si="5"/>
        <v>4879681</v>
      </c>
      <c r="I81">
        <f t="shared" si="6"/>
        <v>103823</v>
      </c>
      <c r="J81">
        <f t="shared" si="7"/>
        <v>2209</v>
      </c>
      <c r="K81">
        <f t="shared" si="8"/>
        <v>47</v>
      </c>
    </row>
    <row r="82" spans="1:11" x14ac:dyDescent="0.25">
      <c r="A82" s="1">
        <f t="shared" si="9"/>
        <v>48</v>
      </c>
      <c r="B82" s="1">
        <v>5.4600000000000003E-2</v>
      </c>
      <c r="C82">
        <f t="shared" si="12"/>
        <v>5.4337155755741051E-2</v>
      </c>
      <c r="D82">
        <f t="shared" si="1"/>
        <v>28179280429056</v>
      </c>
      <c r="E82">
        <f t="shared" si="2"/>
        <v>587068342272</v>
      </c>
      <c r="F82">
        <f t="shared" si="3"/>
        <v>12230590464</v>
      </c>
      <c r="G82">
        <f t="shared" si="4"/>
        <v>254803968</v>
      </c>
      <c r="H82">
        <f t="shared" si="5"/>
        <v>5308416</v>
      </c>
      <c r="I82">
        <f t="shared" si="6"/>
        <v>110592</v>
      </c>
      <c r="J82">
        <f t="shared" si="7"/>
        <v>2304</v>
      </c>
      <c r="K82">
        <f t="shared" si="8"/>
        <v>48</v>
      </c>
    </row>
    <row r="83" spans="1:11" x14ac:dyDescent="0.25">
      <c r="A83" s="1">
        <f t="shared" si="9"/>
        <v>49</v>
      </c>
      <c r="B83" s="1">
        <v>5.3499999999999999E-2</v>
      </c>
      <c r="C83">
        <f t="shared" si="12"/>
        <v>5.3401995530657942E-2</v>
      </c>
      <c r="D83">
        <f t="shared" si="1"/>
        <v>33232930569601</v>
      </c>
      <c r="E83">
        <f t="shared" si="2"/>
        <v>678223072849</v>
      </c>
      <c r="F83">
        <f t="shared" si="3"/>
        <v>13841287201</v>
      </c>
      <c r="G83">
        <f t="shared" si="4"/>
        <v>282475249</v>
      </c>
      <c r="H83">
        <f t="shared" si="5"/>
        <v>5764801</v>
      </c>
      <c r="I83">
        <f t="shared" si="6"/>
        <v>117649</v>
      </c>
      <c r="J83">
        <f t="shared" si="7"/>
        <v>2401</v>
      </c>
      <c r="K83">
        <f t="shared" si="8"/>
        <v>49</v>
      </c>
    </row>
    <row r="84" spans="1:11" x14ac:dyDescent="0.25">
      <c r="A84" s="1">
        <f t="shared" si="9"/>
        <v>50</v>
      </c>
      <c r="B84" s="1">
        <v>5.2499999999999998E-2</v>
      </c>
      <c r="C84">
        <f t="shared" si="12"/>
        <v>5.243918259456315E-2</v>
      </c>
      <c r="D84">
        <f t="shared" si="1"/>
        <v>39062500000000</v>
      </c>
      <c r="E84">
        <f t="shared" si="2"/>
        <v>781250000000</v>
      </c>
      <c r="F84">
        <f t="shared" si="3"/>
        <v>15625000000</v>
      </c>
      <c r="G84">
        <f t="shared" si="4"/>
        <v>312500000</v>
      </c>
      <c r="H84">
        <f t="shared" si="5"/>
        <v>6250000</v>
      </c>
      <c r="I84">
        <f t="shared" si="6"/>
        <v>125000</v>
      </c>
      <c r="J84">
        <f t="shared" si="7"/>
        <v>2500</v>
      </c>
      <c r="K84">
        <f t="shared" si="8"/>
        <v>50</v>
      </c>
    </row>
    <row r="85" spans="1:11" x14ac:dyDescent="0.25">
      <c r="A85" s="1">
        <f t="shared" si="9"/>
        <v>51</v>
      </c>
      <c r="B85" s="1">
        <v>5.1400000000000001E-2</v>
      </c>
      <c r="C85">
        <f t="shared" si="12"/>
        <v>5.1453725752006463E-2</v>
      </c>
      <c r="D85">
        <f t="shared" si="1"/>
        <v>45767944570401</v>
      </c>
      <c r="E85">
        <f t="shared" si="2"/>
        <v>897410677851</v>
      </c>
      <c r="F85">
        <f t="shared" si="3"/>
        <v>17596287801</v>
      </c>
      <c r="G85">
        <f t="shared" si="4"/>
        <v>345025251</v>
      </c>
      <c r="H85">
        <f t="shared" si="5"/>
        <v>6765201</v>
      </c>
      <c r="I85">
        <f t="shared" si="6"/>
        <v>132651</v>
      </c>
      <c r="J85">
        <f t="shared" si="7"/>
        <v>2601</v>
      </c>
      <c r="K85">
        <f t="shared" si="8"/>
        <v>51</v>
      </c>
    </row>
    <row r="86" spans="1:11" x14ac:dyDescent="0.25">
      <c r="A86" s="1">
        <f t="shared" si="9"/>
        <v>52</v>
      </c>
      <c r="B86" s="1">
        <v>5.0299999999999997E-2</v>
      </c>
      <c r="C86">
        <f t="shared" si="12"/>
        <v>5.0454350452932673E-2</v>
      </c>
      <c r="D86">
        <f t="shared" si="1"/>
        <v>53459728531456</v>
      </c>
      <c r="E86">
        <f t="shared" si="2"/>
        <v>1028071702528</v>
      </c>
      <c r="F86">
        <f t="shared" si="3"/>
        <v>19770609664</v>
      </c>
      <c r="G86">
        <f t="shared" si="4"/>
        <v>380204032</v>
      </c>
      <c r="H86">
        <f t="shared" si="5"/>
        <v>7311616</v>
      </c>
      <c r="I86">
        <f t="shared" si="6"/>
        <v>140608</v>
      </c>
      <c r="J86">
        <f t="shared" si="7"/>
        <v>2704</v>
      </c>
      <c r="K86">
        <f t="shared" si="8"/>
        <v>52</v>
      </c>
    </row>
    <row r="87" spans="1:11" x14ac:dyDescent="0.25">
      <c r="A87" s="1">
        <f t="shared" si="9"/>
        <v>53</v>
      </c>
      <c r="B87" s="1">
        <v>4.9299999999999997E-2</v>
      </c>
      <c r="C87">
        <f t="shared" si="12"/>
        <v>4.9453019979148749E-2</v>
      </c>
      <c r="D87">
        <f t="shared" si="1"/>
        <v>62259690411361</v>
      </c>
      <c r="E87">
        <f t="shared" si="2"/>
        <v>1174711139837</v>
      </c>
      <c r="F87">
        <f t="shared" si="3"/>
        <v>22164361129</v>
      </c>
      <c r="G87">
        <f t="shared" si="4"/>
        <v>418195493</v>
      </c>
      <c r="H87">
        <f t="shared" si="5"/>
        <v>7890481</v>
      </c>
      <c r="I87">
        <f t="shared" si="6"/>
        <v>148877</v>
      </c>
      <c r="J87">
        <f t="shared" si="7"/>
        <v>2809</v>
      </c>
      <c r="K87">
        <f t="shared" si="8"/>
        <v>53</v>
      </c>
    </row>
    <row r="88" spans="1:11" x14ac:dyDescent="0.25">
      <c r="A88" s="1">
        <f t="shared" si="9"/>
        <v>54</v>
      </c>
      <c r="B88" s="1">
        <v>4.82E-2</v>
      </c>
      <c r="C88">
        <f t="shared" si="12"/>
        <v>4.8464284042930572E-2</v>
      </c>
      <c r="D88">
        <f t="shared" si="1"/>
        <v>72301961339136</v>
      </c>
      <c r="E88">
        <f t="shared" si="2"/>
        <v>1338925209984</v>
      </c>
      <c r="F88">
        <f t="shared" si="3"/>
        <v>24794911296</v>
      </c>
      <c r="G88">
        <f t="shared" si="4"/>
        <v>459165024</v>
      </c>
      <c r="H88">
        <f t="shared" si="5"/>
        <v>8503056</v>
      </c>
      <c r="I88">
        <f t="shared" si="6"/>
        <v>157464</v>
      </c>
      <c r="J88">
        <f t="shared" si="7"/>
        <v>2916</v>
      </c>
      <c r="K88">
        <f t="shared" si="8"/>
        <v>54</v>
      </c>
    </row>
    <row r="89" spans="1:11" x14ac:dyDescent="0.25">
      <c r="A89" s="1">
        <f t="shared" si="9"/>
        <v>55</v>
      </c>
      <c r="B89" s="1">
        <v>4.7100000000000003E-2</v>
      </c>
      <c r="C89">
        <f t="shared" si="12"/>
        <v>4.750447678532943E-2</v>
      </c>
      <c r="D89">
        <f t="shared" si="1"/>
        <v>83733937890625</v>
      </c>
      <c r="E89">
        <f t="shared" si="2"/>
        <v>1522435234375</v>
      </c>
      <c r="F89">
        <f t="shared" si="3"/>
        <v>27680640625</v>
      </c>
      <c r="G89">
        <f t="shared" si="4"/>
        <v>503284375</v>
      </c>
      <c r="H89">
        <f t="shared" si="5"/>
        <v>9150625</v>
      </c>
      <c r="I89">
        <f t="shared" si="6"/>
        <v>166375</v>
      </c>
      <c r="J89">
        <f t="shared" si="7"/>
        <v>3025</v>
      </c>
      <c r="K89">
        <f t="shared" si="8"/>
        <v>55</v>
      </c>
    </row>
    <row r="90" spans="1:11" x14ac:dyDescent="0.25">
      <c r="A90" s="1">
        <f t="shared" si="9"/>
        <v>56</v>
      </c>
      <c r="B90" s="1">
        <v>4.6300000000000001E-2</v>
      </c>
      <c r="C90">
        <f t="shared" si="12"/>
        <v>4.659079224622964E-2</v>
      </c>
      <c r="D90">
        <f t="shared" si="1"/>
        <v>96717311574016</v>
      </c>
      <c r="E90">
        <f t="shared" si="2"/>
        <v>1727094849536</v>
      </c>
      <c r="F90">
        <f t="shared" si="3"/>
        <v>30840979456</v>
      </c>
      <c r="G90">
        <f t="shared" si="4"/>
        <v>550731776</v>
      </c>
      <c r="H90">
        <f t="shared" si="5"/>
        <v>9834496</v>
      </c>
      <c r="I90">
        <f t="shared" si="6"/>
        <v>175616</v>
      </c>
      <c r="J90">
        <f t="shared" si="7"/>
        <v>3136</v>
      </c>
      <c r="K90">
        <f t="shared" si="8"/>
        <v>56</v>
      </c>
    </row>
    <row r="91" spans="1:11" x14ac:dyDescent="0.25">
      <c r="A91" s="1">
        <f t="shared" si="9"/>
        <v>57</v>
      </c>
      <c r="B91" s="1">
        <v>4.5600000000000002E-2</v>
      </c>
      <c r="C91">
        <f t="shared" si="12"/>
        <v>4.5740271476697458E-2</v>
      </c>
      <c r="D91">
        <f t="shared" si="1"/>
        <v>111429157112001</v>
      </c>
      <c r="E91">
        <f t="shared" si="2"/>
        <v>1954897493193</v>
      </c>
      <c r="F91">
        <f t="shared" si="3"/>
        <v>34296447249</v>
      </c>
      <c r="G91">
        <f t="shared" si="4"/>
        <v>601692057</v>
      </c>
      <c r="H91">
        <f t="shared" si="5"/>
        <v>10556001</v>
      </c>
      <c r="I91">
        <f t="shared" si="6"/>
        <v>185193</v>
      </c>
      <c r="J91">
        <f t="shared" si="7"/>
        <v>3249</v>
      </c>
      <c r="K91">
        <f t="shared" si="8"/>
        <v>57</v>
      </c>
    </row>
    <row r="92" spans="1:11" x14ac:dyDescent="0.25">
      <c r="A92" s="1">
        <f t="shared" si="9"/>
        <v>58</v>
      </c>
      <c r="B92" s="1">
        <v>4.48E-2</v>
      </c>
      <c r="C92">
        <f t="shared" si="12"/>
        <v>4.4968741553057967E-2</v>
      </c>
      <c r="D92">
        <f t="shared" si="1"/>
        <v>128063081718016</v>
      </c>
      <c r="E92">
        <f t="shared" si="2"/>
        <v>2207984167552</v>
      </c>
      <c r="F92">
        <f t="shared" si="3"/>
        <v>38068692544</v>
      </c>
      <c r="G92">
        <f t="shared" si="4"/>
        <v>656356768</v>
      </c>
      <c r="H92">
        <f t="shared" si="5"/>
        <v>11316496</v>
      </c>
      <c r="I92">
        <f t="shared" si="6"/>
        <v>195112</v>
      </c>
      <c r="J92">
        <f t="shared" si="7"/>
        <v>3364</v>
      </c>
      <c r="K92">
        <f t="shared" si="8"/>
        <v>58</v>
      </c>
    </row>
    <row r="93" spans="1:11" x14ac:dyDescent="0.25">
      <c r="A93" s="1">
        <f t="shared" si="9"/>
        <v>59</v>
      </c>
      <c r="B93" s="1">
        <v>4.41E-2</v>
      </c>
      <c r="C93">
        <f t="shared" si="12"/>
        <v>4.4289752846333741E-2</v>
      </c>
      <c r="D93">
        <f t="shared" si="1"/>
        <v>146830437604321</v>
      </c>
      <c r="E93">
        <f t="shared" si="2"/>
        <v>2488651484819</v>
      </c>
      <c r="F93">
        <f t="shared" si="3"/>
        <v>42180533641</v>
      </c>
      <c r="G93">
        <f t="shared" si="4"/>
        <v>714924299</v>
      </c>
      <c r="H93">
        <f t="shared" si="5"/>
        <v>12117361</v>
      </c>
      <c r="I93">
        <f t="shared" si="6"/>
        <v>205379</v>
      </c>
      <c r="J93">
        <f t="shared" si="7"/>
        <v>3481</v>
      </c>
      <c r="K93">
        <f t="shared" si="8"/>
        <v>59</v>
      </c>
    </row>
    <row r="94" spans="1:11" x14ac:dyDescent="0.25">
      <c r="A94" s="1">
        <f t="shared" si="9"/>
        <v>60</v>
      </c>
      <c r="B94" s="1">
        <v>4.3299999999999998E-2</v>
      </c>
      <c r="C94">
        <f t="shared" si="12"/>
        <v>4.3713566991536723E-2</v>
      </c>
      <c r="D94">
        <f t="shared" si="1"/>
        <v>167961600000000</v>
      </c>
      <c r="E94">
        <f t="shared" si="2"/>
        <v>2799360000000</v>
      </c>
      <c r="F94">
        <f t="shared" si="3"/>
        <v>46656000000</v>
      </c>
      <c r="G94">
        <f t="shared" si="4"/>
        <v>777600000</v>
      </c>
      <c r="H94">
        <f t="shared" si="5"/>
        <v>12960000</v>
      </c>
      <c r="I94">
        <f t="shared" si="6"/>
        <v>216000</v>
      </c>
      <c r="J94">
        <f t="shared" si="7"/>
        <v>3600</v>
      </c>
      <c r="K94">
        <f t="shared" si="8"/>
        <v>60</v>
      </c>
    </row>
    <row r="95" spans="1:11" x14ac:dyDescent="0.25">
      <c r="A95" s="1">
        <f t="shared" si="9"/>
        <v>61</v>
      </c>
      <c r="B95" s="1">
        <v>4.3200000000000002E-2</v>
      </c>
      <c r="C95">
        <f t="shared" si="12"/>
        <v>4.3246254096141357E-2</v>
      </c>
      <c r="D95">
        <f t="shared" si="1"/>
        <v>191707312997281</v>
      </c>
      <c r="E95">
        <f t="shared" si="2"/>
        <v>3142742836021</v>
      </c>
      <c r="F95">
        <f t="shared" si="3"/>
        <v>51520374361</v>
      </c>
      <c r="G95">
        <f t="shared" si="4"/>
        <v>844596301</v>
      </c>
      <c r="H95">
        <f t="shared" si="5"/>
        <v>13845841</v>
      </c>
      <c r="I95">
        <f t="shared" si="6"/>
        <v>226981</v>
      </c>
      <c r="J95">
        <f t="shared" si="7"/>
        <v>3721</v>
      </c>
      <c r="K95">
        <f t="shared" si="8"/>
        <v>61</v>
      </c>
    </row>
    <row r="96" spans="1:11" x14ac:dyDescent="0.25">
      <c r="A96" s="1">
        <f t="shared" si="9"/>
        <v>62</v>
      </c>
      <c r="B96" s="1">
        <v>4.3400000000000001E-2</v>
      </c>
      <c r="C96">
        <f t="shared" si="12"/>
        <v>4.2888963815991943E-2</v>
      </c>
      <c r="D96">
        <f t="shared" si="1"/>
        <v>218340105584896</v>
      </c>
      <c r="E96">
        <f t="shared" si="2"/>
        <v>3521614606208</v>
      </c>
      <c r="F96">
        <f t="shared" si="3"/>
        <v>56800235584</v>
      </c>
      <c r="G96">
        <f t="shared" si="4"/>
        <v>916132832</v>
      </c>
      <c r="H96">
        <f t="shared" si="5"/>
        <v>14776336</v>
      </c>
      <c r="I96">
        <f t="shared" si="6"/>
        <v>238328</v>
      </c>
      <c r="J96">
        <f t="shared" si="7"/>
        <v>3844</v>
      </c>
      <c r="K96">
        <f t="shared" si="8"/>
        <v>62</v>
      </c>
    </row>
    <row r="97" spans="1:11" x14ac:dyDescent="0.25">
      <c r="A97" s="1">
        <f t="shared" si="9"/>
        <v>63</v>
      </c>
      <c r="B97" s="1">
        <v>4.2900000000000001E-2</v>
      </c>
      <c r="C97">
        <f t="shared" si="12"/>
        <v>4.2637441023837042E-2</v>
      </c>
      <c r="D97">
        <f t="shared" si="1"/>
        <v>248155780267521</v>
      </c>
      <c r="E97">
        <f t="shared" si="2"/>
        <v>3938980639167</v>
      </c>
      <c r="F97">
        <f t="shared" si="3"/>
        <v>62523502209</v>
      </c>
      <c r="G97">
        <f t="shared" si="4"/>
        <v>992436543</v>
      </c>
      <c r="H97">
        <f t="shared" si="5"/>
        <v>15752961</v>
      </c>
      <c r="I97">
        <f t="shared" si="6"/>
        <v>250047</v>
      </c>
      <c r="J97">
        <f t="shared" si="7"/>
        <v>3969</v>
      </c>
      <c r="K97">
        <f t="shared" si="8"/>
        <v>63</v>
      </c>
    </row>
    <row r="98" spans="1:11" x14ac:dyDescent="0.25">
      <c r="A98" s="1">
        <f t="shared" si="9"/>
        <v>64</v>
      </c>
      <c r="B98" s="1">
        <v>4.2799999999999998E-2</v>
      </c>
      <c r="C98">
        <f t="shared" si="12"/>
        <v>4.2481862883827048E-2</v>
      </c>
      <c r="D98">
        <f t="shared" si="1"/>
        <v>281474976710656</v>
      </c>
      <c r="E98">
        <f t="shared" si="2"/>
        <v>4398046511104</v>
      </c>
      <c r="F98">
        <f t="shared" si="3"/>
        <v>68719476736</v>
      </c>
      <c r="G98">
        <f t="shared" si="4"/>
        <v>1073741824</v>
      </c>
      <c r="H98">
        <f t="shared" si="5"/>
        <v>16777216</v>
      </c>
      <c r="I98">
        <f t="shared" si="6"/>
        <v>262144</v>
      </c>
      <c r="J98">
        <f t="shared" si="7"/>
        <v>4096</v>
      </c>
      <c r="K98">
        <f t="shared" si="8"/>
        <v>64</v>
      </c>
    </row>
    <row r="99" spans="1:11" x14ac:dyDescent="0.25">
      <c r="A99" s="1">
        <f t="shared" si="9"/>
        <v>65</v>
      </c>
      <c r="B99" s="1">
        <v>4.2700000000000002E-2</v>
      </c>
      <c r="C99">
        <f t="shared" si="12"/>
        <v>4.240708023979245E-2</v>
      </c>
      <c r="D99">
        <f t="shared" si="1"/>
        <v>318644812890625</v>
      </c>
      <c r="E99">
        <f t="shared" si="2"/>
        <v>4902227890625</v>
      </c>
      <c r="F99">
        <f t="shared" si="3"/>
        <v>75418890625</v>
      </c>
      <c r="G99">
        <f t="shared" si="4"/>
        <v>1160290625</v>
      </c>
      <c r="H99">
        <f t="shared" si="5"/>
        <v>17850625</v>
      </c>
      <c r="I99">
        <f t="shared" si="6"/>
        <v>274625</v>
      </c>
      <c r="J99">
        <f t="shared" si="7"/>
        <v>4225</v>
      </c>
      <c r="K99">
        <f t="shared" si="8"/>
        <v>65</v>
      </c>
    </row>
    <row r="100" spans="1:11" x14ac:dyDescent="0.25">
      <c r="A100" s="1">
        <f t="shared" si="9"/>
        <v>66</v>
      </c>
      <c r="B100" s="1">
        <v>4.2599999999999999E-2</v>
      </c>
      <c r="C100">
        <f t="shared" si="12"/>
        <v>4.2393352318166322E-2</v>
      </c>
      <c r="D100">
        <f t="shared" ref="D100:D109" si="13">A100^8</f>
        <v>360040606269696</v>
      </c>
      <c r="E100">
        <f t="shared" ref="E100:E109" si="14">A100^7</f>
        <v>5455160701056</v>
      </c>
      <c r="F100">
        <f t="shared" ref="F100:F109" si="15">A100^6</f>
        <v>82653950016</v>
      </c>
      <c r="G100">
        <f t="shared" ref="G100:G109" si="16">A100^5</f>
        <v>1252332576</v>
      </c>
      <c r="H100">
        <f t="shared" ref="H100:H109" si="17">A100^4</f>
        <v>18974736</v>
      </c>
      <c r="I100">
        <f t="shared" ref="I100:I109" si="18">A100^3</f>
        <v>287496</v>
      </c>
      <c r="J100">
        <f t="shared" ref="J100:J109" si="19">A100^2</f>
        <v>4356</v>
      </c>
      <c r="K100">
        <f t="shared" ref="K100:K109" si="20">A100</f>
        <v>66</v>
      </c>
    </row>
    <row r="101" spans="1:11" x14ac:dyDescent="0.25">
      <c r="A101" s="1">
        <f t="shared" si="9"/>
        <v>67</v>
      </c>
      <c r="B101" s="1">
        <v>4.2500000000000003E-2</v>
      </c>
      <c r="C101">
        <f t="shared" si="12"/>
        <v>4.2417669837414351E-2</v>
      </c>
      <c r="D101">
        <f t="shared" si="13"/>
        <v>406067677556641</v>
      </c>
      <c r="E101">
        <f t="shared" si="14"/>
        <v>6060711605323</v>
      </c>
      <c r="F101">
        <f t="shared" si="15"/>
        <v>90458382169</v>
      </c>
      <c r="G101">
        <f t="shared" si="16"/>
        <v>1350125107</v>
      </c>
      <c r="H101">
        <f t="shared" si="17"/>
        <v>20151121</v>
      </c>
      <c r="I101">
        <f t="shared" si="18"/>
        <v>300763</v>
      </c>
      <c r="J101">
        <f t="shared" si="19"/>
        <v>4489</v>
      </c>
      <c r="K101">
        <f t="shared" si="20"/>
        <v>67</v>
      </c>
    </row>
    <row r="102" spans="1:11" x14ac:dyDescent="0.25">
      <c r="A102" s="1">
        <f t="shared" si="9"/>
        <v>68</v>
      </c>
      <c r="B102" s="1">
        <v>4.24E-2</v>
      </c>
      <c r="C102">
        <f t="shared" si="12"/>
        <v>4.2455767708853287E-2</v>
      </c>
      <c r="D102">
        <f t="shared" si="13"/>
        <v>457163239653376</v>
      </c>
      <c r="E102">
        <f t="shared" si="14"/>
        <v>6722988818432</v>
      </c>
      <c r="F102">
        <f t="shared" si="15"/>
        <v>98867482624</v>
      </c>
      <c r="G102">
        <f t="shared" si="16"/>
        <v>1453933568</v>
      </c>
      <c r="H102">
        <f t="shared" si="17"/>
        <v>21381376</v>
      </c>
      <c r="I102">
        <f t="shared" si="18"/>
        <v>314432</v>
      </c>
      <c r="J102">
        <f t="shared" si="19"/>
        <v>4624</v>
      </c>
      <c r="K102">
        <f t="shared" si="20"/>
        <v>68</v>
      </c>
    </row>
    <row r="103" spans="1:11" x14ac:dyDescent="0.25">
      <c r="A103" s="1">
        <f>A102+1</f>
        <v>69</v>
      </c>
      <c r="B103" s="1">
        <v>4.2299999999999997E-2</v>
      </c>
      <c r="C103">
        <f t="shared" si="12"/>
        <v>4.248493460564795E-2</v>
      </c>
      <c r="D103">
        <f t="shared" si="13"/>
        <v>513798374428641</v>
      </c>
      <c r="E103">
        <f t="shared" si="14"/>
        <v>7446353252589</v>
      </c>
      <c r="F103">
        <f t="shared" si="15"/>
        <v>107918163081</v>
      </c>
      <c r="G103">
        <f t="shared" si="16"/>
        <v>1564031349</v>
      </c>
      <c r="H103">
        <f t="shared" si="17"/>
        <v>22667121</v>
      </c>
      <c r="I103">
        <f t="shared" si="18"/>
        <v>328509</v>
      </c>
      <c r="J103">
        <f t="shared" si="19"/>
        <v>4761</v>
      </c>
      <c r="K103">
        <f t="shared" si="20"/>
        <v>69</v>
      </c>
    </row>
    <row r="104" spans="1:11" x14ac:dyDescent="0.25">
      <c r="A104" s="1">
        <f>A103+1</f>
        <v>70</v>
      </c>
      <c r="B104" s="1">
        <v>4.2200000000000001E-2</v>
      </c>
      <c r="C104">
        <f t="shared" si="12"/>
        <v>4.2487732772324094E-2</v>
      </c>
      <c r="D104">
        <f t="shared" si="13"/>
        <v>576480100000000</v>
      </c>
      <c r="E104">
        <f t="shared" si="14"/>
        <v>8235430000000</v>
      </c>
      <c r="F104">
        <f t="shared" si="15"/>
        <v>117649000000</v>
      </c>
      <c r="G104">
        <f t="shared" si="16"/>
        <v>1680700000</v>
      </c>
      <c r="H104">
        <f t="shared" si="17"/>
        <v>24010000</v>
      </c>
      <c r="I104">
        <f t="shared" si="18"/>
        <v>343000</v>
      </c>
      <c r="J104">
        <f t="shared" si="19"/>
        <v>4900</v>
      </c>
      <c r="K104">
        <f t="shared" si="20"/>
        <v>70</v>
      </c>
    </row>
    <row r="105" spans="1:11" x14ac:dyDescent="0.25">
      <c r="A105" s="1">
        <f>A104+1</f>
        <v>71</v>
      </c>
      <c r="B105" s="1">
        <v>4.2299999999999997E-2</v>
      </c>
      <c r="C105">
        <f t="shared" si="12"/>
        <v>4.2456747531895545E-2</v>
      </c>
      <c r="D105">
        <f t="shared" si="13"/>
        <v>645753531245761</v>
      </c>
      <c r="E105">
        <f t="shared" si="14"/>
        <v>9095120158391</v>
      </c>
      <c r="F105">
        <f t="shared" si="15"/>
        <v>128100283921</v>
      </c>
      <c r="G105">
        <f t="shared" si="16"/>
        <v>1804229351</v>
      </c>
      <c r="H105">
        <f t="shared" si="17"/>
        <v>25411681</v>
      </c>
      <c r="I105">
        <f t="shared" si="18"/>
        <v>357911</v>
      </c>
      <c r="J105">
        <f t="shared" si="19"/>
        <v>5041</v>
      </c>
      <c r="K105">
        <f t="shared" si="20"/>
        <v>71</v>
      </c>
    </row>
    <row r="106" spans="1:11" x14ac:dyDescent="0.25">
      <c r="A106" s="1">
        <f>A105+1</f>
        <v>72</v>
      </c>
      <c r="B106" s="1">
        <v>4.2299999999999997E-2</v>
      </c>
      <c r="C106">
        <f t="shared" si="12"/>
        <v>4.2400492051919869E-2</v>
      </c>
      <c r="D106">
        <f t="shared" si="13"/>
        <v>722204136308736</v>
      </c>
      <c r="E106">
        <f t="shared" si="14"/>
        <v>10030613004288</v>
      </c>
      <c r="F106">
        <f t="shared" si="15"/>
        <v>139314069504</v>
      </c>
      <c r="G106">
        <f t="shared" si="16"/>
        <v>1934917632</v>
      </c>
      <c r="H106">
        <f t="shared" si="17"/>
        <v>26873856</v>
      </c>
      <c r="I106">
        <f t="shared" si="18"/>
        <v>373248</v>
      </c>
      <c r="J106">
        <f t="shared" si="19"/>
        <v>5184</v>
      </c>
      <c r="K106">
        <f t="shared" si="20"/>
        <v>72</v>
      </c>
    </row>
    <row r="107" spans="1:11" x14ac:dyDescent="0.25">
      <c r="A107" s="1">
        <v>73</v>
      </c>
      <c r="B107" s="1">
        <v>4.24E-2</v>
      </c>
      <c r="C107">
        <f t="shared" si="12"/>
        <v>4.235059900903515E-2</v>
      </c>
      <c r="D107">
        <f t="shared" si="13"/>
        <v>806460091894081</v>
      </c>
      <c r="E107">
        <f t="shared" si="14"/>
        <v>11047398519097</v>
      </c>
      <c r="F107">
        <f t="shared" si="15"/>
        <v>151334226289</v>
      </c>
      <c r="G107">
        <f t="shared" si="16"/>
        <v>2073071593</v>
      </c>
      <c r="H107">
        <f t="shared" si="17"/>
        <v>28398241</v>
      </c>
      <c r="I107">
        <f t="shared" si="18"/>
        <v>389017</v>
      </c>
      <c r="J107">
        <f t="shared" si="19"/>
        <v>5329</v>
      </c>
      <c r="K107">
        <f t="shared" si="20"/>
        <v>73</v>
      </c>
    </row>
    <row r="108" spans="1:11" x14ac:dyDescent="0.25">
      <c r="A108" s="1">
        <v>74</v>
      </c>
      <c r="B108" s="1">
        <v>4.2500000000000003E-2</v>
      </c>
      <c r="C108">
        <f t="shared" si="12"/>
        <v>4.2370436899981101E-2</v>
      </c>
      <c r="D108">
        <f t="shared" si="13"/>
        <v>899194740203776</v>
      </c>
      <c r="E108">
        <f t="shared" si="14"/>
        <v>12151280273024</v>
      </c>
      <c r="F108">
        <f t="shared" si="15"/>
        <v>164206490176</v>
      </c>
      <c r="G108">
        <f t="shared" si="16"/>
        <v>2219006624</v>
      </c>
      <c r="H108">
        <f t="shared" si="17"/>
        <v>29986576</v>
      </c>
      <c r="I108">
        <f t="shared" si="18"/>
        <v>405224</v>
      </c>
      <c r="J108">
        <f t="shared" si="19"/>
        <v>5476</v>
      </c>
      <c r="K108">
        <f t="shared" si="20"/>
        <v>74</v>
      </c>
    </row>
    <row r="109" spans="1:11" x14ac:dyDescent="0.25">
      <c r="A109" s="1">
        <v>75</v>
      </c>
      <c r="B109" s="1">
        <v>4.2599999999999999E-2</v>
      </c>
      <c r="C109">
        <f t="shared" si="12"/>
        <v>4.2565294822248134E-2</v>
      </c>
      <c r="D109">
        <f t="shared" si="13"/>
        <v>1001129150390625</v>
      </c>
      <c r="E109">
        <f t="shared" si="14"/>
        <v>13348388671875</v>
      </c>
      <c r="F109">
        <f t="shared" si="15"/>
        <v>177978515625</v>
      </c>
      <c r="G109">
        <f t="shared" si="16"/>
        <v>2373046875</v>
      </c>
      <c r="H109">
        <f t="shared" si="17"/>
        <v>31640625</v>
      </c>
      <c r="I109">
        <f t="shared" si="18"/>
        <v>421875</v>
      </c>
      <c r="J109">
        <f t="shared" si="19"/>
        <v>5625</v>
      </c>
      <c r="K109">
        <f t="shared" si="20"/>
        <v>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0DBD-8856-4065-8062-F17097D1C385}">
  <dimension ref="A33:O109"/>
  <sheetViews>
    <sheetView topLeftCell="A25" workbookViewId="0">
      <selection activeCell="C51" sqref="C51:C109"/>
    </sheetView>
  </sheetViews>
  <sheetFormatPr defaultRowHeight="15" x14ac:dyDescent="0.25"/>
  <cols>
    <col min="3" max="3" width="15" bestFit="1" customWidth="1"/>
  </cols>
  <sheetData>
    <row r="33" spans="1:15" x14ac:dyDescent="0.25">
      <c r="B33" s="3"/>
      <c r="D33">
        <v>1</v>
      </c>
      <c r="E33">
        <v>2</v>
      </c>
      <c r="F33">
        <v>3</v>
      </c>
      <c r="G33">
        <v>4</v>
      </c>
      <c r="H33">
        <v>5</v>
      </c>
      <c r="I33">
        <v>6</v>
      </c>
      <c r="J33">
        <v>7</v>
      </c>
      <c r="K33">
        <v>8</v>
      </c>
    </row>
    <row r="34" spans="1:15" ht="15.75" thickBot="1" x14ac:dyDescent="0.3">
      <c r="A34" s="1" t="s">
        <v>0</v>
      </c>
      <c r="B34" s="1" t="s">
        <v>5</v>
      </c>
      <c r="C34" t="s">
        <v>82</v>
      </c>
      <c r="D34" t="s">
        <v>65</v>
      </c>
      <c r="E34" t="s">
        <v>66</v>
      </c>
      <c r="F34" t="s">
        <v>61</v>
      </c>
      <c r="G34" t="s">
        <v>62</v>
      </c>
      <c r="H34" t="s">
        <v>52</v>
      </c>
      <c r="I34" t="s">
        <v>53</v>
      </c>
      <c r="J34" t="s">
        <v>54</v>
      </c>
      <c r="K34" t="s">
        <v>55</v>
      </c>
    </row>
    <row r="35" spans="1:15" x14ac:dyDescent="0.25">
      <c r="A35" s="2">
        <v>0</v>
      </c>
      <c r="B35" s="2"/>
      <c r="C35">
        <f>((A35^3)*$N$37)+((A35^2)*$N$38)+((A35)*$N$39)+$N$36</f>
        <v>0.71179999999999799</v>
      </c>
      <c r="D35">
        <f>A35^8</f>
        <v>0</v>
      </c>
      <c r="E35">
        <f>A35^7</f>
        <v>0</v>
      </c>
      <c r="F35">
        <f>A35^6</f>
        <v>0</v>
      </c>
      <c r="G35">
        <f>A35^5</f>
        <v>0</v>
      </c>
      <c r="H35">
        <f>A35^4</f>
        <v>0</v>
      </c>
      <c r="I35">
        <f>A35^3</f>
        <v>0</v>
      </c>
      <c r="J35">
        <f>A35^2</f>
        <v>0</v>
      </c>
      <c r="K35">
        <f>A35</f>
        <v>0</v>
      </c>
      <c r="M35" s="11"/>
      <c r="N35" s="11" t="s">
        <v>39</v>
      </c>
    </row>
    <row r="36" spans="1:15" x14ac:dyDescent="0.25">
      <c r="A36" s="2">
        <v>2.5</v>
      </c>
      <c r="B36" s="2">
        <v>0.48459999999999998</v>
      </c>
      <c r="C36">
        <f t="shared" ref="C36:C39" si="0">((A36^3)*$N$37)+((A36^2)*$N$38)+((A36)*$N$39)+$N$36</f>
        <v>0.48460000000000003</v>
      </c>
      <c r="D36">
        <f t="shared" ref="D36:D99" si="1">A36^8</f>
        <v>1525.87890625</v>
      </c>
      <c r="E36">
        <f t="shared" ref="E36:E99" si="2">A36^7</f>
        <v>610.3515625</v>
      </c>
      <c r="F36">
        <f t="shared" ref="F36:F99" si="3">A36^6</f>
        <v>244.140625</v>
      </c>
      <c r="G36">
        <f t="shared" ref="G36:G99" si="4">A36^5</f>
        <v>97.65625</v>
      </c>
      <c r="H36">
        <f t="shared" ref="H36:H99" si="5">A36^4</f>
        <v>39.0625</v>
      </c>
      <c r="I36">
        <f t="shared" ref="I36:I99" si="6">A36^3</f>
        <v>15.625</v>
      </c>
      <c r="J36">
        <f t="shared" ref="J36:J99" si="7">A36^2</f>
        <v>6.25</v>
      </c>
      <c r="K36">
        <f t="shared" ref="K36:K99" si="8">A36</f>
        <v>2.5</v>
      </c>
      <c r="M36" s="9" t="s">
        <v>33</v>
      </c>
      <c r="N36" s="9">
        <v>0.71179999999999799</v>
      </c>
    </row>
    <row r="37" spans="1:15" x14ac:dyDescent="0.25">
      <c r="A37" s="2">
        <v>3</v>
      </c>
      <c r="B37" s="2">
        <v>0.43890000000000001</v>
      </c>
      <c r="C37">
        <f t="shared" si="0"/>
        <v>0.43890000000000007</v>
      </c>
      <c r="D37">
        <f t="shared" si="1"/>
        <v>6561</v>
      </c>
      <c r="E37">
        <f t="shared" si="2"/>
        <v>2187</v>
      </c>
      <c r="F37">
        <f t="shared" si="3"/>
        <v>729</v>
      </c>
      <c r="G37">
        <f t="shared" si="4"/>
        <v>243</v>
      </c>
      <c r="H37">
        <f t="shared" si="5"/>
        <v>81</v>
      </c>
      <c r="I37">
        <f t="shared" si="6"/>
        <v>27</v>
      </c>
      <c r="J37">
        <f t="shared" si="7"/>
        <v>9</v>
      </c>
      <c r="K37">
        <f t="shared" si="8"/>
        <v>3</v>
      </c>
      <c r="M37" s="9" t="s">
        <v>46</v>
      </c>
      <c r="N37" s="9">
        <v>2.6666666666706399E-5</v>
      </c>
      <c r="O37">
        <v>37</v>
      </c>
    </row>
    <row r="38" spans="1:15" x14ac:dyDescent="0.25">
      <c r="A38" s="2">
        <f>A37+1</f>
        <v>4</v>
      </c>
      <c r="B38" s="2">
        <v>0.34739999999999999</v>
      </c>
      <c r="C38">
        <f t="shared" si="0"/>
        <v>0.34740000000000004</v>
      </c>
      <c r="D38">
        <f t="shared" si="1"/>
        <v>65536</v>
      </c>
      <c r="E38">
        <f t="shared" si="2"/>
        <v>16384</v>
      </c>
      <c r="F38">
        <f t="shared" si="3"/>
        <v>4096</v>
      </c>
      <c r="G38">
        <f t="shared" si="4"/>
        <v>1024</v>
      </c>
      <c r="H38">
        <f t="shared" si="5"/>
        <v>256</v>
      </c>
      <c r="I38">
        <f t="shared" si="6"/>
        <v>64</v>
      </c>
      <c r="J38">
        <f t="shared" si="7"/>
        <v>16</v>
      </c>
      <c r="K38">
        <f t="shared" si="8"/>
        <v>4</v>
      </c>
      <c r="M38" s="9" t="s">
        <v>47</v>
      </c>
      <c r="N38" s="9">
        <v>-3.2000000000045664E-4</v>
      </c>
      <c r="O38">
        <v>38</v>
      </c>
    </row>
    <row r="39" spans="1:15" ht="15.75" thickBot="1" x14ac:dyDescent="0.3">
      <c r="A39" s="2">
        <f t="shared" ref="A39:A102" si="9">A38+1</f>
        <v>5</v>
      </c>
      <c r="B39" s="2">
        <v>0.25590000000000002</v>
      </c>
      <c r="C39">
        <f t="shared" si="0"/>
        <v>0.25590000000000007</v>
      </c>
      <c r="D39">
        <f t="shared" si="1"/>
        <v>390625</v>
      </c>
      <c r="E39">
        <f t="shared" si="2"/>
        <v>78125</v>
      </c>
      <c r="F39">
        <f t="shared" si="3"/>
        <v>15625</v>
      </c>
      <c r="G39">
        <f t="shared" si="4"/>
        <v>3125</v>
      </c>
      <c r="H39">
        <f t="shared" si="5"/>
        <v>625</v>
      </c>
      <c r="I39">
        <f t="shared" si="6"/>
        <v>125</v>
      </c>
      <c r="J39">
        <f t="shared" si="7"/>
        <v>25</v>
      </c>
      <c r="K39">
        <f t="shared" si="8"/>
        <v>5</v>
      </c>
      <c r="M39" s="10" t="s">
        <v>48</v>
      </c>
      <c r="N39" s="10">
        <v>-9.0246666666664963E-2</v>
      </c>
      <c r="O39">
        <v>39</v>
      </c>
    </row>
    <row r="40" spans="1:15" ht="15.75" thickBot="1" x14ac:dyDescent="0.3">
      <c r="A40" s="1">
        <f t="shared" si="9"/>
        <v>6</v>
      </c>
      <c r="B40" s="1">
        <v>0.23419999999999999</v>
      </c>
      <c r="C40">
        <f>(((A40^3)*$N$43)+((A40^2)*$N$44)+((A40)*$N$45)+$N$42)</f>
        <v>0.2335271428571426</v>
      </c>
      <c r="D40">
        <f t="shared" si="1"/>
        <v>1679616</v>
      </c>
      <c r="E40">
        <f t="shared" si="2"/>
        <v>279936</v>
      </c>
      <c r="F40">
        <f t="shared" si="3"/>
        <v>46656</v>
      </c>
      <c r="G40">
        <f t="shared" si="4"/>
        <v>7776</v>
      </c>
      <c r="H40">
        <f t="shared" si="5"/>
        <v>1296</v>
      </c>
      <c r="I40">
        <f t="shared" si="6"/>
        <v>216</v>
      </c>
      <c r="J40">
        <f t="shared" si="7"/>
        <v>36</v>
      </c>
      <c r="K40">
        <f t="shared" si="8"/>
        <v>6</v>
      </c>
    </row>
    <row r="41" spans="1:15" x14ac:dyDescent="0.25">
      <c r="A41" s="1">
        <f t="shared" si="9"/>
        <v>7</v>
      </c>
      <c r="B41" s="1">
        <v>0.21249999999999999</v>
      </c>
      <c r="C41">
        <f t="shared" ref="C41:C44" si="10">(((A41^3)*$N$43)+((A41^2)*$N$44)+((A41)*$N$45)+$N$42)</f>
        <v>0.21519142857142826</v>
      </c>
      <c r="D41">
        <f t="shared" si="1"/>
        <v>5764801</v>
      </c>
      <c r="E41">
        <f t="shared" si="2"/>
        <v>823543</v>
      </c>
      <c r="F41">
        <f t="shared" si="3"/>
        <v>117649</v>
      </c>
      <c r="G41">
        <f t="shared" si="4"/>
        <v>16807</v>
      </c>
      <c r="H41">
        <f t="shared" si="5"/>
        <v>2401</v>
      </c>
      <c r="I41">
        <f t="shared" si="6"/>
        <v>343</v>
      </c>
      <c r="J41">
        <f t="shared" si="7"/>
        <v>49</v>
      </c>
      <c r="K41">
        <f t="shared" si="8"/>
        <v>7</v>
      </c>
      <c r="M41" s="11"/>
      <c r="N41" s="11" t="s">
        <v>39</v>
      </c>
    </row>
    <row r="42" spans="1:15" x14ac:dyDescent="0.25">
      <c r="A42" s="1">
        <f t="shared" si="9"/>
        <v>8</v>
      </c>
      <c r="B42" s="1">
        <v>0.19089999999999999</v>
      </c>
      <c r="C42">
        <f t="shared" si="10"/>
        <v>0.186862857142857</v>
      </c>
      <c r="D42">
        <f t="shared" si="1"/>
        <v>16777216</v>
      </c>
      <c r="E42">
        <f t="shared" si="2"/>
        <v>2097152</v>
      </c>
      <c r="F42">
        <f t="shared" si="3"/>
        <v>262144</v>
      </c>
      <c r="G42">
        <f t="shared" si="4"/>
        <v>32768</v>
      </c>
      <c r="H42">
        <f t="shared" si="5"/>
        <v>4096</v>
      </c>
      <c r="I42">
        <f t="shared" si="6"/>
        <v>512</v>
      </c>
      <c r="J42">
        <f t="shared" si="7"/>
        <v>64</v>
      </c>
      <c r="K42">
        <f t="shared" si="8"/>
        <v>8</v>
      </c>
      <c r="M42" s="9" t="s">
        <v>33</v>
      </c>
      <c r="N42" s="9">
        <v>-0.51870857142853</v>
      </c>
    </row>
    <row r="43" spans="1:15" x14ac:dyDescent="0.25">
      <c r="A43" s="1">
        <f t="shared" si="9"/>
        <v>9</v>
      </c>
      <c r="B43" s="1">
        <v>0.1575</v>
      </c>
      <c r="C43">
        <f t="shared" si="10"/>
        <v>0.16019142857142876</v>
      </c>
      <c r="D43">
        <f t="shared" si="1"/>
        <v>43046721</v>
      </c>
      <c r="E43">
        <f t="shared" si="2"/>
        <v>4782969</v>
      </c>
      <c r="F43">
        <f t="shared" si="3"/>
        <v>531441</v>
      </c>
      <c r="G43">
        <f t="shared" si="4"/>
        <v>59049</v>
      </c>
      <c r="H43">
        <f t="shared" si="5"/>
        <v>6561</v>
      </c>
      <c r="I43">
        <f t="shared" si="6"/>
        <v>729</v>
      </c>
      <c r="J43">
        <f t="shared" si="7"/>
        <v>81</v>
      </c>
      <c r="K43">
        <f t="shared" si="8"/>
        <v>9</v>
      </c>
      <c r="M43" s="9" t="s">
        <v>46</v>
      </c>
      <c r="N43" s="9">
        <v>1.9416666666665886E-3</v>
      </c>
      <c r="O43">
        <v>43</v>
      </c>
    </row>
    <row r="44" spans="1:15" x14ac:dyDescent="0.25">
      <c r="A44" s="1">
        <f t="shared" si="9"/>
        <v>10</v>
      </c>
      <c r="B44" s="1">
        <v>0.14749999999999999</v>
      </c>
      <c r="C44">
        <f t="shared" si="10"/>
        <v>0.14682714285714349</v>
      </c>
      <c r="D44">
        <f t="shared" si="1"/>
        <v>100000000</v>
      </c>
      <c r="E44">
        <f t="shared" si="2"/>
        <v>10000000</v>
      </c>
      <c r="F44">
        <f t="shared" si="3"/>
        <v>1000000</v>
      </c>
      <c r="G44">
        <f t="shared" si="4"/>
        <v>100000</v>
      </c>
      <c r="H44">
        <f t="shared" si="5"/>
        <v>10000</v>
      </c>
      <c r="I44">
        <f t="shared" si="6"/>
        <v>1000</v>
      </c>
      <c r="J44">
        <f t="shared" si="7"/>
        <v>100</v>
      </c>
      <c r="K44">
        <f t="shared" si="8"/>
        <v>10</v>
      </c>
      <c r="M44" s="9" t="s">
        <v>47</v>
      </c>
      <c r="N44" s="9">
        <v>-4.5771428571426596E-2</v>
      </c>
      <c r="O44">
        <v>44</v>
      </c>
    </row>
    <row r="45" spans="1:15" ht="15.75" thickBot="1" x14ac:dyDescent="0.3">
      <c r="A45" s="2">
        <f t="shared" si="9"/>
        <v>11</v>
      </c>
      <c r="B45" s="2">
        <v>0.14180000000000001</v>
      </c>
      <c r="C45">
        <f>(A45*$N$49)+$N$48</f>
        <v>0.14180000000000004</v>
      </c>
      <c r="D45">
        <f t="shared" si="1"/>
        <v>214358881</v>
      </c>
      <c r="E45">
        <f t="shared" si="2"/>
        <v>19487171</v>
      </c>
      <c r="F45">
        <f t="shared" si="3"/>
        <v>1771561</v>
      </c>
      <c r="G45">
        <f t="shared" si="4"/>
        <v>161051</v>
      </c>
      <c r="H45">
        <f t="shared" si="5"/>
        <v>14641</v>
      </c>
      <c r="I45">
        <f t="shared" si="6"/>
        <v>1331</v>
      </c>
      <c r="J45">
        <f t="shared" si="7"/>
        <v>121</v>
      </c>
      <c r="K45">
        <f t="shared" si="8"/>
        <v>11</v>
      </c>
      <c r="M45" s="10" t="s">
        <v>48</v>
      </c>
      <c r="N45" s="10">
        <v>0.33010119047617448</v>
      </c>
      <c r="O45">
        <v>45</v>
      </c>
    </row>
    <row r="46" spans="1:15" ht="15.75" thickBot="1" x14ac:dyDescent="0.3">
      <c r="A46" s="2">
        <f t="shared" si="9"/>
        <v>12</v>
      </c>
      <c r="B46" s="2">
        <v>0.1361</v>
      </c>
      <c r="C46">
        <f t="shared" ref="C46:C49" si="11">(A46*$N$49)+$N$48</f>
        <v>0.13610000000000003</v>
      </c>
      <c r="D46">
        <f t="shared" si="1"/>
        <v>429981696</v>
      </c>
      <c r="E46">
        <f t="shared" si="2"/>
        <v>35831808</v>
      </c>
      <c r="F46">
        <f t="shared" si="3"/>
        <v>2985984</v>
      </c>
      <c r="G46">
        <f t="shared" si="4"/>
        <v>248832</v>
      </c>
      <c r="H46">
        <f t="shared" si="5"/>
        <v>20736</v>
      </c>
      <c r="I46">
        <f t="shared" si="6"/>
        <v>1728</v>
      </c>
      <c r="J46">
        <f t="shared" si="7"/>
        <v>144</v>
      </c>
      <c r="K46">
        <f t="shared" si="8"/>
        <v>12</v>
      </c>
    </row>
    <row r="47" spans="1:15" x14ac:dyDescent="0.25">
      <c r="A47" s="2">
        <f t="shared" si="9"/>
        <v>13</v>
      </c>
      <c r="B47" s="2">
        <v>0.13039999999999999</v>
      </c>
      <c r="C47">
        <f t="shared" si="11"/>
        <v>0.13040000000000002</v>
      </c>
      <c r="D47">
        <f t="shared" si="1"/>
        <v>815730721</v>
      </c>
      <c r="E47">
        <f t="shared" si="2"/>
        <v>62748517</v>
      </c>
      <c r="F47">
        <f t="shared" si="3"/>
        <v>4826809</v>
      </c>
      <c r="G47">
        <f t="shared" si="4"/>
        <v>371293</v>
      </c>
      <c r="H47">
        <f t="shared" si="5"/>
        <v>28561</v>
      </c>
      <c r="I47">
        <f t="shared" si="6"/>
        <v>2197</v>
      </c>
      <c r="J47">
        <f t="shared" si="7"/>
        <v>169</v>
      </c>
      <c r="K47">
        <f t="shared" si="8"/>
        <v>13</v>
      </c>
      <c r="M47" s="11"/>
      <c r="N47" s="11" t="s">
        <v>39</v>
      </c>
    </row>
    <row r="48" spans="1:15" x14ac:dyDescent="0.25">
      <c r="A48" s="2">
        <f t="shared" si="9"/>
        <v>14</v>
      </c>
      <c r="B48" s="2">
        <v>0.12470000000000001</v>
      </c>
      <c r="C48">
        <f t="shared" si="11"/>
        <v>0.12470000000000002</v>
      </c>
      <c r="D48">
        <f t="shared" si="1"/>
        <v>1475789056</v>
      </c>
      <c r="E48">
        <f t="shared" si="2"/>
        <v>105413504</v>
      </c>
      <c r="F48">
        <f t="shared" si="3"/>
        <v>7529536</v>
      </c>
      <c r="G48">
        <f t="shared" si="4"/>
        <v>537824</v>
      </c>
      <c r="H48">
        <f t="shared" si="5"/>
        <v>38416</v>
      </c>
      <c r="I48">
        <f t="shared" si="6"/>
        <v>2744</v>
      </c>
      <c r="J48">
        <f t="shared" si="7"/>
        <v>196</v>
      </c>
      <c r="K48">
        <f t="shared" si="8"/>
        <v>14</v>
      </c>
      <c r="M48" s="9" t="s">
        <v>33</v>
      </c>
      <c r="N48" s="9">
        <v>0.20450000000000004</v>
      </c>
    </row>
    <row r="49" spans="1:15" ht="15.75" thickBot="1" x14ac:dyDescent="0.3">
      <c r="A49" s="2">
        <f t="shared" si="9"/>
        <v>15</v>
      </c>
      <c r="B49" s="2">
        <v>0.11899999999999999</v>
      </c>
      <c r="C49">
        <f t="shared" si="11"/>
        <v>0.11900000000000001</v>
      </c>
      <c r="D49">
        <f t="shared" si="1"/>
        <v>2562890625</v>
      </c>
      <c r="E49">
        <f t="shared" si="2"/>
        <v>170859375</v>
      </c>
      <c r="F49">
        <f t="shared" si="3"/>
        <v>11390625</v>
      </c>
      <c r="G49">
        <f t="shared" si="4"/>
        <v>759375</v>
      </c>
      <c r="H49">
        <f t="shared" si="5"/>
        <v>50625</v>
      </c>
      <c r="I49">
        <f t="shared" si="6"/>
        <v>3375</v>
      </c>
      <c r="J49">
        <f t="shared" si="7"/>
        <v>225</v>
      </c>
      <c r="K49">
        <f t="shared" si="8"/>
        <v>15</v>
      </c>
      <c r="M49" s="10" t="s">
        <v>46</v>
      </c>
      <c r="N49" s="10">
        <v>-5.7000000000000019E-3</v>
      </c>
    </row>
    <row r="50" spans="1:15" ht="15.75" thickBot="1" x14ac:dyDescent="0.3">
      <c r="A50" s="1">
        <f t="shared" si="9"/>
        <v>16</v>
      </c>
      <c r="B50" s="1">
        <v>0.11550000000000001</v>
      </c>
      <c r="C50">
        <f>(((A50^8)*$N$53)+((A50^7)*$N$54)+((A50^6)*$N$55)+((A50^5)*$N$56)+((A50^4)*$N$57)+((A50^3)*N$58)+((A50^2)*$N$59)+((A50)*$N$60)+$N$52)</f>
        <v>0.11694717003386579</v>
      </c>
      <c r="D50">
        <f t="shared" si="1"/>
        <v>4294967296</v>
      </c>
      <c r="E50">
        <f t="shared" si="2"/>
        <v>268435456</v>
      </c>
      <c r="F50">
        <f t="shared" si="3"/>
        <v>16777216</v>
      </c>
      <c r="G50">
        <f t="shared" si="4"/>
        <v>1048576</v>
      </c>
      <c r="H50">
        <f t="shared" si="5"/>
        <v>65536</v>
      </c>
      <c r="I50">
        <f t="shared" si="6"/>
        <v>4096</v>
      </c>
      <c r="J50">
        <f t="shared" si="7"/>
        <v>256</v>
      </c>
      <c r="K50">
        <f t="shared" si="8"/>
        <v>16</v>
      </c>
    </row>
    <row r="51" spans="1:15" x14ac:dyDescent="0.25">
      <c r="A51" s="1">
        <f t="shared" si="9"/>
        <v>17</v>
      </c>
      <c r="B51" s="1">
        <v>0.112</v>
      </c>
      <c r="C51">
        <f t="shared" ref="C51:C109" si="12">(((A51^8)*$N$53)+((A51^7)*$N$54)+((A51^6)*$N$55)+((A51^5)*$N$56)+((A51^4)*$N$57)+((A51^3)*N$58)+((A51^2)*$N$59)+((A51)*$N$60)+$N$52)</f>
        <v>0.11123214347883614</v>
      </c>
      <c r="D51">
        <f t="shared" si="1"/>
        <v>6975757441</v>
      </c>
      <c r="E51">
        <f t="shared" si="2"/>
        <v>410338673</v>
      </c>
      <c r="F51">
        <f t="shared" si="3"/>
        <v>24137569</v>
      </c>
      <c r="G51">
        <f t="shared" si="4"/>
        <v>1419857</v>
      </c>
      <c r="H51">
        <f t="shared" si="5"/>
        <v>83521</v>
      </c>
      <c r="I51">
        <f t="shared" si="6"/>
        <v>4913</v>
      </c>
      <c r="J51">
        <f t="shared" si="7"/>
        <v>289</v>
      </c>
      <c r="K51">
        <f t="shared" si="8"/>
        <v>17</v>
      </c>
      <c r="M51" s="11"/>
      <c r="N51" s="11" t="s">
        <v>39</v>
      </c>
    </row>
    <row r="52" spans="1:15" x14ac:dyDescent="0.25">
      <c r="A52" s="1">
        <f t="shared" si="9"/>
        <v>18</v>
      </c>
      <c r="B52" s="1">
        <v>0.1085</v>
      </c>
      <c r="C52">
        <f t="shared" si="12"/>
        <v>0.10706813394951364</v>
      </c>
      <c r="D52">
        <f t="shared" si="1"/>
        <v>11019960576</v>
      </c>
      <c r="E52">
        <f t="shared" si="2"/>
        <v>612220032</v>
      </c>
      <c r="F52">
        <f t="shared" si="3"/>
        <v>34012224</v>
      </c>
      <c r="G52">
        <f t="shared" si="4"/>
        <v>1889568</v>
      </c>
      <c r="H52">
        <f t="shared" si="5"/>
        <v>104976</v>
      </c>
      <c r="I52">
        <f t="shared" si="6"/>
        <v>5832</v>
      </c>
      <c r="J52">
        <f t="shared" si="7"/>
        <v>324</v>
      </c>
      <c r="K52">
        <f t="shared" si="8"/>
        <v>18</v>
      </c>
      <c r="M52" s="9" t="s">
        <v>33</v>
      </c>
      <c r="N52" s="9">
        <v>1.7879624678936423</v>
      </c>
    </row>
    <row r="53" spans="1:15" x14ac:dyDescent="0.25">
      <c r="A53" s="1">
        <f t="shared" si="9"/>
        <v>19</v>
      </c>
      <c r="B53" s="1">
        <v>0.105</v>
      </c>
      <c r="C53">
        <f t="shared" si="12"/>
        <v>0.103952377444398</v>
      </c>
      <c r="D53">
        <f t="shared" si="1"/>
        <v>16983563041</v>
      </c>
      <c r="E53">
        <f t="shared" si="2"/>
        <v>893871739</v>
      </c>
      <c r="F53">
        <f t="shared" si="3"/>
        <v>47045881</v>
      </c>
      <c r="G53">
        <f t="shared" si="4"/>
        <v>2476099</v>
      </c>
      <c r="H53">
        <f t="shared" si="5"/>
        <v>130321</v>
      </c>
      <c r="I53">
        <f t="shared" si="6"/>
        <v>6859</v>
      </c>
      <c r="J53">
        <f t="shared" si="7"/>
        <v>361</v>
      </c>
      <c r="K53">
        <f t="shared" si="8"/>
        <v>19</v>
      </c>
      <c r="M53" s="9" t="s">
        <v>46</v>
      </c>
      <c r="N53" s="9">
        <v>1.5902533878971194E-13</v>
      </c>
      <c r="O53">
        <v>53</v>
      </c>
    </row>
    <row r="54" spans="1:15" x14ac:dyDescent="0.25">
      <c r="A54" s="1">
        <f t="shared" si="9"/>
        <v>20</v>
      </c>
      <c r="B54" s="1">
        <v>0.10150000000000001</v>
      </c>
      <c r="C54">
        <f t="shared" si="12"/>
        <v>0.10150304333912707</v>
      </c>
      <c r="D54">
        <f t="shared" si="1"/>
        <v>25600000000</v>
      </c>
      <c r="E54">
        <f t="shared" si="2"/>
        <v>1280000000</v>
      </c>
      <c r="F54">
        <f t="shared" si="3"/>
        <v>64000000</v>
      </c>
      <c r="G54">
        <f t="shared" si="4"/>
        <v>3200000</v>
      </c>
      <c r="H54">
        <f t="shared" si="5"/>
        <v>160000</v>
      </c>
      <c r="I54">
        <f t="shared" si="6"/>
        <v>8000</v>
      </c>
      <c r="J54">
        <f t="shared" si="7"/>
        <v>400</v>
      </c>
      <c r="K54">
        <f t="shared" si="8"/>
        <v>20</v>
      </c>
      <c r="M54" s="9" t="s">
        <v>47</v>
      </c>
      <c r="N54" s="9">
        <v>-6.0885166718902357E-11</v>
      </c>
      <c r="O54">
        <v>54</v>
      </c>
    </row>
    <row r="55" spans="1:15" x14ac:dyDescent="0.25">
      <c r="A55" s="1">
        <f t="shared" si="9"/>
        <v>21</v>
      </c>
      <c r="B55" s="1">
        <v>9.9299999999999999E-2</v>
      </c>
      <c r="C55">
        <f t="shared" si="12"/>
        <v>9.943845792906103E-2</v>
      </c>
      <c r="D55">
        <f t="shared" si="1"/>
        <v>37822859361</v>
      </c>
      <c r="E55">
        <f t="shared" si="2"/>
        <v>1801088541</v>
      </c>
      <c r="F55">
        <f t="shared" si="3"/>
        <v>85766121</v>
      </c>
      <c r="G55">
        <f t="shared" si="4"/>
        <v>4084101</v>
      </c>
      <c r="H55">
        <f t="shared" si="5"/>
        <v>194481</v>
      </c>
      <c r="I55">
        <f t="shared" si="6"/>
        <v>9261</v>
      </c>
      <c r="J55">
        <f t="shared" si="7"/>
        <v>441</v>
      </c>
      <c r="K55">
        <f t="shared" si="8"/>
        <v>21</v>
      </c>
      <c r="M55" s="9" t="s">
        <v>48</v>
      </c>
      <c r="N55" s="9">
        <v>9.9017194084885107E-9</v>
      </c>
      <c r="O55">
        <v>55</v>
      </c>
    </row>
    <row r="56" spans="1:15" x14ac:dyDescent="0.25">
      <c r="A56" s="1">
        <f t="shared" si="9"/>
        <v>22</v>
      </c>
      <c r="B56" s="1">
        <v>9.7000000000000003E-2</v>
      </c>
      <c r="C56">
        <f t="shared" si="12"/>
        <v>9.7558785797563274E-2</v>
      </c>
      <c r="D56">
        <f t="shared" si="1"/>
        <v>54875873536</v>
      </c>
      <c r="E56">
        <f t="shared" si="2"/>
        <v>2494357888</v>
      </c>
      <c r="F56">
        <f t="shared" si="3"/>
        <v>113379904</v>
      </c>
      <c r="G56">
        <f t="shared" si="4"/>
        <v>5153632</v>
      </c>
      <c r="H56">
        <f t="shared" si="5"/>
        <v>234256</v>
      </c>
      <c r="I56">
        <f t="shared" si="6"/>
        <v>10648</v>
      </c>
      <c r="J56">
        <f t="shared" si="7"/>
        <v>484</v>
      </c>
      <c r="K56">
        <f t="shared" si="8"/>
        <v>22</v>
      </c>
      <c r="M56" s="9" t="s">
        <v>49</v>
      </c>
      <c r="N56" s="9">
        <v>-8.9069005070562462E-7</v>
      </c>
      <c r="O56">
        <v>56</v>
      </c>
    </row>
    <row r="57" spans="1:15" x14ac:dyDescent="0.25">
      <c r="A57" s="1">
        <f t="shared" si="9"/>
        <v>23</v>
      </c>
      <c r="B57" s="1">
        <v>9.4799999999999995E-2</v>
      </c>
      <c r="C57">
        <f t="shared" si="12"/>
        <v>9.5729987180716236E-2</v>
      </c>
      <c r="D57">
        <f t="shared" si="1"/>
        <v>78310985281</v>
      </c>
      <c r="E57">
        <f t="shared" si="2"/>
        <v>3404825447</v>
      </c>
      <c r="F57">
        <f t="shared" si="3"/>
        <v>148035889</v>
      </c>
      <c r="G57">
        <f t="shared" si="4"/>
        <v>6436343</v>
      </c>
      <c r="H57">
        <f t="shared" si="5"/>
        <v>279841</v>
      </c>
      <c r="I57">
        <f t="shared" si="6"/>
        <v>12167</v>
      </c>
      <c r="J57">
        <f t="shared" si="7"/>
        <v>529</v>
      </c>
      <c r="K57">
        <f t="shared" si="8"/>
        <v>23</v>
      </c>
      <c r="M57" s="9" t="s">
        <v>63</v>
      </c>
      <c r="N57" s="9">
        <v>4.8319582433946873E-5</v>
      </c>
      <c r="O57">
        <v>57</v>
      </c>
    </row>
    <row r="58" spans="1:15" x14ac:dyDescent="0.25">
      <c r="A58" s="1">
        <f t="shared" si="9"/>
        <v>24</v>
      </c>
      <c r="B58" s="1">
        <v>9.2499999999999999E-2</v>
      </c>
      <c r="C58">
        <f t="shared" si="12"/>
        <v>9.3869875911259726E-2</v>
      </c>
      <c r="D58">
        <f t="shared" si="1"/>
        <v>110075314176</v>
      </c>
      <c r="E58">
        <f t="shared" si="2"/>
        <v>4586471424</v>
      </c>
      <c r="F58">
        <f t="shared" si="3"/>
        <v>191102976</v>
      </c>
      <c r="G58">
        <f t="shared" si="4"/>
        <v>7962624</v>
      </c>
      <c r="H58">
        <f t="shared" si="5"/>
        <v>331776</v>
      </c>
      <c r="I58">
        <f t="shared" si="6"/>
        <v>13824</v>
      </c>
      <c r="J58">
        <f t="shared" si="7"/>
        <v>576</v>
      </c>
      <c r="K58">
        <f t="shared" si="8"/>
        <v>24</v>
      </c>
      <c r="M58" s="9" t="s">
        <v>64</v>
      </c>
      <c r="N58" s="9">
        <v>-1.6140335413274572E-3</v>
      </c>
      <c r="O58">
        <v>58</v>
      </c>
    </row>
    <row r="59" spans="1:15" x14ac:dyDescent="0.25">
      <c r="A59" s="1">
        <f t="shared" si="9"/>
        <v>25</v>
      </c>
      <c r="B59" s="1">
        <v>9.0300000000000005E-2</v>
      </c>
      <c r="C59">
        <f t="shared" si="12"/>
        <v>9.1936108936417682E-2</v>
      </c>
      <c r="D59">
        <f t="shared" si="1"/>
        <v>152587890625</v>
      </c>
      <c r="E59">
        <f t="shared" si="2"/>
        <v>6103515625</v>
      </c>
      <c r="F59">
        <f t="shared" si="3"/>
        <v>244140625</v>
      </c>
      <c r="G59">
        <f t="shared" si="4"/>
        <v>9765625</v>
      </c>
      <c r="H59">
        <f t="shared" si="5"/>
        <v>390625</v>
      </c>
      <c r="I59">
        <f t="shared" si="6"/>
        <v>15625</v>
      </c>
      <c r="J59">
        <f t="shared" si="7"/>
        <v>625</v>
      </c>
      <c r="K59">
        <f t="shared" si="8"/>
        <v>25</v>
      </c>
      <c r="M59" s="9" t="s">
        <v>67</v>
      </c>
      <c r="N59" s="9">
        <v>3.236157896828927E-2</v>
      </c>
      <c r="O59">
        <v>59</v>
      </c>
    </row>
    <row r="60" spans="1:15" ht="15.75" thickBot="1" x14ac:dyDescent="0.3">
      <c r="A60" s="1">
        <f t="shared" si="9"/>
        <v>26</v>
      </c>
      <c r="B60" s="1">
        <v>8.8999999999999996E-2</v>
      </c>
      <c r="C60">
        <f t="shared" si="12"/>
        <v>8.9915944816128857E-2</v>
      </c>
      <c r="D60">
        <f t="shared" si="1"/>
        <v>208827064576</v>
      </c>
      <c r="E60">
        <f t="shared" si="2"/>
        <v>8031810176</v>
      </c>
      <c r="F60">
        <f t="shared" si="3"/>
        <v>308915776</v>
      </c>
      <c r="G60">
        <f t="shared" si="4"/>
        <v>11881376</v>
      </c>
      <c r="H60">
        <f t="shared" si="5"/>
        <v>456976</v>
      </c>
      <c r="I60">
        <f t="shared" si="6"/>
        <v>17576</v>
      </c>
      <c r="J60">
        <f t="shared" si="7"/>
        <v>676</v>
      </c>
      <c r="K60">
        <f t="shared" si="8"/>
        <v>26</v>
      </c>
      <c r="M60" s="10" t="s">
        <v>68</v>
      </c>
      <c r="N60" s="10">
        <v>-0.35797978929200769</v>
      </c>
      <c r="O60">
        <v>60</v>
      </c>
    </row>
    <row r="61" spans="1:15" x14ac:dyDescent="0.25">
      <c r="A61" s="1">
        <f t="shared" si="9"/>
        <v>27</v>
      </c>
      <c r="B61" s="1">
        <v>8.7800000000000003E-2</v>
      </c>
      <c r="C61">
        <f t="shared" si="12"/>
        <v>8.7817615020099993E-2</v>
      </c>
      <c r="D61">
        <f t="shared" si="1"/>
        <v>282429536481</v>
      </c>
      <c r="E61">
        <f t="shared" si="2"/>
        <v>10460353203</v>
      </c>
      <c r="F61">
        <f t="shared" si="3"/>
        <v>387420489</v>
      </c>
      <c r="G61">
        <f t="shared" si="4"/>
        <v>14348907</v>
      </c>
      <c r="H61">
        <f t="shared" si="5"/>
        <v>531441</v>
      </c>
      <c r="I61">
        <f t="shared" si="6"/>
        <v>19683</v>
      </c>
      <c r="J61">
        <f t="shared" si="7"/>
        <v>729</v>
      </c>
      <c r="K61">
        <f t="shared" si="8"/>
        <v>27</v>
      </c>
    </row>
    <row r="62" spans="1:15" x14ac:dyDescent="0.25">
      <c r="A62" s="1">
        <f t="shared" si="9"/>
        <v>28</v>
      </c>
      <c r="B62" s="1">
        <v>8.6499999999999994E-2</v>
      </c>
      <c r="C62">
        <f t="shared" si="12"/>
        <v>8.5663158254154936E-2</v>
      </c>
      <c r="D62">
        <f t="shared" si="1"/>
        <v>377801998336</v>
      </c>
      <c r="E62">
        <f t="shared" si="2"/>
        <v>13492928512</v>
      </c>
      <c r="F62">
        <f t="shared" si="3"/>
        <v>481890304</v>
      </c>
      <c r="G62">
        <f t="shared" si="4"/>
        <v>17210368</v>
      </c>
      <c r="H62">
        <f t="shared" si="5"/>
        <v>614656</v>
      </c>
      <c r="I62">
        <f t="shared" si="6"/>
        <v>21952</v>
      </c>
      <c r="J62">
        <f t="shared" si="7"/>
        <v>784</v>
      </c>
      <c r="K62">
        <f t="shared" si="8"/>
        <v>28</v>
      </c>
    </row>
    <row r="63" spans="1:15" x14ac:dyDescent="0.25">
      <c r="A63" s="1">
        <f t="shared" si="9"/>
        <v>29</v>
      </c>
      <c r="B63" s="1">
        <v>8.5300000000000001E-2</v>
      </c>
      <c r="C63">
        <f t="shared" si="12"/>
        <v>8.3482574457942604E-2</v>
      </c>
      <c r="D63">
        <f t="shared" si="1"/>
        <v>500246412961</v>
      </c>
      <c r="E63">
        <f t="shared" si="2"/>
        <v>17249876309</v>
      </c>
      <c r="F63">
        <f t="shared" si="3"/>
        <v>594823321</v>
      </c>
      <c r="G63">
        <f t="shared" si="4"/>
        <v>20511149</v>
      </c>
      <c r="H63">
        <f t="shared" si="5"/>
        <v>707281</v>
      </c>
      <c r="I63">
        <f t="shared" si="6"/>
        <v>24389</v>
      </c>
      <c r="J63">
        <f t="shared" si="7"/>
        <v>841</v>
      </c>
      <c r="K63">
        <f t="shared" si="8"/>
        <v>29</v>
      </c>
    </row>
    <row r="64" spans="1:15" x14ac:dyDescent="0.25">
      <c r="A64" s="1">
        <f t="shared" si="9"/>
        <v>30</v>
      </c>
      <c r="B64" s="1">
        <v>8.4000000000000005E-2</v>
      </c>
      <c r="C64">
        <f t="shared" si="12"/>
        <v>8.1309161528366758E-2</v>
      </c>
      <c r="D64">
        <f t="shared" si="1"/>
        <v>656100000000</v>
      </c>
      <c r="E64">
        <f t="shared" si="2"/>
        <v>21870000000</v>
      </c>
      <c r="F64">
        <f t="shared" si="3"/>
        <v>729000000</v>
      </c>
      <c r="G64">
        <f t="shared" si="4"/>
        <v>24300000</v>
      </c>
      <c r="H64">
        <f t="shared" si="5"/>
        <v>810000</v>
      </c>
      <c r="I64">
        <f t="shared" si="6"/>
        <v>27000</v>
      </c>
      <c r="J64">
        <f t="shared" si="7"/>
        <v>900</v>
      </c>
      <c r="K64">
        <f t="shared" si="8"/>
        <v>30</v>
      </c>
    </row>
    <row r="65" spans="1:11" x14ac:dyDescent="0.25">
      <c r="A65" s="1">
        <f t="shared" si="9"/>
        <v>31</v>
      </c>
      <c r="B65" s="1">
        <v>8.1100000000000005E-2</v>
      </c>
      <c r="C65">
        <f t="shared" si="12"/>
        <v>7.9175904234583427E-2</v>
      </c>
      <c r="D65">
        <f t="shared" si="1"/>
        <v>852891037441</v>
      </c>
      <c r="E65">
        <f t="shared" si="2"/>
        <v>27512614111</v>
      </c>
      <c r="F65">
        <f t="shared" si="3"/>
        <v>887503681</v>
      </c>
      <c r="G65">
        <f t="shared" si="4"/>
        <v>28629151</v>
      </c>
      <c r="H65">
        <f t="shared" si="5"/>
        <v>923521</v>
      </c>
      <c r="I65">
        <f t="shared" si="6"/>
        <v>29791</v>
      </c>
      <c r="J65">
        <f t="shared" si="7"/>
        <v>961</v>
      </c>
      <c r="K65">
        <f t="shared" si="8"/>
        <v>31</v>
      </c>
    </row>
    <row r="66" spans="1:11" x14ac:dyDescent="0.25">
      <c r="A66" s="1">
        <f t="shared" si="9"/>
        <v>32</v>
      </c>
      <c r="B66" s="1">
        <v>7.8200000000000006E-2</v>
      </c>
      <c r="C66">
        <f t="shared" si="12"/>
        <v>7.7112791202747388E-2</v>
      </c>
      <c r="D66">
        <f t="shared" si="1"/>
        <v>1099511627776</v>
      </c>
      <c r="E66">
        <f t="shared" si="2"/>
        <v>34359738368</v>
      </c>
      <c r="F66">
        <f t="shared" si="3"/>
        <v>1073741824</v>
      </c>
      <c r="G66">
        <f t="shared" si="4"/>
        <v>33554432</v>
      </c>
      <c r="H66">
        <f t="shared" si="5"/>
        <v>1048576</v>
      </c>
      <c r="I66">
        <f t="shared" si="6"/>
        <v>32768</v>
      </c>
      <c r="J66">
        <f t="shared" si="7"/>
        <v>1024</v>
      </c>
      <c r="K66">
        <f t="shared" si="8"/>
        <v>32</v>
      </c>
    </row>
    <row r="67" spans="1:11" x14ac:dyDescent="0.25">
      <c r="A67" s="1">
        <f t="shared" si="9"/>
        <v>33</v>
      </c>
      <c r="B67" s="1">
        <v>7.5200000000000003E-2</v>
      </c>
      <c r="C67">
        <f t="shared" si="12"/>
        <v>7.514494226013646E-2</v>
      </c>
      <c r="D67">
        <f t="shared" si="1"/>
        <v>1406408618241</v>
      </c>
      <c r="E67">
        <f t="shared" si="2"/>
        <v>42618442977</v>
      </c>
      <c r="F67">
        <f t="shared" si="3"/>
        <v>1291467969</v>
      </c>
      <c r="G67">
        <f t="shared" si="4"/>
        <v>39135393</v>
      </c>
      <c r="H67">
        <f t="shared" si="5"/>
        <v>1185921</v>
      </c>
      <c r="I67">
        <f t="shared" si="6"/>
        <v>35937</v>
      </c>
      <c r="J67">
        <f t="shared" si="7"/>
        <v>1089</v>
      </c>
      <c r="K67">
        <f t="shared" si="8"/>
        <v>33</v>
      </c>
    </row>
    <row r="68" spans="1:11" x14ac:dyDescent="0.25">
      <c r="A68" s="1">
        <f t="shared" si="9"/>
        <v>34</v>
      </c>
      <c r="B68" s="1">
        <v>7.2300000000000003E-2</v>
      </c>
      <c r="C68">
        <f t="shared" si="12"/>
        <v>7.3291434840605518E-2</v>
      </c>
      <c r="D68">
        <f t="shared" si="1"/>
        <v>1785793904896</v>
      </c>
      <c r="E68">
        <f t="shared" si="2"/>
        <v>52523350144</v>
      </c>
      <c r="F68">
        <f t="shared" si="3"/>
        <v>1544804416</v>
      </c>
      <c r="G68">
        <f t="shared" si="4"/>
        <v>45435424</v>
      </c>
      <c r="H68">
        <f t="shared" si="5"/>
        <v>1336336</v>
      </c>
      <c r="I68">
        <f t="shared" si="6"/>
        <v>39304</v>
      </c>
      <c r="J68">
        <f t="shared" si="7"/>
        <v>1156</v>
      </c>
      <c r="K68">
        <f t="shared" si="8"/>
        <v>34</v>
      </c>
    </row>
    <row r="69" spans="1:11" x14ac:dyDescent="0.25">
      <c r="A69" s="1">
        <f t="shared" si="9"/>
        <v>35</v>
      </c>
      <c r="B69" s="1">
        <v>6.9400000000000003E-2</v>
      </c>
      <c r="C69">
        <f t="shared" si="12"/>
        <v>7.1564724564833426E-2</v>
      </c>
      <c r="D69">
        <f t="shared" si="1"/>
        <v>2251875390625</v>
      </c>
      <c r="E69">
        <f t="shared" si="2"/>
        <v>64339296875</v>
      </c>
      <c r="F69">
        <f t="shared" si="3"/>
        <v>1838265625</v>
      </c>
      <c r="G69">
        <f t="shared" si="4"/>
        <v>52521875</v>
      </c>
      <c r="H69">
        <f t="shared" si="5"/>
        <v>1500625</v>
      </c>
      <c r="I69">
        <f t="shared" si="6"/>
        <v>42875</v>
      </c>
      <c r="J69">
        <f t="shared" si="7"/>
        <v>1225</v>
      </c>
      <c r="K69">
        <f t="shared" si="8"/>
        <v>35</v>
      </c>
    </row>
    <row r="70" spans="1:11" x14ac:dyDescent="0.25">
      <c r="A70" s="1">
        <f t="shared" si="9"/>
        <v>36</v>
      </c>
      <c r="B70" s="1">
        <v>6.8400000000000002E-2</v>
      </c>
      <c r="C70">
        <f t="shared" si="12"/>
        <v>6.9970561521286001E-2</v>
      </c>
      <c r="D70">
        <f t="shared" si="1"/>
        <v>2821109907456</v>
      </c>
      <c r="E70">
        <f t="shared" si="2"/>
        <v>78364164096</v>
      </c>
      <c r="F70">
        <f t="shared" si="3"/>
        <v>2176782336</v>
      </c>
      <c r="G70">
        <f t="shared" si="4"/>
        <v>60466176</v>
      </c>
      <c r="H70">
        <f t="shared" si="5"/>
        <v>1679616</v>
      </c>
      <c r="I70">
        <f t="shared" si="6"/>
        <v>46656</v>
      </c>
      <c r="J70">
        <f t="shared" si="7"/>
        <v>1296</v>
      </c>
      <c r="K70">
        <f t="shared" si="8"/>
        <v>36</v>
      </c>
    </row>
    <row r="71" spans="1:11" x14ac:dyDescent="0.25">
      <c r="A71" s="1">
        <f t="shared" si="9"/>
        <v>37</v>
      </c>
      <c r="B71" s="1">
        <v>6.7500000000000004E-2</v>
      </c>
      <c r="C71">
        <f t="shared" si="12"/>
        <v>6.8508310184789423E-2</v>
      </c>
      <c r="D71">
        <f t="shared" si="1"/>
        <v>3512479453921</v>
      </c>
      <c r="E71">
        <f t="shared" si="2"/>
        <v>94931877133</v>
      </c>
      <c r="F71">
        <f t="shared" si="3"/>
        <v>2565726409</v>
      </c>
      <c r="G71">
        <f t="shared" si="4"/>
        <v>69343957</v>
      </c>
      <c r="H71">
        <f t="shared" si="5"/>
        <v>1874161</v>
      </c>
      <c r="I71">
        <f t="shared" si="6"/>
        <v>50653</v>
      </c>
      <c r="J71">
        <f t="shared" si="7"/>
        <v>1369</v>
      </c>
      <c r="K71">
        <f t="shared" si="8"/>
        <v>37</v>
      </c>
    </row>
    <row r="72" spans="1:11" x14ac:dyDescent="0.25">
      <c r="A72" s="1">
        <f t="shared" si="9"/>
        <v>38</v>
      </c>
      <c r="B72" s="1">
        <v>6.6500000000000004E-2</v>
      </c>
      <c r="C72">
        <f t="shared" si="12"/>
        <v>6.7171587322699011E-2</v>
      </c>
      <c r="D72">
        <f t="shared" si="1"/>
        <v>4347792138496</v>
      </c>
      <c r="E72">
        <f t="shared" si="2"/>
        <v>114415582592</v>
      </c>
      <c r="F72">
        <f t="shared" si="3"/>
        <v>3010936384</v>
      </c>
      <c r="G72">
        <f t="shared" si="4"/>
        <v>79235168</v>
      </c>
      <c r="H72">
        <f t="shared" si="5"/>
        <v>2085136</v>
      </c>
      <c r="I72">
        <f t="shared" si="6"/>
        <v>54872</v>
      </c>
      <c r="J72">
        <f t="shared" si="7"/>
        <v>1444</v>
      </c>
      <c r="K72">
        <f t="shared" si="8"/>
        <v>38</v>
      </c>
    </row>
    <row r="73" spans="1:11" x14ac:dyDescent="0.25">
      <c r="A73" s="1">
        <f t="shared" si="9"/>
        <v>39</v>
      </c>
      <c r="B73" s="1">
        <v>6.5600000000000006E-2</v>
      </c>
      <c r="C73">
        <f t="shared" si="12"/>
        <v>6.5949138649504135E-2</v>
      </c>
      <c r="D73">
        <f t="shared" si="1"/>
        <v>5352009260481</v>
      </c>
      <c r="E73">
        <f t="shared" si="2"/>
        <v>137231006679</v>
      </c>
      <c r="F73">
        <f t="shared" si="3"/>
        <v>3518743761</v>
      </c>
      <c r="G73">
        <f t="shared" si="4"/>
        <v>90224199</v>
      </c>
      <c r="H73">
        <f t="shared" si="5"/>
        <v>2313441</v>
      </c>
      <c r="I73">
        <f t="shared" si="6"/>
        <v>59319</v>
      </c>
      <c r="J73">
        <f t="shared" si="7"/>
        <v>1521</v>
      </c>
      <c r="K73">
        <f t="shared" si="8"/>
        <v>39</v>
      </c>
    </row>
    <row r="74" spans="1:11" x14ac:dyDescent="0.25">
      <c r="A74" s="1">
        <f t="shared" si="9"/>
        <v>40</v>
      </c>
      <c r="B74" s="1">
        <v>6.4600000000000005E-2</v>
      </c>
      <c r="C74">
        <f t="shared" si="12"/>
        <v>6.4825881403173469E-2</v>
      </c>
      <c r="D74">
        <f t="shared" si="1"/>
        <v>6553600000000</v>
      </c>
      <c r="E74">
        <f t="shared" si="2"/>
        <v>163840000000</v>
      </c>
      <c r="F74">
        <f t="shared" si="3"/>
        <v>4096000000</v>
      </c>
      <c r="G74">
        <f t="shared" si="4"/>
        <v>102400000</v>
      </c>
      <c r="H74">
        <f t="shared" si="5"/>
        <v>2560000</v>
      </c>
      <c r="I74">
        <f t="shared" si="6"/>
        <v>64000</v>
      </c>
      <c r="J74">
        <f t="shared" si="7"/>
        <v>1600</v>
      </c>
      <c r="K74">
        <f t="shared" si="8"/>
        <v>40</v>
      </c>
    </row>
    <row r="75" spans="1:11" x14ac:dyDescent="0.25">
      <c r="A75" s="1">
        <f t="shared" si="9"/>
        <v>41</v>
      </c>
      <c r="B75" s="1">
        <v>6.3799999999999996E-2</v>
      </c>
      <c r="C75">
        <f t="shared" si="12"/>
        <v>6.3784046428361663E-2</v>
      </c>
      <c r="D75">
        <f t="shared" si="1"/>
        <v>7984925229121</v>
      </c>
      <c r="E75">
        <f t="shared" si="2"/>
        <v>194754273881</v>
      </c>
      <c r="F75">
        <f t="shared" si="3"/>
        <v>4750104241</v>
      </c>
      <c r="G75">
        <f t="shared" si="4"/>
        <v>115856201</v>
      </c>
      <c r="H75">
        <f t="shared" si="5"/>
        <v>2825761</v>
      </c>
      <c r="I75">
        <f t="shared" si="6"/>
        <v>68921</v>
      </c>
      <c r="J75">
        <f t="shared" si="7"/>
        <v>1681</v>
      </c>
      <c r="K75">
        <f t="shared" si="8"/>
        <v>41</v>
      </c>
    </row>
    <row r="76" spans="1:11" x14ac:dyDescent="0.25">
      <c r="A76" s="1">
        <f t="shared" si="9"/>
        <v>42</v>
      </c>
      <c r="B76" s="1">
        <v>6.3100000000000003E-2</v>
      </c>
      <c r="C76">
        <f t="shared" si="12"/>
        <v>6.2804359763337203E-2</v>
      </c>
      <c r="D76">
        <f t="shared" si="1"/>
        <v>9682651996416</v>
      </c>
      <c r="E76">
        <f t="shared" si="2"/>
        <v>230539333248</v>
      </c>
      <c r="F76">
        <f t="shared" si="3"/>
        <v>5489031744</v>
      </c>
      <c r="G76">
        <f t="shared" si="4"/>
        <v>130691232</v>
      </c>
      <c r="H76">
        <f t="shared" si="5"/>
        <v>3111696</v>
      </c>
      <c r="I76">
        <f t="shared" si="6"/>
        <v>74088</v>
      </c>
      <c r="J76">
        <f t="shared" si="7"/>
        <v>1764</v>
      </c>
      <c r="K76">
        <f t="shared" si="8"/>
        <v>42</v>
      </c>
    </row>
    <row r="77" spans="1:11" x14ac:dyDescent="0.25">
      <c r="A77" s="1">
        <f t="shared" si="9"/>
        <v>43</v>
      </c>
      <c r="B77" s="1">
        <v>6.2300000000000001E-2</v>
      </c>
      <c r="C77">
        <f t="shared" si="12"/>
        <v>6.1867210139828543E-2</v>
      </c>
      <c r="D77">
        <f t="shared" si="1"/>
        <v>11688200277601</v>
      </c>
      <c r="E77">
        <f t="shared" si="2"/>
        <v>271818611107</v>
      </c>
      <c r="F77">
        <f t="shared" si="3"/>
        <v>6321363049</v>
      </c>
      <c r="G77">
        <f t="shared" si="4"/>
        <v>147008443</v>
      </c>
      <c r="H77">
        <f t="shared" si="5"/>
        <v>3418801</v>
      </c>
      <c r="I77">
        <f t="shared" si="6"/>
        <v>79507</v>
      </c>
      <c r="J77">
        <f t="shared" si="7"/>
        <v>1849</v>
      </c>
      <c r="K77">
        <f t="shared" si="8"/>
        <v>43</v>
      </c>
    </row>
    <row r="78" spans="1:11" x14ac:dyDescent="0.25">
      <c r="A78" s="1">
        <f t="shared" si="9"/>
        <v>44</v>
      </c>
      <c r="B78" s="1">
        <v>6.1600000000000002E-2</v>
      </c>
      <c r="C78">
        <f t="shared" si="12"/>
        <v>6.0953755215905403E-2</v>
      </c>
      <c r="D78">
        <f t="shared" si="1"/>
        <v>14048223625216</v>
      </c>
      <c r="E78">
        <f t="shared" si="2"/>
        <v>319277809664</v>
      </c>
      <c r="F78">
        <f t="shared" si="3"/>
        <v>7256313856</v>
      </c>
      <c r="G78">
        <f t="shared" si="4"/>
        <v>164916224</v>
      </c>
      <c r="H78">
        <f t="shared" si="5"/>
        <v>3748096</v>
      </c>
      <c r="I78">
        <f t="shared" si="6"/>
        <v>85184</v>
      </c>
      <c r="J78">
        <f t="shared" si="7"/>
        <v>1936</v>
      </c>
      <c r="K78">
        <f t="shared" si="8"/>
        <v>44</v>
      </c>
    </row>
    <row r="79" spans="1:11" x14ac:dyDescent="0.25">
      <c r="A79" s="1">
        <f t="shared" si="9"/>
        <v>45</v>
      </c>
      <c r="B79" s="1">
        <v>6.08E-2</v>
      </c>
      <c r="C79">
        <f t="shared" si="12"/>
        <v>6.0046925775207427E-2</v>
      </c>
      <c r="D79">
        <f t="shared" si="1"/>
        <v>16815125390625</v>
      </c>
      <c r="E79">
        <f t="shared" si="2"/>
        <v>373669453125</v>
      </c>
      <c r="F79">
        <f t="shared" si="3"/>
        <v>8303765625</v>
      </c>
      <c r="G79">
        <f t="shared" si="4"/>
        <v>184528125</v>
      </c>
      <c r="H79">
        <f t="shared" si="5"/>
        <v>4100625</v>
      </c>
      <c r="I79">
        <f t="shared" si="6"/>
        <v>91125</v>
      </c>
      <c r="J79">
        <f t="shared" si="7"/>
        <v>2025</v>
      </c>
      <c r="K79">
        <f t="shared" si="8"/>
        <v>45</v>
      </c>
    </row>
    <row r="80" spans="1:11" x14ac:dyDescent="0.25">
      <c r="A80" s="1">
        <f t="shared" si="9"/>
        <v>46</v>
      </c>
      <c r="B80" s="1">
        <v>5.9700000000000003E-2</v>
      </c>
      <c r="C80">
        <f t="shared" si="12"/>
        <v>5.9132293537178526E-2</v>
      </c>
      <c r="D80">
        <f t="shared" si="1"/>
        <v>20047612231936</v>
      </c>
      <c r="E80">
        <f t="shared" si="2"/>
        <v>435817657216</v>
      </c>
      <c r="F80">
        <f t="shared" si="3"/>
        <v>9474296896</v>
      </c>
      <c r="G80">
        <f t="shared" si="4"/>
        <v>205962976</v>
      </c>
      <c r="H80">
        <f t="shared" si="5"/>
        <v>4477456</v>
      </c>
      <c r="I80">
        <f t="shared" si="6"/>
        <v>97336</v>
      </c>
      <c r="J80">
        <f t="shared" si="7"/>
        <v>2116</v>
      </c>
      <c r="K80">
        <f t="shared" si="8"/>
        <v>46</v>
      </c>
    </row>
    <row r="81" spans="1:11" x14ac:dyDescent="0.25">
      <c r="A81" s="1">
        <f t="shared" si="9"/>
        <v>47</v>
      </c>
      <c r="B81" s="1">
        <v>5.8599999999999999E-2</v>
      </c>
      <c r="C81">
        <f t="shared" si="12"/>
        <v>5.8198774633510197E-2</v>
      </c>
      <c r="D81">
        <f t="shared" si="1"/>
        <v>23811286661761</v>
      </c>
      <c r="E81">
        <f t="shared" si="2"/>
        <v>506623120463</v>
      </c>
      <c r="F81">
        <f t="shared" si="3"/>
        <v>10779215329</v>
      </c>
      <c r="G81">
        <f t="shared" si="4"/>
        <v>229345007</v>
      </c>
      <c r="H81">
        <f t="shared" si="5"/>
        <v>4879681</v>
      </c>
      <c r="I81">
        <f t="shared" si="6"/>
        <v>103823</v>
      </c>
      <c r="J81">
        <f t="shared" si="7"/>
        <v>2209</v>
      </c>
      <c r="K81">
        <f t="shared" si="8"/>
        <v>47</v>
      </c>
    </row>
    <row r="82" spans="1:11" x14ac:dyDescent="0.25">
      <c r="A82" s="1">
        <f t="shared" si="9"/>
        <v>48</v>
      </c>
      <c r="B82" s="1">
        <v>5.7500000000000002E-2</v>
      </c>
      <c r="C82">
        <f t="shared" si="12"/>
        <v>5.7239147221672226E-2</v>
      </c>
      <c r="D82">
        <f t="shared" si="1"/>
        <v>28179280429056</v>
      </c>
      <c r="E82">
        <f t="shared" si="2"/>
        <v>587068342272</v>
      </c>
      <c r="F82">
        <f t="shared" si="3"/>
        <v>12230590464</v>
      </c>
      <c r="G82">
        <f t="shared" si="4"/>
        <v>254803968</v>
      </c>
      <c r="H82">
        <f t="shared" si="5"/>
        <v>5308416</v>
      </c>
      <c r="I82">
        <f t="shared" si="6"/>
        <v>110592</v>
      </c>
      <c r="J82">
        <f t="shared" si="7"/>
        <v>2304</v>
      </c>
      <c r="K82">
        <f t="shared" si="8"/>
        <v>48</v>
      </c>
    </row>
    <row r="83" spans="1:11" x14ac:dyDescent="0.25">
      <c r="A83" s="1">
        <f t="shared" si="9"/>
        <v>49</v>
      </c>
      <c r="B83" s="1">
        <v>5.6399999999999999E-2</v>
      </c>
      <c r="C83">
        <f t="shared" si="12"/>
        <v>5.6250368112660709E-2</v>
      </c>
      <c r="D83">
        <f t="shared" si="1"/>
        <v>33232930569601</v>
      </c>
      <c r="E83">
        <f t="shared" si="2"/>
        <v>678223072849</v>
      </c>
      <c r="F83">
        <f t="shared" si="3"/>
        <v>13841287201</v>
      </c>
      <c r="G83">
        <f t="shared" si="4"/>
        <v>282475249</v>
      </c>
      <c r="H83">
        <f t="shared" si="5"/>
        <v>5764801</v>
      </c>
      <c r="I83">
        <f t="shared" si="6"/>
        <v>117649</v>
      </c>
      <c r="J83">
        <f t="shared" si="7"/>
        <v>2401</v>
      </c>
      <c r="K83">
        <f t="shared" si="8"/>
        <v>49</v>
      </c>
    </row>
    <row r="84" spans="1:11" x14ac:dyDescent="0.25">
      <c r="A84" s="1">
        <f t="shared" si="9"/>
        <v>50</v>
      </c>
      <c r="B84" s="1">
        <v>5.5300000000000002E-2</v>
      </c>
      <c r="C84">
        <f t="shared" si="12"/>
        <v>5.5233679708138084E-2</v>
      </c>
      <c r="D84">
        <f t="shared" si="1"/>
        <v>39062500000000</v>
      </c>
      <c r="E84">
        <f t="shared" si="2"/>
        <v>781250000000</v>
      </c>
      <c r="F84">
        <f t="shared" si="3"/>
        <v>15625000000</v>
      </c>
      <c r="G84">
        <f t="shared" si="4"/>
        <v>312500000</v>
      </c>
      <c r="H84">
        <f t="shared" si="5"/>
        <v>6250000</v>
      </c>
      <c r="I84">
        <f t="shared" si="6"/>
        <v>125000</v>
      </c>
      <c r="J84">
        <f t="shared" si="7"/>
        <v>2500</v>
      </c>
      <c r="K84">
        <f t="shared" si="8"/>
        <v>50</v>
      </c>
    </row>
    <row r="85" spans="1:11" x14ac:dyDescent="0.25">
      <c r="A85" s="1">
        <f t="shared" si="9"/>
        <v>51</v>
      </c>
      <c r="B85" s="1">
        <v>5.4199999999999998E-2</v>
      </c>
      <c r="C85">
        <f t="shared" si="12"/>
        <v>5.4194504948846145E-2</v>
      </c>
      <c r="D85">
        <f t="shared" si="1"/>
        <v>45767944570401</v>
      </c>
      <c r="E85">
        <f t="shared" si="2"/>
        <v>897410677851</v>
      </c>
      <c r="F85">
        <f t="shared" si="3"/>
        <v>17596287801</v>
      </c>
      <c r="G85">
        <f t="shared" si="4"/>
        <v>345025251</v>
      </c>
      <c r="H85">
        <f t="shared" si="5"/>
        <v>6765201</v>
      </c>
      <c r="I85">
        <f t="shared" si="6"/>
        <v>132651</v>
      </c>
      <c r="J85">
        <f t="shared" si="7"/>
        <v>2601</v>
      </c>
      <c r="K85">
        <f t="shared" si="8"/>
        <v>51</v>
      </c>
    </row>
    <row r="86" spans="1:11" x14ac:dyDescent="0.25">
      <c r="A86" s="1">
        <f t="shared" si="9"/>
        <v>52</v>
      </c>
      <c r="B86" s="1">
        <v>5.2999999999999999E-2</v>
      </c>
      <c r="C86">
        <f t="shared" si="12"/>
        <v>5.3142134391368501E-2</v>
      </c>
      <c r="D86">
        <f t="shared" si="1"/>
        <v>53459728531456</v>
      </c>
      <c r="E86">
        <f t="shared" si="2"/>
        <v>1028071702528</v>
      </c>
      <c r="F86">
        <f t="shared" si="3"/>
        <v>19770609664</v>
      </c>
      <c r="G86">
        <f t="shared" si="4"/>
        <v>380204032</v>
      </c>
      <c r="H86">
        <f t="shared" si="5"/>
        <v>7311616</v>
      </c>
      <c r="I86">
        <f t="shared" si="6"/>
        <v>140608</v>
      </c>
      <c r="J86">
        <f t="shared" si="7"/>
        <v>2704</v>
      </c>
      <c r="K86">
        <f t="shared" si="8"/>
        <v>52</v>
      </c>
    </row>
    <row r="87" spans="1:11" x14ac:dyDescent="0.25">
      <c r="A87" s="1">
        <f t="shared" si="9"/>
        <v>53</v>
      </c>
      <c r="B87" s="1">
        <v>5.1900000000000002E-2</v>
      </c>
      <c r="C87">
        <f t="shared" si="12"/>
        <v>5.2089215941133915E-2</v>
      </c>
      <c r="D87">
        <f t="shared" si="1"/>
        <v>62259690411361</v>
      </c>
      <c r="E87">
        <f t="shared" si="2"/>
        <v>1174711139837</v>
      </c>
      <c r="F87">
        <f t="shared" si="3"/>
        <v>22164361129</v>
      </c>
      <c r="G87">
        <f t="shared" si="4"/>
        <v>418195493</v>
      </c>
      <c r="H87">
        <f t="shared" si="5"/>
        <v>7890481</v>
      </c>
      <c r="I87">
        <f t="shared" si="6"/>
        <v>148877</v>
      </c>
      <c r="J87">
        <f t="shared" si="7"/>
        <v>2809</v>
      </c>
      <c r="K87">
        <f t="shared" si="8"/>
        <v>53</v>
      </c>
    </row>
    <row r="88" spans="1:11" x14ac:dyDescent="0.25">
      <c r="A88" s="1">
        <f t="shared" si="9"/>
        <v>54</v>
      </c>
      <c r="B88" s="1">
        <v>5.0700000000000002E-2</v>
      </c>
      <c r="C88">
        <f t="shared" si="12"/>
        <v>5.1051064181002914E-2</v>
      </c>
      <c r="D88">
        <f t="shared" si="1"/>
        <v>72301961339136</v>
      </c>
      <c r="E88">
        <f t="shared" si="2"/>
        <v>1338925209984</v>
      </c>
      <c r="F88">
        <f t="shared" si="3"/>
        <v>24794911296</v>
      </c>
      <c r="G88">
        <f t="shared" si="4"/>
        <v>459165024</v>
      </c>
      <c r="H88">
        <f t="shared" si="5"/>
        <v>8503056</v>
      </c>
      <c r="I88">
        <f t="shared" si="6"/>
        <v>157464</v>
      </c>
      <c r="J88">
        <f t="shared" si="7"/>
        <v>2916</v>
      </c>
      <c r="K88">
        <f t="shared" si="8"/>
        <v>54</v>
      </c>
    </row>
    <row r="89" spans="1:11" x14ac:dyDescent="0.25">
      <c r="A89" s="1">
        <f t="shared" si="9"/>
        <v>55</v>
      </c>
      <c r="B89" s="1">
        <v>4.9599999999999998E-2</v>
      </c>
      <c r="C89">
        <f t="shared" si="12"/>
        <v>5.0044812647346504E-2</v>
      </c>
      <c r="D89">
        <f t="shared" si="1"/>
        <v>83733937890625</v>
      </c>
      <c r="E89">
        <f t="shared" si="2"/>
        <v>1522435234375</v>
      </c>
      <c r="F89">
        <f t="shared" si="3"/>
        <v>27680640625</v>
      </c>
      <c r="G89">
        <f t="shared" si="4"/>
        <v>503284375</v>
      </c>
      <c r="H89">
        <f t="shared" si="5"/>
        <v>9150625</v>
      </c>
      <c r="I89">
        <f t="shared" si="6"/>
        <v>166375</v>
      </c>
      <c r="J89">
        <f t="shared" si="7"/>
        <v>3025</v>
      </c>
      <c r="K89">
        <f t="shared" si="8"/>
        <v>55</v>
      </c>
    </row>
    <row r="90" spans="1:11" x14ac:dyDescent="0.25">
      <c r="A90" s="1">
        <f t="shared" si="9"/>
        <v>56</v>
      </c>
      <c r="B90" s="1">
        <v>4.8800000000000003E-2</v>
      </c>
      <c r="C90">
        <f t="shared" si="12"/>
        <v>4.9088438817445734E-2</v>
      </c>
      <c r="D90">
        <f t="shared" si="1"/>
        <v>96717311574016</v>
      </c>
      <c r="E90">
        <f t="shared" si="2"/>
        <v>1727094849536</v>
      </c>
      <c r="F90">
        <f t="shared" si="3"/>
        <v>30840979456</v>
      </c>
      <c r="G90">
        <f t="shared" si="4"/>
        <v>550731776</v>
      </c>
      <c r="H90">
        <f t="shared" si="5"/>
        <v>9834496</v>
      </c>
      <c r="I90">
        <f t="shared" si="6"/>
        <v>175616</v>
      </c>
      <c r="J90">
        <f t="shared" si="7"/>
        <v>3136</v>
      </c>
      <c r="K90">
        <f t="shared" si="8"/>
        <v>56</v>
      </c>
    </row>
    <row r="91" spans="1:11" x14ac:dyDescent="0.25">
      <c r="A91" s="1">
        <f t="shared" si="9"/>
        <v>57</v>
      </c>
      <c r="B91" s="1">
        <v>4.8000000000000001E-2</v>
      </c>
      <c r="C91">
        <f t="shared" si="12"/>
        <v>4.8199697982902023E-2</v>
      </c>
      <c r="D91">
        <f t="shared" si="1"/>
        <v>111429157112001</v>
      </c>
      <c r="E91">
        <f t="shared" si="2"/>
        <v>1954897493193</v>
      </c>
      <c r="F91">
        <f t="shared" si="3"/>
        <v>34296447249</v>
      </c>
      <c r="G91">
        <f t="shared" si="4"/>
        <v>601692057</v>
      </c>
      <c r="H91">
        <f t="shared" si="5"/>
        <v>10556001</v>
      </c>
      <c r="I91">
        <f t="shared" si="6"/>
        <v>185193</v>
      </c>
      <c r="J91">
        <f t="shared" si="7"/>
        <v>3249</v>
      </c>
      <c r="K91">
        <f t="shared" si="8"/>
        <v>57</v>
      </c>
    </row>
    <row r="92" spans="1:11" x14ac:dyDescent="0.25">
      <c r="A92" s="1">
        <f t="shared" si="9"/>
        <v>58</v>
      </c>
      <c r="B92" s="1">
        <v>4.7300000000000002E-2</v>
      </c>
      <c r="C92">
        <f t="shared" si="12"/>
        <v>4.7395008598044797E-2</v>
      </c>
      <c r="D92">
        <f t="shared" si="1"/>
        <v>128063081718016</v>
      </c>
      <c r="E92">
        <f t="shared" si="2"/>
        <v>2207984167552</v>
      </c>
      <c r="F92">
        <f t="shared" si="3"/>
        <v>38068692544</v>
      </c>
      <c r="G92">
        <f t="shared" si="4"/>
        <v>656356768</v>
      </c>
      <c r="H92">
        <f t="shared" si="5"/>
        <v>11316496</v>
      </c>
      <c r="I92">
        <f t="shared" si="6"/>
        <v>195112</v>
      </c>
      <c r="J92">
        <f t="shared" si="7"/>
        <v>3364</v>
      </c>
      <c r="K92">
        <f t="shared" si="8"/>
        <v>58</v>
      </c>
    </row>
    <row r="93" spans="1:11" x14ac:dyDescent="0.25">
      <c r="A93" s="1">
        <f t="shared" si="9"/>
        <v>59</v>
      </c>
      <c r="B93" s="1">
        <v>4.65E-2</v>
      </c>
      <c r="C93">
        <f t="shared" si="12"/>
        <v>4.6688338100391746E-2</v>
      </c>
      <c r="D93">
        <f t="shared" si="1"/>
        <v>146830437604321</v>
      </c>
      <c r="E93">
        <f t="shared" si="2"/>
        <v>2488651484819</v>
      </c>
      <c r="F93">
        <f t="shared" si="3"/>
        <v>42180533641</v>
      </c>
      <c r="G93">
        <f t="shared" si="4"/>
        <v>714924299</v>
      </c>
      <c r="H93">
        <f t="shared" si="5"/>
        <v>12117361</v>
      </c>
      <c r="I93">
        <f t="shared" si="6"/>
        <v>205379</v>
      </c>
      <c r="J93">
        <f t="shared" si="7"/>
        <v>3481</v>
      </c>
      <c r="K93">
        <f t="shared" si="8"/>
        <v>59</v>
      </c>
    </row>
    <row r="94" spans="1:11" x14ac:dyDescent="0.25">
      <c r="A94" s="1">
        <f t="shared" si="9"/>
        <v>60</v>
      </c>
      <c r="B94" s="1">
        <v>4.5699999999999998E-2</v>
      </c>
      <c r="C94">
        <f t="shared" si="12"/>
        <v>4.6090144617231488E-2</v>
      </c>
      <c r="D94">
        <f t="shared" si="1"/>
        <v>167961600000000</v>
      </c>
      <c r="E94">
        <f t="shared" si="2"/>
        <v>2799360000000</v>
      </c>
      <c r="F94">
        <f t="shared" si="3"/>
        <v>46656000000</v>
      </c>
      <c r="G94">
        <f t="shared" si="4"/>
        <v>777600000</v>
      </c>
      <c r="H94">
        <f t="shared" si="5"/>
        <v>12960000</v>
      </c>
      <c r="I94">
        <f t="shared" si="6"/>
        <v>216000</v>
      </c>
      <c r="J94">
        <f t="shared" si="7"/>
        <v>3600</v>
      </c>
      <c r="K94">
        <f t="shared" si="8"/>
        <v>60</v>
      </c>
    </row>
    <row r="95" spans="1:11" x14ac:dyDescent="0.25">
      <c r="A95" s="1">
        <f t="shared" si="9"/>
        <v>61</v>
      </c>
      <c r="B95" s="1">
        <v>4.5600000000000002E-2</v>
      </c>
      <c r="C95">
        <f t="shared" si="12"/>
        <v>4.5606436377354953E-2</v>
      </c>
      <c r="D95">
        <f t="shared" si="1"/>
        <v>191707312997281</v>
      </c>
      <c r="E95">
        <f t="shared" si="2"/>
        <v>3142742836021</v>
      </c>
      <c r="F95">
        <f t="shared" si="3"/>
        <v>51520374361</v>
      </c>
      <c r="G95">
        <f t="shared" si="4"/>
        <v>844596301</v>
      </c>
      <c r="H95">
        <f t="shared" si="5"/>
        <v>13845841</v>
      </c>
      <c r="I95">
        <f t="shared" si="6"/>
        <v>226981</v>
      </c>
      <c r="J95">
        <f t="shared" si="7"/>
        <v>3721</v>
      </c>
      <c r="K95">
        <f t="shared" si="8"/>
        <v>61</v>
      </c>
    </row>
    <row r="96" spans="1:11" x14ac:dyDescent="0.25">
      <c r="A96" s="1">
        <f t="shared" si="9"/>
        <v>62</v>
      </c>
      <c r="B96" s="1">
        <v>4.5499999999999999E-2</v>
      </c>
      <c r="C96">
        <f t="shared" si="12"/>
        <v>4.523801706856645E-2</v>
      </c>
      <c r="D96">
        <f t="shared" si="1"/>
        <v>218340105584896</v>
      </c>
      <c r="E96">
        <f t="shared" si="2"/>
        <v>3521614606208</v>
      </c>
      <c r="F96">
        <f t="shared" si="3"/>
        <v>56800235584</v>
      </c>
      <c r="G96">
        <f t="shared" si="4"/>
        <v>916132832</v>
      </c>
      <c r="H96">
        <f t="shared" si="5"/>
        <v>14776336</v>
      </c>
      <c r="I96">
        <f t="shared" si="6"/>
        <v>238328</v>
      </c>
      <c r="J96">
        <f t="shared" si="7"/>
        <v>3844</v>
      </c>
      <c r="K96">
        <f t="shared" si="8"/>
        <v>62</v>
      </c>
    </row>
    <row r="97" spans="1:11" x14ac:dyDescent="0.25">
      <c r="A97" s="1">
        <f t="shared" si="9"/>
        <v>63</v>
      </c>
      <c r="B97" s="1">
        <v>4.53E-2</v>
      </c>
      <c r="C97">
        <f t="shared" si="12"/>
        <v>4.4979991782117423E-2</v>
      </c>
      <c r="D97">
        <f t="shared" si="1"/>
        <v>248155780267521</v>
      </c>
      <c r="E97">
        <f t="shared" si="2"/>
        <v>3938980639167</v>
      </c>
      <c r="F97">
        <f t="shared" si="3"/>
        <v>62523502209</v>
      </c>
      <c r="G97">
        <f t="shared" si="4"/>
        <v>992436543</v>
      </c>
      <c r="H97">
        <f t="shared" si="5"/>
        <v>15752961</v>
      </c>
      <c r="I97">
        <f t="shared" si="6"/>
        <v>250047</v>
      </c>
      <c r="J97">
        <f t="shared" si="7"/>
        <v>3969</v>
      </c>
      <c r="K97">
        <f t="shared" si="8"/>
        <v>63</v>
      </c>
    </row>
    <row r="98" spans="1:11" x14ac:dyDescent="0.25">
      <c r="A98" s="1">
        <f t="shared" si="9"/>
        <v>64</v>
      </c>
      <c r="B98" s="1">
        <v>4.5199999999999997E-2</v>
      </c>
      <c r="C98">
        <f t="shared" si="12"/>
        <v>4.4821614605979221E-2</v>
      </c>
      <c r="D98">
        <f t="shared" si="1"/>
        <v>281474976710656</v>
      </c>
      <c r="E98">
        <f t="shared" si="2"/>
        <v>4398046511104</v>
      </c>
      <c r="F98">
        <f t="shared" si="3"/>
        <v>68719476736</v>
      </c>
      <c r="G98">
        <f t="shared" si="4"/>
        <v>1073741824</v>
      </c>
      <c r="H98">
        <f t="shared" si="5"/>
        <v>16777216</v>
      </c>
      <c r="I98">
        <f t="shared" si="6"/>
        <v>262144</v>
      </c>
      <c r="J98">
        <f t="shared" si="7"/>
        <v>4096</v>
      </c>
      <c r="K98">
        <f t="shared" si="8"/>
        <v>64</v>
      </c>
    </row>
    <row r="99" spans="1:11" x14ac:dyDescent="0.25">
      <c r="A99" s="1">
        <f t="shared" si="9"/>
        <v>65</v>
      </c>
      <c r="B99" s="1">
        <v>4.5100000000000001E-2</v>
      </c>
      <c r="C99">
        <f t="shared" si="12"/>
        <v>4.4746565338879662E-2</v>
      </c>
      <c r="D99">
        <f t="shared" si="1"/>
        <v>318644812890625</v>
      </c>
      <c r="E99">
        <f t="shared" si="2"/>
        <v>4902227890625</v>
      </c>
      <c r="F99">
        <f t="shared" si="3"/>
        <v>75418890625</v>
      </c>
      <c r="G99">
        <f t="shared" si="4"/>
        <v>1160290625</v>
      </c>
      <c r="H99">
        <f t="shared" si="5"/>
        <v>17850625</v>
      </c>
      <c r="I99">
        <f t="shared" si="6"/>
        <v>274625</v>
      </c>
      <c r="J99">
        <f t="shared" si="7"/>
        <v>4225</v>
      </c>
      <c r="K99">
        <f t="shared" si="8"/>
        <v>65</v>
      </c>
    </row>
    <row r="100" spans="1:11" x14ac:dyDescent="0.25">
      <c r="A100" s="1">
        <f t="shared" si="9"/>
        <v>66</v>
      </c>
      <c r="B100" s="1">
        <v>4.4999999999999998E-2</v>
      </c>
      <c r="C100">
        <f t="shared" si="12"/>
        <v>4.4733749203562212E-2</v>
      </c>
      <c r="D100">
        <f t="shared" ref="D100:D109" si="13">A100^8</f>
        <v>360040606269696</v>
      </c>
      <c r="E100">
        <f t="shared" ref="E100:E109" si="14">A100^7</f>
        <v>5455160701056</v>
      </c>
      <c r="F100">
        <f t="shared" ref="F100:F109" si="15">A100^6</f>
        <v>82653950016</v>
      </c>
      <c r="G100">
        <f t="shared" ref="G100:G109" si="16">A100^5</f>
        <v>1252332576</v>
      </c>
      <c r="H100">
        <f t="shared" ref="H100:H109" si="17">A100^4</f>
        <v>18974736</v>
      </c>
      <c r="I100">
        <f t="shared" ref="I100:I109" si="18">A100^3</f>
        <v>287496</v>
      </c>
      <c r="J100">
        <f t="shared" ref="J100:J109" si="19">A100^2</f>
        <v>4356</v>
      </c>
      <c r="K100">
        <f t="shared" ref="K100:K109" si="20">A100</f>
        <v>66</v>
      </c>
    </row>
    <row r="101" spans="1:11" x14ac:dyDescent="0.25">
      <c r="A101" s="1">
        <f t="shared" si="9"/>
        <v>67</v>
      </c>
      <c r="B101" s="1">
        <v>4.4900000000000002E-2</v>
      </c>
      <c r="C101">
        <f t="shared" si="12"/>
        <v>4.4758719858151608E-2</v>
      </c>
      <c r="D101">
        <f t="shared" si="13"/>
        <v>406067677556641</v>
      </c>
      <c r="E101">
        <f t="shared" si="14"/>
        <v>6060711605323</v>
      </c>
      <c r="F101">
        <f t="shared" si="15"/>
        <v>90458382169</v>
      </c>
      <c r="G101">
        <f t="shared" si="16"/>
        <v>1350125107</v>
      </c>
      <c r="H101">
        <f t="shared" si="17"/>
        <v>20151121</v>
      </c>
      <c r="I101">
        <f t="shared" si="18"/>
        <v>300763</v>
      </c>
      <c r="J101">
        <f t="shared" si="19"/>
        <v>4489</v>
      </c>
      <c r="K101">
        <f t="shared" si="20"/>
        <v>67</v>
      </c>
    </row>
    <row r="102" spans="1:11" x14ac:dyDescent="0.25">
      <c r="A102" s="1">
        <f t="shared" si="9"/>
        <v>68</v>
      </c>
      <c r="B102" s="1">
        <v>4.4699999999999997E-2</v>
      </c>
      <c r="C102">
        <f t="shared" si="12"/>
        <v>4.4795832408460967E-2</v>
      </c>
      <c r="D102">
        <f t="shared" si="13"/>
        <v>457163239653376</v>
      </c>
      <c r="E102">
        <f t="shared" si="14"/>
        <v>6722988818432</v>
      </c>
      <c r="F102">
        <f t="shared" si="15"/>
        <v>98867482624</v>
      </c>
      <c r="G102">
        <f t="shared" si="16"/>
        <v>1453933568</v>
      </c>
      <c r="H102">
        <f t="shared" si="17"/>
        <v>21381376</v>
      </c>
      <c r="I102">
        <f t="shared" si="18"/>
        <v>314432</v>
      </c>
      <c r="J102">
        <f t="shared" si="19"/>
        <v>4624</v>
      </c>
      <c r="K102">
        <f t="shared" si="20"/>
        <v>68</v>
      </c>
    </row>
    <row r="103" spans="1:11" x14ac:dyDescent="0.25">
      <c r="A103" s="1">
        <f>A102+1</f>
        <v>69</v>
      </c>
      <c r="B103" s="1">
        <v>4.4600000000000001E-2</v>
      </c>
      <c r="C103">
        <f t="shared" si="12"/>
        <v>4.4821239542404356E-2</v>
      </c>
      <c r="D103">
        <f t="shared" si="13"/>
        <v>513798374428641</v>
      </c>
      <c r="E103">
        <f t="shared" si="14"/>
        <v>7446353252589</v>
      </c>
      <c r="F103">
        <f t="shared" si="15"/>
        <v>107918163081</v>
      </c>
      <c r="G103">
        <f t="shared" si="16"/>
        <v>1564031349</v>
      </c>
      <c r="H103">
        <f t="shared" si="17"/>
        <v>22667121</v>
      </c>
      <c r="I103">
        <f t="shared" si="18"/>
        <v>328509</v>
      </c>
      <c r="J103">
        <f t="shared" si="19"/>
        <v>4761</v>
      </c>
      <c r="K103">
        <f t="shared" si="20"/>
        <v>69</v>
      </c>
    </row>
    <row r="104" spans="1:11" x14ac:dyDescent="0.25">
      <c r="A104" s="1">
        <f>A103+1</f>
        <v>70</v>
      </c>
      <c r="B104" s="1">
        <v>4.4499999999999998E-2</v>
      </c>
      <c r="C104">
        <f t="shared" si="12"/>
        <v>4.4816850315271495E-2</v>
      </c>
      <c r="D104">
        <f t="shared" si="13"/>
        <v>576480100000000</v>
      </c>
      <c r="E104">
        <f t="shared" si="14"/>
        <v>8235430000000</v>
      </c>
      <c r="F104">
        <f t="shared" si="15"/>
        <v>117649000000</v>
      </c>
      <c r="G104">
        <f t="shared" si="16"/>
        <v>1680700000</v>
      </c>
      <c r="H104">
        <f t="shared" si="17"/>
        <v>24010000</v>
      </c>
      <c r="I104">
        <f t="shared" si="18"/>
        <v>343000</v>
      </c>
      <c r="J104">
        <f t="shared" si="19"/>
        <v>4900</v>
      </c>
      <c r="K104">
        <f t="shared" si="20"/>
        <v>70</v>
      </c>
    </row>
    <row r="105" spans="1:11" x14ac:dyDescent="0.25">
      <c r="A105" s="1">
        <f>A104+1</f>
        <v>71</v>
      </c>
      <c r="B105" s="1">
        <v>4.4600000000000001E-2</v>
      </c>
      <c r="C105">
        <f t="shared" si="12"/>
        <v>4.4775377529681748E-2</v>
      </c>
      <c r="D105">
        <f t="shared" si="13"/>
        <v>645753531245761</v>
      </c>
      <c r="E105">
        <f t="shared" si="14"/>
        <v>9095120158391</v>
      </c>
      <c r="F105">
        <f t="shared" si="15"/>
        <v>128100283921</v>
      </c>
      <c r="G105">
        <f t="shared" si="16"/>
        <v>1804229351</v>
      </c>
      <c r="H105">
        <f t="shared" si="17"/>
        <v>25411681</v>
      </c>
      <c r="I105">
        <f t="shared" si="18"/>
        <v>357911</v>
      </c>
      <c r="J105">
        <f t="shared" si="19"/>
        <v>5041</v>
      </c>
      <c r="K105">
        <f t="shared" si="20"/>
        <v>71</v>
      </c>
    </row>
    <row r="106" spans="1:11" x14ac:dyDescent="0.25">
      <c r="A106" s="1">
        <f>A105+1</f>
        <v>72</v>
      </c>
      <c r="B106" s="1">
        <v>4.4600000000000001E-2</v>
      </c>
      <c r="C106">
        <f t="shared" si="12"/>
        <v>4.470660605794663E-2</v>
      </c>
      <c r="D106">
        <f t="shared" si="13"/>
        <v>722204136308736</v>
      </c>
      <c r="E106">
        <f t="shared" si="14"/>
        <v>10030613004288</v>
      </c>
      <c r="F106">
        <f t="shared" si="15"/>
        <v>139314069504</v>
      </c>
      <c r="G106">
        <f t="shared" si="16"/>
        <v>1934917632</v>
      </c>
      <c r="H106">
        <f t="shared" si="17"/>
        <v>26873856</v>
      </c>
      <c r="I106">
        <f t="shared" si="18"/>
        <v>373248</v>
      </c>
      <c r="J106">
        <f t="shared" si="19"/>
        <v>5184</v>
      </c>
      <c r="K106">
        <f t="shared" si="20"/>
        <v>72</v>
      </c>
    </row>
    <row r="107" spans="1:11" x14ac:dyDescent="0.25">
      <c r="A107" s="1">
        <v>73</v>
      </c>
      <c r="B107" s="1">
        <v>4.4699999999999997E-2</v>
      </c>
      <c r="C107">
        <f t="shared" si="12"/>
        <v>4.464502088299227E-2</v>
      </c>
      <c r="D107">
        <f t="shared" si="13"/>
        <v>806460091894081</v>
      </c>
      <c r="E107">
        <f t="shared" si="14"/>
        <v>11047398519097</v>
      </c>
      <c r="F107">
        <f t="shared" si="15"/>
        <v>151334226289</v>
      </c>
      <c r="G107">
        <f t="shared" si="16"/>
        <v>2073071593</v>
      </c>
      <c r="H107">
        <f t="shared" si="17"/>
        <v>28398241</v>
      </c>
      <c r="I107">
        <f t="shared" si="18"/>
        <v>389017</v>
      </c>
      <c r="J107">
        <f t="shared" si="19"/>
        <v>5329</v>
      </c>
      <c r="K107">
        <f t="shared" si="20"/>
        <v>73</v>
      </c>
    </row>
    <row r="108" spans="1:11" x14ac:dyDescent="0.25">
      <c r="A108" s="1">
        <v>74</v>
      </c>
      <c r="B108" s="1">
        <v>4.48E-2</v>
      </c>
      <c r="C108">
        <f t="shared" si="12"/>
        <v>4.4658940029627558E-2</v>
      </c>
      <c r="D108">
        <f t="shared" si="13"/>
        <v>899194740203776</v>
      </c>
      <c r="E108">
        <f t="shared" si="14"/>
        <v>12151280273024</v>
      </c>
      <c r="F108">
        <f t="shared" si="15"/>
        <v>164206490176</v>
      </c>
      <c r="G108">
        <f t="shared" si="16"/>
        <v>2219006624</v>
      </c>
      <c r="H108">
        <f t="shared" si="17"/>
        <v>29986576</v>
      </c>
      <c r="I108">
        <f t="shared" si="18"/>
        <v>405224</v>
      </c>
      <c r="J108">
        <f t="shared" si="19"/>
        <v>5476</v>
      </c>
      <c r="K108">
        <f t="shared" si="20"/>
        <v>74</v>
      </c>
    </row>
    <row r="109" spans="1:11" x14ac:dyDescent="0.25">
      <c r="A109" s="1">
        <v>75</v>
      </c>
      <c r="B109" s="1">
        <v>4.4900000000000002E-2</v>
      </c>
      <c r="C109">
        <f t="shared" si="12"/>
        <v>4.4861303972158595E-2</v>
      </c>
      <c r="D109">
        <f t="shared" si="13"/>
        <v>1001129150390625</v>
      </c>
      <c r="E109">
        <f t="shared" si="14"/>
        <v>13348388671875</v>
      </c>
      <c r="F109">
        <f t="shared" si="15"/>
        <v>177978515625</v>
      </c>
      <c r="G109">
        <f t="shared" si="16"/>
        <v>2373046875</v>
      </c>
      <c r="H109">
        <f t="shared" si="17"/>
        <v>31640625</v>
      </c>
      <c r="I109">
        <f t="shared" si="18"/>
        <v>421875</v>
      </c>
      <c r="J109">
        <f t="shared" si="19"/>
        <v>5625</v>
      </c>
      <c r="K109">
        <f t="shared" si="20"/>
        <v>75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22AA-F0ED-4EBF-83E8-FF02463ACAC5}">
  <dimension ref="A33:O109"/>
  <sheetViews>
    <sheetView topLeftCell="A22" workbookViewId="0">
      <selection activeCell="C51" sqref="C51:C109"/>
    </sheetView>
  </sheetViews>
  <sheetFormatPr defaultRowHeight="15" x14ac:dyDescent="0.25"/>
  <cols>
    <col min="3" max="3" width="13.7109375" bestFit="1" customWidth="1"/>
  </cols>
  <sheetData>
    <row r="33" spans="1:14" x14ac:dyDescent="0.25">
      <c r="D33">
        <v>1</v>
      </c>
      <c r="E33">
        <v>2</v>
      </c>
      <c r="F33">
        <v>3</v>
      </c>
      <c r="G33">
        <v>4</v>
      </c>
      <c r="H33">
        <v>5</v>
      </c>
      <c r="I33">
        <v>6</v>
      </c>
      <c r="J33">
        <v>7</v>
      </c>
      <c r="K33">
        <v>8</v>
      </c>
    </row>
    <row r="34" spans="1:14" x14ac:dyDescent="0.25">
      <c r="A34" s="1" t="s">
        <v>0</v>
      </c>
      <c r="B34" s="1" t="s">
        <v>6</v>
      </c>
      <c r="C34" s="1" t="s">
        <v>80</v>
      </c>
      <c r="D34" t="s">
        <v>65</v>
      </c>
      <c r="E34" t="s">
        <v>66</v>
      </c>
      <c r="F34" t="s">
        <v>61</v>
      </c>
      <c r="G34" t="s">
        <v>62</v>
      </c>
      <c r="H34" t="s">
        <v>52</v>
      </c>
      <c r="I34" t="s">
        <v>53</v>
      </c>
      <c r="J34" t="s">
        <v>54</v>
      </c>
      <c r="K34" t="s">
        <v>55</v>
      </c>
    </row>
    <row r="35" spans="1:14" ht="15.75" thickBot="1" x14ac:dyDescent="0.3">
      <c r="A35" s="2">
        <v>0</v>
      </c>
      <c r="B35" s="2"/>
      <c r="C35" s="1">
        <f t="shared" ref="C35" si="0">(((A35^3)*$N$38)+((A35^2)*$N$39)+((A35)*$N$40)+$N$37)</f>
        <v>10482.592000000046</v>
      </c>
      <c r="D35">
        <f>A35^8</f>
        <v>0</v>
      </c>
      <c r="E35">
        <f>A35^7</f>
        <v>0</v>
      </c>
      <c r="F35">
        <f>A35^6</f>
        <v>0</v>
      </c>
      <c r="G35">
        <f>A35^5</f>
        <v>0</v>
      </c>
      <c r="H35">
        <f>A35^4</f>
        <v>0</v>
      </c>
      <c r="I35">
        <f>A35^3</f>
        <v>0</v>
      </c>
      <c r="J35">
        <f>A35^2</f>
        <v>0</v>
      </c>
      <c r="K35">
        <f>A35</f>
        <v>0</v>
      </c>
    </row>
    <row r="36" spans="1:14" x14ac:dyDescent="0.25">
      <c r="A36" s="2">
        <v>2.5</v>
      </c>
      <c r="B36" s="2">
        <v>7137.1450000000004</v>
      </c>
      <c r="C36" s="1">
        <f>(((A36^3)*$N$38)+((A36^2)*$N$39)+((A36)*$N$40)+$N$37)</f>
        <v>7137.1450000000013</v>
      </c>
      <c r="D36">
        <f t="shared" ref="D36:D99" si="1">A36^8</f>
        <v>1525.87890625</v>
      </c>
      <c r="E36">
        <f t="shared" ref="E36:E99" si="2">A36^7</f>
        <v>610.3515625</v>
      </c>
      <c r="F36">
        <f t="shared" ref="F36:F99" si="3">A36^6</f>
        <v>244.140625</v>
      </c>
      <c r="G36">
        <f t="shared" ref="G36:G99" si="4">A36^5</f>
        <v>97.65625</v>
      </c>
      <c r="H36">
        <f t="shared" ref="H36:H99" si="5">A36^4</f>
        <v>39.0625</v>
      </c>
      <c r="I36">
        <f t="shared" ref="I36:I99" si="6">A36^3</f>
        <v>15.625</v>
      </c>
      <c r="J36">
        <f t="shared" ref="J36:J99" si="7">A36^2</f>
        <v>6.25</v>
      </c>
      <c r="K36">
        <f t="shared" ref="K36:K99" si="8">A36</f>
        <v>2.5</v>
      </c>
      <c r="M36" s="11"/>
      <c r="N36" s="11" t="s">
        <v>39</v>
      </c>
    </row>
    <row r="37" spans="1:14" x14ac:dyDescent="0.25">
      <c r="A37" s="2">
        <v>3</v>
      </c>
      <c r="B37" s="2">
        <v>6468.0529999999999</v>
      </c>
      <c r="C37" s="1">
        <f t="shared" ref="C37:C39" si="9">(((A37^3)*$N$38)+((A37^2)*$N$39)+((A37)*$N$40)+$N$37)</f>
        <v>6468.0529999999999</v>
      </c>
      <c r="D37">
        <f t="shared" si="1"/>
        <v>6561</v>
      </c>
      <c r="E37">
        <f t="shared" si="2"/>
        <v>2187</v>
      </c>
      <c r="F37">
        <f t="shared" si="3"/>
        <v>729</v>
      </c>
      <c r="G37">
        <f t="shared" si="4"/>
        <v>243</v>
      </c>
      <c r="H37">
        <f t="shared" si="5"/>
        <v>81</v>
      </c>
      <c r="I37">
        <f t="shared" si="6"/>
        <v>27</v>
      </c>
      <c r="J37">
        <f t="shared" si="7"/>
        <v>9</v>
      </c>
      <c r="K37">
        <f t="shared" si="8"/>
        <v>3</v>
      </c>
      <c r="M37" s="9" t="s">
        <v>33</v>
      </c>
      <c r="N37" s="9">
        <v>10482.592000000046</v>
      </c>
    </row>
    <row r="38" spans="1:14" x14ac:dyDescent="0.25">
      <c r="A38" s="2">
        <f>A37+1</f>
        <v>4</v>
      </c>
      <c r="B38" s="2">
        <v>5129.8680000000004</v>
      </c>
      <c r="C38" s="1">
        <f t="shared" si="9"/>
        <v>5129.8680000000004</v>
      </c>
      <c r="D38">
        <f t="shared" si="1"/>
        <v>65536</v>
      </c>
      <c r="E38">
        <f t="shared" si="2"/>
        <v>16384</v>
      </c>
      <c r="F38">
        <f t="shared" si="3"/>
        <v>4096</v>
      </c>
      <c r="G38">
        <f t="shared" si="4"/>
        <v>1024</v>
      </c>
      <c r="H38">
        <f t="shared" si="5"/>
        <v>256</v>
      </c>
      <c r="I38">
        <f t="shared" si="6"/>
        <v>64</v>
      </c>
      <c r="J38">
        <f t="shared" si="7"/>
        <v>16</v>
      </c>
      <c r="K38">
        <f t="shared" si="8"/>
        <v>4</v>
      </c>
      <c r="M38" s="9" t="s">
        <v>46</v>
      </c>
      <c r="N38" s="9">
        <v>2.666666657081771E-4</v>
      </c>
    </row>
    <row r="39" spans="1:14" x14ac:dyDescent="0.25">
      <c r="A39" s="2">
        <f t="shared" ref="A39:A102" si="10">A38+1</f>
        <v>5</v>
      </c>
      <c r="B39" s="2">
        <v>3791.683</v>
      </c>
      <c r="C39" s="1">
        <f t="shared" si="9"/>
        <v>3791.683</v>
      </c>
      <c r="D39">
        <f t="shared" si="1"/>
        <v>390625</v>
      </c>
      <c r="E39">
        <f t="shared" si="2"/>
        <v>78125</v>
      </c>
      <c r="F39">
        <f t="shared" si="3"/>
        <v>15625</v>
      </c>
      <c r="G39">
        <f t="shared" si="4"/>
        <v>3125</v>
      </c>
      <c r="H39">
        <f t="shared" si="5"/>
        <v>625</v>
      </c>
      <c r="I39">
        <f t="shared" si="6"/>
        <v>125</v>
      </c>
      <c r="J39">
        <f t="shared" si="7"/>
        <v>25</v>
      </c>
      <c r="K39">
        <f t="shared" si="8"/>
        <v>5</v>
      </c>
      <c r="M39" s="9" t="s">
        <v>47</v>
      </c>
      <c r="N39" s="9">
        <v>-3.1999999892792634E-3</v>
      </c>
    </row>
    <row r="40" spans="1:14" ht="15.75" thickBot="1" x14ac:dyDescent="0.3">
      <c r="A40" s="1">
        <f t="shared" si="10"/>
        <v>6</v>
      </c>
      <c r="B40" s="1">
        <v>3499.14</v>
      </c>
      <c r="C40" s="1">
        <f>(A40*$N$44)+$N$43</f>
        <v>3499.1397999999999</v>
      </c>
      <c r="D40">
        <f t="shared" si="1"/>
        <v>1679616</v>
      </c>
      <c r="E40">
        <f t="shared" si="2"/>
        <v>279936</v>
      </c>
      <c r="F40">
        <f t="shared" si="3"/>
        <v>46656</v>
      </c>
      <c r="G40">
        <f t="shared" si="4"/>
        <v>7776</v>
      </c>
      <c r="H40">
        <f t="shared" si="5"/>
        <v>1296</v>
      </c>
      <c r="I40">
        <f t="shared" si="6"/>
        <v>216</v>
      </c>
      <c r="J40">
        <f t="shared" si="7"/>
        <v>36</v>
      </c>
      <c r="K40">
        <f t="shared" si="8"/>
        <v>6</v>
      </c>
      <c r="M40" s="10" t="s">
        <v>48</v>
      </c>
      <c r="N40" s="10">
        <v>-1338.1724666667055</v>
      </c>
    </row>
    <row r="41" spans="1:14" ht="15.75" thickBot="1" x14ac:dyDescent="0.3">
      <c r="A41" s="1">
        <f t="shared" si="10"/>
        <v>7</v>
      </c>
      <c r="B41" s="1">
        <v>3206.596</v>
      </c>
      <c r="C41" s="1">
        <f t="shared" ref="C41:C44" si="11">(A41*$N$44)+$N$43</f>
        <v>3206.5963000000002</v>
      </c>
      <c r="D41">
        <f t="shared" si="1"/>
        <v>5764801</v>
      </c>
      <c r="E41">
        <f t="shared" si="2"/>
        <v>823543</v>
      </c>
      <c r="F41">
        <f t="shared" si="3"/>
        <v>117649</v>
      </c>
      <c r="G41">
        <f t="shared" si="4"/>
        <v>16807</v>
      </c>
      <c r="H41">
        <f t="shared" si="5"/>
        <v>2401</v>
      </c>
      <c r="I41">
        <f t="shared" si="6"/>
        <v>343</v>
      </c>
      <c r="J41">
        <f t="shared" si="7"/>
        <v>49</v>
      </c>
      <c r="K41">
        <f t="shared" si="8"/>
        <v>7</v>
      </c>
    </row>
    <row r="42" spans="1:14" x14ac:dyDescent="0.25">
      <c r="A42" s="1">
        <f t="shared" si="10"/>
        <v>8</v>
      </c>
      <c r="B42" s="1">
        <v>2914.0529999999999</v>
      </c>
      <c r="C42" s="1">
        <f t="shared" si="11"/>
        <v>2914.0527999999999</v>
      </c>
      <c r="D42">
        <f t="shared" si="1"/>
        <v>16777216</v>
      </c>
      <c r="E42">
        <f t="shared" si="2"/>
        <v>2097152</v>
      </c>
      <c r="F42">
        <f t="shared" si="3"/>
        <v>262144</v>
      </c>
      <c r="G42">
        <f t="shared" si="4"/>
        <v>32768</v>
      </c>
      <c r="H42">
        <f t="shared" si="5"/>
        <v>4096</v>
      </c>
      <c r="I42">
        <f t="shared" si="6"/>
        <v>512</v>
      </c>
      <c r="J42">
        <f t="shared" si="7"/>
        <v>64</v>
      </c>
      <c r="K42">
        <f t="shared" si="8"/>
        <v>8</v>
      </c>
      <c r="M42" s="11"/>
      <c r="N42" s="11" t="s">
        <v>39</v>
      </c>
    </row>
    <row r="43" spans="1:14" x14ac:dyDescent="0.25">
      <c r="A43" s="1">
        <f t="shared" si="10"/>
        <v>9</v>
      </c>
      <c r="B43" s="1">
        <v>2621.509</v>
      </c>
      <c r="C43" s="1">
        <f t="shared" si="11"/>
        <v>2621.5093000000002</v>
      </c>
      <c r="D43">
        <f t="shared" si="1"/>
        <v>43046721</v>
      </c>
      <c r="E43">
        <f t="shared" si="2"/>
        <v>4782969</v>
      </c>
      <c r="F43">
        <f t="shared" si="3"/>
        <v>531441</v>
      </c>
      <c r="G43">
        <f t="shared" si="4"/>
        <v>59049</v>
      </c>
      <c r="H43">
        <f t="shared" si="5"/>
        <v>6561</v>
      </c>
      <c r="I43">
        <f t="shared" si="6"/>
        <v>729</v>
      </c>
      <c r="J43">
        <f t="shared" si="7"/>
        <v>81</v>
      </c>
      <c r="K43">
        <f t="shared" si="8"/>
        <v>9</v>
      </c>
      <c r="M43" s="9" t="s">
        <v>33</v>
      </c>
      <c r="N43" s="9">
        <v>5254.4007999999994</v>
      </c>
    </row>
    <row r="44" spans="1:14" ht="15.75" thickBot="1" x14ac:dyDescent="0.3">
      <c r="A44" s="1">
        <f t="shared" si="10"/>
        <v>10</v>
      </c>
      <c r="B44" s="1">
        <v>2328.9659999999999</v>
      </c>
      <c r="C44" s="1">
        <f t="shared" si="11"/>
        <v>2328.9657999999999</v>
      </c>
      <c r="D44">
        <f t="shared" si="1"/>
        <v>100000000</v>
      </c>
      <c r="E44">
        <f t="shared" si="2"/>
        <v>10000000</v>
      </c>
      <c r="F44">
        <f t="shared" si="3"/>
        <v>1000000</v>
      </c>
      <c r="G44">
        <f t="shared" si="4"/>
        <v>100000</v>
      </c>
      <c r="H44">
        <f t="shared" si="5"/>
        <v>10000</v>
      </c>
      <c r="I44">
        <f t="shared" si="6"/>
        <v>1000</v>
      </c>
      <c r="J44">
        <f t="shared" si="7"/>
        <v>100</v>
      </c>
      <c r="K44">
        <f t="shared" si="8"/>
        <v>10</v>
      </c>
      <c r="M44" s="10" t="s">
        <v>46</v>
      </c>
      <c r="N44" s="10">
        <v>-292.54349999999994</v>
      </c>
    </row>
    <row r="45" spans="1:14" ht="15.75" thickBot="1" x14ac:dyDescent="0.3">
      <c r="A45" s="2">
        <f t="shared" si="10"/>
        <v>11</v>
      </c>
      <c r="B45" s="2">
        <v>2253.7950000000001</v>
      </c>
      <c r="C45" s="1">
        <f>(A45*$N$48)+$N$47</f>
        <v>2253.7947999999997</v>
      </c>
      <c r="D45">
        <f t="shared" si="1"/>
        <v>214358881</v>
      </c>
      <c r="E45">
        <f t="shared" si="2"/>
        <v>19487171</v>
      </c>
      <c r="F45">
        <f t="shared" si="3"/>
        <v>1771561</v>
      </c>
      <c r="G45">
        <f t="shared" si="4"/>
        <v>161051</v>
      </c>
      <c r="H45">
        <f t="shared" si="5"/>
        <v>14641</v>
      </c>
      <c r="I45">
        <f t="shared" si="6"/>
        <v>1331</v>
      </c>
      <c r="J45">
        <f t="shared" si="7"/>
        <v>121</v>
      </c>
      <c r="K45">
        <f t="shared" si="8"/>
        <v>11</v>
      </c>
    </row>
    <row r="46" spans="1:14" x14ac:dyDescent="0.25">
      <c r="A46" s="2">
        <f t="shared" si="10"/>
        <v>12</v>
      </c>
      <c r="B46" s="2">
        <v>2178.6239999999998</v>
      </c>
      <c r="C46" s="1">
        <f t="shared" ref="C46:C49" si="12">(A46*$N$48)+$N$47</f>
        <v>2178.6243999999997</v>
      </c>
      <c r="D46">
        <f t="shared" si="1"/>
        <v>429981696</v>
      </c>
      <c r="E46">
        <f t="shared" si="2"/>
        <v>35831808</v>
      </c>
      <c r="F46">
        <f t="shared" si="3"/>
        <v>2985984</v>
      </c>
      <c r="G46">
        <f t="shared" si="4"/>
        <v>248832</v>
      </c>
      <c r="H46">
        <f t="shared" si="5"/>
        <v>20736</v>
      </c>
      <c r="I46">
        <f t="shared" si="6"/>
        <v>1728</v>
      </c>
      <c r="J46">
        <f t="shared" si="7"/>
        <v>144</v>
      </c>
      <c r="K46">
        <f t="shared" si="8"/>
        <v>12</v>
      </c>
      <c r="M46" s="11"/>
      <c r="N46" s="11" t="s">
        <v>39</v>
      </c>
    </row>
    <row r="47" spans="1:14" x14ac:dyDescent="0.25">
      <c r="A47" s="2">
        <f t="shared" si="10"/>
        <v>13</v>
      </c>
      <c r="B47" s="2">
        <v>2103.4540000000002</v>
      </c>
      <c r="C47" s="1">
        <f t="shared" si="12"/>
        <v>2103.4539999999997</v>
      </c>
      <c r="D47">
        <f t="shared" si="1"/>
        <v>815730721</v>
      </c>
      <c r="E47">
        <f t="shared" si="2"/>
        <v>62748517</v>
      </c>
      <c r="F47">
        <f t="shared" si="3"/>
        <v>4826809</v>
      </c>
      <c r="G47">
        <f t="shared" si="4"/>
        <v>371293</v>
      </c>
      <c r="H47">
        <f t="shared" si="5"/>
        <v>28561</v>
      </c>
      <c r="I47">
        <f t="shared" si="6"/>
        <v>2197</v>
      </c>
      <c r="J47">
        <f t="shared" si="7"/>
        <v>169</v>
      </c>
      <c r="K47">
        <f t="shared" si="8"/>
        <v>13</v>
      </c>
      <c r="M47" s="9" t="s">
        <v>33</v>
      </c>
      <c r="N47" s="9">
        <v>3080.6691999999994</v>
      </c>
    </row>
    <row r="48" spans="1:14" ht="15.75" thickBot="1" x14ac:dyDescent="0.3">
      <c r="A48" s="2">
        <f t="shared" si="10"/>
        <v>14</v>
      </c>
      <c r="B48" s="2">
        <v>2028.2840000000001</v>
      </c>
      <c r="C48" s="1">
        <f t="shared" si="12"/>
        <v>2028.2836</v>
      </c>
      <c r="D48">
        <f t="shared" si="1"/>
        <v>1475789056</v>
      </c>
      <c r="E48">
        <f t="shared" si="2"/>
        <v>105413504</v>
      </c>
      <c r="F48">
        <f t="shared" si="3"/>
        <v>7529536</v>
      </c>
      <c r="G48">
        <f t="shared" si="4"/>
        <v>537824</v>
      </c>
      <c r="H48">
        <f t="shared" si="5"/>
        <v>38416</v>
      </c>
      <c r="I48">
        <f t="shared" si="6"/>
        <v>2744</v>
      </c>
      <c r="J48">
        <f t="shared" si="7"/>
        <v>196</v>
      </c>
      <c r="K48">
        <f t="shared" si="8"/>
        <v>14</v>
      </c>
      <c r="M48" s="10" t="s">
        <v>46</v>
      </c>
      <c r="N48" s="10">
        <v>-75.170399999999958</v>
      </c>
    </row>
    <row r="49" spans="1:15" ht="15.75" thickBot="1" x14ac:dyDescent="0.3">
      <c r="A49" s="2">
        <f t="shared" si="10"/>
        <v>15</v>
      </c>
      <c r="B49" s="2">
        <v>1953.1130000000001</v>
      </c>
      <c r="C49" s="1">
        <f t="shared" si="12"/>
        <v>1953.1132</v>
      </c>
      <c r="D49">
        <f t="shared" si="1"/>
        <v>2562890625</v>
      </c>
      <c r="E49">
        <f t="shared" si="2"/>
        <v>170859375</v>
      </c>
      <c r="F49">
        <f t="shared" si="3"/>
        <v>11390625</v>
      </c>
      <c r="G49">
        <f t="shared" si="4"/>
        <v>759375</v>
      </c>
      <c r="H49">
        <f t="shared" si="5"/>
        <v>50625</v>
      </c>
      <c r="I49">
        <f t="shared" si="6"/>
        <v>3375</v>
      </c>
      <c r="J49">
        <f t="shared" si="7"/>
        <v>225</v>
      </c>
      <c r="K49">
        <f t="shared" si="8"/>
        <v>15</v>
      </c>
    </row>
    <row r="50" spans="1:15" x14ac:dyDescent="0.25">
      <c r="A50" s="1">
        <f t="shared" si="10"/>
        <v>16</v>
      </c>
      <c r="B50" s="1">
        <v>1904.11</v>
      </c>
      <c r="C50" s="1">
        <f>(((A50^8)*$N$52)+((A50^7)*$N$53)+((A50^6)*$N$54)+((A50^5)*$N$55)+((A50^4)*$N$56)+((A50^3)*$N$57)+((A50^2)*$N$58)+((A50)*$N$59)+$N$51)</f>
        <v>1930.694487228131</v>
      </c>
      <c r="D50">
        <f t="shared" si="1"/>
        <v>4294967296</v>
      </c>
      <c r="E50">
        <f t="shared" si="2"/>
        <v>268435456</v>
      </c>
      <c r="F50">
        <f t="shared" si="3"/>
        <v>16777216</v>
      </c>
      <c r="G50">
        <f t="shared" si="4"/>
        <v>1048576</v>
      </c>
      <c r="H50">
        <f t="shared" si="5"/>
        <v>65536</v>
      </c>
      <c r="I50">
        <f t="shared" si="6"/>
        <v>4096</v>
      </c>
      <c r="J50">
        <f t="shared" si="7"/>
        <v>256</v>
      </c>
      <c r="K50">
        <f t="shared" si="8"/>
        <v>16</v>
      </c>
      <c r="M50" s="11"/>
      <c r="N50" s="11" t="s">
        <v>39</v>
      </c>
    </row>
    <row r="51" spans="1:15" x14ac:dyDescent="0.25">
      <c r="A51" s="1">
        <f t="shared" si="10"/>
        <v>17</v>
      </c>
      <c r="B51" s="1">
        <v>1855.107</v>
      </c>
      <c r="C51" s="1">
        <f t="shared" ref="C51:C109" si="13">(((A51^8)*$N$52)+((A51^7)*$N$53)+((A51^6)*$N$54)+((A51^5)*$N$55)+((A51^4)*$N$56)+((A51^3)*$N$57)+((A51^2)*$N$58)+((A51)*$N$59)+$N$51)</f>
        <v>1841.9302881237818</v>
      </c>
      <c r="D51">
        <f t="shared" si="1"/>
        <v>6975757441</v>
      </c>
      <c r="E51">
        <f t="shared" si="2"/>
        <v>410338673</v>
      </c>
      <c r="F51">
        <f t="shared" si="3"/>
        <v>24137569</v>
      </c>
      <c r="G51">
        <f t="shared" si="4"/>
        <v>1419857</v>
      </c>
      <c r="H51">
        <f t="shared" si="5"/>
        <v>83521</v>
      </c>
      <c r="I51">
        <f t="shared" si="6"/>
        <v>4913</v>
      </c>
      <c r="J51">
        <f t="shared" si="7"/>
        <v>289</v>
      </c>
      <c r="K51">
        <f t="shared" si="8"/>
        <v>17</v>
      </c>
      <c r="M51" s="9" t="s">
        <v>33</v>
      </c>
      <c r="N51" s="9">
        <v>30224.616192660294</v>
      </c>
    </row>
    <row r="52" spans="1:15" x14ac:dyDescent="0.25">
      <c r="A52" s="1">
        <f t="shared" si="10"/>
        <v>18</v>
      </c>
      <c r="B52" s="1">
        <v>1806.104</v>
      </c>
      <c r="C52" s="1">
        <f t="shared" si="13"/>
        <v>1780.3304960866517</v>
      </c>
      <c r="D52">
        <f t="shared" si="1"/>
        <v>11019960576</v>
      </c>
      <c r="E52">
        <f t="shared" si="2"/>
        <v>612220032</v>
      </c>
      <c r="F52">
        <f t="shared" si="3"/>
        <v>34012224</v>
      </c>
      <c r="G52">
        <f t="shared" si="4"/>
        <v>1889568</v>
      </c>
      <c r="H52">
        <f t="shared" si="5"/>
        <v>104976</v>
      </c>
      <c r="I52">
        <f t="shared" si="6"/>
        <v>5832</v>
      </c>
      <c r="J52">
        <f t="shared" si="7"/>
        <v>324</v>
      </c>
      <c r="K52">
        <f t="shared" si="8"/>
        <v>18</v>
      </c>
      <c r="M52" s="9" t="s">
        <v>46</v>
      </c>
      <c r="N52" s="9">
        <v>2.6707446464687371E-9</v>
      </c>
      <c r="O52">
        <v>52</v>
      </c>
    </row>
    <row r="53" spans="1:15" x14ac:dyDescent="0.25">
      <c r="A53" s="1">
        <f t="shared" si="10"/>
        <v>19</v>
      </c>
      <c r="B53" s="1">
        <v>1757.1</v>
      </c>
      <c r="C53" s="1">
        <f t="shared" si="13"/>
        <v>1737.2370666509814</v>
      </c>
      <c r="D53">
        <f t="shared" si="1"/>
        <v>16983563041</v>
      </c>
      <c r="E53">
        <f t="shared" si="2"/>
        <v>893871739</v>
      </c>
      <c r="F53">
        <f t="shared" si="3"/>
        <v>47045881</v>
      </c>
      <c r="G53">
        <f t="shared" si="4"/>
        <v>2476099</v>
      </c>
      <c r="H53">
        <f t="shared" si="5"/>
        <v>130321</v>
      </c>
      <c r="I53">
        <f t="shared" si="6"/>
        <v>6859</v>
      </c>
      <c r="J53">
        <f t="shared" si="7"/>
        <v>361</v>
      </c>
      <c r="K53">
        <f t="shared" si="8"/>
        <v>19</v>
      </c>
      <c r="M53" s="9" t="s">
        <v>47</v>
      </c>
      <c r="N53" s="9">
        <v>-1.0195822018141228E-6</v>
      </c>
      <c r="O53">
        <v>53</v>
      </c>
    </row>
    <row r="54" spans="1:15" x14ac:dyDescent="0.25">
      <c r="A54" s="1">
        <f t="shared" si="10"/>
        <v>20</v>
      </c>
      <c r="B54" s="1">
        <v>1708.097</v>
      </c>
      <c r="C54" s="1">
        <f t="shared" si="13"/>
        <v>1706.0369839394989</v>
      </c>
      <c r="D54">
        <f t="shared" si="1"/>
        <v>25600000000</v>
      </c>
      <c r="E54">
        <f t="shared" si="2"/>
        <v>1280000000</v>
      </c>
      <c r="F54">
        <f t="shared" si="3"/>
        <v>64000000</v>
      </c>
      <c r="G54">
        <f t="shared" si="4"/>
        <v>3200000</v>
      </c>
      <c r="H54">
        <f t="shared" si="5"/>
        <v>160000</v>
      </c>
      <c r="I54">
        <f t="shared" si="6"/>
        <v>8000</v>
      </c>
      <c r="J54">
        <f t="shared" si="7"/>
        <v>400</v>
      </c>
      <c r="K54">
        <f t="shared" si="8"/>
        <v>20</v>
      </c>
      <c r="M54" s="9" t="s">
        <v>48</v>
      </c>
      <c r="N54" s="9">
        <v>1.6552721114474817E-4</v>
      </c>
      <c r="O54">
        <v>54</v>
      </c>
    </row>
    <row r="55" spans="1:15" x14ac:dyDescent="0.25">
      <c r="A55" s="1">
        <f t="shared" si="10"/>
        <v>21</v>
      </c>
      <c r="B55" s="1">
        <v>1679.973</v>
      </c>
      <c r="C55" s="1">
        <f t="shared" si="13"/>
        <v>1681.8145113124774</v>
      </c>
      <c r="D55">
        <f t="shared" si="1"/>
        <v>37822859361</v>
      </c>
      <c r="E55">
        <f t="shared" si="2"/>
        <v>1801088541</v>
      </c>
      <c r="F55">
        <f t="shared" si="3"/>
        <v>85766121</v>
      </c>
      <c r="G55">
        <f t="shared" si="4"/>
        <v>4084101</v>
      </c>
      <c r="H55">
        <f t="shared" si="5"/>
        <v>194481</v>
      </c>
      <c r="I55">
        <f t="shared" si="6"/>
        <v>9261</v>
      </c>
      <c r="J55">
        <f t="shared" si="7"/>
        <v>441</v>
      </c>
      <c r="K55">
        <f t="shared" si="8"/>
        <v>21</v>
      </c>
      <c r="M55" s="9" t="s">
        <v>49</v>
      </c>
      <c r="N55" s="9">
        <v>-1.4884945385266683E-2</v>
      </c>
      <c r="O55">
        <v>55</v>
      </c>
    </row>
    <row r="56" spans="1:15" x14ac:dyDescent="0.25">
      <c r="A56" s="1">
        <f t="shared" si="10"/>
        <v>22</v>
      </c>
      <c r="B56" s="1">
        <v>1651.8489999999999</v>
      </c>
      <c r="C56" s="1">
        <f t="shared" si="13"/>
        <v>1661.0444503768522</v>
      </c>
      <c r="D56">
        <f t="shared" si="1"/>
        <v>54875873536</v>
      </c>
      <c r="E56">
        <f t="shared" si="2"/>
        <v>2494357888</v>
      </c>
      <c r="F56">
        <f t="shared" si="3"/>
        <v>113379904</v>
      </c>
      <c r="G56">
        <f t="shared" si="4"/>
        <v>5153632</v>
      </c>
      <c r="H56">
        <f t="shared" si="5"/>
        <v>234256</v>
      </c>
      <c r="I56">
        <f t="shared" si="6"/>
        <v>10648</v>
      </c>
      <c r="J56">
        <f t="shared" si="7"/>
        <v>484</v>
      </c>
      <c r="K56">
        <f t="shared" si="8"/>
        <v>22</v>
      </c>
      <c r="M56" s="9" t="s">
        <v>63</v>
      </c>
      <c r="N56" s="9">
        <v>0.80857749543522395</v>
      </c>
      <c r="O56">
        <v>56</v>
      </c>
    </row>
    <row r="57" spans="1:15" x14ac:dyDescent="0.25">
      <c r="A57" s="1">
        <f t="shared" si="10"/>
        <v>23</v>
      </c>
      <c r="B57" s="1">
        <v>1623.7249999999999</v>
      </c>
      <c r="C57" s="1">
        <f t="shared" si="13"/>
        <v>1641.3233695073577</v>
      </c>
      <c r="D57">
        <f t="shared" si="1"/>
        <v>78310985281</v>
      </c>
      <c r="E57">
        <f t="shared" si="2"/>
        <v>3404825447</v>
      </c>
      <c r="F57">
        <f t="shared" si="3"/>
        <v>148035889</v>
      </c>
      <c r="G57">
        <f t="shared" si="4"/>
        <v>6436343</v>
      </c>
      <c r="H57">
        <f t="shared" si="5"/>
        <v>279841</v>
      </c>
      <c r="I57">
        <f t="shared" si="6"/>
        <v>12167</v>
      </c>
      <c r="J57">
        <f t="shared" si="7"/>
        <v>529</v>
      </c>
      <c r="K57">
        <f t="shared" si="8"/>
        <v>23</v>
      </c>
      <c r="M57" s="9" t="s">
        <v>64</v>
      </c>
      <c r="N57" s="9">
        <v>-27.09115941789744</v>
      </c>
      <c r="O57">
        <v>57</v>
      </c>
    </row>
    <row r="58" spans="1:15" x14ac:dyDescent="0.25">
      <c r="A58" s="1">
        <f t="shared" si="10"/>
        <v>24</v>
      </c>
      <c r="B58" s="1">
        <v>1595.6010000000001</v>
      </c>
      <c r="C58" s="1">
        <f t="shared" si="13"/>
        <v>1621.135870715807</v>
      </c>
      <c r="D58">
        <f t="shared" si="1"/>
        <v>110075314176</v>
      </c>
      <c r="E58">
        <f t="shared" si="2"/>
        <v>4586471424</v>
      </c>
      <c r="F58">
        <f t="shared" si="3"/>
        <v>191102976</v>
      </c>
      <c r="G58">
        <f t="shared" si="4"/>
        <v>7962624</v>
      </c>
      <c r="H58">
        <f t="shared" si="5"/>
        <v>331776</v>
      </c>
      <c r="I58">
        <f t="shared" si="6"/>
        <v>13824</v>
      </c>
      <c r="J58">
        <f t="shared" si="7"/>
        <v>576</v>
      </c>
      <c r="K58">
        <f t="shared" si="8"/>
        <v>24</v>
      </c>
      <c r="M58" s="9" t="s">
        <v>67</v>
      </c>
      <c r="N58" s="9">
        <v>545.57492645290176</v>
      </c>
      <c r="O58">
        <v>58</v>
      </c>
    </row>
    <row r="59" spans="1:15" ht="15.75" thickBot="1" x14ac:dyDescent="0.3">
      <c r="A59" s="1">
        <f t="shared" si="10"/>
        <v>25</v>
      </c>
      <c r="B59" s="1">
        <v>1567.4760000000001</v>
      </c>
      <c r="C59" s="1">
        <f t="shared" si="13"/>
        <v>1599.6530713900283</v>
      </c>
      <c r="D59">
        <f t="shared" si="1"/>
        <v>152587890625</v>
      </c>
      <c r="E59">
        <f t="shared" si="2"/>
        <v>6103515625</v>
      </c>
      <c r="F59">
        <f t="shared" si="3"/>
        <v>244140625</v>
      </c>
      <c r="G59">
        <f t="shared" si="4"/>
        <v>9765625</v>
      </c>
      <c r="H59">
        <f t="shared" si="5"/>
        <v>390625</v>
      </c>
      <c r="I59">
        <f t="shared" si="6"/>
        <v>15625</v>
      </c>
      <c r="J59">
        <f t="shared" si="7"/>
        <v>625</v>
      </c>
      <c r="K59">
        <f t="shared" si="8"/>
        <v>25</v>
      </c>
      <c r="M59" s="10" t="s">
        <v>68</v>
      </c>
      <c r="N59" s="10">
        <v>-6055.8447920687922</v>
      </c>
      <c r="O59">
        <v>59</v>
      </c>
    </row>
    <row r="60" spans="1:15" x14ac:dyDescent="0.25">
      <c r="A60" s="1">
        <f t="shared" si="10"/>
        <v>26</v>
      </c>
      <c r="B60" s="1">
        <v>1558.624</v>
      </c>
      <c r="C60" s="1">
        <f t="shared" si="13"/>
        <v>1576.5605851071887</v>
      </c>
      <c r="D60">
        <f t="shared" si="1"/>
        <v>208827064576</v>
      </c>
      <c r="E60">
        <f t="shared" si="2"/>
        <v>8031810176</v>
      </c>
      <c r="F60">
        <f t="shared" si="3"/>
        <v>308915776</v>
      </c>
      <c r="G60">
        <f t="shared" si="4"/>
        <v>11881376</v>
      </c>
      <c r="H60">
        <f t="shared" si="5"/>
        <v>456976</v>
      </c>
      <c r="I60">
        <f t="shared" si="6"/>
        <v>17576</v>
      </c>
      <c r="J60">
        <f t="shared" si="7"/>
        <v>676</v>
      </c>
      <c r="K60">
        <f t="shared" si="8"/>
        <v>26</v>
      </c>
    </row>
    <row r="61" spans="1:15" x14ac:dyDescent="0.25">
      <c r="A61" s="1">
        <f t="shared" si="10"/>
        <v>27</v>
      </c>
      <c r="B61" s="1">
        <v>1549.771</v>
      </c>
      <c r="C61" s="1">
        <f t="shared" si="13"/>
        <v>1551.9133934106503</v>
      </c>
      <c r="D61">
        <f t="shared" si="1"/>
        <v>282429536481</v>
      </c>
      <c r="E61">
        <f t="shared" si="2"/>
        <v>10460353203</v>
      </c>
      <c r="F61">
        <f t="shared" si="3"/>
        <v>387420489</v>
      </c>
      <c r="G61">
        <f t="shared" si="4"/>
        <v>14348907</v>
      </c>
      <c r="H61">
        <f t="shared" si="5"/>
        <v>531441</v>
      </c>
      <c r="I61">
        <f t="shared" si="6"/>
        <v>19683</v>
      </c>
      <c r="J61">
        <f t="shared" si="7"/>
        <v>729</v>
      </c>
      <c r="K61">
        <f t="shared" si="8"/>
        <v>27</v>
      </c>
    </row>
    <row r="62" spans="1:15" x14ac:dyDescent="0.25">
      <c r="A62" s="1">
        <f t="shared" si="10"/>
        <v>28</v>
      </c>
      <c r="B62" s="1">
        <v>1540.9179999999999</v>
      </c>
      <c r="C62" s="1">
        <f t="shared" si="13"/>
        <v>1526.0151081265067</v>
      </c>
      <c r="D62">
        <f t="shared" si="1"/>
        <v>377801998336</v>
      </c>
      <c r="E62">
        <f t="shared" si="2"/>
        <v>13492928512</v>
      </c>
      <c r="F62">
        <f t="shared" si="3"/>
        <v>481890304</v>
      </c>
      <c r="G62">
        <f t="shared" si="4"/>
        <v>17210368</v>
      </c>
      <c r="H62">
        <f t="shared" si="5"/>
        <v>614656</v>
      </c>
      <c r="I62">
        <f t="shared" si="6"/>
        <v>21952</v>
      </c>
      <c r="J62">
        <f t="shared" si="7"/>
        <v>784</v>
      </c>
      <c r="K62">
        <f t="shared" si="8"/>
        <v>28</v>
      </c>
    </row>
    <row r="63" spans="1:15" x14ac:dyDescent="0.25">
      <c r="A63" s="1">
        <f t="shared" si="10"/>
        <v>29</v>
      </c>
      <c r="B63" s="1">
        <v>1532.066</v>
      </c>
      <c r="C63" s="1">
        <f t="shared" si="13"/>
        <v>1499.3192314749176</v>
      </c>
      <c r="D63">
        <f t="shared" si="1"/>
        <v>500246412961</v>
      </c>
      <c r="E63">
        <f t="shared" si="2"/>
        <v>17249876309</v>
      </c>
      <c r="F63">
        <f t="shared" si="3"/>
        <v>594823321</v>
      </c>
      <c r="G63">
        <f t="shared" si="4"/>
        <v>20511149</v>
      </c>
      <c r="H63">
        <f t="shared" si="5"/>
        <v>707281</v>
      </c>
      <c r="I63">
        <f t="shared" si="6"/>
        <v>24389</v>
      </c>
      <c r="J63">
        <f t="shared" si="7"/>
        <v>841</v>
      </c>
      <c r="K63">
        <f t="shared" si="8"/>
        <v>29</v>
      </c>
    </row>
    <row r="64" spans="1:15" x14ac:dyDescent="0.25">
      <c r="A64" s="1">
        <f t="shared" si="10"/>
        <v>30</v>
      </c>
      <c r="B64" s="1">
        <v>1523.213</v>
      </c>
      <c r="C64" s="1">
        <f t="shared" si="13"/>
        <v>1472.3501289228443</v>
      </c>
      <c r="D64">
        <f t="shared" si="1"/>
        <v>656100000000</v>
      </c>
      <c r="E64">
        <f t="shared" si="2"/>
        <v>21870000000</v>
      </c>
      <c r="F64">
        <f t="shared" si="3"/>
        <v>729000000</v>
      </c>
      <c r="G64">
        <f t="shared" si="4"/>
        <v>24300000</v>
      </c>
      <c r="H64">
        <f t="shared" si="5"/>
        <v>810000</v>
      </c>
      <c r="I64">
        <f t="shared" si="6"/>
        <v>27000</v>
      </c>
      <c r="J64">
        <f t="shared" si="7"/>
        <v>900</v>
      </c>
      <c r="K64">
        <f t="shared" si="8"/>
        <v>30</v>
      </c>
    </row>
    <row r="65" spans="1:11" x14ac:dyDescent="0.25">
      <c r="A65" s="1">
        <f t="shared" si="10"/>
        <v>31</v>
      </c>
      <c r="B65" s="1">
        <v>1481.136</v>
      </c>
      <c r="C65" s="1">
        <f t="shared" si="13"/>
        <v>1445.6415374033677</v>
      </c>
      <c r="D65">
        <f t="shared" si="1"/>
        <v>852891037441</v>
      </c>
      <c r="E65">
        <f t="shared" si="2"/>
        <v>27512614111</v>
      </c>
      <c r="F65">
        <f t="shared" si="3"/>
        <v>887503681</v>
      </c>
      <c r="G65">
        <f t="shared" si="4"/>
        <v>28629151</v>
      </c>
      <c r="H65">
        <f t="shared" si="5"/>
        <v>923521</v>
      </c>
      <c r="I65">
        <f t="shared" si="6"/>
        <v>29791</v>
      </c>
      <c r="J65">
        <f t="shared" si="7"/>
        <v>961</v>
      </c>
      <c r="K65">
        <f t="shared" si="8"/>
        <v>31</v>
      </c>
    </row>
    <row r="66" spans="1:11" x14ac:dyDescent="0.25">
      <c r="A66" s="1">
        <f t="shared" si="10"/>
        <v>32</v>
      </c>
      <c r="B66" s="1">
        <v>1439.058</v>
      </c>
      <c r="C66" s="1">
        <f t="shared" si="13"/>
        <v>1419.6905392129556</v>
      </c>
      <c r="D66">
        <f t="shared" si="1"/>
        <v>1099511627776</v>
      </c>
      <c r="E66">
        <f t="shared" si="2"/>
        <v>34359738368</v>
      </c>
      <c r="F66">
        <f t="shared" si="3"/>
        <v>1073741824</v>
      </c>
      <c r="G66">
        <f t="shared" si="4"/>
        <v>33554432</v>
      </c>
      <c r="H66">
        <f t="shared" si="5"/>
        <v>1048576</v>
      </c>
      <c r="I66">
        <f t="shared" si="6"/>
        <v>32768</v>
      </c>
      <c r="J66">
        <f t="shared" si="7"/>
        <v>1024</v>
      </c>
      <c r="K66">
        <f t="shared" si="8"/>
        <v>32</v>
      </c>
    </row>
    <row r="67" spans="1:11" x14ac:dyDescent="0.25">
      <c r="A67" s="1">
        <f t="shared" si="10"/>
        <v>33</v>
      </c>
      <c r="B67" s="1">
        <v>1396.98</v>
      </c>
      <c r="C67" s="1">
        <f t="shared" si="13"/>
        <v>1394.9250395854178</v>
      </c>
      <c r="D67">
        <f t="shared" si="1"/>
        <v>1406408618241</v>
      </c>
      <c r="E67">
        <f t="shared" si="2"/>
        <v>42618442977</v>
      </c>
      <c r="F67">
        <f t="shared" si="3"/>
        <v>1291467969</v>
      </c>
      <c r="G67">
        <f t="shared" si="4"/>
        <v>39135393</v>
      </c>
      <c r="H67">
        <f t="shared" si="5"/>
        <v>1185921</v>
      </c>
      <c r="I67">
        <f t="shared" si="6"/>
        <v>35937</v>
      </c>
      <c r="J67">
        <f t="shared" si="7"/>
        <v>1089</v>
      </c>
      <c r="K67">
        <f t="shared" si="8"/>
        <v>33</v>
      </c>
    </row>
    <row r="68" spans="1:11" x14ac:dyDescent="0.25">
      <c r="A68" s="1">
        <f t="shared" si="10"/>
        <v>34</v>
      </c>
      <c r="B68" s="1">
        <v>1354.903</v>
      </c>
      <c r="C68" s="1">
        <f t="shared" si="13"/>
        <v>1371.6828936205711</v>
      </c>
      <c r="D68">
        <f t="shared" si="1"/>
        <v>1785793904896</v>
      </c>
      <c r="E68">
        <f t="shared" si="2"/>
        <v>52523350144</v>
      </c>
      <c r="F68">
        <f t="shared" si="3"/>
        <v>1544804416</v>
      </c>
      <c r="G68">
        <f t="shared" si="4"/>
        <v>45435424</v>
      </c>
      <c r="H68">
        <f t="shared" si="5"/>
        <v>1336336</v>
      </c>
      <c r="I68">
        <f t="shared" si="6"/>
        <v>39304</v>
      </c>
      <c r="J68">
        <f t="shared" si="7"/>
        <v>1156</v>
      </c>
      <c r="K68">
        <f t="shared" si="8"/>
        <v>34</v>
      </c>
    </row>
    <row r="69" spans="1:11" x14ac:dyDescent="0.25">
      <c r="A69" s="1">
        <f t="shared" si="10"/>
        <v>35</v>
      </c>
      <c r="B69" s="1">
        <v>1312.825</v>
      </c>
      <c r="C69" s="1">
        <f t="shared" si="13"/>
        <v>1350.2009359326039</v>
      </c>
      <c r="D69">
        <f t="shared" si="1"/>
        <v>2251875390625</v>
      </c>
      <c r="E69">
        <f t="shared" si="2"/>
        <v>64339296875</v>
      </c>
      <c r="F69">
        <f t="shared" si="3"/>
        <v>1838265625</v>
      </c>
      <c r="G69">
        <f t="shared" si="4"/>
        <v>52521875</v>
      </c>
      <c r="H69">
        <f t="shared" si="5"/>
        <v>1500625</v>
      </c>
      <c r="I69">
        <f t="shared" si="6"/>
        <v>42875</v>
      </c>
      <c r="J69">
        <f t="shared" si="7"/>
        <v>1225</v>
      </c>
      <c r="K69">
        <f t="shared" si="8"/>
        <v>35</v>
      </c>
    </row>
    <row r="70" spans="1:11" x14ac:dyDescent="0.25">
      <c r="A70" s="1">
        <f t="shared" si="10"/>
        <v>36</v>
      </c>
      <c r="B70" s="1">
        <v>1303.779</v>
      </c>
      <c r="C70" s="1">
        <f t="shared" si="13"/>
        <v>1330.6122740726569</v>
      </c>
      <c r="D70">
        <f t="shared" si="1"/>
        <v>2821109907456</v>
      </c>
      <c r="E70">
        <f t="shared" si="2"/>
        <v>78364164096</v>
      </c>
      <c r="F70">
        <f t="shared" si="3"/>
        <v>2176782336</v>
      </c>
      <c r="G70">
        <f t="shared" si="4"/>
        <v>60466176</v>
      </c>
      <c r="H70">
        <f t="shared" si="5"/>
        <v>1679616</v>
      </c>
      <c r="I70">
        <f t="shared" si="6"/>
        <v>46656</v>
      </c>
      <c r="J70">
        <f t="shared" si="7"/>
        <v>1296</v>
      </c>
      <c r="K70">
        <f t="shared" si="8"/>
        <v>36</v>
      </c>
    </row>
    <row r="71" spans="1:11" x14ac:dyDescent="0.25">
      <c r="A71" s="1">
        <f t="shared" si="10"/>
        <v>37</v>
      </c>
      <c r="B71" s="1">
        <v>1294.732</v>
      </c>
      <c r="C71" s="1">
        <f t="shared" si="13"/>
        <v>1312.9503144503979</v>
      </c>
      <c r="D71">
        <f t="shared" si="1"/>
        <v>3512479453921</v>
      </c>
      <c r="E71">
        <f t="shared" si="2"/>
        <v>94931877133</v>
      </c>
      <c r="F71">
        <f t="shared" si="3"/>
        <v>2565726409</v>
      </c>
      <c r="G71">
        <f t="shared" si="4"/>
        <v>69343957</v>
      </c>
      <c r="H71">
        <f t="shared" si="5"/>
        <v>1874161</v>
      </c>
      <c r="I71">
        <f t="shared" si="6"/>
        <v>50653</v>
      </c>
      <c r="J71">
        <f t="shared" si="7"/>
        <v>1369</v>
      </c>
      <c r="K71">
        <f t="shared" si="8"/>
        <v>37</v>
      </c>
    </row>
    <row r="72" spans="1:11" x14ac:dyDescent="0.25">
      <c r="A72" s="1">
        <f t="shared" si="10"/>
        <v>38</v>
      </c>
      <c r="B72" s="1">
        <v>1285.6849999999999</v>
      </c>
      <c r="C72" s="1">
        <f t="shared" si="13"/>
        <v>1297.1580971814692</v>
      </c>
      <c r="D72">
        <f t="shared" si="1"/>
        <v>4347792138496</v>
      </c>
      <c r="E72">
        <f t="shared" si="2"/>
        <v>114415582592</v>
      </c>
      <c r="F72">
        <f t="shared" si="3"/>
        <v>3010936384</v>
      </c>
      <c r="G72">
        <f t="shared" si="4"/>
        <v>79235168</v>
      </c>
      <c r="H72">
        <f t="shared" si="5"/>
        <v>2085136</v>
      </c>
      <c r="I72">
        <f t="shared" si="6"/>
        <v>54872</v>
      </c>
      <c r="J72">
        <f t="shared" si="7"/>
        <v>1444</v>
      </c>
      <c r="K72">
        <f t="shared" si="8"/>
        <v>38</v>
      </c>
    </row>
    <row r="73" spans="1:11" x14ac:dyDescent="0.25">
      <c r="A73" s="1">
        <f t="shared" si="10"/>
        <v>39</v>
      </c>
      <c r="B73" s="1">
        <v>1276.6389999999999</v>
      </c>
      <c r="C73" s="1">
        <f t="shared" si="13"/>
        <v>1283.10162395917</v>
      </c>
      <c r="D73">
        <f t="shared" si="1"/>
        <v>5352009260481</v>
      </c>
      <c r="E73">
        <f t="shared" si="2"/>
        <v>137231006679</v>
      </c>
      <c r="F73">
        <f t="shared" si="3"/>
        <v>3518743761</v>
      </c>
      <c r="G73">
        <f t="shared" si="4"/>
        <v>90224199</v>
      </c>
      <c r="H73">
        <f t="shared" si="5"/>
        <v>2313441</v>
      </c>
      <c r="I73">
        <f t="shared" si="6"/>
        <v>59319</v>
      </c>
      <c r="J73">
        <f t="shared" si="7"/>
        <v>1521</v>
      </c>
      <c r="K73">
        <f t="shared" si="8"/>
        <v>39</v>
      </c>
    </row>
    <row r="74" spans="1:11" x14ac:dyDescent="0.25">
      <c r="A74" s="1">
        <f t="shared" si="10"/>
        <v>40</v>
      </c>
      <c r="B74" s="1">
        <v>1267.5920000000001</v>
      </c>
      <c r="C74" s="1">
        <f t="shared" si="13"/>
        <v>1270.5859707403579</v>
      </c>
      <c r="D74">
        <f t="shared" si="1"/>
        <v>6553600000000</v>
      </c>
      <c r="E74">
        <f t="shared" si="2"/>
        <v>163840000000</v>
      </c>
      <c r="F74">
        <f t="shared" si="3"/>
        <v>4096000000</v>
      </c>
      <c r="G74">
        <f t="shared" si="4"/>
        <v>102400000</v>
      </c>
      <c r="H74">
        <f t="shared" si="5"/>
        <v>2560000</v>
      </c>
      <c r="I74">
        <f t="shared" si="6"/>
        <v>64000</v>
      </c>
      <c r="J74">
        <f t="shared" si="7"/>
        <v>1600</v>
      </c>
      <c r="K74">
        <f t="shared" si="8"/>
        <v>40</v>
      </c>
    </row>
    <row r="75" spans="1:11" x14ac:dyDescent="0.25">
      <c r="A75" s="1">
        <f t="shared" si="10"/>
        <v>41</v>
      </c>
      <c r="B75" s="1">
        <v>1260.296</v>
      </c>
      <c r="C75" s="1">
        <f t="shared" si="13"/>
        <v>1259.373084710387</v>
      </c>
      <c r="D75">
        <f t="shared" si="1"/>
        <v>7984925229121</v>
      </c>
      <c r="E75">
        <f t="shared" si="2"/>
        <v>194754273881</v>
      </c>
      <c r="F75">
        <f t="shared" si="3"/>
        <v>4750104241</v>
      </c>
      <c r="G75">
        <f t="shared" si="4"/>
        <v>115856201</v>
      </c>
      <c r="H75">
        <f t="shared" si="5"/>
        <v>2825761</v>
      </c>
      <c r="I75">
        <f t="shared" si="6"/>
        <v>68921</v>
      </c>
      <c r="J75">
        <f t="shared" si="7"/>
        <v>1681</v>
      </c>
      <c r="K75">
        <f t="shared" si="8"/>
        <v>41</v>
      </c>
    </row>
    <row r="76" spans="1:11" x14ac:dyDescent="0.25">
      <c r="A76" s="1">
        <f t="shared" si="10"/>
        <v>42</v>
      </c>
      <c r="B76" s="1">
        <v>1253.001</v>
      </c>
      <c r="C76" s="1">
        <f t="shared" si="13"/>
        <v>1249.2002726971114</v>
      </c>
      <c r="D76">
        <f t="shared" si="1"/>
        <v>9682651996416</v>
      </c>
      <c r="E76">
        <f t="shared" si="2"/>
        <v>230539333248</v>
      </c>
      <c r="F76">
        <f t="shared" si="3"/>
        <v>5489031744</v>
      </c>
      <c r="G76">
        <f t="shared" si="4"/>
        <v>130691232</v>
      </c>
      <c r="H76">
        <f t="shared" si="5"/>
        <v>3111696</v>
      </c>
      <c r="I76">
        <f t="shared" si="6"/>
        <v>74088</v>
      </c>
      <c r="J76">
        <f t="shared" si="7"/>
        <v>1764</v>
      </c>
      <c r="K76">
        <f t="shared" si="8"/>
        <v>42</v>
      </c>
    </row>
    <row r="77" spans="1:11" x14ac:dyDescent="0.25">
      <c r="A77" s="1">
        <f t="shared" si="10"/>
        <v>43</v>
      </c>
      <c r="B77" s="1">
        <v>1245.7049999999999</v>
      </c>
      <c r="C77" s="1">
        <f t="shared" si="13"/>
        <v>1239.798495852272</v>
      </c>
      <c r="D77">
        <f t="shared" si="1"/>
        <v>11688200277601</v>
      </c>
      <c r="E77">
        <f t="shared" si="2"/>
        <v>271818611107</v>
      </c>
      <c r="F77">
        <f t="shared" si="3"/>
        <v>6321363049</v>
      </c>
      <c r="G77">
        <f t="shared" si="4"/>
        <v>147008443</v>
      </c>
      <c r="H77">
        <f t="shared" si="5"/>
        <v>3418801</v>
      </c>
      <c r="I77">
        <f t="shared" si="6"/>
        <v>79507</v>
      </c>
      <c r="J77">
        <f t="shared" si="7"/>
        <v>1849</v>
      </c>
      <c r="K77">
        <f t="shared" si="8"/>
        <v>43</v>
      </c>
    </row>
    <row r="78" spans="1:11" x14ac:dyDescent="0.25">
      <c r="A78" s="1">
        <f t="shared" si="10"/>
        <v>44</v>
      </c>
      <c r="B78" s="1">
        <v>1238.4100000000001</v>
      </c>
      <c r="C78" s="1">
        <f t="shared" si="13"/>
        <v>1230.9096931536333</v>
      </c>
      <c r="D78">
        <f t="shared" si="1"/>
        <v>14048223625216</v>
      </c>
      <c r="E78">
        <f t="shared" si="2"/>
        <v>319277809664</v>
      </c>
      <c r="F78">
        <f t="shared" si="3"/>
        <v>7256313856</v>
      </c>
      <c r="G78">
        <f t="shared" si="4"/>
        <v>164916224</v>
      </c>
      <c r="H78">
        <f t="shared" si="5"/>
        <v>3748096</v>
      </c>
      <c r="I78">
        <f t="shared" si="6"/>
        <v>85184</v>
      </c>
      <c r="J78">
        <f t="shared" si="7"/>
        <v>1936</v>
      </c>
      <c r="K78">
        <f t="shared" si="8"/>
        <v>44</v>
      </c>
    </row>
    <row r="79" spans="1:11" x14ac:dyDescent="0.25">
      <c r="A79" s="1">
        <f t="shared" si="10"/>
        <v>45</v>
      </c>
      <c r="B79" s="1">
        <v>1231.114</v>
      </c>
      <c r="C79" s="1">
        <f t="shared" si="13"/>
        <v>1222.3024639104842</v>
      </c>
      <c r="D79">
        <f t="shared" si="1"/>
        <v>16815125390625</v>
      </c>
      <c r="E79">
        <f t="shared" si="2"/>
        <v>373669453125</v>
      </c>
      <c r="F79">
        <f t="shared" si="3"/>
        <v>8303765625</v>
      </c>
      <c r="G79">
        <f t="shared" si="4"/>
        <v>184528125</v>
      </c>
      <c r="H79">
        <f t="shared" si="5"/>
        <v>4100625</v>
      </c>
      <c r="I79">
        <f t="shared" si="6"/>
        <v>91125</v>
      </c>
      <c r="J79">
        <f t="shared" si="7"/>
        <v>2025</v>
      </c>
      <c r="K79">
        <f t="shared" si="8"/>
        <v>45</v>
      </c>
    </row>
    <row r="80" spans="1:11" x14ac:dyDescent="0.25">
      <c r="A80" s="1">
        <f t="shared" si="10"/>
        <v>46</v>
      </c>
      <c r="B80" s="1">
        <v>1221.259</v>
      </c>
      <c r="C80" s="1">
        <f t="shared" si="13"/>
        <v>1213.7855471806834</v>
      </c>
      <c r="D80">
        <f t="shared" si="1"/>
        <v>20047612231936</v>
      </c>
      <c r="E80">
        <f t="shared" si="2"/>
        <v>435817657216</v>
      </c>
      <c r="F80">
        <f t="shared" si="3"/>
        <v>9474296896</v>
      </c>
      <c r="G80">
        <f t="shared" si="4"/>
        <v>205962976</v>
      </c>
      <c r="H80">
        <f t="shared" si="5"/>
        <v>4477456</v>
      </c>
      <c r="I80">
        <f t="shared" si="6"/>
        <v>97336</v>
      </c>
      <c r="J80">
        <f t="shared" si="7"/>
        <v>2116</v>
      </c>
      <c r="K80">
        <f t="shared" si="8"/>
        <v>46</v>
      </c>
    </row>
    <row r="81" spans="1:11" x14ac:dyDescent="0.25">
      <c r="A81" s="1">
        <f t="shared" si="10"/>
        <v>47</v>
      </c>
      <c r="B81" s="1">
        <v>1211.405</v>
      </c>
      <c r="C81" s="1">
        <f t="shared" si="13"/>
        <v>1205.2186436774209</v>
      </c>
      <c r="D81">
        <f t="shared" si="1"/>
        <v>23811286661761</v>
      </c>
      <c r="E81">
        <f t="shared" si="2"/>
        <v>506623120463</v>
      </c>
      <c r="F81">
        <f t="shared" si="3"/>
        <v>10779215329</v>
      </c>
      <c r="G81">
        <f t="shared" si="4"/>
        <v>229345007</v>
      </c>
      <c r="H81">
        <f t="shared" si="5"/>
        <v>4879681</v>
      </c>
      <c r="I81">
        <f t="shared" si="6"/>
        <v>103823</v>
      </c>
      <c r="J81">
        <f t="shared" si="7"/>
        <v>2209</v>
      </c>
      <c r="K81">
        <f t="shared" si="8"/>
        <v>47</v>
      </c>
    </row>
    <row r="82" spans="1:11" x14ac:dyDescent="0.25">
      <c r="A82" s="1">
        <f t="shared" si="10"/>
        <v>48</v>
      </c>
      <c r="B82" s="1">
        <v>1201.55</v>
      </c>
      <c r="C82" s="1">
        <f t="shared" si="13"/>
        <v>1196.5202334219357</v>
      </c>
      <c r="D82">
        <f t="shared" si="1"/>
        <v>28179280429056</v>
      </c>
      <c r="E82">
        <f t="shared" si="2"/>
        <v>587068342272</v>
      </c>
      <c r="F82">
        <f t="shared" si="3"/>
        <v>12230590464</v>
      </c>
      <c r="G82">
        <f t="shared" si="4"/>
        <v>254803968</v>
      </c>
      <c r="H82">
        <f t="shared" si="5"/>
        <v>5308416</v>
      </c>
      <c r="I82">
        <f t="shared" si="6"/>
        <v>110592</v>
      </c>
      <c r="J82">
        <f t="shared" si="7"/>
        <v>2304</v>
      </c>
      <c r="K82">
        <f t="shared" si="8"/>
        <v>48</v>
      </c>
    </row>
    <row r="83" spans="1:11" x14ac:dyDescent="0.25">
      <c r="A83" s="1">
        <f t="shared" si="10"/>
        <v>49</v>
      </c>
      <c r="B83" s="1">
        <v>1191.6949999999999</v>
      </c>
      <c r="C83" s="1">
        <f t="shared" si="13"/>
        <v>1187.6721500906278</v>
      </c>
      <c r="D83">
        <f t="shared" si="1"/>
        <v>33232930569601</v>
      </c>
      <c r="E83">
        <f t="shared" si="2"/>
        <v>678223072849</v>
      </c>
      <c r="F83">
        <f t="shared" si="3"/>
        <v>13841287201</v>
      </c>
      <c r="G83">
        <f t="shared" si="4"/>
        <v>282475249</v>
      </c>
      <c r="H83">
        <f t="shared" si="5"/>
        <v>5764801</v>
      </c>
      <c r="I83">
        <f t="shared" si="6"/>
        <v>117649</v>
      </c>
      <c r="J83">
        <f t="shared" si="7"/>
        <v>2401</v>
      </c>
      <c r="K83">
        <f t="shared" si="8"/>
        <v>49</v>
      </c>
    </row>
    <row r="84" spans="1:11" x14ac:dyDescent="0.25">
      <c r="A84" s="1">
        <f t="shared" si="10"/>
        <v>50</v>
      </c>
      <c r="B84" s="1">
        <v>1181.8409999999999</v>
      </c>
      <c r="C84" s="1">
        <f t="shared" si="13"/>
        <v>1178.7207806978258</v>
      </c>
      <c r="D84">
        <f t="shared" si="1"/>
        <v>39062500000000</v>
      </c>
      <c r="E84">
        <f t="shared" si="2"/>
        <v>781250000000</v>
      </c>
      <c r="F84">
        <f t="shared" si="3"/>
        <v>15625000000</v>
      </c>
      <c r="G84">
        <f t="shared" si="4"/>
        <v>312500000</v>
      </c>
      <c r="H84">
        <f t="shared" si="5"/>
        <v>6250000</v>
      </c>
      <c r="I84">
        <f t="shared" si="6"/>
        <v>125000</v>
      </c>
      <c r="J84">
        <f t="shared" si="7"/>
        <v>2500</v>
      </c>
      <c r="K84">
        <f t="shared" si="8"/>
        <v>50</v>
      </c>
    </row>
    <row r="85" spans="1:11" x14ac:dyDescent="0.25">
      <c r="A85" s="1">
        <f t="shared" si="10"/>
        <v>51</v>
      </c>
      <c r="B85" s="1">
        <v>1172.1389999999999</v>
      </c>
      <c r="C85" s="1">
        <f t="shared" si="13"/>
        <v>1169.7748669126304</v>
      </c>
      <c r="D85">
        <f t="shared" si="1"/>
        <v>45767944570401</v>
      </c>
      <c r="E85">
        <f t="shared" si="2"/>
        <v>897410677851</v>
      </c>
      <c r="F85">
        <f t="shared" si="3"/>
        <v>17596287801</v>
      </c>
      <c r="G85">
        <f t="shared" si="4"/>
        <v>345025251</v>
      </c>
      <c r="H85">
        <f t="shared" si="5"/>
        <v>6765201</v>
      </c>
      <c r="I85">
        <f t="shared" si="6"/>
        <v>132651</v>
      </c>
      <c r="J85">
        <f t="shared" si="7"/>
        <v>2601</v>
      </c>
      <c r="K85">
        <f t="shared" si="8"/>
        <v>51</v>
      </c>
    </row>
    <row r="86" spans="1:11" x14ac:dyDescent="0.25">
      <c r="A86" s="1">
        <f t="shared" si="10"/>
        <v>52</v>
      </c>
      <c r="B86" s="1">
        <v>1162.4380000000001</v>
      </c>
      <c r="C86" s="1">
        <f t="shared" si="13"/>
        <v>1160.9999920229893</v>
      </c>
      <c r="D86">
        <f t="shared" si="1"/>
        <v>53459728531456</v>
      </c>
      <c r="E86">
        <f t="shared" si="2"/>
        <v>1028071702528</v>
      </c>
      <c r="F86">
        <f t="shared" si="3"/>
        <v>19770609664</v>
      </c>
      <c r="G86">
        <f t="shared" si="4"/>
        <v>380204032</v>
      </c>
      <c r="H86">
        <f t="shared" si="5"/>
        <v>7311616</v>
      </c>
      <c r="I86">
        <f t="shared" si="6"/>
        <v>140608</v>
      </c>
      <c r="J86">
        <f t="shared" si="7"/>
        <v>2704</v>
      </c>
      <c r="K86">
        <f t="shared" si="8"/>
        <v>52</v>
      </c>
    </row>
    <row r="87" spans="1:11" x14ac:dyDescent="0.25">
      <c r="A87" s="1">
        <f t="shared" si="10"/>
        <v>53</v>
      </c>
      <c r="B87" s="1">
        <v>1152.7370000000001</v>
      </c>
      <c r="C87" s="1">
        <f t="shared" si="13"/>
        <v>1152.6099452333874</v>
      </c>
      <c r="D87">
        <f t="shared" si="1"/>
        <v>62259690411361</v>
      </c>
      <c r="E87">
        <f t="shared" si="2"/>
        <v>1174711139837</v>
      </c>
      <c r="F87">
        <f t="shared" si="3"/>
        <v>22164361129</v>
      </c>
      <c r="G87">
        <f t="shared" si="4"/>
        <v>418195493</v>
      </c>
      <c r="H87">
        <f t="shared" si="5"/>
        <v>7890481</v>
      </c>
      <c r="I87">
        <f t="shared" si="6"/>
        <v>148877</v>
      </c>
      <c r="J87">
        <f t="shared" si="7"/>
        <v>2809</v>
      </c>
      <c r="K87">
        <f t="shared" si="8"/>
        <v>53</v>
      </c>
    </row>
    <row r="88" spans="1:11" x14ac:dyDescent="0.25">
      <c r="A88" s="1">
        <f t="shared" si="10"/>
        <v>54</v>
      </c>
      <c r="B88" s="1">
        <v>1143.0360000000001</v>
      </c>
      <c r="C88" s="1">
        <f t="shared" si="13"/>
        <v>1144.8552626490709</v>
      </c>
      <c r="D88">
        <f t="shared" si="1"/>
        <v>72301961339136</v>
      </c>
      <c r="E88">
        <f t="shared" si="2"/>
        <v>1338925209984</v>
      </c>
      <c r="F88">
        <f t="shared" si="3"/>
        <v>24794911296</v>
      </c>
      <c r="G88">
        <f t="shared" si="4"/>
        <v>459165024</v>
      </c>
      <c r="H88">
        <f t="shared" si="5"/>
        <v>8503056</v>
      </c>
      <c r="I88">
        <f t="shared" si="6"/>
        <v>157464</v>
      </c>
      <c r="J88">
        <f t="shared" si="7"/>
        <v>2916</v>
      </c>
      <c r="K88">
        <f t="shared" si="8"/>
        <v>54</v>
      </c>
    </row>
    <row r="89" spans="1:11" x14ac:dyDescent="0.25">
      <c r="A89" s="1">
        <f t="shared" si="10"/>
        <v>55</v>
      </c>
      <c r="B89" s="1">
        <v>1133.3340000000001</v>
      </c>
      <c r="C89" s="1">
        <f t="shared" si="13"/>
        <v>1138.0093520260416</v>
      </c>
      <c r="D89">
        <f t="shared" si="1"/>
        <v>83733937890625</v>
      </c>
      <c r="E89">
        <f t="shared" si="2"/>
        <v>1522435234375</v>
      </c>
      <c r="F89">
        <f t="shared" si="3"/>
        <v>27680640625</v>
      </c>
      <c r="G89">
        <f t="shared" si="4"/>
        <v>503284375</v>
      </c>
      <c r="H89">
        <f t="shared" si="5"/>
        <v>9150625</v>
      </c>
      <c r="I89">
        <f t="shared" si="6"/>
        <v>166375</v>
      </c>
      <c r="J89">
        <f t="shared" si="7"/>
        <v>3025</v>
      </c>
      <c r="K89">
        <f t="shared" si="8"/>
        <v>55</v>
      </c>
    </row>
    <row r="90" spans="1:11" x14ac:dyDescent="0.25">
      <c r="A90" s="1">
        <f t="shared" si="10"/>
        <v>56</v>
      </c>
      <c r="B90" s="1">
        <v>1129.173</v>
      </c>
      <c r="C90" s="1">
        <f t="shared" si="13"/>
        <v>1132.3527159924852</v>
      </c>
      <c r="D90">
        <f t="shared" si="1"/>
        <v>96717311574016</v>
      </c>
      <c r="E90">
        <f t="shared" si="2"/>
        <v>1727094849536</v>
      </c>
      <c r="F90">
        <f t="shared" si="3"/>
        <v>30840979456</v>
      </c>
      <c r="G90">
        <f t="shared" si="4"/>
        <v>550731776</v>
      </c>
      <c r="H90">
        <f t="shared" si="5"/>
        <v>9834496</v>
      </c>
      <c r="I90">
        <f t="shared" si="6"/>
        <v>175616</v>
      </c>
      <c r="J90">
        <f t="shared" si="7"/>
        <v>3136</v>
      </c>
      <c r="K90">
        <f t="shared" si="8"/>
        <v>56</v>
      </c>
    </row>
    <row r="91" spans="1:11" x14ac:dyDescent="0.25">
      <c r="A91" s="1">
        <f t="shared" si="10"/>
        <v>57</v>
      </c>
      <c r="B91" s="1">
        <v>1125.0119999999999</v>
      </c>
      <c r="C91" s="1">
        <f t="shared" si="13"/>
        <v>1128.1558961994597</v>
      </c>
      <c r="D91">
        <f t="shared" si="1"/>
        <v>111429157112001</v>
      </c>
      <c r="E91">
        <f t="shared" si="2"/>
        <v>1954897493193</v>
      </c>
      <c r="F91">
        <f t="shared" si="3"/>
        <v>34296447249</v>
      </c>
      <c r="G91">
        <f t="shared" si="4"/>
        <v>601692057</v>
      </c>
      <c r="H91">
        <f t="shared" si="5"/>
        <v>10556001</v>
      </c>
      <c r="I91">
        <f t="shared" si="6"/>
        <v>185193</v>
      </c>
      <c r="J91">
        <f t="shared" si="7"/>
        <v>3249</v>
      </c>
      <c r="K91">
        <f t="shared" si="8"/>
        <v>57</v>
      </c>
    </row>
    <row r="92" spans="1:11" x14ac:dyDescent="0.25">
      <c r="A92" s="1">
        <f t="shared" si="10"/>
        <v>58</v>
      </c>
      <c r="B92" s="1">
        <v>1120.8499999999999</v>
      </c>
      <c r="C92" s="1">
        <f t="shared" si="13"/>
        <v>1125.6618684774148</v>
      </c>
      <c r="D92">
        <f t="shared" si="1"/>
        <v>128063081718016</v>
      </c>
      <c r="E92">
        <f t="shared" si="2"/>
        <v>2207984167552</v>
      </c>
      <c r="F92">
        <f t="shared" si="3"/>
        <v>38068692544</v>
      </c>
      <c r="G92">
        <f t="shared" si="4"/>
        <v>656356768</v>
      </c>
      <c r="H92">
        <f t="shared" si="5"/>
        <v>11316496</v>
      </c>
      <c r="I92">
        <f t="shared" si="6"/>
        <v>195112</v>
      </c>
      <c r="J92">
        <f t="shared" si="7"/>
        <v>3364</v>
      </c>
      <c r="K92">
        <f t="shared" si="8"/>
        <v>58</v>
      </c>
    </row>
    <row r="93" spans="1:11" x14ac:dyDescent="0.25">
      <c r="A93" s="1">
        <f t="shared" si="10"/>
        <v>59</v>
      </c>
      <c r="B93" s="1">
        <v>1116.6890000000001</v>
      </c>
      <c r="C93" s="1">
        <f t="shared" si="13"/>
        <v>1125.068726808182</v>
      </c>
      <c r="D93">
        <f t="shared" si="1"/>
        <v>146830437604321</v>
      </c>
      <c r="E93">
        <f t="shared" si="2"/>
        <v>2488651484819</v>
      </c>
      <c r="F93">
        <f t="shared" si="3"/>
        <v>42180533641</v>
      </c>
      <c r="G93">
        <f t="shared" si="4"/>
        <v>714924299</v>
      </c>
      <c r="H93">
        <f t="shared" si="5"/>
        <v>12117361</v>
      </c>
      <c r="I93">
        <f t="shared" si="6"/>
        <v>205379</v>
      </c>
      <c r="J93">
        <f t="shared" si="7"/>
        <v>3481</v>
      </c>
      <c r="K93">
        <f t="shared" si="8"/>
        <v>59</v>
      </c>
    </row>
    <row r="94" spans="1:11" x14ac:dyDescent="0.25">
      <c r="A94" s="1">
        <f t="shared" si="10"/>
        <v>60</v>
      </c>
      <c r="B94" s="1">
        <v>1112.528</v>
      </c>
      <c r="C94" s="1">
        <f t="shared" si="13"/>
        <v>1126.51360157202</v>
      </c>
      <c r="D94">
        <f t="shared" si="1"/>
        <v>167961600000000</v>
      </c>
      <c r="E94">
        <f t="shared" si="2"/>
        <v>2799360000000</v>
      </c>
      <c r="F94">
        <f t="shared" si="3"/>
        <v>46656000000</v>
      </c>
      <c r="G94">
        <f t="shared" si="4"/>
        <v>777600000</v>
      </c>
      <c r="H94">
        <f t="shared" si="5"/>
        <v>12960000</v>
      </c>
      <c r="I94">
        <f t="shared" si="6"/>
        <v>216000</v>
      </c>
      <c r="J94">
        <f t="shared" si="7"/>
        <v>3600</v>
      </c>
      <c r="K94">
        <f t="shared" si="8"/>
        <v>60</v>
      </c>
    </row>
    <row r="95" spans="1:11" x14ac:dyDescent="0.25">
      <c r="A95" s="1">
        <f t="shared" si="10"/>
        <v>61</v>
      </c>
      <c r="B95" s="1">
        <v>1124.4960000000001</v>
      </c>
      <c r="C95" s="1">
        <f t="shared" si="13"/>
        <v>1130.0588652684237</v>
      </c>
      <c r="D95">
        <f t="shared" si="1"/>
        <v>191707312997281</v>
      </c>
      <c r="E95">
        <f t="shared" si="2"/>
        <v>3142742836021</v>
      </c>
      <c r="F95">
        <f t="shared" si="3"/>
        <v>51520374361</v>
      </c>
      <c r="G95">
        <f t="shared" si="4"/>
        <v>844596301</v>
      </c>
      <c r="H95">
        <f t="shared" si="5"/>
        <v>13845841</v>
      </c>
      <c r="I95">
        <f t="shared" si="6"/>
        <v>226981</v>
      </c>
      <c r="J95">
        <f t="shared" si="7"/>
        <v>3721</v>
      </c>
      <c r="K95">
        <f t="shared" si="8"/>
        <v>61</v>
      </c>
    </row>
    <row r="96" spans="1:11" x14ac:dyDescent="0.25">
      <c r="A96" s="1">
        <f t="shared" si="10"/>
        <v>62</v>
      </c>
      <c r="B96" s="1">
        <v>1136.4639999999999</v>
      </c>
      <c r="C96" s="1">
        <f t="shared" si="13"/>
        <v>1135.6817864850746</v>
      </c>
      <c r="D96">
        <f t="shared" si="1"/>
        <v>218340105584896</v>
      </c>
      <c r="E96">
        <f t="shared" si="2"/>
        <v>3521614606208</v>
      </c>
      <c r="F96">
        <f t="shared" si="3"/>
        <v>56800235584</v>
      </c>
      <c r="G96">
        <f t="shared" si="4"/>
        <v>916132832</v>
      </c>
      <c r="H96">
        <f t="shared" si="5"/>
        <v>14776336</v>
      </c>
      <c r="I96">
        <f t="shared" si="6"/>
        <v>238328</v>
      </c>
      <c r="J96">
        <f t="shared" si="7"/>
        <v>3844</v>
      </c>
      <c r="K96">
        <f t="shared" si="8"/>
        <v>62</v>
      </c>
    </row>
    <row r="97" spans="1:11" x14ac:dyDescent="0.25">
      <c r="A97" s="1">
        <f t="shared" si="10"/>
        <v>63</v>
      </c>
      <c r="B97" s="1">
        <v>1148.432</v>
      </c>
      <c r="C97" s="1">
        <f t="shared" si="13"/>
        <v>1143.2689007192384</v>
      </c>
      <c r="D97">
        <f t="shared" si="1"/>
        <v>248155780267521</v>
      </c>
      <c r="E97">
        <f t="shared" si="2"/>
        <v>3938980639167</v>
      </c>
      <c r="F97">
        <f t="shared" si="3"/>
        <v>62523502209</v>
      </c>
      <c r="G97">
        <f t="shared" si="4"/>
        <v>992436543</v>
      </c>
      <c r="H97">
        <f t="shared" si="5"/>
        <v>15752961</v>
      </c>
      <c r="I97">
        <f t="shared" si="6"/>
        <v>250047</v>
      </c>
      <c r="J97">
        <f t="shared" si="7"/>
        <v>3969</v>
      </c>
      <c r="K97">
        <f t="shared" si="8"/>
        <v>63</v>
      </c>
    </row>
    <row r="98" spans="1:11" x14ac:dyDescent="0.25">
      <c r="A98" s="1">
        <f t="shared" si="10"/>
        <v>64</v>
      </c>
      <c r="B98" s="1">
        <v>1160.4010000000001</v>
      </c>
      <c r="C98" s="1">
        <f t="shared" si="13"/>
        <v>1152.6164742129622</v>
      </c>
      <c r="D98">
        <f t="shared" si="1"/>
        <v>281474976710656</v>
      </c>
      <c r="E98">
        <f t="shared" si="2"/>
        <v>4398046511104</v>
      </c>
      <c r="F98">
        <f t="shared" si="3"/>
        <v>68719476736</v>
      </c>
      <c r="G98">
        <f t="shared" si="4"/>
        <v>1073741824</v>
      </c>
      <c r="H98">
        <f t="shared" si="5"/>
        <v>16777216</v>
      </c>
      <c r="I98">
        <f t="shared" si="6"/>
        <v>262144</v>
      </c>
      <c r="J98">
        <f t="shared" si="7"/>
        <v>4096</v>
      </c>
      <c r="K98">
        <f t="shared" si="8"/>
        <v>64</v>
      </c>
    </row>
    <row r="99" spans="1:11" x14ac:dyDescent="0.25">
      <c r="A99" s="1">
        <f t="shared" si="10"/>
        <v>65</v>
      </c>
      <c r="B99" s="1">
        <v>1172.3689999999999</v>
      </c>
      <c r="C99" s="1">
        <f t="shared" si="13"/>
        <v>1163.4385447367094</v>
      </c>
      <c r="D99">
        <f t="shared" si="1"/>
        <v>318644812890625</v>
      </c>
      <c r="E99">
        <f t="shared" si="2"/>
        <v>4902227890625</v>
      </c>
      <c r="F99">
        <f t="shared" si="3"/>
        <v>75418890625</v>
      </c>
      <c r="G99">
        <f t="shared" si="4"/>
        <v>1160290625</v>
      </c>
      <c r="H99">
        <f t="shared" si="5"/>
        <v>17850625</v>
      </c>
      <c r="I99">
        <f t="shared" si="6"/>
        <v>274625</v>
      </c>
      <c r="J99">
        <f t="shared" si="7"/>
        <v>4225</v>
      </c>
      <c r="K99">
        <f t="shared" si="8"/>
        <v>65</v>
      </c>
    </row>
    <row r="100" spans="1:11" x14ac:dyDescent="0.25">
      <c r="A100" s="1">
        <f t="shared" si="10"/>
        <v>66</v>
      </c>
      <c r="B100" s="1">
        <v>1183.441</v>
      </c>
      <c r="C100" s="1">
        <f t="shared" si="13"/>
        <v>1175.3841308506089</v>
      </c>
      <c r="D100">
        <f t="shared" ref="D100:D109" si="14">A100^8</f>
        <v>360040606269696</v>
      </c>
      <c r="E100">
        <f t="shared" ref="E100:E109" si="15">A100^7</f>
        <v>5455160701056</v>
      </c>
      <c r="F100">
        <f t="shared" ref="F100:F109" si="16">A100^6</f>
        <v>82653950016</v>
      </c>
      <c r="G100">
        <f t="shared" ref="G100:G109" si="17">A100^5</f>
        <v>1252332576</v>
      </c>
      <c r="H100">
        <f t="shared" ref="H100:H109" si="18">A100^4</f>
        <v>18974736</v>
      </c>
      <c r="I100">
        <f t="shared" ref="I100:I109" si="19">A100^3</f>
        <v>287496</v>
      </c>
      <c r="J100">
        <f t="shared" ref="J100:J109" si="20">A100^2</f>
        <v>4356</v>
      </c>
      <c r="K100">
        <f t="shared" ref="K100:K109" si="21">A100</f>
        <v>66</v>
      </c>
    </row>
    <row r="101" spans="1:11" x14ac:dyDescent="0.25">
      <c r="A101" s="1">
        <f t="shared" si="10"/>
        <v>67</v>
      </c>
      <c r="B101" s="1">
        <v>1194.5139999999999</v>
      </c>
      <c r="C101" s="1">
        <f t="shared" si="13"/>
        <v>1188.065308994439</v>
      </c>
      <c r="D101">
        <f t="shared" si="14"/>
        <v>406067677556641</v>
      </c>
      <c r="E101">
        <f t="shared" si="15"/>
        <v>6060711605323</v>
      </c>
      <c r="F101">
        <f t="shared" si="16"/>
        <v>90458382169</v>
      </c>
      <c r="G101">
        <f t="shared" si="17"/>
        <v>1350125107</v>
      </c>
      <c r="H101">
        <f t="shared" si="18"/>
        <v>20151121</v>
      </c>
      <c r="I101">
        <f t="shared" si="19"/>
        <v>300763</v>
      </c>
      <c r="J101">
        <f t="shared" si="20"/>
        <v>4489</v>
      </c>
      <c r="K101">
        <f t="shared" si="21"/>
        <v>67</v>
      </c>
    </row>
    <row r="102" spans="1:11" x14ac:dyDescent="0.25">
      <c r="A102" s="1">
        <f t="shared" si="10"/>
        <v>68</v>
      </c>
      <c r="B102" s="1">
        <v>1205.586</v>
      </c>
      <c r="C102" s="1">
        <f t="shared" si="13"/>
        <v>1201.0979652586393</v>
      </c>
      <c r="D102">
        <f t="shared" si="14"/>
        <v>457163239653376</v>
      </c>
      <c r="E102">
        <f t="shared" si="15"/>
        <v>6722988818432</v>
      </c>
      <c r="F102">
        <f t="shared" si="16"/>
        <v>98867482624</v>
      </c>
      <c r="G102">
        <f t="shared" si="17"/>
        <v>1453933568</v>
      </c>
      <c r="H102">
        <f t="shared" si="18"/>
        <v>21381376</v>
      </c>
      <c r="I102">
        <f t="shared" si="19"/>
        <v>314432</v>
      </c>
      <c r="J102">
        <f t="shared" si="20"/>
        <v>4624</v>
      </c>
      <c r="K102">
        <f t="shared" si="21"/>
        <v>68</v>
      </c>
    </row>
    <row r="103" spans="1:11" x14ac:dyDescent="0.25">
      <c r="A103" s="1">
        <f>A102+1</f>
        <v>69</v>
      </c>
      <c r="B103" s="1">
        <v>1216.6579999999999</v>
      </c>
      <c r="C103" s="1">
        <f t="shared" si="13"/>
        <v>1214.1571365451673</v>
      </c>
      <c r="D103">
        <f t="shared" si="14"/>
        <v>513798374428641</v>
      </c>
      <c r="E103">
        <f t="shared" si="15"/>
        <v>7446353252589</v>
      </c>
      <c r="F103">
        <f t="shared" si="16"/>
        <v>107918163081</v>
      </c>
      <c r="G103">
        <f t="shared" si="17"/>
        <v>1564031349</v>
      </c>
      <c r="H103">
        <f t="shared" si="18"/>
        <v>22667121</v>
      </c>
      <c r="I103">
        <f t="shared" si="19"/>
        <v>328509</v>
      </c>
      <c r="J103">
        <f t="shared" si="20"/>
        <v>4761</v>
      </c>
      <c r="K103">
        <f t="shared" si="21"/>
        <v>69</v>
      </c>
    </row>
    <row r="104" spans="1:11" x14ac:dyDescent="0.25">
      <c r="A104" s="1">
        <f>A103+1</f>
        <v>70</v>
      </c>
      <c r="B104" s="1">
        <v>1227.731</v>
      </c>
      <c r="C104" s="1">
        <f t="shared" si="13"/>
        <v>1227.0489634073456</v>
      </c>
      <c r="D104">
        <f t="shared" si="14"/>
        <v>576480100000000</v>
      </c>
      <c r="E104">
        <f t="shared" si="15"/>
        <v>8235430000000</v>
      </c>
      <c r="F104">
        <f t="shared" si="16"/>
        <v>117649000000</v>
      </c>
      <c r="G104">
        <f t="shared" si="17"/>
        <v>1680700000</v>
      </c>
      <c r="H104">
        <f t="shared" si="18"/>
        <v>24010000</v>
      </c>
      <c r="I104">
        <f t="shared" si="19"/>
        <v>343000</v>
      </c>
      <c r="J104">
        <f t="shared" si="20"/>
        <v>4900</v>
      </c>
      <c r="K104">
        <f t="shared" si="21"/>
        <v>70</v>
      </c>
    </row>
    <row r="105" spans="1:11" x14ac:dyDescent="0.25">
      <c r="A105" s="1">
        <f>A104+1</f>
        <v>71</v>
      </c>
      <c r="B105" s="1">
        <v>1216.6579999999999</v>
      </c>
      <c r="C105" s="1">
        <f t="shared" si="13"/>
        <v>1239.8013846207759</v>
      </c>
      <c r="D105">
        <f t="shared" si="14"/>
        <v>645753531245761</v>
      </c>
      <c r="E105">
        <f t="shared" si="15"/>
        <v>9095120158391</v>
      </c>
      <c r="F105">
        <f t="shared" si="16"/>
        <v>128100283921</v>
      </c>
      <c r="G105">
        <f t="shared" si="17"/>
        <v>1804229351</v>
      </c>
      <c r="H105">
        <f t="shared" si="18"/>
        <v>25411681</v>
      </c>
      <c r="I105">
        <f t="shared" si="19"/>
        <v>357911</v>
      </c>
      <c r="J105">
        <f t="shared" si="20"/>
        <v>5041</v>
      </c>
      <c r="K105">
        <f t="shared" si="21"/>
        <v>71</v>
      </c>
    </row>
    <row r="106" spans="1:11" x14ac:dyDescent="0.25">
      <c r="A106" s="1">
        <f>A105+1</f>
        <v>72</v>
      </c>
      <c r="B106" s="1">
        <v>1243.1669999999999</v>
      </c>
      <c r="C106" s="1">
        <f t="shared" si="13"/>
        <v>1252.7758110264549</v>
      </c>
      <c r="D106">
        <f t="shared" si="14"/>
        <v>722204136308736</v>
      </c>
      <c r="E106">
        <f t="shared" si="15"/>
        <v>10030613004288</v>
      </c>
      <c r="F106">
        <f t="shared" si="16"/>
        <v>139314069504</v>
      </c>
      <c r="G106">
        <f t="shared" si="17"/>
        <v>1934917632</v>
      </c>
      <c r="H106">
        <f t="shared" si="18"/>
        <v>26873856</v>
      </c>
      <c r="I106">
        <f t="shared" si="19"/>
        <v>373248</v>
      </c>
      <c r="J106">
        <f t="shared" si="20"/>
        <v>5184</v>
      </c>
      <c r="K106">
        <f t="shared" si="21"/>
        <v>72</v>
      </c>
    </row>
    <row r="107" spans="1:11" x14ac:dyDescent="0.25">
      <c r="A107" s="1">
        <v>73</v>
      </c>
      <c r="B107" s="1">
        <v>1274.038</v>
      </c>
      <c r="C107" s="1">
        <f t="shared" si="13"/>
        <v>1266.8021242392715</v>
      </c>
      <c r="D107">
        <f t="shared" si="14"/>
        <v>806460091894081</v>
      </c>
      <c r="E107">
        <f t="shared" si="15"/>
        <v>11047398519097</v>
      </c>
      <c r="F107">
        <f t="shared" si="16"/>
        <v>151334226289</v>
      </c>
      <c r="G107">
        <f t="shared" si="17"/>
        <v>2073071593</v>
      </c>
      <c r="H107">
        <f t="shared" si="18"/>
        <v>28398241</v>
      </c>
      <c r="I107">
        <f t="shared" si="19"/>
        <v>389017</v>
      </c>
      <c r="J107">
        <f t="shared" si="20"/>
        <v>5329</v>
      </c>
      <c r="K107">
        <f t="shared" si="21"/>
        <v>73</v>
      </c>
    </row>
    <row r="108" spans="1:11" x14ac:dyDescent="0.25">
      <c r="A108" s="1">
        <v>74</v>
      </c>
      <c r="B108" s="1">
        <v>1289.4739999999999</v>
      </c>
      <c r="C108" s="1">
        <f t="shared" si="13"/>
        <v>1283.3394531057565</v>
      </c>
      <c r="D108">
        <f t="shared" si="14"/>
        <v>899194740203776</v>
      </c>
      <c r="E108">
        <f t="shared" si="15"/>
        <v>12151280273024</v>
      </c>
      <c r="F108">
        <f t="shared" si="16"/>
        <v>164206490176</v>
      </c>
      <c r="G108">
        <f t="shared" si="17"/>
        <v>2219006624</v>
      </c>
      <c r="H108">
        <f t="shared" si="18"/>
        <v>29986576</v>
      </c>
      <c r="I108">
        <f t="shared" si="19"/>
        <v>405224</v>
      </c>
      <c r="J108">
        <f t="shared" si="20"/>
        <v>5476</v>
      </c>
      <c r="K108">
        <f t="shared" si="21"/>
        <v>74</v>
      </c>
    </row>
    <row r="109" spans="1:11" x14ac:dyDescent="0.25">
      <c r="A109" s="1">
        <v>75</v>
      </c>
      <c r="B109" s="1">
        <v>1304.9100000000001</v>
      </c>
      <c r="C109" s="1">
        <f t="shared" si="13"/>
        <v>1304.6652887375676</v>
      </c>
      <c r="D109">
        <f t="shared" si="14"/>
        <v>1001129150390625</v>
      </c>
      <c r="E109">
        <f t="shared" si="15"/>
        <v>13348388671875</v>
      </c>
      <c r="F109">
        <f t="shared" si="16"/>
        <v>177978515625</v>
      </c>
      <c r="G109">
        <f t="shared" si="17"/>
        <v>2373046875</v>
      </c>
      <c r="H109">
        <f t="shared" si="18"/>
        <v>31640625</v>
      </c>
      <c r="I109">
        <f t="shared" si="19"/>
        <v>421875</v>
      </c>
      <c r="J109">
        <f t="shared" si="20"/>
        <v>5625</v>
      </c>
      <c r="K109">
        <f t="shared" si="21"/>
        <v>75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99DC-943A-4B5A-9A42-9275DC0BDCBC}">
  <dimension ref="A1:V90"/>
  <sheetViews>
    <sheetView topLeftCell="A55" zoomScale="95" zoomScaleNormal="95" workbookViewId="0">
      <selection activeCell="K14" sqref="K14"/>
    </sheetView>
  </sheetViews>
  <sheetFormatPr defaultRowHeight="15" x14ac:dyDescent="0.25"/>
  <cols>
    <col min="1" max="1" width="18" bestFit="1" customWidth="1"/>
    <col min="2" max="2" width="44.4257812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1</v>
      </c>
    </row>
    <row r="5" spans="1:9" x14ac:dyDescent="0.25">
      <c r="A5" s="9" t="s">
        <v>25</v>
      </c>
      <c r="B5" s="9">
        <v>1</v>
      </c>
    </row>
    <row r="6" spans="1:9" x14ac:dyDescent="0.25">
      <c r="A6" s="9" t="s">
        <v>26</v>
      </c>
      <c r="B6" s="9">
        <v>65535</v>
      </c>
    </row>
    <row r="7" spans="1:9" x14ac:dyDescent="0.25">
      <c r="A7" s="9" t="s">
        <v>27</v>
      </c>
      <c r="B7" s="9">
        <v>0</v>
      </c>
    </row>
    <row r="8" spans="1:9" ht="15.75" thickBot="1" x14ac:dyDescent="0.3">
      <c r="A8" s="10" t="s">
        <v>28</v>
      </c>
      <c r="B8" s="10">
        <v>4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3</v>
      </c>
      <c r="C12" s="9">
        <v>8.0770999999999979</v>
      </c>
      <c r="D12" s="9">
        <v>2.6923666666666661</v>
      </c>
      <c r="E12" s="9" t="e">
        <v>#NUM!</v>
      </c>
      <c r="F12" s="9" t="e">
        <v>#NUM!</v>
      </c>
    </row>
    <row r="13" spans="1:9" x14ac:dyDescent="0.25">
      <c r="A13" s="9" t="s">
        <v>31</v>
      </c>
      <c r="B13" s="9">
        <v>0</v>
      </c>
      <c r="C13" s="9">
        <v>0</v>
      </c>
      <c r="D13" s="9">
        <v>65535</v>
      </c>
      <c r="E13" s="9"/>
      <c r="F13" s="9"/>
    </row>
    <row r="14" spans="1:9" ht="15.75" thickBot="1" x14ac:dyDescent="0.3">
      <c r="A14" s="10" t="s">
        <v>32</v>
      </c>
      <c r="B14" s="10">
        <v>3</v>
      </c>
      <c r="C14" s="10">
        <v>8.0770999999999979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15" x14ac:dyDescent="0.25">
      <c r="A17" s="9" t="s">
        <v>33</v>
      </c>
      <c r="B17" s="9">
        <v>11.649295774647854</v>
      </c>
      <c r="C17" s="9">
        <v>0</v>
      </c>
      <c r="D17" s="9">
        <v>65535</v>
      </c>
      <c r="E17" s="9" t="e">
        <v>#NUM!</v>
      </c>
      <c r="F17" s="9">
        <v>11.649295774647854</v>
      </c>
      <c r="G17" s="9">
        <v>11.649295774647854</v>
      </c>
      <c r="H17" s="9">
        <v>11.649295774647854</v>
      </c>
      <c r="I17" s="9">
        <v>11.649295774647854</v>
      </c>
    </row>
    <row r="18" spans="1:15" x14ac:dyDescent="0.25">
      <c r="A18" s="9" t="s">
        <v>46</v>
      </c>
      <c r="B18" s="9">
        <v>-8.3380281690135123E-3</v>
      </c>
      <c r="C18" s="9">
        <v>0</v>
      </c>
      <c r="D18" s="9">
        <v>65535</v>
      </c>
      <c r="E18" s="9" t="e">
        <v>#NUM!</v>
      </c>
      <c r="F18" s="9">
        <v>-8.3380281690135123E-3</v>
      </c>
      <c r="G18" s="9">
        <v>-8.3380281690135123E-3</v>
      </c>
      <c r="H18" s="9">
        <v>-8.3380281690135123E-3</v>
      </c>
      <c r="I18" s="9">
        <v>-8.3380281690135123E-3</v>
      </c>
    </row>
    <row r="19" spans="1:15" x14ac:dyDescent="0.25">
      <c r="A19" s="9" t="s">
        <v>47</v>
      </c>
      <c r="B19" s="9">
        <v>0.1209014084506983</v>
      </c>
      <c r="C19" s="9">
        <v>0</v>
      </c>
      <c r="D19" s="9">
        <v>65535</v>
      </c>
      <c r="E19" s="9" t="e">
        <v>#NUM!</v>
      </c>
      <c r="F19" s="9">
        <v>0.1209014084506983</v>
      </c>
      <c r="G19" s="9">
        <v>0.1209014084506983</v>
      </c>
      <c r="H19" s="9">
        <v>0.1209014084506983</v>
      </c>
      <c r="I19" s="9">
        <v>0.1209014084506983</v>
      </c>
    </row>
    <row r="20" spans="1:15" ht="15.75" thickBot="1" x14ac:dyDescent="0.3">
      <c r="A20" s="10" t="s">
        <v>48</v>
      </c>
      <c r="B20" s="10">
        <v>-0.6420281690140679</v>
      </c>
      <c r="C20" s="10">
        <v>0</v>
      </c>
      <c r="D20" s="10">
        <v>65535</v>
      </c>
      <c r="E20" s="10" t="e">
        <v>#NUM!</v>
      </c>
      <c r="F20" s="10">
        <v>-0.6420281690140679</v>
      </c>
      <c r="G20" s="10">
        <v>-0.6420281690140679</v>
      </c>
      <c r="H20" s="10">
        <v>-0.6420281690140679</v>
      </c>
      <c r="I20" s="10">
        <v>-0.6420281690140679</v>
      </c>
    </row>
    <row r="25" spans="1:15" x14ac:dyDescent="0.25">
      <c r="A25" t="s">
        <v>22</v>
      </c>
    </row>
    <row r="26" spans="1:15" ht="15.75" thickBot="1" x14ac:dyDescent="0.3"/>
    <row r="27" spans="1:15" x14ac:dyDescent="0.25">
      <c r="A27" s="12" t="s">
        <v>23</v>
      </c>
      <c r="B27" s="12"/>
      <c r="N27" s="12"/>
      <c r="O27" s="12"/>
    </row>
    <row r="28" spans="1:15" x14ac:dyDescent="0.25">
      <c r="A28" s="9" t="s">
        <v>24</v>
      </c>
      <c r="B28" s="9">
        <v>0.99999992900501311</v>
      </c>
      <c r="N28" s="9"/>
      <c r="O28" s="9"/>
    </row>
    <row r="29" spans="1:15" x14ac:dyDescent="0.25">
      <c r="A29" s="9" t="s">
        <v>25</v>
      </c>
      <c r="B29" s="9">
        <v>0.99999985801003133</v>
      </c>
      <c r="N29" s="9"/>
      <c r="O29" s="9"/>
    </row>
    <row r="30" spans="1:15" x14ac:dyDescent="0.25">
      <c r="A30" s="9" t="s">
        <v>26</v>
      </c>
      <c r="B30" s="9">
        <v>0.99999982251253927</v>
      </c>
      <c r="N30" s="9"/>
      <c r="O30" s="9"/>
    </row>
    <row r="31" spans="1:15" x14ac:dyDescent="0.25">
      <c r="A31" s="9" t="s">
        <v>27</v>
      </c>
      <c r="B31" s="9">
        <v>2.9277002188450948E-4</v>
      </c>
      <c r="N31" s="9"/>
      <c r="O31" s="9"/>
    </row>
    <row r="32" spans="1:15" ht="15.75" thickBot="1" x14ac:dyDescent="0.3">
      <c r="A32" s="10" t="s">
        <v>28</v>
      </c>
      <c r="B32" s="10">
        <v>6</v>
      </c>
      <c r="N32" s="10"/>
      <c r="O32" s="10"/>
    </row>
    <row r="34" spans="1:22" ht="15.75" thickBot="1" x14ac:dyDescent="0.3">
      <c r="A34" t="s">
        <v>29</v>
      </c>
    </row>
    <row r="35" spans="1:22" x14ac:dyDescent="0.25">
      <c r="A35" s="11"/>
      <c r="B35" s="11" t="s">
        <v>34</v>
      </c>
      <c r="C35" s="11" t="s">
        <v>35</v>
      </c>
      <c r="D35" s="11" t="s">
        <v>36</v>
      </c>
      <c r="E35" s="11" t="s">
        <v>37</v>
      </c>
      <c r="F35" s="11" t="s">
        <v>38</v>
      </c>
      <c r="N35" s="11"/>
      <c r="O35" s="11"/>
      <c r="P35" s="11"/>
      <c r="Q35" s="11"/>
      <c r="R35" s="11"/>
      <c r="S35" s="11"/>
    </row>
    <row r="36" spans="1:22" x14ac:dyDescent="0.25">
      <c r="A36" s="9" t="s">
        <v>30</v>
      </c>
      <c r="B36" s="9">
        <v>1</v>
      </c>
      <c r="C36" s="9">
        <v>2.4146571571428566</v>
      </c>
      <c r="D36" s="9">
        <v>2.4146571571428566</v>
      </c>
      <c r="E36" s="9">
        <v>28171000.166676369</v>
      </c>
      <c r="F36" s="9">
        <v>7.5604320625968095E-15</v>
      </c>
      <c r="N36" s="9"/>
      <c r="O36" s="9"/>
      <c r="P36" s="9"/>
      <c r="Q36" s="9"/>
      <c r="R36" s="9"/>
      <c r="S36" s="9"/>
    </row>
    <row r="37" spans="1:22" x14ac:dyDescent="0.25">
      <c r="A37" s="9" t="s">
        <v>31</v>
      </c>
      <c r="B37" s="9">
        <v>4</v>
      </c>
      <c r="C37" s="9">
        <v>3.428571428570247E-7</v>
      </c>
      <c r="D37" s="9">
        <v>8.5714285714256176E-8</v>
      </c>
      <c r="E37" s="9"/>
      <c r="F37" s="9"/>
      <c r="N37" s="9"/>
      <c r="O37" s="9"/>
      <c r="P37" s="9"/>
      <c r="Q37" s="9"/>
      <c r="R37" s="9"/>
      <c r="S37" s="9"/>
    </row>
    <row r="38" spans="1:22" ht="15.75" thickBot="1" x14ac:dyDescent="0.3">
      <c r="A38" s="10" t="s">
        <v>32</v>
      </c>
      <c r="B38" s="10">
        <v>5</v>
      </c>
      <c r="C38" s="10">
        <v>2.4146574999999992</v>
      </c>
      <c r="D38" s="10"/>
      <c r="E38" s="10"/>
      <c r="F38" s="10"/>
      <c r="N38" s="10"/>
      <c r="O38" s="10"/>
      <c r="P38" s="10"/>
      <c r="Q38" s="10"/>
      <c r="R38" s="10"/>
      <c r="S38" s="10"/>
    </row>
    <row r="39" spans="1:22" ht="15.75" thickBot="1" x14ac:dyDescent="0.3"/>
    <row r="40" spans="1:22" x14ac:dyDescent="0.25">
      <c r="A40" s="11"/>
      <c r="B40" s="11" t="s">
        <v>39</v>
      </c>
      <c r="C40" s="11" t="s">
        <v>27</v>
      </c>
      <c r="D40" s="11" t="s">
        <v>40</v>
      </c>
      <c r="E40" s="11" t="s">
        <v>41</v>
      </c>
      <c r="F40" s="11" t="s">
        <v>42</v>
      </c>
      <c r="G40" s="11" t="s">
        <v>43</v>
      </c>
      <c r="H40" s="11" t="s">
        <v>44</v>
      </c>
      <c r="I40" s="11" t="s">
        <v>45</v>
      </c>
      <c r="N40" s="11"/>
      <c r="O40" s="11"/>
      <c r="P40" s="11"/>
      <c r="Q40" s="11"/>
      <c r="R40" s="11"/>
      <c r="S40" s="11"/>
      <c r="T40" s="11"/>
      <c r="U40" s="11"/>
      <c r="V40" s="11"/>
    </row>
    <row r="41" spans="1:22" x14ac:dyDescent="0.25">
      <c r="A41" s="9" t="s">
        <v>33</v>
      </c>
      <c r="B41" s="9">
        <v>7.3574285714285708</v>
      </c>
      <c r="C41" s="9">
        <v>5.3832696232610075E-4</v>
      </c>
      <c r="D41" s="9">
        <v>13667.211725077375</v>
      </c>
      <c r="E41" s="9">
        <v>1.719616270277755E-16</v>
      </c>
      <c r="F41" s="9">
        <v>7.3559339361690244</v>
      </c>
      <c r="G41" s="9">
        <v>7.3589232066881172</v>
      </c>
      <c r="H41" s="9">
        <v>7.3559339361690244</v>
      </c>
      <c r="I41" s="9">
        <v>7.3589232066881172</v>
      </c>
      <c r="N41" s="9"/>
      <c r="O41" s="9"/>
      <c r="P41" s="9"/>
      <c r="Q41" s="9"/>
      <c r="R41" s="9"/>
      <c r="S41" s="9"/>
      <c r="T41" s="9"/>
      <c r="U41" s="9"/>
      <c r="V41" s="9"/>
    </row>
    <row r="42" spans="1:22" ht="15.75" thickBot="1" x14ac:dyDescent="0.3">
      <c r="A42" s="10" t="s">
        <v>46</v>
      </c>
      <c r="B42" s="10">
        <v>-0.37145714285714276</v>
      </c>
      <c r="C42" s="10">
        <v>6.9985421222364458E-5</v>
      </c>
      <c r="D42" s="10">
        <v>-5307.6360243215959</v>
      </c>
      <c r="E42" s="10">
        <v>7.5604320625968095E-15</v>
      </c>
      <c r="F42" s="10">
        <v>-0.37165145353733081</v>
      </c>
      <c r="G42" s="10">
        <v>-0.37126283217695472</v>
      </c>
      <c r="H42" s="10">
        <v>-0.37165145353733081</v>
      </c>
      <c r="I42" s="10">
        <v>-0.37126283217695472</v>
      </c>
      <c r="N42" s="10"/>
      <c r="O42" s="10"/>
      <c r="P42" s="10"/>
      <c r="Q42" s="10"/>
      <c r="R42" s="10"/>
      <c r="S42" s="10"/>
      <c r="T42" s="10"/>
      <c r="U42" s="10"/>
      <c r="V42" s="10"/>
    </row>
    <row r="43" spans="1:22" x14ac:dyDescent="0.25">
      <c r="A43" s="9"/>
      <c r="B43" s="13"/>
      <c r="C43" s="9"/>
      <c r="D43" s="9"/>
      <c r="E43" s="9"/>
      <c r="F43" s="9"/>
      <c r="G43" s="9"/>
      <c r="H43" s="9"/>
      <c r="I43" s="9"/>
    </row>
    <row r="44" spans="1:22" x14ac:dyDescent="0.25">
      <c r="A44" s="9"/>
      <c r="B44" s="13"/>
      <c r="C44" s="9"/>
      <c r="D44" s="9"/>
      <c r="E44" s="9"/>
      <c r="F44" s="9"/>
      <c r="G44" s="9"/>
      <c r="H44" s="9"/>
      <c r="I44" s="9"/>
    </row>
    <row r="45" spans="1:22" ht="15.75" thickBot="1" x14ac:dyDescent="0.3">
      <c r="A45" s="10"/>
      <c r="B45" s="14"/>
      <c r="C45" s="10"/>
      <c r="D45" s="10"/>
      <c r="E45" s="10"/>
      <c r="F45" s="10"/>
      <c r="G45" s="10"/>
      <c r="H45" s="10"/>
      <c r="I45" s="10"/>
    </row>
    <row r="50" spans="1:6" x14ac:dyDescent="0.25">
      <c r="A50" t="s">
        <v>22</v>
      </c>
    </row>
    <row r="51" spans="1:6" ht="15.75" thickBot="1" x14ac:dyDescent="0.3"/>
    <row r="52" spans="1:6" x14ac:dyDescent="0.25">
      <c r="A52" s="12" t="s">
        <v>23</v>
      </c>
      <c r="B52" s="12"/>
    </row>
    <row r="53" spans="1:6" x14ac:dyDescent="0.25">
      <c r="A53" s="9" t="s">
        <v>24</v>
      </c>
      <c r="B53" s="9">
        <v>0.99999917719972564</v>
      </c>
    </row>
    <row r="54" spans="1:6" x14ac:dyDescent="0.25">
      <c r="A54" s="9" t="s">
        <v>25</v>
      </c>
      <c r="B54" s="9">
        <v>0.9999983544001283</v>
      </c>
    </row>
    <row r="55" spans="1:6" x14ac:dyDescent="0.25">
      <c r="A55" s="9" t="s">
        <v>26</v>
      </c>
      <c r="B55" s="9">
        <v>0.99999794300016043</v>
      </c>
    </row>
    <row r="56" spans="1:6" x14ac:dyDescent="0.25">
      <c r="A56" s="9" t="s">
        <v>27</v>
      </c>
      <c r="B56" s="9">
        <v>3.236694374850702E-4</v>
      </c>
    </row>
    <row r="57" spans="1:6" ht="15.75" thickBot="1" x14ac:dyDescent="0.3">
      <c r="A57" s="10" t="s">
        <v>28</v>
      </c>
      <c r="B57" s="10">
        <v>6</v>
      </c>
    </row>
    <row r="59" spans="1:6" ht="15.75" thickBot="1" x14ac:dyDescent="0.3">
      <c r="A59" t="s">
        <v>29</v>
      </c>
    </row>
    <row r="60" spans="1:6" x14ac:dyDescent="0.25">
      <c r="A60" s="11"/>
      <c r="B60" s="11" t="s">
        <v>34</v>
      </c>
      <c r="C60" s="11" t="s">
        <v>35</v>
      </c>
      <c r="D60" s="11" t="s">
        <v>36</v>
      </c>
      <c r="E60" s="11" t="s">
        <v>37</v>
      </c>
      <c r="F60" s="11" t="s">
        <v>38</v>
      </c>
    </row>
    <row r="61" spans="1:6" x14ac:dyDescent="0.25">
      <c r="A61" s="9" t="s">
        <v>30</v>
      </c>
      <c r="B61" s="9">
        <v>1</v>
      </c>
      <c r="C61" s="9">
        <v>0.25464691428571401</v>
      </c>
      <c r="D61" s="9">
        <v>0.25464691428571401</v>
      </c>
      <c r="E61" s="9">
        <v>2430720.545454612</v>
      </c>
      <c r="F61" s="9">
        <v>1.0155001586178531E-12</v>
      </c>
    </row>
    <row r="62" spans="1:6" x14ac:dyDescent="0.25">
      <c r="A62" s="9" t="s">
        <v>31</v>
      </c>
      <c r="B62" s="9">
        <v>4</v>
      </c>
      <c r="C62" s="9">
        <v>4.1904761904760714E-7</v>
      </c>
      <c r="D62" s="9">
        <v>1.0476190476190179E-7</v>
      </c>
      <c r="E62" s="9"/>
      <c r="F62" s="9"/>
    </row>
    <row r="63" spans="1:6" ht="15.75" thickBot="1" x14ac:dyDescent="0.3">
      <c r="A63" s="10" t="s">
        <v>32</v>
      </c>
      <c r="B63" s="10">
        <v>5</v>
      </c>
      <c r="C63" s="10">
        <v>0.25464733333333306</v>
      </c>
      <c r="D63" s="10"/>
      <c r="E63" s="10"/>
      <c r="F63" s="10"/>
    </row>
    <row r="64" spans="1:6" ht="15.75" thickBot="1" x14ac:dyDescent="0.3"/>
    <row r="65" spans="1:9" x14ac:dyDescent="0.25">
      <c r="A65" s="11"/>
      <c r="B65" s="11" t="s">
        <v>39</v>
      </c>
      <c r="C65" s="11" t="s">
        <v>27</v>
      </c>
      <c r="D65" s="11" t="s">
        <v>40</v>
      </c>
      <c r="E65" s="11" t="s">
        <v>41</v>
      </c>
      <c r="F65" s="11" t="s">
        <v>42</v>
      </c>
      <c r="G65" s="11" t="s">
        <v>43</v>
      </c>
      <c r="H65" s="11" t="s">
        <v>44</v>
      </c>
      <c r="I65" s="11" t="s">
        <v>45</v>
      </c>
    </row>
    <row r="66" spans="1:9" x14ac:dyDescent="0.25">
      <c r="A66" s="9" t="s">
        <v>33</v>
      </c>
      <c r="B66" s="9">
        <v>4.8491904761904756</v>
      </c>
      <c r="C66" s="9">
        <v>9.7613240245376259E-4</v>
      </c>
      <c r="D66" s="9">
        <v>4967.7589474550532</v>
      </c>
      <c r="E66" s="9">
        <v>9.8516523110395477E-15</v>
      </c>
      <c r="F66" s="9">
        <v>4.8464802981596575</v>
      </c>
      <c r="G66" s="9">
        <v>4.8519006542212937</v>
      </c>
      <c r="H66" s="9">
        <v>4.8464802981596575</v>
      </c>
      <c r="I66" s="9">
        <v>4.8519006542212937</v>
      </c>
    </row>
    <row r="67" spans="1:9" ht="15.75" thickBot="1" x14ac:dyDescent="0.3">
      <c r="A67" s="10" t="s">
        <v>46</v>
      </c>
      <c r="B67" s="10">
        <v>-0.12062857142857139</v>
      </c>
      <c r="C67" s="10">
        <v>7.7371794329865191E-5</v>
      </c>
      <c r="D67" s="10">
        <v>-1559.07682474425</v>
      </c>
      <c r="E67" s="10">
        <v>1.0155001586178531E-12</v>
      </c>
      <c r="F67" s="10">
        <v>-0.12084338996821892</v>
      </c>
      <c r="G67" s="10">
        <v>-0.12041375288892386</v>
      </c>
      <c r="H67" s="10">
        <v>-0.12084338996821892</v>
      </c>
      <c r="I67" s="10">
        <v>-0.12041375288892386</v>
      </c>
    </row>
    <row r="70" spans="1:9" x14ac:dyDescent="0.25">
      <c r="A70" t="s">
        <v>22</v>
      </c>
    </row>
    <row r="71" spans="1:9" ht="15.75" thickBot="1" x14ac:dyDescent="0.3"/>
    <row r="72" spans="1:9" x14ac:dyDescent="0.25">
      <c r="A72" s="12" t="s">
        <v>23</v>
      </c>
      <c r="B72" s="12"/>
    </row>
    <row r="73" spans="1:9" x14ac:dyDescent="0.25">
      <c r="A73" s="9" t="s">
        <v>24</v>
      </c>
      <c r="B73" s="9">
        <v>0.99742250727714843</v>
      </c>
    </row>
    <row r="74" spans="1:9" x14ac:dyDescent="0.25">
      <c r="A74" s="9" t="s">
        <v>25</v>
      </c>
      <c r="B74" s="9">
        <v>0.9948516580230331</v>
      </c>
    </row>
    <row r="75" spans="1:9" x14ac:dyDescent="0.25">
      <c r="A75" s="9" t="s">
        <v>26</v>
      </c>
      <c r="B75" s="9">
        <v>0.994477233151981</v>
      </c>
    </row>
    <row r="76" spans="1:9" x14ac:dyDescent="0.25">
      <c r="A76" s="9" t="s">
        <v>27</v>
      </c>
      <c r="B76" s="9">
        <v>1.8496660542918323E-2</v>
      </c>
    </row>
    <row r="77" spans="1:9" ht="15.75" thickBot="1" x14ac:dyDescent="0.3">
      <c r="A77" s="10" t="s">
        <v>28</v>
      </c>
      <c r="B77" s="10">
        <v>60</v>
      </c>
    </row>
    <row r="79" spans="1:9" ht="15.75" thickBot="1" x14ac:dyDescent="0.3">
      <c r="A79" t="s">
        <v>29</v>
      </c>
    </row>
    <row r="80" spans="1:9" x14ac:dyDescent="0.25">
      <c r="A80" s="11"/>
      <c r="B80" s="11" t="s">
        <v>34</v>
      </c>
      <c r="C80" s="11" t="s">
        <v>35</v>
      </c>
      <c r="D80" s="11" t="s">
        <v>36</v>
      </c>
      <c r="E80" s="11" t="s">
        <v>37</v>
      </c>
      <c r="F80" s="11" t="s">
        <v>38</v>
      </c>
    </row>
    <row r="81" spans="1:9" x14ac:dyDescent="0.25">
      <c r="A81" s="9" t="s">
        <v>30</v>
      </c>
      <c r="B81" s="9">
        <v>4</v>
      </c>
      <c r="C81" s="9">
        <v>3.636137378515135</v>
      </c>
      <c r="D81" s="9">
        <v>0.90903434462878374</v>
      </c>
      <c r="E81" s="9">
        <v>2657.0127545947321</v>
      </c>
      <c r="F81" s="9">
        <v>3.3383754936201745E-62</v>
      </c>
    </row>
    <row r="82" spans="1:9" x14ac:dyDescent="0.25">
      <c r="A82" s="9" t="s">
        <v>31</v>
      </c>
      <c r="B82" s="9">
        <v>55</v>
      </c>
      <c r="C82" s="9">
        <v>1.8816954818197333E-2</v>
      </c>
      <c r="D82" s="9">
        <v>3.4212645123995149E-4</v>
      </c>
      <c r="E82" s="9"/>
      <c r="F82" s="9"/>
    </row>
    <row r="83" spans="1:9" ht="15.75" thickBot="1" x14ac:dyDescent="0.3">
      <c r="A83" s="10" t="s">
        <v>32</v>
      </c>
      <c r="B83" s="10">
        <v>59</v>
      </c>
      <c r="C83" s="10">
        <v>3.6549543333333321</v>
      </c>
      <c r="D83" s="10"/>
      <c r="E83" s="10"/>
      <c r="F83" s="10"/>
    </row>
    <row r="84" spans="1:9" ht="15.75" thickBot="1" x14ac:dyDescent="0.3"/>
    <row r="85" spans="1:9" x14ac:dyDescent="0.25">
      <c r="A85" s="11"/>
      <c r="B85" s="11" t="s">
        <v>39</v>
      </c>
      <c r="C85" s="11" t="s">
        <v>27</v>
      </c>
      <c r="D85" s="11" t="s">
        <v>40</v>
      </c>
      <c r="E85" s="11" t="s">
        <v>41</v>
      </c>
      <c r="F85" s="11" t="s">
        <v>42</v>
      </c>
      <c r="G85" s="11" t="s">
        <v>43</v>
      </c>
      <c r="H85" s="11" t="s">
        <v>44</v>
      </c>
      <c r="I85" s="11" t="s">
        <v>45</v>
      </c>
    </row>
    <row r="86" spans="1:9" x14ac:dyDescent="0.25">
      <c r="A86" s="9" t="s">
        <v>33</v>
      </c>
      <c r="B86" s="13">
        <v>7.8169194472138059</v>
      </c>
      <c r="C86" s="9">
        <v>0.11601898684216853</v>
      </c>
      <c r="D86" s="9">
        <v>67.376208498078782</v>
      </c>
      <c r="E86" s="9">
        <v>1.5156206416861408E-54</v>
      </c>
      <c r="F86" s="9">
        <v>7.5844122018702658</v>
      </c>
      <c r="G86" s="9">
        <v>8.0494266925573452</v>
      </c>
      <c r="H86" s="9">
        <v>7.5844122018702658</v>
      </c>
      <c r="I86" s="9">
        <v>8.0494266925573452</v>
      </c>
    </row>
    <row r="87" spans="1:9" x14ac:dyDescent="0.25">
      <c r="A87" s="9" t="s">
        <v>46</v>
      </c>
      <c r="B87" s="13">
        <v>1.5964912006195482E-6</v>
      </c>
      <c r="C87" s="9">
        <v>3.8854786589895606E-8</v>
      </c>
      <c r="D87" s="9">
        <v>41.088662189042218</v>
      </c>
      <c r="E87" s="9">
        <v>5.7396872589165776E-43</v>
      </c>
      <c r="F87" s="9">
        <v>1.518624468248255E-6</v>
      </c>
      <c r="G87" s="9">
        <v>1.6743579329908414E-6</v>
      </c>
      <c r="H87" s="9">
        <v>1.518624468248255E-6</v>
      </c>
      <c r="I87" s="9">
        <v>1.6743579329908414E-6</v>
      </c>
    </row>
    <row r="88" spans="1:9" x14ac:dyDescent="0.25">
      <c r="A88" s="9" t="s">
        <v>47</v>
      </c>
      <c r="B88" s="13">
        <v>-2.8404123543691423E-4</v>
      </c>
      <c r="C88" s="9">
        <v>7.0958197566689968E-6</v>
      </c>
      <c r="D88" s="9">
        <v>-40.029375770143886</v>
      </c>
      <c r="E88" s="9">
        <v>2.3063644308364901E-42</v>
      </c>
      <c r="F88" s="9">
        <v>-2.9826157600342678E-4</v>
      </c>
      <c r="G88" s="9">
        <v>-2.6982089487040167E-4</v>
      </c>
      <c r="H88" s="9">
        <v>-2.9826157600342678E-4</v>
      </c>
      <c r="I88" s="9">
        <v>-2.6982089487040167E-4</v>
      </c>
    </row>
    <row r="89" spans="1:9" x14ac:dyDescent="0.25">
      <c r="A89" s="9" t="s">
        <v>48</v>
      </c>
      <c r="B89" s="13">
        <v>1.8513782920677787E-2</v>
      </c>
      <c r="C89" s="9">
        <v>4.5979875858992788E-4</v>
      </c>
      <c r="D89" s="9">
        <v>40.264969347577832</v>
      </c>
      <c r="E89" s="9">
        <v>1.6877249692497315E-42</v>
      </c>
      <c r="F89" s="9">
        <v>1.7592325617162816E-2</v>
      </c>
      <c r="G89" s="9">
        <v>1.9435240224192758E-2</v>
      </c>
      <c r="H89" s="9">
        <v>1.7592325617162816E-2</v>
      </c>
      <c r="I89" s="9">
        <v>1.9435240224192758E-2</v>
      </c>
    </row>
    <row r="90" spans="1:9" ht="15.75" thickBot="1" x14ac:dyDescent="0.3">
      <c r="A90" s="10" t="s">
        <v>49</v>
      </c>
      <c r="B90" s="14">
        <v>-0.52930476358886858</v>
      </c>
      <c r="C90" s="10">
        <v>1.2397818576035972E-2</v>
      </c>
      <c r="D90" s="10">
        <v>-42.693378705506618</v>
      </c>
      <c r="E90" s="10">
        <v>7.4320304437173825E-44</v>
      </c>
      <c r="F90" s="10">
        <v>-0.55415054723033874</v>
      </c>
      <c r="G90" s="10">
        <v>-0.50445897994739841</v>
      </c>
      <c r="H90" s="10">
        <v>-0.55415054723033874</v>
      </c>
      <c r="I90" s="10">
        <v>-0.50445897994739841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E458-D2A9-4AA0-837A-517925EFA987}">
  <dimension ref="A1:I83"/>
  <sheetViews>
    <sheetView topLeftCell="A20" workbookViewId="0">
      <selection activeCell="B80" sqref="B80"/>
    </sheetView>
  </sheetViews>
  <sheetFormatPr defaultRowHeight="15" x14ac:dyDescent="0.25"/>
  <cols>
    <col min="1" max="1" width="17.42578125" bestFit="1" customWidth="1"/>
    <col min="2" max="2" width="2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1</v>
      </c>
    </row>
    <row r="5" spans="1:9" x14ac:dyDescent="0.25">
      <c r="A5" s="9" t="s">
        <v>25</v>
      </c>
      <c r="B5" s="9">
        <v>1</v>
      </c>
    </row>
    <row r="6" spans="1:9" x14ac:dyDescent="0.25">
      <c r="A6" s="9" t="s">
        <v>26</v>
      </c>
      <c r="B6" s="9">
        <v>65535</v>
      </c>
    </row>
    <row r="7" spans="1:9" x14ac:dyDescent="0.25">
      <c r="A7" s="9" t="s">
        <v>27</v>
      </c>
      <c r="B7" s="9">
        <v>0</v>
      </c>
    </row>
    <row r="8" spans="1:9" ht="15.75" thickBot="1" x14ac:dyDescent="0.3">
      <c r="A8" s="10" t="s">
        <v>28</v>
      </c>
      <c r="B8" s="10">
        <v>4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3</v>
      </c>
      <c r="C12" s="9">
        <v>3.1210999999999996E-2</v>
      </c>
      <c r="D12" s="9">
        <v>1.0403666666666665E-2</v>
      </c>
      <c r="E12" s="9" t="e">
        <v>#NUM!</v>
      </c>
      <c r="F12" s="9" t="e">
        <v>#NUM!</v>
      </c>
    </row>
    <row r="13" spans="1:9" x14ac:dyDescent="0.25">
      <c r="A13" s="9" t="s">
        <v>31</v>
      </c>
      <c r="B13" s="9">
        <v>0</v>
      </c>
      <c r="C13" s="9">
        <v>0</v>
      </c>
      <c r="D13" s="9">
        <v>65535</v>
      </c>
      <c r="E13" s="9"/>
      <c r="F13" s="9"/>
    </row>
    <row r="14" spans="1:9" ht="15.75" thickBot="1" x14ac:dyDescent="0.3">
      <c r="A14" s="10" t="s">
        <v>32</v>
      </c>
      <c r="B14" s="10">
        <v>3</v>
      </c>
      <c r="C14" s="10">
        <v>3.1210999999999996E-2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0.66325352112675962</v>
      </c>
      <c r="C17" s="9">
        <v>0</v>
      </c>
      <c r="D17" s="9">
        <v>65535</v>
      </c>
      <c r="E17" s="9" t="e">
        <v>#NUM!</v>
      </c>
      <c r="F17" s="9">
        <v>0.66325352112675962</v>
      </c>
      <c r="G17" s="9">
        <v>0.66325352112675962</v>
      </c>
      <c r="H17" s="9">
        <v>0.66325352112675962</v>
      </c>
      <c r="I17" s="9">
        <v>0.66325352112675962</v>
      </c>
    </row>
    <row r="18" spans="1:9" x14ac:dyDescent="0.25">
      <c r="A18" s="9" t="s">
        <v>46</v>
      </c>
      <c r="B18" s="9">
        <v>-5.1830985915491041E-4</v>
      </c>
      <c r="C18" s="9">
        <v>0</v>
      </c>
      <c r="D18" s="9">
        <v>65535</v>
      </c>
      <c r="E18" s="9" t="e">
        <v>#NUM!</v>
      </c>
      <c r="F18" s="9">
        <v>-5.1830985915491041E-4</v>
      </c>
      <c r="G18" s="9">
        <v>-5.1830985915491041E-4</v>
      </c>
      <c r="H18" s="9">
        <v>-5.1830985915491041E-4</v>
      </c>
      <c r="I18" s="9">
        <v>-5.1830985915491041E-4</v>
      </c>
    </row>
    <row r="19" spans="1:9" x14ac:dyDescent="0.25">
      <c r="A19" s="9" t="s">
        <v>47</v>
      </c>
      <c r="B19" s="9">
        <v>7.5154929577462889E-3</v>
      </c>
      <c r="C19" s="9">
        <v>0</v>
      </c>
      <c r="D19" s="9">
        <v>65535</v>
      </c>
      <c r="E19" s="9" t="e">
        <v>#NUM!</v>
      </c>
      <c r="F19" s="9">
        <v>7.5154929577462889E-3</v>
      </c>
      <c r="G19" s="9">
        <v>7.5154929577462889E-3</v>
      </c>
      <c r="H19" s="9">
        <v>7.5154929577462889E-3</v>
      </c>
      <c r="I19" s="9">
        <v>7.5154929577462889E-3</v>
      </c>
    </row>
    <row r="20" spans="1:9" ht="15.75" thickBot="1" x14ac:dyDescent="0.3">
      <c r="A20" s="10" t="s">
        <v>48</v>
      </c>
      <c r="B20" s="10">
        <v>-3.9909859154929075E-2</v>
      </c>
      <c r="C20" s="10">
        <v>0</v>
      </c>
      <c r="D20" s="10">
        <v>65535</v>
      </c>
      <c r="E20" s="10" t="e">
        <v>#NUM!</v>
      </c>
      <c r="F20" s="10">
        <v>-3.9909859154929075E-2</v>
      </c>
      <c r="G20" s="10">
        <v>-3.9909859154929075E-2</v>
      </c>
      <c r="H20" s="10">
        <v>-3.9909859154929075E-2</v>
      </c>
      <c r="I20" s="10">
        <v>-3.9909859154929075E-2</v>
      </c>
    </row>
    <row r="23" spans="1:9" x14ac:dyDescent="0.25">
      <c r="A23" t="s">
        <v>22</v>
      </c>
    </row>
    <row r="24" spans="1:9" ht="15.75" thickBot="1" x14ac:dyDescent="0.3"/>
    <row r="25" spans="1:9" x14ac:dyDescent="0.25">
      <c r="A25" s="12" t="s">
        <v>23</v>
      </c>
      <c r="B25" s="12"/>
    </row>
    <row r="26" spans="1:9" x14ac:dyDescent="0.25">
      <c r="A26" s="9" t="s">
        <v>24</v>
      </c>
      <c r="B26" s="9">
        <v>1</v>
      </c>
    </row>
    <row r="27" spans="1:9" x14ac:dyDescent="0.25">
      <c r="A27" s="9" t="s">
        <v>25</v>
      </c>
      <c r="B27" s="9">
        <v>1</v>
      </c>
    </row>
    <row r="28" spans="1:9" x14ac:dyDescent="0.25">
      <c r="A28" s="9" t="s">
        <v>26</v>
      </c>
      <c r="B28" s="9">
        <v>1</v>
      </c>
    </row>
    <row r="29" spans="1:9" x14ac:dyDescent="0.25">
      <c r="A29" s="9" t="s">
        <v>27</v>
      </c>
      <c r="B29" s="9">
        <v>2.157389788363665E-17</v>
      </c>
    </row>
    <row r="30" spans="1:9" ht="15.75" thickBot="1" x14ac:dyDescent="0.3">
      <c r="A30" s="10" t="s">
        <v>28</v>
      </c>
      <c r="B30" s="10">
        <v>5</v>
      </c>
    </row>
    <row r="32" spans="1:9" ht="15.75" thickBot="1" x14ac:dyDescent="0.3">
      <c r="A32" t="s">
        <v>29</v>
      </c>
    </row>
    <row r="33" spans="1:9" x14ac:dyDescent="0.25">
      <c r="A33" s="11"/>
      <c r="B33" s="11" t="s">
        <v>34</v>
      </c>
      <c r="C33" s="11" t="s">
        <v>35</v>
      </c>
      <c r="D33" s="11" t="s">
        <v>36</v>
      </c>
      <c r="E33" s="11" t="s">
        <v>37</v>
      </c>
      <c r="F33" s="11" t="s">
        <v>38</v>
      </c>
    </row>
    <row r="34" spans="1:9" x14ac:dyDescent="0.25">
      <c r="A34" s="9" t="s">
        <v>30</v>
      </c>
      <c r="B34" s="9">
        <v>1</v>
      </c>
      <c r="C34" s="9">
        <v>5.2899999999999996E-3</v>
      </c>
      <c r="D34" s="9">
        <v>5.2899999999999996E-3</v>
      </c>
      <c r="E34" s="9">
        <v>1.1365758778613478E+31</v>
      </c>
      <c r="F34" s="9">
        <v>5.7553679521948279E-47</v>
      </c>
    </row>
    <row r="35" spans="1:9" x14ac:dyDescent="0.25">
      <c r="A35" s="9" t="s">
        <v>31</v>
      </c>
      <c r="B35" s="9">
        <v>3</v>
      </c>
      <c r="C35" s="9">
        <v>1.396299209680746E-33</v>
      </c>
      <c r="D35" s="9">
        <v>4.6543306989358197E-34</v>
      </c>
      <c r="E35" s="9"/>
      <c r="F35" s="9"/>
    </row>
    <row r="36" spans="1:9" ht="15.75" thickBot="1" x14ac:dyDescent="0.3">
      <c r="A36" s="10" t="s">
        <v>32</v>
      </c>
      <c r="B36" s="10">
        <v>4</v>
      </c>
      <c r="C36" s="10">
        <v>5.2899999999999996E-3</v>
      </c>
      <c r="D36" s="10"/>
      <c r="E36" s="10"/>
      <c r="F36" s="10"/>
    </row>
    <row r="37" spans="1:9" ht="15.75" thickBot="1" x14ac:dyDescent="0.3"/>
    <row r="38" spans="1:9" x14ac:dyDescent="0.25">
      <c r="A38" s="11"/>
      <c r="B38" s="11" t="s">
        <v>39</v>
      </c>
      <c r="C38" s="11" t="s">
        <v>27</v>
      </c>
      <c r="D38" s="11" t="s">
        <v>40</v>
      </c>
      <c r="E38" s="11" t="s">
        <v>41</v>
      </c>
      <c r="F38" s="11" t="s">
        <v>42</v>
      </c>
      <c r="G38" s="11" t="s">
        <v>43</v>
      </c>
      <c r="H38" s="11" t="s">
        <v>44</v>
      </c>
      <c r="I38" s="11" t="s">
        <v>45</v>
      </c>
    </row>
    <row r="39" spans="1:9" x14ac:dyDescent="0.25">
      <c r="A39" s="9" t="s">
        <v>33</v>
      </c>
      <c r="B39" s="9">
        <v>0.39599999999999991</v>
      </c>
      <c r="C39" s="9">
        <v>5.5424347188736844E-17</v>
      </c>
      <c r="D39" s="9">
        <v>7144874411447714</v>
      </c>
      <c r="E39" s="9">
        <v>6.0462617969836945E-48</v>
      </c>
      <c r="F39" s="9">
        <v>0.39599999999999974</v>
      </c>
      <c r="G39" s="9">
        <v>0.39600000000000007</v>
      </c>
      <c r="H39" s="9">
        <v>0.39599999999999974</v>
      </c>
      <c r="I39" s="9">
        <v>0.39600000000000007</v>
      </c>
    </row>
    <row r="40" spans="1:9" ht="15.75" thickBot="1" x14ac:dyDescent="0.3">
      <c r="A40" s="10" t="s">
        <v>46</v>
      </c>
      <c r="B40" s="10">
        <v>-2.2999999999999989E-2</v>
      </c>
      <c r="C40" s="10">
        <v>6.8222655320178067E-18</v>
      </c>
      <c r="D40" s="10">
        <v>-3371314102633195</v>
      </c>
      <c r="E40" s="10">
        <v>5.7553679521948279E-47</v>
      </c>
      <c r="F40" s="10">
        <v>-2.300000000000001E-2</v>
      </c>
      <c r="G40" s="10">
        <v>-2.2999999999999968E-2</v>
      </c>
      <c r="H40" s="10">
        <v>-2.300000000000001E-2</v>
      </c>
      <c r="I40" s="10">
        <v>-2.2999999999999968E-2</v>
      </c>
    </row>
    <row r="43" spans="1:9" x14ac:dyDescent="0.25">
      <c r="A43" t="s">
        <v>22</v>
      </c>
    </row>
    <row r="44" spans="1:9" ht="15.75" thickBot="1" x14ac:dyDescent="0.3"/>
    <row r="45" spans="1:9" x14ac:dyDescent="0.25">
      <c r="A45" s="12" t="s">
        <v>23</v>
      </c>
      <c r="B45" s="12"/>
    </row>
    <row r="46" spans="1:9" x14ac:dyDescent="0.25">
      <c r="A46" s="9" t="s">
        <v>24</v>
      </c>
      <c r="B46" s="9">
        <v>0.99973343995261477</v>
      </c>
    </row>
    <row r="47" spans="1:9" x14ac:dyDescent="0.25">
      <c r="A47" s="9" t="s">
        <v>25</v>
      </c>
      <c r="B47" s="9">
        <v>0.99946695095948834</v>
      </c>
    </row>
    <row r="48" spans="1:9" x14ac:dyDescent="0.25">
      <c r="A48" s="9" t="s">
        <v>26</v>
      </c>
      <c r="B48" s="9">
        <v>0.99928926794598449</v>
      </c>
    </row>
    <row r="49" spans="1:9" x14ac:dyDescent="0.25">
      <c r="A49" s="9" t="s">
        <v>27</v>
      </c>
      <c r="B49" s="9">
        <v>3.1622776601684103E-4</v>
      </c>
    </row>
    <row r="50" spans="1:9" ht="15.75" thickBot="1" x14ac:dyDescent="0.3">
      <c r="A50" s="10" t="s">
        <v>28</v>
      </c>
      <c r="B50" s="10">
        <v>5</v>
      </c>
    </row>
    <row r="52" spans="1:9" ht="15.75" thickBot="1" x14ac:dyDescent="0.3">
      <c r="A52" t="s">
        <v>29</v>
      </c>
    </row>
    <row r="53" spans="1:9" x14ac:dyDescent="0.25">
      <c r="A53" s="11"/>
      <c r="B53" s="11" t="s">
        <v>34</v>
      </c>
      <c r="C53" s="11" t="s">
        <v>35</v>
      </c>
      <c r="D53" s="11" t="s">
        <v>36</v>
      </c>
      <c r="E53" s="11" t="s">
        <v>37</v>
      </c>
      <c r="F53" s="11" t="s">
        <v>38</v>
      </c>
    </row>
    <row r="54" spans="1:9" x14ac:dyDescent="0.25">
      <c r="A54" s="9" t="s">
        <v>30</v>
      </c>
      <c r="B54" s="9">
        <v>1</v>
      </c>
      <c r="C54" s="9">
        <v>5.6249999999999985E-4</v>
      </c>
      <c r="D54" s="9">
        <v>5.6249999999999985E-4</v>
      </c>
      <c r="E54" s="9">
        <v>5624.9999999998881</v>
      </c>
      <c r="F54" s="9">
        <v>5.2240710774151941E-6</v>
      </c>
    </row>
    <row r="55" spans="1:9" x14ac:dyDescent="0.25">
      <c r="A55" s="9" t="s">
        <v>31</v>
      </c>
      <c r="B55" s="9">
        <v>3</v>
      </c>
      <c r="C55" s="9">
        <v>3.0000000000000586E-7</v>
      </c>
      <c r="D55" s="9">
        <v>1.0000000000000195E-7</v>
      </c>
      <c r="E55" s="9"/>
      <c r="F55" s="9"/>
    </row>
    <row r="56" spans="1:9" ht="15.75" thickBot="1" x14ac:dyDescent="0.3">
      <c r="A56" s="10" t="s">
        <v>32</v>
      </c>
      <c r="B56" s="10">
        <v>4</v>
      </c>
      <c r="C56" s="10">
        <v>5.627999999999998E-4</v>
      </c>
      <c r="D56" s="10"/>
      <c r="E56" s="10"/>
      <c r="F56" s="10"/>
    </row>
    <row r="57" spans="1:9" ht="15.75" thickBot="1" x14ac:dyDescent="0.3"/>
    <row r="58" spans="1:9" x14ac:dyDescent="0.25">
      <c r="A58" s="11"/>
      <c r="B58" s="11" t="s">
        <v>39</v>
      </c>
      <c r="C58" s="11" t="s">
        <v>27</v>
      </c>
      <c r="D58" s="11" t="s">
        <v>40</v>
      </c>
      <c r="E58" s="11" t="s">
        <v>41</v>
      </c>
      <c r="F58" s="11" t="s">
        <v>42</v>
      </c>
      <c r="G58" s="11" t="s">
        <v>43</v>
      </c>
      <c r="H58" s="11" t="s">
        <v>44</v>
      </c>
      <c r="I58" s="11" t="s">
        <v>45</v>
      </c>
    </row>
    <row r="59" spans="1:9" x14ac:dyDescent="0.25">
      <c r="A59" s="9" t="s">
        <v>33</v>
      </c>
      <c r="B59" s="9">
        <v>0.24069999999999997</v>
      </c>
      <c r="C59" s="9">
        <v>1.3076696830622149E-3</v>
      </c>
      <c r="D59" s="9">
        <v>184.06789047547889</v>
      </c>
      <c r="E59" s="9">
        <v>3.5358228414602371E-7</v>
      </c>
      <c r="F59" s="9">
        <v>0.2365384114486071</v>
      </c>
      <c r="G59" s="9">
        <v>0.24486158855139284</v>
      </c>
      <c r="H59" s="9">
        <v>0.2365384114486071</v>
      </c>
      <c r="I59" s="9">
        <v>0.24486158855139284</v>
      </c>
    </row>
    <row r="60" spans="1:9" ht="15.75" thickBot="1" x14ac:dyDescent="0.3">
      <c r="A60" s="10" t="s">
        <v>46</v>
      </c>
      <c r="B60" s="10">
        <v>-7.499999999999998E-3</v>
      </c>
      <c r="C60" s="10">
        <v>1.0000000000000098E-4</v>
      </c>
      <c r="D60" s="10">
        <v>-74.999999999999247</v>
      </c>
      <c r="E60" s="10">
        <v>5.2240710774152034E-6</v>
      </c>
      <c r="F60" s="10">
        <v>-7.8182446305283728E-3</v>
      </c>
      <c r="G60" s="10">
        <v>-7.181755369471624E-3</v>
      </c>
      <c r="H60" s="10">
        <v>-7.8182446305283728E-3</v>
      </c>
      <c r="I60" s="10">
        <v>-7.181755369471624E-3</v>
      </c>
    </row>
    <row r="63" spans="1:9" x14ac:dyDescent="0.25">
      <c r="A63" t="s">
        <v>22</v>
      </c>
    </row>
    <row r="64" spans="1:9" ht="15.75" thickBot="1" x14ac:dyDescent="0.3"/>
    <row r="65" spans="1:9" x14ac:dyDescent="0.25">
      <c r="A65" s="12" t="s">
        <v>23</v>
      </c>
      <c r="B65" s="12"/>
    </row>
    <row r="66" spans="1:9" x14ac:dyDescent="0.25">
      <c r="A66" s="9" t="s">
        <v>24</v>
      </c>
      <c r="B66" s="9">
        <v>0.99956945440946454</v>
      </c>
    </row>
    <row r="67" spans="1:9" x14ac:dyDescent="0.25">
      <c r="A67" s="9" t="s">
        <v>25</v>
      </c>
      <c r="B67" s="9">
        <v>0.99913909418843461</v>
      </c>
    </row>
    <row r="68" spans="1:9" x14ac:dyDescent="0.25">
      <c r="A68" s="9" t="s">
        <v>26</v>
      </c>
      <c r="B68" s="9">
        <v>0.99907648285668438</v>
      </c>
    </row>
    <row r="69" spans="1:9" x14ac:dyDescent="0.25">
      <c r="A69" s="9" t="s">
        <v>27</v>
      </c>
      <c r="B69" s="9">
        <v>4.3192575131553945E-4</v>
      </c>
    </row>
    <row r="70" spans="1:9" ht="15.75" thickBot="1" x14ac:dyDescent="0.3">
      <c r="A70" s="10" t="s">
        <v>28</v>
      </c>
      <c r="B70" s="10">
        <v>60</v>
      </c>
    </row>
    <row r="72" spans="1:9" ht="15.75" thickBot="1" x14ac:dyDescent="0.3">
      <c r="A72" t="s">
        <v>29</v>
      </c>
    </row>
    <row r="73" spans="1:9" x14ac:dyDescent="0.25">
      <c r="A73" s="11"/>
      <c r="B73" s="11" t="s">
        <v>34</v>
      </c>
      <c r="C73" s="11" t="s">
        <v>35</v>
      </c>
      <c r="D73" s="11" t="s">
        <v>36</v>
      </c>
      <c r="E73" s="11" t="s">
        <v>37</v>
      </c>
      <c r="F73" s="11" t="s">
        <v>38</v>
      </c>
    </row>
    <row r="74" spans="1:9" x14ac:dyDescent="0.25">
      <c r="A74" s="9" t="s">
        <v>30</v>
      </c>
      <c r="B74" s="9">
        <v>4</v>
      </c>
      <c r="C74" s="9">
        <v>1.1908339207994273E-2</v>
      </c>
      <c r="D74" s="9">
        <v>2.9770848019985683E-3</v>
      </c>
      <c r="E74" s="9">
        <v>15957.799750604892</v>
      </c>
      <c r="F74" s="9">
        <v>1.4647517640014173E-83</v>
      </c>
    </row>
    <row r="75" spans="1:9" x14ac:dyDescent="0.25">
      <c r="A75" s="9" t="s">
        <v>31</v>
      </c>
      <c r="B75" s="9">
        <v>55</v>
      </c>
      <c r="C75" s="9">
        <v>1.0260792005722128E-5</v>
      </c>
      <c r="D75" s="9">
        <v>1.8655985464949324E-7</v>
      </c>
      <c r="E75" s="9"/>
      <c r="F75" s="9"/>
    </row>
    <row r="76" spans="1:9" ht="15.75" thickBot="1" x14ac:dyDescent="0.3">
      <c r="A76" s="10" t="s">
        <v>32</v>
      </c>
      <c r="B76" s="10">
        <v>59</v>
      </c>
      <c r="C76" s="10">
        <v>1.1918599999999996E-2</v>
      </c>
      <c r="D76" s="10"/>
      <c r="E76" s="10"/>
      <c r="F76" s="10"/>
    </row>
    <row r="77" spans="1:9" ht="15.75" thickBot="1" x14ac:dyDescent="0.3"/>
    <row r="78" spans="1:9" x14ac:dyDescent="0.25">
      <c r="A78" s="11"/>
      <c r="B78" s="11" t="s">
        <v>39</v>
      </c>
      <c r="C78" s="11" t="s">
        <v>27</v>
      </c>
      <c r="D78" s="11" t="s">
        <v>40</v>
      </c>
      <c r="E78" s="11" t="s">
        <v>41</v>
      </c>
      <c r="F78" s="11" t="s">
        <v>42</v>
      </c>
      <c r="G78" s="11" t="s">
        <v>43</v>
      </c>
      <c r="H78" s="11" t="s">
        <v>44</v>
      </c>
      <c r="I78" s="11" t="s">
        <v>45</v>
      </c>
    </row>
    <row r="79" spans="1:9" x14ac:dyDescent="0.25">
      <c r="A79" s="9" t="s">
        <v>33</v>
      </c>
      <c r="B79" s="15">
        <v>0.27187865702308411</v>
      </c>
      <c r="C79" s="9">
        <v>2.709223534831938E-3</v>
      </c>
      <c r="D79" s="9">
        <v>100.35298067051143</v>
      </c>
      <c r="E79" s="9">
        <v>5.5167883303175663E-64</v>
      </c>
      <c r="F79" s="9">
        <v>0.26644925173133999</v>
      </c>
      <c r="G79" s="9">
        <v>0.27730806231482824</v>
      </c>
      <c r="H79" s="9">
        <v>0.26644925173133999</v>
      </c>
      <c r="I79" s="9">
        <v>0.27730806231482824</v>
      </c>
    </row>
    <row r="80" spans="1:9" x14ac:dyDescent="0.25">
      <c r="A80" s="9" t="s">
        <v>46</v>
      </c>
      <c r="B80" s="15">
        <v>3.3001308775317081E-8</v>
      </c>
      <c r="C80" s="9">
        <v>9.073196132407238E-10</v>
      </c>
      <c r="D80" s="9">
        <v>36.372308383640551</v>
      </c>
      <c r="E80" s="9">
        <v>3.7103284470423576E-40</v>
      </c>
      <c r="F80" s="9">
        <v>3.1182999637626086E-8</v>
      </c>
      <c r="G80" s="9">
        <v>3.4819617913008076E-8</v>
      </c>
      <c r="H80" s="9">
        <v>3.1182999637626086E-8</v>
      </c>
      <c r="I80" s="9">
        <v>3.4819617913008076E-8</v>
      </c>
    </row>
    <row r="81" spans="1:9" x14ac:dyDescent="0.25">
      <c r="A81" s="9" t="s">
        <v>47</v>
      </c>
      <c r="B81" s="15">
        <v>-6.2440645273837676E-6</v>
      </c>
      <c r="C81" s="9">
        <v>1.656984120180725E-7</v>
      </c>
      <c r="D81" s="9">
        <v>-37.683309401316023</v>
      </c>
      <c r="E81" s="9">
        <v>5.6974123452179319E-41</v>
      </c>
      <c r="F81" s="9">
        <v>-6.5761315655878812E-6</v>
      </c>
      <c r="G81" s="9">
        <v>-5.911997489179654E-6</v>
      </c>
      <c r="H81" s="9">
        <v>-6.5761315655878812E-6</v>
      </c>
      <c r="I81" s="9">
        <v>-5.911997489179654E-6</v>
      </c>
    </row>
    <row r="82" spans="1:9" x14ac:dyDescent="0.25">
      <c r="A82" s="9" t="s">
        <v>48</v>
      </c>
      <c r="B82" s="15">
        <v>4.4857256669714261E-4</v>
      </c>
      <c r="C82" s="9">
        <v>1.0737015138332256E-5</v>
      </c>
      <c r="D82" s="9">
        <v>41.778144197235235</v>
      </c>
      <c r="E82" s="9">
        <v>2.3633054384305296E-43</v>
      </c>
      <c r="F82" s="9">
        <v>4.2705510752107128E-4</v>
      </c>
      <c r="G82" s="9">
        <v>4.7009002587321394E-4</v>
      </c>
      <c r="H82" s="9">
        <v>4.2705510752107128E-4</v>
      </c>
      <c r="I82" s="9">
        <v>4.7009002587321394E-4</v>
      </c>
    </row>
    <row r="83" spans="1:9" ht="15.75" thickBot="1" x14ac:dyDescent="0.3">
      <c r="A83" s="10" t="s">
        <v>49</v>
      </c>
      <c r="B83" s="16">
        <v>-1.4982528309101847E-2</v>
      </c>
      <c r="C83" s="10">
        <v>2.8950831912078818E-4</v>
      </c>
      <c r="D83" s="10">
        <v>-51.751633095043672</v>
      </c>
      <c r="E83" s="10">
        <v>2.4289296892359637E-48</v>
      </c>
      <c r="F83" s="10">
        <v>-1.5562715945754672E-2</v>
      </c>
      <c r="G83" s="10">
        <v>-1.4402340672449021E-2</v>
      </c>
      <c r="H83" s="10">
        <v>-1.5562715945754672E-2</v>
      </c>
      <c r="I83" s="10">
        <v>-1.4402340672449021E-2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A75A-43A7-4FD1-A38F-0A3D2C4986F1}">
  <dimension ref="A1:I83"/>
  <sheetViews>
    <sheetView topLeftCell="A43" workbookViewId="0">
      <selection activeCell="J71" sqref="J71"/>
    </sheetView>
  </sheetViews>
  <sheetFormatPr defaultRowHeight="15" x14ac:dyDescent="0.25"/>
  <cols>
    <col min="1" max="1" width="18" bestFit="1" customWidth="1"/>
    <col min="2" max="2" width="23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1</v>
      </c>
    </row>
    <row r="5" spans="1:9" x14ac:dyDescent="0.25">
      <c r="A5" s="9" t="s">
        <v>25</v>
      </c>
      <c r="B5" s="9">
        <v>1</v>
      </c>
    </row>
    <row r="6" spans="1:9" x14ac:dyDescent="0.25">
      <c r="A6" s="9" t="s">
        <v>26</v>
      </c>
      <c r="B6" s="9">
        <v>65535</v>
      </c>
    </row>
    <row r="7" spans="1:9" x14ac:dyDescent="0.25">
      <c r="A7" s="9" t="s">
        <v>27</v>
      </c>
      <c r="B7" s="9">
        <v>0</v>
      </c>
    </row>
    <row r="8" spans="1:9" ht="15.75" thickBot="1" x14ac:dyDescent="0.3">
      <c r="A8" s="10" t="s">
        <v>28</v>
      </c>
      <c r="B8" s="10">
        <v>4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3</v>
      </c>
      <c r="C12" s="9">
        <v>1.2404749999999994E-2</v>
      </c>
      <c r="D12" s="9">
        <v>4.1349166666666643E-3</v>
      </c>
      <c r="E12" s="9" t="e">
        <v>#NUM!</v>
      </c>
      <c r="F12" s="9" t="e">
        <v>#NUM!</v>
      </c>
    </row>
    <row r="13" spans="1:9" x14ac:dyDescent="0.25">
      <c r="A13" s="9" t="s">
        <v>31</v>
      </c>
      <c r="B13" s="9">
        <v>0</v>
      </c>
      <c r="C13" s="9">
        <v>0</v>
      </c>
      <c r="D13" s="9">
        <v>65535</v>
      </c>
      <c r="E13" s="9"/>
      <c r="F13" s="9"/>
    </row>
    <row r="14" spans="1:9" ht="15.75" thickBot="1" x14ac:dyDescent="0.3">
      <c r="A14" s="10" t="s">
        <v>32</v>
      </c>
      <c r="B14" s="10">
        <v>3</v>
      </c>
      <c r="C14" s="10">
        <v>1.2404749999999994E-2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0.57698591549295686</v>
      </c>
      <c r="C17" s="9">
        <v>0</v>
      </c>
      <c r="D17" s="9">
        <v>65535</v>
      </c>
      <c r="E17" s="9" t="e">
        <v>#NUM!</v>
      </c>
      <c r="F17" s="9">
        <v>0.57698591549295686</v>
      </c>
      <c r="G17" s="9">
        <v>0.57698591549295686</v>
      </c>
      <c r="H17" s="9">
        <v>0.57698591549295686</v>
      </c>
      <c r="I17" s="9">
        <v>0.57698591549295686</v>
      </c>
    </row>
    <row r="18" spans="1:9" x14ac:dyDescent="0.25">
      <c r="A18" s="9" t="s">
        <v>46</v>
      </c>
      <c r="B18" s="9">
        <v>-3.2676056338026615E-4</v>
      </c>
      <c r="C18" s="9">
        <v>0</v>
      </c>
      <c r="D18" s="9">
        <v>65535</v>
      </c>
      <c r="E18" s="9" t="e">
        <v>#NUM!</v>
      </c>
      <c r="F18" s="9">
        <v>-3.2676056338026615E-4</v>
      </c>
      <c r="G18" s="9">
        <v>-3.2676056338026615E-4</v>
      </c>
      <c r="H18" s="9">
        <v>-3.2676056338026615E-4</v>
      </c>
      <c r="I18" s="9">
        <v>-3.2676056338026615E-4</v>
      </c>
    </row>
    <row r="19" spans="1:9" x14ac:dyDescent="0.25">
      <c r="A19" s="9" t="s">
        <v>47</v>
      </c>
      <c r="B19" s="9">
        <v>4.7380281690139253E-3</v>
      </c>
      <c r="C19" s="9">
        <v>0</v>
      </c>
      <c r="D19" s="9">
        <v>65535</v>
      </c>
      <c r="E19" s="9" t="e">
        <v>#NUM!</v>
      </c>
      <c r="F19" s="9">
        <v>4.7380281690139253E-3</v>
      </c>
      <c r="G19" s="9">
        <v>4.7380281690139253E-3</v>
      </c>
      <c r="H19" s="9">
        <v>4.7380281690139253E-3</v>
      </c>
      <c r="I19" s="9">
        <v>4.7380281690139253E-3</v>
      </c>
    </row>
    <row r="20" spans="1:9" ht="15.75" thickBot="1" x14ac:dyDescent="0.3">
      <c r="A20" s="10" t="s">
        <v>48</v>
      </c>
      <c r="B20" s="10">
        <v>-2.5160563380281251E-2</v>
      </c>
      <c r="C20" s="10">
        <v>0</v>
      </c>
      <c r="D20" s="10">
        <v>65535</v>
      </c>
      <c r="E20" s="10" t="e">
        <v>#NUM!</v>
      </c>
      <c r="F20" s="10">
        <v>-2.5160563380281251E-2</v>
      </c>
      <c r="G20" s="10">
        <v>-2.5160563380281251E-2</v>
      </c>
      <c r="H20" s="10">
        <v>-2.5160563380281251E-2</v>
      </c>
      <c r="I20" s="10">
        <v>-2.5160563380281251E-2</v>
      </c>
    </row>
    <row r="23" spans="1:9" x14ac:dyDescent="0.25">
      <c r="A23" t="s">
        <v>22</v>
      </c>
    </row>
    <row r="24" spans="1:9" ht="15.75" thickBot="1" x14ac:dyDescent="0.3"/>
    <row r="25" spans="1:9" x14ac:dyDescent="0.25">
      <c r="A25" s="12" t="s">
        <v>23</v>
      </c>
      <c r="B25" s="12"/>
    </row>
    <row r="26" spans="1:9" x14ac:dyDescent="0.25">
      <c r="A26" s="9" t="s">
        <v>24</v>
      </c>
      <c r="B26" s="9">
        <v>0.99991567941297876</v>
      </c>
    </row>
    <row r="27" spans="1:9" x14ac:dyDescent="0.25">
      <c r="A27" s="9" t="s">
        <v>25</v>
      </c>
      <c r="B27" s="9">
        <v>0.99983136593591893</v>
      </c>
    </row>
    <row r="28" spans="1:9" x14ac:dyDescent="0.25">
      <c r="A28" s="9" t="s">
        <v>26</v>
      </c>
      <c r="B28" s="9">
        <v>0.99977515458122523</v>
      </c>
    </row>
    <row r="29" spans="1:9" x14ac:dyDescent="0.25">
      <c r="A29" s="9" t="s">
        <v>27</v>
      </c>
      <c r="B29" s="9">
        <v>3.6514837167012342E-4</v>
      </c>
    </row>
    <row r="30" spans="1:9" ht="15.75" thickBot="1" x14ac:dyDescent="0.3">
      <c r="A30" s="10" t="s">
        <v>28</v>
      </c>
      <c r="B30" s="10">
        <v>5</v>
      </c>
    </row>
    <row r="32" spans="1:9" ht="15.75" thickBot="1" x14ac:dyDescent="0.3">
      <c r="A32" t="s">
        <v>29</v>
      </c>
    </row>
    <row r="33" spans="1:9" x14ac:dyDescent="0.25">
      <c r="A33" s="11"/>
      <c r="B33" s="11" t="s">
        <v>34</v>
      </c>
      <c r="C33" s="11" t="s">
        <v>35</v>
      </c>
      <c r="D33" s="11" t="s">
        <v>36</v>
      </c>
      <c r="E33" s="11" t="s">
        <v>37</v>
      </c>
      <c r="F33" s="11" t="s">
        <v>38</v>
      </c>
    </row>
    <row r="34" spans="1:9" x14ac:dyDescent="0.25">
      <c r="A34" s="9" t="s">
        <v>30</v>
      </c>
      <c r="B34" s="9">
        <v>1</v>
      </c>
      <c r="C34" s="9">
        <v>2.3715999999999989E-3</v>
      </c>
      <c r="D34" s="9">
        <v>2.3715999999999989E-3</v>
      </c>
      <c r="E34" s="9">
        <v>17786.999999998756</v>
      </c>
      <c r="F34" s="9">
        <v>9.2945591663565103E-7</v>
      </c>
    </row>
    <row r="35" spans="1:9" x14ac:dyDescent="0.25">
      <c r="A35" s="9" t="s">
        <v>31</v>
      </c>
      <c r="B35" s="9">
        <v>3</v>
      </c>
      <c r="C35" s="9">
        <v>4.0000000000002778E-7</v>
      </c>
      <c r="D35" s="9">
        <v>1.333333333333426E-7</v>
      </c>
      <c r="E35" s="9"/>
      <c r="F35" s="9"/>
    </row>
    <row r="36" spans="1:9" ht="15.75" thickBot="1" x14ac:dyDescent="0.3">
      <c r="A36" s="10" t="s">
        <v>32</v>
      </c>
      <c r="B36" s="10">
        <v>4</v>
      </c>
      <c r="C36" s="10">
        <v>2.3719999999999991E-3</v>
      </c>
      <c r="D36" s="10"/>
      <c r="E36" s="10"/>
      <c r="F36" s="10"/>
    </row>
    <row r="37" spans="1:9" ht="15.75" thickBot="1" x14ac:dyDescent="0.3"/>
    <row r="38" spans="1:9" x14ac:dyDescent="0.25">
      <c r="A38" s="11"/>
      <c r="B38" s="11" t="s">
        <v>39</v>
      </c>
      <c r="C38" s="11" t="s">
        <v>27</v>
      </c>
      <c r="D38" s="11" t="s">
        <v>40</v>
      </c>
      <c r="E38" s="11" t="s">
        <v>41</v>
      </c>
      <c r="F38" s="11" t="s">
        <v>42</v>
      </c>
      <c r="G38" s="11" t="s">
        <v>43</v>
      </c>
      <c r="H38" s="11" t="s">
        <v>44</v>
      </c>
      <c r="I38" s="11" t="s">
        <v>45</v>
      </c>
    </row>
    <row r="39" spans="1:9" x14ac:dyDescent="0.25">
      <c r="A39" s="9" t="s">
        <v>33</v>
      </c>
      <c r="B39" s="9">
        <v>0.4131999999999999</v>
      </c>
      <c r="C39" s="9">
        <v>9.3808315196471852E-4</v>
      </c>
      <c r="D39" s="9">
        <v>440.47267999067572</v>
      </c>
      <c r="E39" s="9">
        <v>2.5805112534070593E-8</v>
      </c>
      <c r="F39" s="9">
        <v>0.41021460073898086</v>
      </c>
      <c r="G39" s="9">
        <v>0.41618539926101894</v>
      </c>
      <c r="H39" s="9">
        <v>0.41021460073898086</v>
      </c>
      <c r="I39" s="9">
        <v>0.41618539926101894</v>
      </c>
    </row>
    <row r="40" spans="1:9" ht="15.75" thickBot="1" x14ac:dyDescent="0.3">
      <c r="A40" s="10" t="s">
        <v>46</v>
      </c>
      <c r="B40" s="10">
        <v>-1.5399999999999994E-2</v>
      </c>
      <c r="C40" s="10">
        <v>1.1547005383792917E-4</v>
      </c>
      <c r="D40" s="10">
        <v>-133.36791218279885</v>
      </c>
      <c r="E40" s="10">
        <v>9.2945591663565272E-7</v>
      </c>
      <c r="F40" s="10">
        <v>-1.5767477246207421E-2</v>
      </c>
      <c r="G40" s="10">
        <v>-1.5032522753792564E-2</v>
      </c>
      <c r="H40" s="10">
        <v>-1.5767477246207421E-2</v>
      </c>
      <c r="I40" s="10">
        <v>-1.5032522753792564E-2</v>
      </c>
    </row>
    <row r="43" spans="1:9" x14ac:dyDescent="0.25">
      <c r="A43" t="s">
        <v>22</v>
      </c>
    </row>
    <row r="44" spans="1:9" ht="15.75" thickBot="1" x14ac:dyDescent="0.3"/>
    <row r="45" spans="1:9" x14ac:dyDescent="0.25">
      <c r="A45" s="12" t="s">
        <v>23</v>
      </c>
      <c r="B45" s="12"/>
    </row>
    <row r="46" spans="1:9" x14ac:dyDescent="0.25">
      <c r="A46" s="9" t="s">
        <v>24</v>
      </c>
      <c r="B46" s="9">
        <v>0.99966601724646009</v>
      </c>
    </row>
    <row r="47" spans="1:9" x14ac:dyDescent="0.25">
      <c r="A47" s="9" t="s">
        <v>25</v>
      </c>
      <c r="B47" s="9">
        <v>0.99933214603739984</v>
      </c>
    </row>
    <row r="48" spans="1:9" x14ac:dyDescent="0.25">
      <c r="A48" s="9" t="s">
        <v>26</v>
      </c>
      <c r="B48" s="9">
        <v>0.99910952804986641</v>
      </c>
    </row>
    <row r="49" spans="1:9" x14ac:dyDescent="0.25">
      <c r="A49" s="9" t="s">
        <v>27</v>
      </c>
      <c r="B49" s="9">
        <v>3.1622776601684705E-4</v>
      </c>
    </row>
    <row r="50" spans="1:9" ht="15.75" thickBot="1" x14ac:dyDescent="0.3">
      <c r="A50" s="10" t="s">
        <v>28</v>
      </c>
      <c r="B50" s="10">
        <v>5</v>
      </c>
    </row>
    <row r="52" spans="1:9" ht="15.75" thickBot="1" x14ac:dyDescent="0.3">
      <c r="A52" t="s">
        <v>29</v>
      </c>
    </row>
    <row r="53" spans="1:9" x14ac:dyDescent="0.25">
      <c r="A53" s="11"/>
      <c r="B53" s="11" t="s">
        <v>34</v>
      </c>
      <c r="C53" s="11" t="s">
        <v>35</v>
      </c>
      <c r="D53" s="11" t="s">
        <v>36</v>
      </c>
      <c r="E53" s="11" t="s">
        <v>37</v>
      </c>
      <c r="F53" s="11" t="s">
        <v>38</v>
      </c>
    </row>
    <row r="54" spans="1:9" x14ac:dyDescent="0.25">
      <c r="A54" s="9" t="s">
        <v>30</v>
      </c>
      <c r="B54" s="9">
        <v>1</v>
      </c>
      <c r="C54" s="9">
        <v>4.4889999999999964E-4</v>
      </c>
      <c r="D54" s="9">
        <v>4.4889999999999964E-4</v>
      </c>
      <c r="E54" s="9">
        <v>4488.9999999997372</v>
      </c>
      <c r="F54" s="9">
        <v>7.32652710447731E-6</v>
      </c>
    </row>
    <row r="55" spans="1:9" x14ac:dyDescent="0.25">
      <c r="A55" s="9" t="s">
        <v>31</v>
      </c>
      <c r="B55" s="9">
        <v>3</v>
      </c>
      <c r="C55" s="9">
        <v>3.000000000000173E-7</v>
      </c>
      <c r="D55" s="9">
        <v>1.0000000000000577E-7</v>
      </c>
      <c r="E55" s="9"/>
      <c r="F55" s="9"/>
    </row>
    <row r="56" spans="1:9" ht="15.75" thickBot="1" x14ac:dyDescent="0.3">
      <c r="A56" s="10" t="s">
        <v>32</v>
      </c>
      <c r="B56" s="10">
        <v>4</v>
      </c>
      <c r="C56" s="10">
        <v>4.4919999999999964E-4</v>
      </c>
      <c r="D56" s="10"/>
      <c r="E56" s="10"/>
      <c r="F56" s="10"/>
    </row>
    <row r="57" spans="1:9" ht="15.75" thickBot="1" x14ac:dyDescent="0.3"/>
    <row r="58" spans="1:9" x14ac:dyDescent="0.25">
      <c r="A58" s="11"/>
      <c r="B58" s="11" t="s">
        <v>39</v>
      </c>
      <c r="C58" s="11" t="s">
        <v>27</v>
      </c>
      <c r="D58" s="11" t="s">
        <v>40</v>
      </c>
      <c r="E58" s="11" t="s">
        <v>41</v>
      </c>
      <c r="F58" s="11" t="s">
        <v>42</v>
      </c>
      <c r="G58" s="11" t="s">
        <v>43</v>
      </c>
      <c r="H58" s="11" t="s">
        <v>44</v>
      </c>
      <c r="I58" s="11" t="s">
        <v>45</v>
      </c>
    </row>
    <row r="59" spans="1:9" x14ac:dyDescent="0.25">
      <c r="A59" s="9" t="s">
        <v>33</v>
      </c>
      <c r="B59" s="9">
        <v>0.32649999999999996</v>
      </c>
      <c r="C59" s="9">
        <v>1.3076696830622398E-3</v>
      </c>
      <c r="D59" s="9">
        <v>249.68079036245416</v>
      </c>
      <c r="E59" s="9">
        <v>1.4167403917103028E-7</v>
      </c>
      <c r="F59" s="9">
        <v>0.32233841144860703</v>
      </c>
      <c r="G59" s="9">
        <v>0.33066158855139288</v>
      </c>
      <c r="H59" s="9">
        <v>0.32233841144860703</v>
      </c>
      <c r="I59" s="9">
        <v>0.33066158855139288</v>
      </c>
    </row>
    <row r="60" spans="1:9" ht="15.75" thickBot="1" x14ac:dyDescent="0.3">
      <c r="A60" s="10" t="s">
        <v>46</v>
      </c>
      <c r="B60" s="10">
        <v>-6.6999999999999976E-3</v>
      </c>
      <c r="C60" s="10">
        <v>1.0000000000000289E-4</v>
      </c>
      <c r="D60" s="10">
        <v>-66.999999999998039</v>
      </c>
      <c r="E60" s="10">
        <v>7.32652710447731E-6</v>
      </c>
      <c r="F60" s="10">
        <v>-7.0182446305283776E-3</v>
      </c>
      <c r="G60" s="10">
        <v>-6.3817553694716176E-3</v>
      </c>
      <c r="H60" s="10">
        <v>-7.0182446305283776E-3</v>
      </c>
      <c r="I60" s="10">
        <v>-6.3817553694716176E-3</v>
      </c>
    </row>
    <row r="63" spans="1:9" x14ac:dyDescent="0.25">
      <c r="A63" t="s">
        <v>22</v>
      </c>
    </row>
    <row r="64" spans="1:9" ht="15.75" thickBot="1" x14ac:dyDescent="0.3"/>
    <row r="65" spans="1:9" x14ac:dyDescent="0.25">
      <c r="A65" s="12" t="s">
        <v>23</v>
      </c>
      <c r="B65" s="12"/>
    </row>
    <row r="66" spans="1:9" x14ac:dyDescent="0.25">
      <c r="A66" s="9" t="s">
        <v>24</v>
      </c>
      <c r="B66" s="9">
        <v>0.997680354190005</v>
      </c>
    </row>
    <row r="67" spans="1:9" x14ac:dyDescent="0.25">
      <c r="A67" s="9" t="s">
        <v>25</v>
      </c>
      <c r="B67" s="9">
        <v>0.99536608913669389</v>
      </c>
    </row>
    <row r="68" spans="1:9" x14ac:dyDescent="0.25">
      <c r="A68" s="9" t="s">
        <v>26</v>
      </c>
      <c r="B68" s="9">
        <v>0.99502907743754432</v>
      </c>
    </row>
    <row r="69" spans="1:9" x14ac:dyDescent="0.25">
      <c r="A69" s="9" t="s">
        <v>27</v>
      </c>
      <c r="B69" s="9">
        <v>1.251113319355984E-3</v>
      </c>
    </row>
    <row r="70" spans="1:9" ht="15.75" thickBot="1" x14ac:dyDescent="0.3">
      <c r="A70" s="10" t="s">
        <v>28</v>
      </c>
      <c r="B70" s="10">
        <v>60</v>
      </c>
    </row>
    <row r="72" spans="1:9" ht="15.75" thickBot="1" x14ac:dyDescent="0.3">
      <c r="A72" t="s">
        <v>29</v>
      </c>
    </row>
    <row r="73" spans="1:9" x14ac:dyDescent="0.25">
      <c r="A73" s="11"/>
      <c r="B73" s="11" t="s">
        <v>34</v>
      </c>
      <c r="C73" s="11" t="s">
        <v>35</v>
      </c>
      <c r="D73" s="11" t="s">
        <v>36</v>
      </c>
      <c r="E73" s="11" t="s">
        <v>37</v>
      </c>
      <c r="F73" s="11" t="s">
        <v>38</v>
      </c>
    </row>
    <row r="74" spans="1:9" x14ac:dyDescent="0.25">
      <c r="A74" s="9" t="s">
        <v>30</v>
      </c>
      <c r="B74" s="9">
        <v>4</v>
      </c>
      <c r="C74" s="9">
        <v>1.8492309350417156E-2</v>
      </c>
      <c r="D74" s="9">
        <v>4.6230773376042889E-3</v>
      </c>
      <c r="E74" s="9">
        <v>2953.5060404387618</v>
      </c>
      <c r="F74" s="9">
        <v>1.8469694629092398E-63</v>
      </c>
    </row>
    <row r="75" spans="1:9" x14ac:dyDescent="0.25">
      <c r="A75" s="9" t="s">
        <v>31</v>
      </c>
      <c r="B75" s="9">
        <v>55</v>
      </c>
      <c r="C75" s="9">
        <v>8.6090649582847172E-5</v>
      </c>
      <c r="D75" s="9">
        <v>1.5652845378699486E-6</v>
      </c>
      <c r="E75" s="9"/>
      <c r="F75" s="9"/>
    </row>
    <row r="76" spans="1:9" ht="15.75" thickBot="1" x14ac:dyDescent="0.3">
      <c r="A76" s="10" t="s">
        <v>32</v>
      </c>
      <c r="B76" s="10">
        <v>59</v>
      </c>
      <c r="C76" s="10">
        <v>1.8578400000000002E-2</v>
      </c>
      <c r="D76" s="10"/>
      <c r="E76" s="10"/>
      <c r="F76" s="10"/>
    </row>
    <row r="77" spans="1:9" ht="15.75" thickBot="1" x14ac:dyDescent="0.3"/>
    <row r="78" spans="1:9" x14ac:dyDescent="0.25">
      <c r="A78" s="11"/>
      <c r="B78" s="11" t="s">
        <v>39</v>
      </c>
      <c r="C78" s="11" t="s">
        <v>27</v>
      </c>
      <c r="D78" s="11" t="s">
        <v>40</v>
      </c>
      <c r="E78" s="11" t="s">
        <v>41</v>
      </c>
      <c r="F78" s="11" t="s">
        <v>42</v>
      </c>
      <c r="G78" s="11" t="s">
        <v>43</v>
      </c>
      <c r="H78" s="11" t="s">
        <v>44</v>
      </c>
      <c r="I78" s="11" t="s">
        <v>45</v>
      </c>
    </row>
    <row r="79" spans="1:9" x14ac:dyDescent="0.25">
      <c r="A79" s="9" t="s">
        <v>33</v>
      </c>
      <c r="B79" s="13">
        <v>0.4253291653536857</v>
      </c>
      <c r="C79" s="9">
        <v>7.8475192535225752E-3</v>
      </c>
      <c r="D79" s="9">
        <v>54.199187235222773</v>
      </c>
      <c r="E79" s="9">
        <v>2.0067707177795281E-49</v>
      </c>
      <c r="F79" s="9">
        <v>0.40960238533190263</v>
      </c>
      <c r="G79" s="9">
        <v>0.44105594537546877</v>
      </c>
      <c r="H79" s="9">
        <v>0.40960238533190263</v>
      </c>
      <c r="I79" s="9">
        <v>0.44105594537546877</v>
      </c>
    </row>
    <row r="80" spans="1:9" x14ac:dyDescent="0.25">
      <c r="A80" s="9" t="s">
        <v>46</v>
      </c>
      <c r="B80" s="13">
        <v>6.8950400544537008E-8</v>
      </c>
      <c r="C80" s="9">
        <v>2.6281360849196256E-9</v>
      </c>
      <c r="D80" s="9">
        <v>26.235475757963147</v>
      </c>
      <c r="E80" s="9">
        <v>8.8884989946962952E-33</v>
      </c>
      <c r="F80" s="9">
        <v>6.3683498133779876E-8</v>
      </c>
      <c r="G80" s="9">
        <v>7.421730295529414E-8</v>
      </c>
      <c r="H80" s="9">
        <v>6.3683498133779876E-8</v>
      </c>
      <c r="I80" s="9">
        <v>7.421730295529414E-8</v>
      </c>
    </row>
    <row r="81" spans="1:9" x14ac:dyDescent="0.25">
      <c r="A81" s="9" t="s">
        <v>47</v>
      </c>
      <c r="B81" s="13">
        <v>-1.2216318360112355E-5</v>
      </c>
      <c r="C81" s="9">
        <v>4.7996094152881277E-7</v>
      </c>
      <c r="D81" s="9">
        <v>-25.452734385427053</v>
      </c>
      <c r="E81" s="9">
        <v>4.1517086783780424E-32</v>
      </c>
      <c r="F81" s="9">
        <v>-1.3178181581165719E-5</v>
      </c>
      <c r="G81" s="9">
        <v>-1.1254455139058992E-5</v>
      </c>
      <c r="H81" s="9">
        <v>-1.3178181581165719E-5</v>
      </c>
      <c r="I81" s="9">
        <v>-1.1254455139058992E-5</v>
      </c>
    </row>
    <row r="82" spans="1:9" x14ac:dyDescent="0.25">
      <c r="A82" s="9" t="s">
        <v>48</v>
      </c>
      <c r="B82" s="13">
        <v>8.0192912250549094E-4</v>
      </c>
      <c r="C82" s="9">
        <v>3.110076815003512E-5</v>
      </c>
      <c r="D82" s="9">
        <v>25.784865461742154</v>
      </c>
      <c r="E82" s="9">
        <v>2.1482272327597217E-32</v>
      </c>
      <c r="F82" s="9">
        <v>7.3960179033812784E-4</v>
      </c>
      <c r="G82" s="9">
        <v>8.6425645467285404E-4</v>
      </c>
      <c r="H82" s="9">
        <v>7.3960179033812784E-4</v>
      </c>
      <c r="I82" s="9">
        <v>8.6425645467285404E-4</v>
      </c>
    </row>
    <row r="83" spans="1:9" ht="15.75" thickBot="1" x14ac:dyDescent="0.3">
      <c r="A83" s="10" t="s">
        <v>49</v>
      </c>
      <c r="B83" s="14">
        <v>-2.2556660887558904E-2</v>
      </c>
      <c r="C83" s="10">
        <v>8.3858791242056143E-4</v>
      </c>
      <c r="D83" s="10">
        <v>-26.898385432780337</v>
      </c>
      <c r="E83" s="10">
        <v>2.4838421161918482E-33</v>
      </c>
      <c r="F83" s="10">
        <v>-2.4237228618774666E-2</v>
      </c>
      <c r="G83" s="10">
        <v>-2.0876093156343142E-2</v>
      </c>
      <c r="H83" s="10">
        <v>-2.4237228618774666E-2</v>
      </c>
      <c r="I83" s="10">
        <v>-2.0876093156343142E-2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52B5-F48A-4612-BF57-00F9A0D86B83}">
  <dimension ref="A1:I93"/>
  <sheetViews>
    <sheetView topLeftCell="A55" workbookViewId="0">
      <selection activeCell="A84" sqref="A84:B93"/>
    </sheetView>
  </sheetViews>
  <sheetFormatPr defaultRowHeight="15" x14ac:dyDescent="0.25"/>
  <cols>
    <col min="1" max="1" width="18" bestFit="1" customWidth="1"/>
    <col min="2" max="2" width="38.570312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1</v>
      </c>
    </row>
    <row r="5" spans="1:9" x14ac:dyDescent="0.25">
      <c r="A5" s="9" t="s">
        <v>25</v>
      </c>
      <c r="B5" s="9">
        <v>1</v>
      </c>
    </row>
    <row r="6" spans="1:9" x14ac:dyDescent="0.25">
      <c r="A6" s="9" t="s">
        <v>26</v>
      </c>
      <c r="B6" s="9">
        <v>65535</v>
      </c>
    </row>
    <row r="7" spans="1:9" x14ac:dyDescent="0.25">
      <c r="A7" s="9" t="s">
        <v>27</v>
      </c>
      <c r="B7" s="9">
        <v>0</v>
      </c>
    </row>
    <row r="8" spans="1:9" ht="15.75" thickBot="1" x14ac:dyDescent="0.3">
      <c r="A8" s="10" t="s">
        <v>28</v>
      </c>
      <c r="B8" s="10">
        <v>4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3</v>
      </c>
      <c r="C12" s="9">
        <v>2.6499999999999992E-6</v>
      </c>
      <c r="D12" s="9">
        <v>8.8333333333333306E-7</v>
      </c>
      <c r="E12" s="9" t="e">
        <v>#NUM!</v>
      </c>
      <c r="F12" s="9" t="e">
        <v>#NUM!</v>
      </c>
    </row>
    <row r="13" spans="1:9" x14ac:dyDescent="0.25">
      <c r="A13" s="9" t="s">
        <v>31</v>
      </c>
      <c r="B13" s="9">
        <v>0</v>
      </c>
      <c r="C13" s="9">
        <v>0</v>
      </c>
      <c r="D13" s="9">
        <v>65535</v>
      </c>
      <c r="E13" s="9"/>
      <c r="F13" s="9"/>
    </row>
    <row r="14" spans="1:9" ht="15.75" thickBot="1" x14ac:dyDescent="0.3">
      <c r="A14" s="10" t="s">
        <v>32</v>
      </c>
      <c r="B14" s="10">
        <v>3</v>
      </c>
      <c r="C14" s="10">
        <v>2.6499999999999992E-6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17">
        <v>7.3971830985915402E-3</v>
      </c>
      <c r="C17" s="9">
        <v>0</v>
      </c>
      <c r="D17" s="9">
        <v>65535</v>
      </c>
      <c r="E17" s="9" t="e">
        <v>#NUM!</v>
      </c>
      <c r="F17" s="9">
        <v>7.3971830985915402E-3</v>
      </c>
      <c r="G17" s="9">
        <v>7.3971830985915402E-3</v>
      </c>
      <c r="H17" s="9">
        <v>7.3971830985915402E-3</v>
      </c>
      <c r="I17" s="9">
        <v>7.3971830985915402E-3</v>
      </c>
    </row>
    <row r="18" spans="1:9" x14ac:dyDescent="0.25">
      <c r="A18" s="9" t="s">
        <v>46</v>
      </c>
      <c r="B18" s="17">
        <v>5.3145539906105033E-6</v>
      </c>
      <c r="C18" s="9">
        <v>0</v>
      </c>
      <c r="D18" s="9">
        <v>65535</v>
      </c>
      <c r="E18" s="9" t="e">
        <v>#NUM!</v>
      </c>
      <c r="F18" s="9">
        <v>5.3145539906105033E-6</v>
      </c>
      <c r="G18" s="9">
        <v>5.3145539906105033E-6</v>
      </c>
      <c r="H18" s="9">
        <v>5.3145539906105033E-6</v>
      </c>
      <c r="I18" s="9">
        <v>5.3145539906105033E-6</v>
      </c>
    </row>
    <row r="19" spans="1:9" x14ac:dyDescent="0.25">
      <c r="A19" s="9" t="s">
        <v>47</v>
      </c>
      <c r="B19" s="17">
        <v>-3.0394366197184874E-5</v>
      </c>
      <c r="C19" s="9">
        <v>0</v>
      </c>
      <c r="D19" s="9">
        <v>65535</v>
      </c>
      <c r="E19" s="9" t="e">
        <v>#NUM!</v>
      </c>
      <c r="F19" s="9">
        <v>-3.0394366197184874E-5</v>
      </c>
      <c r="G19" s="9">
        <v>-3.0394366197184874E-5</v>
      </c>
      <c r="H19" s="9">
        <v>-3.0394366197184874E-5</v>
      </c>
      <c r="I19" s="9">
        <v>-3.0394366197184874E-5</v>
      </c>
    </row>
    <row r="20" spans="1:9" ht="15.75" thickBot="1" x14ac:dyDescent="0.3">
      <c r="A20" s="10" t="s">
        <v>48</v>
      </c>
      <c r="B20" s="18">
        <v>-1.0077934272299979E-4</v>
      </c>
      <c r="C20" s="10">
        <v>0</v>
      </c>
      <c r="D20" s="10">
        <v>65535</v>
      </c>
      <c r="E20" s="10" t="e">
        <v>#NUM!</v>
      </c>
      <c r="F20" s="10">
        <v>-1.0077934272299979E-4</v>
      </c>
      <c r="G20" s="10">
        <v>-1.0077934272299979E-4</v>
      </c>
      <c r="H20" s="10">
        <v>-1.0077934272299979E-4</v>
      </c>
      <c r="I20" s="10">
        <v>-1.0077934272299979E-4</v>
      </c>
    </row>
    <row r="23" spans="1:9" x14ac:dyDescent="0.25">
      <c r="A23" t="s">
        <v>22</v>
      </c>
    </row>
    <row r="24" spans="1:9" ht="15.75" thickBot="1" x14ac:dyDescent="0.3"/>
    <row r="25" spans="1:9" x14ac:dyDescent="0.25">
      <c r="A25" s="12" t="s">
        <v>23</v>
      </c>
      <c r="B25" s="12"/>
    </row>
    <row r="26" spans="1:9" x14ac:dyDescent="0.25">
      <c r="A26" s="9" t="s">
        <v>24</v>
      </c>
      <c r="B26" s="9">
        <v>1</v>
      </c>
    </row>
    <row r="27" spans="1:9" x14ac:dyDescent="0.25">
      <c r="A27" s="9" t="s">
        <v>25</v>
      </c>
      <c r="B27" s="9">
        <v>1</v>
      </c>
    </row>
    <row r="28" spans="1:9" x14ac:dyDescent="0.25">
      <c r="A28" s="9" t="s">
        <v>26</v>
      </c>
      <c r="B28" s="9">
        <v>65535</v>
      </c>
    </row>
    <row r="29" spans="1:9" x14ac:dyDescent="0.25">
      <c r="A29" s="9" t="s">
        <v>27</v>
      </c>
      <c r="B29" s="9">
        <v>0</v>
      </c>
    </row>
    <row r="30" spans="1:9" ht="15.75" thickBot="1" x14ac:dyDescent="0.3">
      <c r="A30" s="10" t="s">
        <v>28</v>
      </c>
      <c r="B30" s="10">
        <v>5</v>
      </c>
    </row>
    <row r="32" spans="1:9" ht="15.75" thickBot="1" x14ac:dyDescent="0.3">
      <c r="A32" t="s">
        <v>29</v>
      </c>
    </row>
    <row r="33" spans="1:9" x14ac:dyDescent="0.25">
      <c r="A33" s="11"/>
      <c r="B33" s="11" t="s">
        <v>34</v>
      </c>
      <c r="C33" s="11" t="s">
        <v>35</v>
      </c>
      <c r="D33" s="11" t="s">
        <v>36</v>
      </c>
      <c r="E33" s="11" t="s">
        <v>37</v>
      </c>
      <c r="F33" s="11" t="s">
        <v>38</v>
      </c>
    </row>
    <row r="34" spans="1:9" x14ac:dyDescent="0.25">
      <c r="A34" s="9" t="s">
        <v>30</v>
      </c>
      <c r="B34" s="9">
        <v>4</v>
      </c>
      <c r="C34" s="9">
        <v>6.2799999999999964E-7</v>
      </c>
      <c r="D34" s="9">
        <v>1.5699999999999991E-7</v>
      </c>
      <c r="E34" s="9" t="e">
        <v>#NUM!</v>
      </c>
      <c r="F34" s="9" t="e">
        <v>#NUM!</v>
      </c>
    </row>
    <row r="35" spans="1:9" x14ac:dyDescent="0.25">
      <c r="A35" s="9" t="s">
        <v>31</v>
      </c>
      <c r="B35" s="9">
        <v>0</v>
      </c>
      <c r="C35" s="9">
        <v>0</v>
      </c>
      <c r="D35" s="9">
        <v>65535</v>
      </c>
      <c r="E35" s="9"/>
      <c r="F35" s="9"/>
    </row>
    <row r="36" spans="1:9" ht="15.75" thickBot="1" x14ac:dyDescent="0.3">
      <c r="A36" s="10" t="s">
        <v>32</v>
      </c>
      <c r="B36" s="10">
        <v>4</v>
      </c>
      <c r="C36" s="10">
        <v>6.2799999999999964E-7</v>
      </c>
      <c r="D36" s="10"/>
      <c r="E36" s="10"/>
      <c r="F36" s="10"/>
    </row>
    <row r="37" spans="1:9" ht="15.75" thickBot="1" x14ac:dyDescent="0.3"/>
    <row r="38" spans="1:9" x14ac:dyDescent="0.25">
      <c r="A38" s="11"/>
      <c r="B38" s="11" t="s">
        <v>39</v>
      </c>
      <c r="C38" s="11" t="s">
        <v>27</v>
      </c>
      <c r="D38" s="11" t="s">
        <v>40</v>
      </c>
      <c r="E38" s="11" t="s">
        <v>41</v>
      </c>
      <c r="F38" s="11" t="s">
        <v>42</v>
      </c>
      <c r="G38" s="11" t="s">
        <v>43</v>
      </c>
      <c r="H38" s="11" t="s">
        <v>44</v>
      </c>
      <c r="I38" s="11" t="s">
        <v>45</v>
      </c>
    </row>
    <row r="39" spans="1:9" x14ac:dyDescent="0.25">
      <c r="A39" s="9" t="s">
        <v>33</v>
      </c>
      <c r="B39" s="19">
        <v>6.9699999999956408E-2</v>
      </c>
      <c r="C39" s="9">
        <v>0</v>
      </c>
      <c r="D39" s="9">
        <v>65535</v>
      </c>
      <c r="E39" s="9" t="e">
        <v>#NUM!</v>
      </c>
      <c r="F39" s="9">
        <v>6.9699999999956408E-2</v>
      </c>
      <c r="G39" s="9">
        <v>6.9699999999956408E-2</v>
      </c>
      <c r="H39" s="9">
        <v>6.9699999999956408E-2</v>
      </c>
      <c r="I39" s="9">
        <v>6.9699999999956408E-2</v>
      </c>
    </row>
    <row r="40" spans="1:9" x14ac:dyDescent="0.25">
      <c r="A40" s="9" t="s">
        <v>46</v>
      </c>
      <c r="B40" s="19">
        <v>1.6666666666656967E-5</v>
      </c>
      <c r="C40" s="9">
        <v>0</v>
      </c>
      <c r="D40" s="9">
        <v>65535</v>
      </c>
      <c r="E40" s="9" t="e">
        <v>#NUM!</v>
      </c>
      <c r="F40" s="9">
        <v>1.6666666666656967E-5</v>
      </c>
      <c r="G40" s="9">
        <v>1.6666666666656967E-5</v>
      </c>
      <c r="H40" s="9">
        <v>1.6666666666656967E-5</v>
      </c>
      <c r="I40" s="9">
        <v>1.6666666666656967E-5</v>
      </c>
    </row>
    <row r="41" spans="1:9" x14ac:dyDescent="0.25">
      <c r="A41" s="9" t="s">
        <v>47</v>
      </c>
      <c r="B41" s="19">
        <v>-5.3333333333301038E-4</v>
      </c>
      <c r="C41" s="9">
        <v>0</v>
      </c>
      <c r="D41" s="9">
        <v>65535</v>
      </c>
      <c r="E41" s="9" t="e">
        <v>#NUM!</v>
      </c>
      <c r="F41" s="9">
        <v>-5.3333333333301038E-4</v>
      </c>
      <c r="G41" s="9">
        <v>-5.3333333333301038E-4</v>
      </c>
      <c r="H41" s="9">
        <v>-5.3333333333301038E-4</v>
      </c>
      <c r="I41" s="9">
        <v>-5.3333333333301038E-4</v>
      </c>
    </row>
    <row r="42" spans="1:9" x14ac:dyDescent="0.25">
      <c r="A42" s="9" t="s">
        <v>48</v>
      </c>
      <c r="B42" s="19">
        <v>6.3333333333293381E-3</v>
      </c>
      <c r="C42" s="9">
        <v>0</v>
      </c>
      <c r="D42" s="9">
        <v>65535</v>
      </c>
      <c r="E42" s="9" t="e">
        <v>#NUM!</v>
      </c>
      <c r="F42" s="9">
        <v>6.3333333333293381E-3</v>
      </c>
      <c r="G42" s="9">
        <v>6.3333333333293381E-3</v>
      </c>
      <c r="H42" s="9">
        <v>6.3333333333293381E-3</v>
      </c>
      <c r="I42" s="9">
        <v>6.3333333333293381E-3</v>
      </c>
    </row>
    <row r="43" spans="1:9" ht="15.75" thickBot="1" x14ac:dyDescent="0.3">
      <c r="A43" s="10" t="s">
        <v>49</v>
      </c>
      <c r="B43" s="20">
        <v>-3.3316666666644956E-2</v>
      </c>
      <c r="C43" s="10">
        <v>0</v>
      </c>
      <c r="D43" s="10">
        <v>65535</v>
      </c>
      <c r="E43" s="10" t="e">
        <v>#NUM!</v>
      </c>
      <c r="F43" s="10">
        <v>-3.3316666666644956E-2</v>
      </c>
      <c r="G43" s="10">
        <v>-3.3316666666644956E-2</v>
      </c>
      <c r="H43" s="10">
        <v>-3.3316666666644956E-2</v>
      </c>
      <c r="I43" s="10">
        <v>-3.3316666666644956E-2</v>
      </c>
    </row>
    <row r="46" spans="1:9" x14ac:dyDescent="0.25">
      <c r="A46" t="s">
        <v>22</v>
      </c>
    </row>
    <row r="47" spans="1:9" ht="15.75" thickBot="1" x14ac:dyDescent="0.3"/>
    <row r="48" spans="1:9" x14ac:dyDescent="0.25">
      <c r="A48" s="12" t="s">
        <v>23</v>
      </c>
      <c r="B48" s="12"/>
    </row>
    <row r="49" spans="1:9" x14ac:dyDescent="0.25">
      <c r="A49" s="9" t="s">
        <v>24</v>
      </c>
      <c r="B49" s="9">
        <v>1</v>
      </c>
    </row>
    <row r="50" spans="1:9" x14ac:dyDescent="0.25">
      <c r="A50" s="9" t="s">
        <v>25</v>
      </c>
      <c r="B50" s="9">
        <v>1</v>
      </c>
    </row>
    <row r="51" spans="1:9" x14ac:dyDescent="0.25">
      <c r="A51" s="9" t="s">
        <v>26</v>
      </c>
      <c r="B51" s="9">
        <v>65535</v>
      </c>
    </row>
    <row r="52" spans="1:9" x14ac:dyDescent="0.25">
      <c r="A52" s="9" t="s">
        <v>27</v>
      </c>
      <c r="B52" s="9">
        <v>0</v>
      </c>
    </row>
    <row r="53" spans="1:9" ht="15.75" thickBot="1" x14ac:dyDescent="0.3">
      <c r="A53" s="10" t="s">
        <v>28</v>
      </c>
      <c r="B53" s="10">
        <v>5</v>
      </c>
    </row>
    <row r="55" spans="1:9" ht="15.75" thickBot="1" x14ac:dyDescent="0.3">
      <c r="A55" t="s">
        <v>29</v>
      </c>
    </row>
    <row r="56" spans="1:9" x14ac:dyDescent="0.25">
      <c r="A56" s="11"/>
      <c r="B56" s="11" t="s">
        <v>34</v>
      </c>
      <c r="C56" s="11" t="s">
        <v>35</v>
      </c>
      <c r="D56" s="11" t="s">
        <v>36</v>
      </c>
      <c r="E56" s="11" t="s">
        <v>37</v>
      </c>
      <c r="F56" s="11" t="s">
        <v>38</v>
      </c>
    </row>
    <row r="57" spans="1:9" x14ac:dyDescent="0.25">
      <c r="A57" s="9" t="s">
        <v>30</v>
      </c>
      <c r="B57" s="9">
        <v>4</v>
      </c>
      <c r="C57" s="9">
        <v>1.7199999999999998E-7</v>
      </c>
      <c r="D57" s="9">
        <v>4.2999999999999995E-8</v>
      </c>
      <c r="E57" s="9" t="e">
        <v>#NUM!</v>
      </c>
      <c r="F57" s="9" t="e">
        <v>#NUM!</v>
      </c>
    </row>
    <row r="58" spans="1:9" x14ac:dyDescent="0.25">
      <c r="A58" s="9" t="s">
        <v>31</v>
      </c>
      <c r="B58" s="9">
        <v>0</v>
      </c>
      <c r="C58" s="9">
        <v>0</v>
      </c>
      <c r="D58" s="9">
        <v>65535</v>
      </c>
      <c r="E58" s="9"/>
      <c r="F58" s="9"/>
    </row>
    <row r="59" spans="1:9" ht="15.75" thickBot="1" x14ac:dyDescent="0.3">
      <c r="A59" s="10" t="s">
        <v>32</v>
      </c>
      <c r="B59" s="10">
        <v>4</v>
      </c>
      <c r="C59" s="10">
        <v>1.7199999999999998E-7</v>
      </c>
      <c r="D59" s="10"/>
      <c r="E59" s="10"/>
      <c r="F59" s="10"/>
    </row>
    <row r="60" spans="1:9" ht="15.75" thickBot="1" x14ac:dyDescent="0.3"/>
    <row r="61" spans="1:9" x14ac:dyDescent="0.25">
      <c r="A61" s="11"/>
      <c r="B61" s="11" t="s">
        <v>39</v>
      </c>
      <c r="C61" s="11" t="s">
        <v>27</v>
      </c>
      <c r="D61" s="11" t="s">
        <v>40</v>
      </c>
      <c r="E61" s="11" t="s">
        <v>41</v>
      </c>
      <c r="F61" s="11" t="s">
        <v>42</v>
      </c>
      <c r="G61" s="11" t="s">
        <v>43</v>
      </c>
      <c r="H61" s="11" t="s">
        <v>44</v>
      </c>
      <c r="I61" s="11" t="s">
        <v>45</v>
      </c>
    </row>
    <row r="62" spans="1:9" x14ac:dyDescent="0.25">
      <c r="A62" s="9" t="s">
        <v>33</v>
      </c>
      <c r="B62" s="19">
        <v>-0.35989999999988997</v>
      </c>
      <c r="C62" s="9">
        <v>0</v>
      </c>
      <c r="D62" s="9">
        <v>65535</v>
      </c>
      <c r="E62" s="9" t="e">
        <v>#NUM!</v>
      </c>
      <c r="F62" s="9">
        <v>-0.35989999999988997</v>
      </c>
      <c r="G62" s="9">
        <v>-0.35989999999988997</v>
      </c>
      <c r="H62" s="9">
        <v>-0.35989999999988997</v>
      </c>
      <c r="I62" s="9">
        <v>-0.35989999999988997</v>
      </c>
    </row>
    <row r="63" spans="1:9" x14ac:dyDescent="0.25">
      <c r="A63" s="9" t="s">
        <v>46</v>
      </c>
      <c r="B63" s="19">
        <v>-1.2499999999995843E-5</v>
      </c>
      <c r="C63" s="9">
        <v>0</v>
      </c>
      <c r="D63" s="9">
        <v>65535</v>
      </c>
      <c r="E63" s="9" t="e">
        <v>#NUM!</v>
      </c>
      <c r="F63" s="9">
        <v>-1.2499999999995843E-5</v>
      </c>
      <c r="G63" s="9">
        <v>-1.2499999999995843E-5</v>
      </c>
      <c r="H63" s="9">
        <v>-1.2499999999995843E-5</v>
      </c>
      <c r="I63" s="9">
        <v>-1.2499999999995843E-5</v>
      </c>
    </row>
    <row r="64" spans="1:9" x14ac:dyDescent="0.25">
      <c r="A64" s="9" t="s">
        <v>47</v>
      </c>
      <c r="B64" s="19">
        <v>6.5833333333311912E-4</v>
      </c>
      <c r="C64" s="9">
        <v>0</v>
      </c>
      <c r="D64" s="9">
        <v>65535</v>
      </c>
      <c r="E64" s="9" t="e">
        <v>#NUM!</v>
      </c>
      <c r="F64" s="9">
        <v>6.5833333333311912E-4</v>
      </c>
      <c r="G64" s="9">
        <v>6.5833333333311912E-4</v>
      </c>
      <c r="H64" s="9">
        <v>6.5833333333311912E-4</v>
      </c>
      <c r="I64" s="9">
        <v>6.5833333333311912E-4</v>
      </c>
    </row>
    <row r="65" spans="1:9" x14ac:dyDescent="0.25">
      <c r="A65" s="9" t="s">
        <v>48</v>
      </c>
      <c r="B65" s="19">
        <v>-1.2937499999995893E-2</v>
      </c>
      <c r="C65" s="9">
        <v>0</v>
      </c>
      <c r="D65" s="9">
        <v>65535</v>
      </c>
      <c r="E65" s="9" t="e">
        <v>#NUM!</v>
      </c>
      <c r="F65" s="9">
        <v>-1.2937499999995893E-2</v>
      </c>
      <c r="G65" s="9">
        <v>-1.2937499999995893E-2</v>
      </c>
      <c r="H65" s="9">
        <v>-1.2937499999995893E-2</v>
      </c>
      <c r="I65" s="9">
        <v>-1.2937499999995893E-2</v>
      </c>
    </row>
    <row r="66" spans="1:9" ht="15.75" thickBot="1" x14ac:dyDescent="0.3">
      <c r="A66" s="10" t="s">
        <v>49</v>
      </c>
      <c r="B66" s="20">
        <v>0.11229166666663189</v>
      </c>
      <c r="C66" s="10">
        <v>0</v>
      </c>
      <c r="D66" s="10">
        <v>65535</v>
      </c>
      <c r="E66" s="10" t="e">
        <v>#NUM!</v>
      </c>
      <c r="F66" s="10">
        <v>0.11229166666663189</v>
      </c>
      <c r="G66" s="10">
        <v>0.11229166666663189</v>
      </c>
      <c r="H66" s="10">
        <v>0.11229166666663189</v>
      </c>
      <c r="I66" s="10">
        <v>0.11229166666663189</v>
      </c>
    </row>
    <row r="69" spans="1:9" x14ac:dyDescent="0.25">
      <c r="A69" t="s">
        <v>22</v>
      </c>
    </row>
    <row r="70" spans="1:9" ht="15.75" thickBot="1" x14ac:dyDescent="0.3"/>
    <row r="71" spans="1:9" x14ac:dyDescent="0.25">
      <c r="A71" s="12" t="s">
        <v>23</v>
      </c>
      <c r="B71" s="12"/>
    </row>
    <row r="72" spans="1:9" x14ac:dyDescent="0.25">
      <c r="A72" s="9" t="s">
        <v>24</v>
      </c>
      <c r="B72" s="9">
        <v>0.99626826142165115</v>
      </c>
    </row>
    <row r="73" spans="1:9" x14ac:dyDescent="0.25">
      <c r="A73" s="9" t="s">
        <v>25</v>
      </c>
      <c r="B73" s="9">
        <v>0.99255044871611942</v>
      </c>
    </row>
    <row r="74" spans="1:9" x14ac:dyDescent="0.25">
      <c r="A74" s="9" t="s">
        <v>26</v>
      </c>
      <c r="B74" s="9">
        <v>0.99138189165198132</v>
      </c>
    </row>
    <row r="75" spans="1:9" x14ac:dyDescent="0.25">
      <c r="A75" s="9" t="s">
        <v>27</v>
      </c>
      <c r="B75" s="9">
        <v>3.6716826292505446E-5</v>
      </c>
    </row>
    <row r="76" spans="1:9" ht="15.75" thickBot="1" x14ac:dyDescent="0.3">
      <c r="A76" s="10" t="s">
        <v>28</v>
      </c>
      <c r="B76" s="10">
        <v>60</v>
      </c>
    </row>
    <row r="78" spans="1:9" ht="15.75" thickBot="1" x14ac:dyDescent="0.3">
      <c r="A78" t="s">
        <v>29</v>
      </c>
    </row>
    <row r="79" spans="1:9" x14ac:dyDescent="0.25">
      <c r="A79" s="11"/>
      <c r="B79" s="11" t="s">
        <v>34</v>
      </c>
      <c r="C79" s="11" t="s">
        <v>35</v>
      </c>
      <c r="D79" s="11" t="s">
        <v>36</v>
      </c>
      <c r="E79" s="11" t="s">
        <v>37</v>
      </c>
      <c r="F79" s="11" t="s">
        <v>38</v>
      </c>
    </row>
    <row r="80" spans="1:9" x14ac:dyDescent="0.25">
      <c r="A80" s="9" t="s">
        <v>30</v>
      </c>
      <c r="B80" s="9">
        <v>8</v>
      </c>
      <c r="C80" s="9">
        <v>9.1605789413506384E-6</v>
      </c>
      <c r="D80" s="9">
        <v>1.1450723676688298E-6</v>
      </c>
      <c r="E80" s="9">
        <v>849.38124048582779</v>
      </c>
      <c r="F80" s="9">
        <v>1.8587325945586013E-51</v>
      </c>
    </row>
    <row r="81" spans="1:9" x14ac:dyDescent="0.25">
      <c r="A81" s="9" t="s">
        <v>31</v>
      </c>
      <c r="B81" s="9">
        <v>51</v>
      </c>
      <c r="C81" s="9">
        <v>6.8754391982694985E-8</v>
      </c>
      <c r="D81" s="9">
        <v>1.3481253329940194E-9</v>
      </c>
      <c r="E81" s="9"/>
      <c r="F81" s="9"/>
    </row>
    <row r="82" spans="1:9" ht="15.75" thickBot="1" x14ac:dyDescent="0.3">
      <c r="A82" s="10" t="s">
        <v>32</v>
      </c>
      <c r="B82" s="10">
        <v>59</v>
      </c>
      <c r="C82" s="10">
        <v>9.2293333333333333E-6</v>
      </c>
      <c r="D82" s="10"/>
      <c r="E82" s="10"/>
      <c r="F82" s="10"/>
    </row>
    <row r="83" spans="1:9" ht="15.75" thickBot="1" x14ac:dyDescent="0.3"/>
    <row r="84" spans="1:9" x14ac:dyDescent="0.25">
      <c r="A84" s="11"/>
      <c r="B84" s="11" t="s">
        <v>39</v>
      </c>
      <c r="C84" s="11" t="s">
        <v>27</v>
      </c>
      <c r="D84" s="11" t="s">
        <v>40</v>
      </c>
      <c r="E84" s="11" t="s">
        <v>41</v>
      </c>
      <c r="F84" s="11" t="s">
        <v>42</v>
      </c>
      <c r="G84" s="11" t="s">
        <v>43</v>
      </c>
      <c r="H84" s="11" t="s">
        <v>44</v>
      </c>
      <c r="I84" s="11" t="s">
        <v>45</v>
      </c>
    </row>
    <row r="85" spans="1:9" x14ac:dyDescent="0.25">
      <c r="A85" s="9" t="s">
        <v>33</v>
      </c>
      <c r="B85" s="13">
        <v>-5.4236022264060213E-2</v>
      </c>
      <c r="C85" s="9">
        <v>1.154802065483942E-2</v>
      </c>
      <c r="D85" s="9">
        <v>-4.6965643624244446</v>
      </c>
      <c r="E85" s="9">
        <v>2.0340085551704252E-5</v>
      </c>
      <c r="F85" s="9">
        <v>-7.7419641109987877E-2</v>
      </c>
      <c r="G85" s="9">
        <v>-3.1052403418132552E-2</v>
      </c>
      <c r="H85" s="9">
        <v>-7.7419641109987877E-2</v>
      </c>
      <c r="I85" s="9">
        <v>-3.1052403418132552E-2</v>
      </c>
    </row>
    <row r="86" spans="1:9" x14ac:dyDescent="0.25">
      <c r="A86" s="9" t="s">
        <v>46</v>
      </c>
      <c r="B86" s="13">
        <v>-5.9497396158956328E-15</v>
      </c>
      <c r="C86" s="9">
        <v>1.5408547952342013E-15</v>
      </c>
      <c r="D86" s="9">
        <v>-3.8613240094380896</v>
      </c>
      <c r="E86" s="9">
        <v>3.1911995888301182E-4</v>
      </c>
      <c r="F86" s="9">
        <v>-9.0431346952211444E-15</v>
      </c>
      <c r="G86" s="9">
        <v>-2.8563445365701213E-15</v>
      </c>
      <c r="H86" s="9">
        <v>-9.0431346952211444E-15</v>
      </c>
      <c r="I86" s="9">
        <v>-2.8563445365701213E-15</v>
      </c>
    </row>
    <row r="87" spans="1:9" x14ac:dyDescent="0.25">
      <c r="A87" s="9" t="s">
        <v>47</v>
      </c>
      <c r="B87" s="13">
        <v>2.2238091243943126E-12</v>
      </c>
      <c r="C87" s="9">
        <v>5.6134054288534708E-13</v>
      </c>
      <c r="D87" s="9">
        <v>3.9616043283880926</v>
      </c>
      <c r="E87" s="9">
        <v>2.3198141131309177E-4</v>
      </c>
      <c r="F87" s="9">
        <v>1.0968709608774098E-12</v>
      </c>
      <c r="G87" s="9">
        <v>3.3507472879112155E-12</v>
      </c>
      <c r="H87" s="9">
        <v>1.0968709608774098E-12</v>
      </c>
      <c r="I87" s="9">
        <v>3.3507472879112155E-12</v>
      </c>
    </row>
    <row r="88" spans="1:9" x14ac:dyDescent="0.25">
      <c r="A88" s="9" t="s">
        <v>48</v>
      </c>
      <c r="B88" s="13">
        <v>-3.5695915395499051E-10</v>
      </c>
      <c r="C88" s="9">
        <v>8.7051897066149222E-11</v>
      </c>
      <c r="D88" s="9">
        <v>-4.1005327394961126</v>
      </c>
      <c r="E88" s="9">
        <v>1.4827541896468192E-4</v>
      </c>
      <c r="F88" s="9">
        <v>-5.3172312968019635E-10</v>
      </c>
      <c r="G88" s="9">
        <v>-1.8219517822978467E-10</v>
      </c>
      <c r="H88" s="9">
        <v>-5.3172312968019635E-10</v>
      </c>
      <c r="I88" s="9">
        <v>-1.8219517822978467E-10</v>
      </c>
    </row>
    <row r="89" spans="1:9" x14ac:dyDescent="0.25">
      <c r="A89" s="9" t="s">
        <v>49</v>
      </c>
      <c r="B89" s="13">
        <v>3.2056371425049843E-8</v>
      </c>
      <c r="C89" s="9">
        <v>7.4880148386006682E-9</v>
      </c>
      <c r="D89" s="9">
        <v>4.281024025192826</v>
      </c>
      <c r="E89" s="9">
        <v>8.2124302697779726E-5</v>
      </c>
      <c r="F89" s="9">
        <v>1.7023554363190996E-8</v>
      </c>
      <c r="G89" s="9">
        <v>4.708918848690869E-8</v>
      </c>
      <c r="H89" s="9">
        <v>1.7023554363190996E-8</v>
      </c>
      <c r="I89" s="9">
        <v>4.708918848690869E-8</v>
      </c>
    </row>
    <row r="90" spans="1:9" x14ac:dyDescent="0.25">
      <c r="A90" s="9" t="s">
        <v>63</v>
      </c>
      <c r="B90" s="13">
        <v>-1.7521654422980615E-6</v>
      </c>
      <c r="C90" s="9">
        <v>3.8978141069198782E-7</v>
      </c>
      <c r="D90" s="9">
        <v>-4.4952514261452396</v>
      </c>
      <c r="E90" s="9">
        <v>4.0223347897306284E-5</v>
      </c>
      <c r="F90" s="9">
        <v>-2.5346842763741071E-6</v>
      </c>
      <c r="G90" s="9">
        <v>-9.6964660822201568E-7</v>
      </c>
      <c r="H90" s="9">
        <v>-2.5346842763741071E-6</v>
      </c>
      <c r="I90" s="9">
        <v>-9.6964660822201568E-7</v>
      </c>
    </row>
    <row r="91" spans="1:9" x14ac:dyDescent="0.25">
      <c r="A91" s="9" t="s">
        <v>64</v>
      </c>
      <c r="B91" s="13">
        <v>5.9157458748604658E-5</v>
      </c>
      <c r="C91" s="9">
        <v>1.2540954421397534E-5</v>
      </c>
      <c r="D91" s="9">
        <v>4.7171416752515629</v>
      </c>
      <c r="E91" s="9">
        <v>1.8960189709246493E-5</v>
      </c>
      <c r="F91" s="9">
        <v>3.3980442187936356E-5</v>
      </c>
      <c r="G91" s="9">
        <v>8.4334475309272961E-5</v>
      </c>
      <c r="H91" s="9">
        <v>3.3980442187936356E-5</v>
      </c>
      <c r="I91" s="9">
        <v>8.4334475309272961E-5</v>
      </c>
    </row>
    <row r="92" spans="1:9" x14ac:dyDescent="0.25">
      <c r="A92" s="9" t="s">
        <v>67</v>
      </c>
      <c r="B92" s="13">
        <v>-1.189609550184718E-3</v>
      </c>
      <c r="C92" s="9">
        <v>2.429491472965234E-4</v>
      </c>
      <c r="D92" s="9">
        <v>-4.8965372524348894</v>
      </c>
      <c r="E92" s="9">
        <v>1.0235418826105194E-5</v>
      </c>
      <c r="F92" s="9">
        <v>-1.6773503153092897E-3</v>
      </c>
      <c r="G92" s="9">
        <v>-7.0186878506014636E-4</v>
      </c>
      <c r="H92" s="9">
        <v>-1.6773503153092897E-3</v>
      </c>
      <c r="I92" s="9">
        <v>-7.0186878506014636E-4</v>
      </c>
    </row>
    <row r="93" spans="1:9" ht="15.75" thickBot="1" x14ac:dyDescent="0.3">
      <c r="A93" s="10" t="s">
        <v>68</v>
      </c>
      <c r="B93" s="14">
        <v>1.2850516007792219E-2</v>
      </c>
      <c r="C93" s="10">
        <v>2.5851621578036233E-3</v>
      </c>
      <c r="D93" s="10">
        <v>4.9708742521243359</v>
      </c>
      <c r="E93" s="10">
        <v>7.9121920696806301E-6</v>
      </c>
      <c r="F93" s="10">
        <v>7.6605864161510013E-3</v>
      </c>
      <c r="G93" s="10">
        <v>1.8040445599433436E-2</v>
      </c>
      <c r="H93" s="10">
        <v>7.6605864161510013E-3</v>
      </c>
      <c r="I93" s="10">
        <v>1.8040445599433436E-2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BA27-D738-4838-B4B1-5132D960B3EB}">
  <dimension ref="A1:I113"/>
  <sheetViews>
    <sheetView topLeftCell="A73" workbookViewId="0">
      <selection activeCell="L105" sqref="L105"/>
    </sheetView>
  </sheetViews>
  <sheetFormatPr defaultRowHeight="15" x14ac:dyDescent="0.25"/>
  <cols>
    <col min="2" max="2" width="27.570312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1</v>
      </c>
    </row>
    <row r="5" spans="1:9" x14ac:dyDescent="0.25">
      <c r="A5" s="9" t="s">
        <v>25</v>
      </c>
      <c r="B5" s="9">
        <v>1</v>
      </c>
    </row>
    <row r="6" spans="1:9" x14ac:dyDescent="0.25">
      <c r="A6" s="9" t="s">
        <v>26</v>
      </c>
      <c r="B6" s="9">
        <v>65535</v>
      </c>
    </row>
    <row r="7" spans="1:9" x14ac:dyDescent="0.25">
      <c r="A7" s="9" t="s">
        <v>27</v>
      </c>
      <c r="B7" s="9">
        <v>0</v>
      </c>
    </row>
    <row r="8" spans="1:9" ht="15.75" thickBot="1" x14ac:dyDescent="0.3">
      <c r="A8" s="10" t="s">
        <v>28</v>
      </c>
      <c r="B8" s="10">
        <v>4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3</v>
      </c>
      <c r="C12" s="9">
        <v>3.687499999999999E-6</v>
      </c>
      <c r="D12" s="9">
        <v>1.2291666666666664E-6</v>
      </c>
      <c r="E12" s="9" t="e">
        <v>#NUM!</v>
      </c>
      <c r="F12" s="9" t="e">
        <v>#NUM!</v>
      </c>
    </row>
    <row r="13" spans="1:9" x14ac:dyDescent="0.25">
      <c r="A13" s="9" t="s">
        <v>31</v>
      </c>
      <c r="B13" s="9">
        <v>0</v>
      </c>
      <c r="C13" s="9">
        <v>0</v>
      </c>
      <c r="D13" s="9">
        <v>65535</v>
      </c>
      <c r="E13" s="9"/>
      <c r="F13" s="9"/>
    </row>
    <row r="14" spans="1:9" ht="15.75" thickBot="1" x14ac:dyDescent="0.3">
      <c r="A14" s="10" t="s">
        <v>32</v>
      </c>
      <c r="B14" s="10">
        <v>3</v>
      </c>
      <c r="C14" s="10">
        <v>3.687499999999999E-6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9.1549295774647765E-3</v>
      </c>
      <c r="C17" s="9">
        <v>0</v>
      </c>
      <c r="D17" s="9">
        <v>65535</v>
      </c>
      <c r="E17" s="9" t="e">
        <v>#NUM!</v>
      </c>
      <c r="F17" s="9">
        <v>9.1549295774647765E-3</v>
      </c>
      <c r="G17" s="9">
        <v>9.1549295774647765E-3</v>
      </c>
      <c r="H17" s="9">
        <v>9.1549295774647765E-3</v>
      </c>
      <c r="I17" s="9">
        <v>9.1549295774647765E-3</v>
      </c>
    </row>
    <row r="18" spans="1:9" x14ac:dyDescent="0.25">
      <c r="A18" s="9" t="s">
        <v>46</v>
      </c>
      <c r="B18" s="9">
        <v>-5.6338028169011713E-6</v>
      </c>
      <c r="C18" s="9">
        <v>0</v>
      </c>
      <c r="D18" s="9">
        <v>65535</v>
      </c>
      <c r="E18" s="9" t="e">
        <v>#NUM!</v>
      </c>
      <c r="F18" s="9">
        <v>-5.6338028169011713E-6</v>
      </c>
      <c r="G18" s="9">
        <v>-5.6338028169011713E-6</v>
      </c>
      <c r="H18" s="9">
        <v>-5.6338028169011713E-6</v>
      </c>
      <c r="I18" s="9">
        <v>-5.6338028169011713E-6</v>
      </c>
    </row>
    <row r="19" spans="1:9" x14ac:dyDescent="0.25">
      <c r="A19" s="9" t="s">
        <v>47</v>
      </c>
      <c r="B19" s="9">
        <v>8.1690140845068002E-5</v>
      </c>
      <c r="C19" s="9">
        <v>0</v>
      </c>
      <c r="D19" s="9">
        <v>65535</v>
      </c>
      <c r="E19" s="9" t="e">
        <v>#NUM!</v>
      </c>
      <c r="F19" s="9">
        <v>8.1690140845068002E-5</v>
      </c>
      <c r="G19" s="9">
        <v>8.1690140845068002E-5</v>
      </c>
      <c r="H19" s="9">
        <v>8.1690140845068002E-5</v>
      </c>
      <c r="I19" s="9">
        <v>8.1690140845068002E-5</v>
      </c>
    </row>
    <row r="20" spans="1:9" ht="15.75" thickBot="1" x14ac:dyDescent="0.3">
      <c r="A20" s="10" t="s">
        <v>48</v>
      </c>
      <c r="B20" s="10">
        <v>-4.3380281690140183E-4</v>
      </c>
      <c r="C20" s="10">
        <v>0</v>
      </c>
      <c r="D20" s="10">
        <v>65535</v>
      </c>
      <c r="E20" s="10" t="e">
        <v>#NUM!</v>
      </c>
      <c r="F20" s="10">
        <v>-4.3380281690140183E-4</v>
      </c>
      <c r="G20" s="10">
        <v>-4.3380281690140183E-4</v>
      </c>
      <c r="H20" s="10">
        <v>-4.3380281690140183E-4</v>
      </c>
      <c r="I20" s="10">
        <v>-4.3380281690140183E-4</v>
      </c>
    </row>
    <row r="23" spans="1:9" x14ac:dyDescent="0.25">
      <c r="A23" t="s">
        <v>22</v>
      </c>
    </row>
    <row r="24" spans="1:9" ht="15.75" thickBot="1" x14ac:dyDescent="0.3"/>
    <row r="25" spans="1:9" x14ac:dyDescent="0.25">
      <c r="A25" s="12" t="s">
        <v>23</v>
      </c>
      <c r="B25" s="12"/>
    </row>
    <row r="26" spans="1:9" x14ac:dyDescent="0.25">
      <c r="A26" s="9" t="s">
        <v>24</v>
      </c>
      <c r="B26" s="9">
        <v>1</v>
      </c>
    </row>
    <row r="27" spans="1:9" x14ac:dyDescent="0.25">
      <c r="A27" s="9" t="s">
        <v>25</v>
      </c>
      <c r="B27" s="9">
        <v>1</v>
      </c>
    </row>
    <row r="28" spans="1:9" x14ac:dyDescent="0.25">
      <c r="A28" s="9" t="s">
        <v>26</v>
      </c>
      <c r="B28" s="9">
        <v>65535</v>
      </c>
    </row>
    <row r="29" spans="1:9" x14ac:dyDescent="0.25">
      <c r="A29" s="9" t="s">
        <v>27</v>
      </c>
      <c r="B29" s="9">
        <v>0</v>
      </c>
    </row>
    <row r="30" spans="1:9" ht="15.75" thickBot="1" x14ac:dyDescent="0.3">
      <c r="A30" s="10" t="s">
        <v>28</v>
      </c>
      <c r="B30" s="10">
        <v>5</v>
      </c>
    </row>
    <row r="32" spans="1:9" ht="15.75" thickBot="1" x14ac:dyDescent="0.3">
      <c r="A32" t="s">
        <v>29</v>
      </c>
    </row>
    <row r="33" spans="1:9" x14ac:dyDescent="0.25">
      <c r="A33" s="11"/>
      <c r="B33" s="11" t="s">
        <v>34</v>
      </c>
      <c r="C33" s="11" t="s">
        <v>35</v>
      </c>
      <c r="D33" s="11" t="s">
        <v>36</v>
      </c>
      <c r="E33" s="11" t="s">
        <v>37</v>
      </c>
      <c r="F33" s="11" t="s">
        <v>38</v>
      </c>
    </row>
    <row r="34" spans="1:9" x14ac:dyDescent="0.25">
      <c r="A34" s="9" t="s">
        <v>30</v>
      </c>
      <c r="B34" s="9">
        <v>4</v>
      </c>
      <c r="C34" s="9">
        <v>6.2799999999999975E-7</v>
      </c>
      <c r="D34" s="9">
        <v>1.5699999999999994E-7</v>
      </c>
      <c r="E34" s="9" t="e">
        <v>#NUM!</v>
      </c>
      <c r="F34" s="9" t="e">
        <v>#NUM!</v>
      </c>
    </row>
    <row r="35" spans="1:9" x14ac:dyDescent="0.25">
      <c r="A35" s="9" t="s">
        <v>31</v>
      </c>
      <c r="B35" s="9">
        <v>0</v>
      </c>
      <c r="C35" s="9">
        <v>0</v>
      </c>
      <c r="D35" s="9">
        <v>65535</v>
      </c>
      <c r="E35" s="9"/>
      <c r="F35" s="9"/>
    </row>
    <row r="36" spans="1:9" ht="15.75" thickBot="1" x14ac:dyDescent="0.3">
      <c r="A36" s="10" t="s">
        <v>32</v>
      </c>
      <c r="B36" s="10">
        <v>4</v>
      </c>
      <c r="C36" s="10">
        <v>6.2799999999999975E-7</v>
      </c>
      <c r="D36" s="10"/>
      <c r="E36" s="10"/>
      <c r="F36" s="10"/>
    </row>
    <row r="37" spans="1:9" ht="15.75" thickBot="1" x14ac:dyDescent="0.3"/>
    <row r="38" spans="1:9" x14ac:dyDescent="0.25">
      <c r="A38" s="11"/>
      <c r="B38" s="11" t="s">
        <v>39</v>
      </c>
      <c r="C38" s="11" t="s">
        <v>27</v>
      </c>
      <c r="D38" s="11" t="s">
        <v>40</v>
      </c>
      <c r="E38" s="11" t="s">
        <v>41</v>
      </c>
      <c r="F38" s="11" t="s">
        <v>42</v>
      </c>
      <c r="G38" s="11" t="s">
        <v>43</v>
      </c>
      <c r="H38" s="11" t="s">
        <v>44</v>
      </c>
      <c r="I38" s="11" t="s">
        <v>45</v>
      </c>
    </row>
    <row r="39" spans="1:9" x14ac:dyDescent="0.25">
      <c r="A39" s="9" t="s">
        <v>33</v>
      </c>
      <c r="B39" s="9">
        <v>-5.7799999999956164E-2</v>
      </c>
      <c r="C39" s="9">
        <v>0</v>
      </c>
      <c r="D39" s="9">
        <v>65535</v>
      </c>
      <c r="E39" s="9" t="e">
        <v>#NUM!</v>
      </c>
      <c r="F39" s="9">
        <v>-5.7799999999956164E-2</v>
      </c>
      <c r="G39" s="9">
        <v>-5.7799999999956164E-2</v>
      </c>
      <c r="H39" s="9">
        <v>-5.7799999999956164E-2</v>
      </c>
      <c r="I39" s="9">
        <v>-5.7799999999956164E-2</v>
      </c>
    </row>
    <row r="40" spans="1:9" x14ac:dyDescent="0.25">
      <c r="A40" s="9" t="s">
        <v>46</v>
      </c>
      <c r="B40" s="9">
        <v>-1.6666666666656913E-5</v>
      </c>
      <c r="C40" s="9">
        <v>0</v>
      </c>
      <c r="D40" s="9">
        <v>65535</v>
      </c>
      <c r="E40" s="9" t="e">
        <v>#NUM!</v>
      </c>
      <c r="F40" s="9">
        <v>-1.6666666666656913E-5</v>
      </c>
      <c r="G40" s="9">
        <v>-1.6666666666656913E-5</v>
      </c>
      <c r="H40" s="9">
        <v>-1.6666666666656913E-5</v>
      </c>
      <c r="I40" s="9">
        <v>-1.6666666666656913E-5</v>
      </c>
    </row>
    <row r="41" spans="1:9" x14ac:dyDescent="0.25">
      <c r="A41" s="9" t="s">
        <v>47</v>
      </c>
      <c r="B41" s="9">
        <v>5.3333333333300886E-4</v>
      </c>
      <c r="C41" s="9">
        <v>0</v>
      </c>
      <c r="D41" s="9">
        <v>65535</v>
      </c>
      <c r="E41" s="9" t="e">
        <v>#NUM!</v>
      </c>
      <c r="F41" s="9">
        <v>5.3333333333300886E-4</v>
      </c>
      <c r="G41" s="9">
        <v>5.3333333333300886E-4</v>
      </c>
      <c r="H41" s="9">
        <v>5.3333333333300886E-4</v>
      </c>
      <c r="I41" s="9">
        <v>5.3333333333300886E-4</v>
      </c>
    </row>
    <row r="42" spans="1:9" x14ac:dyDescent="0.25">
      <c r="A42" s="9" t="s">
        <v>48</v>
      </c>
      <c r="B42" s="9">
        <v>-6.3333333333293216E-3</v>
      </c>
      <c r="C42" s="9">
        <v>0</v>
      </c>
      <c r="D42" s="9">
        <v>65535</v>
      </c>
      <c r="E42" s="9" t="e">
        <v>#NUM!</v>
      </c>
      <c r="F42" s="9">
        <v>-6.3333333333293216E-3</v>
      </c>
      <c r="G42" s="9">
        <v>-6.3333333333293216E-3</v>
      </c>
      <c r="H42" s="9">
        <v>-6.3333333333293216E-3</v>
      </c>
      <c r="I42" s="9">
        <v>-6.3333333333293216E-3</v>
      </c>
    </row>
    <row r="43" spans="1:9" ht="15.75" thickBot="1" x14ac:dyDescent="0.3">
      <c r="A43" s="10" t="s">
        <v>49</v>
      </c>
      <c r="B43" s="10">
        <v>3.2816666666644873E-2</v>
      </c>
      <c r="C43" s="10">
        <v>0</v>
      </c>
      <c r="D43" s="10">
        <v>65535</v>
      </c>
      <c r="E43" s="10" t="e">
        <v>#NUM!</v>
      </c>
      <c r="F43" s="10">
        <v>3.2816666666644873E-2</v>
      </c>
      <c r="G43" s="10">
        <v>3.2816666666644873E-2</v>
      </c>
      <c r="H43" s="10">
        <v>3.2816666666644873E-2</v>
      </c>
      <c r="I43" s="10">
        <v>3.2816666666644873E-2</v>
      </c>
    </row>
    <row r="46" spans="1:9" x14ac:dyDescent="0.25">
      <c r="A46" t="s">
        <v>22</v>
      </c>
    </row>
    <row r="47" spans="1:9" ht="15.75" thickBot="1" x14ac:dyDescent="0.3"/>
    <row r="48" spans="1:9" x14ac:dyDescent="0.25">
      <c r="A48" s="12" t="s">
        <v>23</v>
      </c>
      <c r="B48" s="12"/>
    </row>
    <row r="49" spans="1:9" x14ac:dyDescent="0.25">
      <c r="A49" s="9" t="s">
        <v>24</v>
      </c>
      <c r="B49" s="9">
        <v>1</v>
      </c>
    </row>
    <row r="50" spans="1:9" x14ac:dyDescent="0.25">
      <c r="A50" s="9" t="s">
        <v>25</v>
      </c>
      <c r="B50" s="9">
        <v>1</v>
      </c>
    </row>
    <row r="51" spans="1:9" x14ac:dyDescent="0.25">
      <c r="A51" s="9" t="s">
        <v>26</v>
      </c>
      <c r="B51" s="9">
        <v>65535</v>
      </c>
    </row>
    <row r="52" spans="1:9" x14ac:dyDescent="0.25">
      <c r="A52" s="9" t="s">
        <v>27</v>
      </c>
      <c r="B52" s="9">
        <v>0</v>
      </c>
    </row>
    <row r="53" spans="1:9" ht="15.75" thickBot="1" x14ac:dyDescent="0.3">
      <c r="A53" s="10" t="s">
        <v>28</v>
      </c>
      <c r="B53" s="10">
        <v>5</v>
      </c>
    </row>
    <row r="55" spans="1:9" ht="15.75" thickBot="1" x14ac:dyDescent="0.3">
      <c r="A55" t="s">
        <v>29</v>
      </c>
    </row>
    <row r="56" spans="1:9" x14ac:dyDescent="0.25">
      <c r="A56" s="11"/>
      <c r="B56" s="11" t="s">
        <v>34</v>
      </c>
      <c r="C56" s="11" t="s">
        <v>35</v>
      </c>
      <c r="D56" s="11" t="s">
        <v>36</v>
      </c>
      <c r="E56" s="11" t="s">
        <v>37</v>
      </c>
      <c r="F56" s="11" t="s">
        <v>38</v>
      </c>
    </row>
    <row r="57" spans="1:9" x14ac:dyDescent="0.25">
      <c r="A57" s="9" t="s">
        <v>30</v>
      </c>
      <c r="B57" s="9">
        <v>4</v>
      </c>
      <c r="C57" s="9">
        <v>2.279999999999999E-7</v>
      </c>
      <c r="D57" s="9">
        <v>5.6999999999999974E-8</v>
      </c>
      <c r="E57" s="9" t="e">
        <v>#NUM!</v>
      </c>
      <c r="F57" s="9" t="e">
        <v>#NUM!</v>
      </c>
    </row>
    <row r="58" spans="1:9" x14ac:dyDescent="0.25">
      <c r="A58" s="9" t="s">
        <v>31</v>
      </c>
      <c r="B58" s="9">
        <v>0</v>
      </c>
      <c r="C58" s="9">
        <v>0</v>
      </c>
      <c r="D58" s="9">
        <v>65535</v>
      </c>
      <c r="E58" s="9"/>
      <c r="F58" s="9"/>
    </row>
    <row r="59" spans="1:9" ht="15.75" thickBot="1" x14ac:dyDescent="0.3">
      <c r="A59" s="10" t="s">
        <v>32</v>
      </c>
      <c r="B59" s="10">
        <v>4</v>
      </c>
      <c r="C59" s="10">
        <v>2.279999999999999E-7</v>
      </c>
      <c r="D59" s="10"/>
      <c r="E59" s="10"/>
      <c r="F59" s="10"/>
    </row>
    <row r="60" spans="1:9" ht="15.75" thickBot="1" x14ac:dyDescent="0.3"/>
    <row r="61" spans="1:9" x14ac:dyDescent="0.25">
      <c r="A61" s="11"/>
      <c r="B61" s="11" t="s">
        <v>39</v>
      </c>
      <c r="C61" s="11" t="s">
        <v>27</v>
      </c>
      <c r="D61" s="11" t="s">
        <v>40</v>
      </c>
      <c r="E61" s="11" t="s">
        <v>41</v>
      </c>
      <c r="F61" s="11" t="s">
        <v>42</v>
      </c>
      <c r="G61" s="11" t="s">
        <v>43</v>
      </c>
      <c r="H61" s="11" t="s">
        <v>44</v>
      </c>
      <c r="I61" s="11" t="s">
        <v>45</v>
      </c>
    </row>
    <row r="62" spans="1:9" x14ac:dyDescent="0.25">
      <c r="A62" s="9" t="s">
        <v>33</v>
      </c>
      <c r="B62" s="9">
        <v>0.46999999999985276</v>
      </c>
      <c r="C62" s="9">
        <v>0</v>
      </c>
      <c r="D62" s="9">
        <v>65535</v>
      </c>
      <c r="E62" s="9" t="e">
        <v>#NUM!</v>
      </c>
      <c r="F62" s="9">
        <v>0.46999999999985276</v>
      </c>
      <c r="G62" s="9">
        <v>0.46999999999985276</v>
      </c>
      <c r="H62" s="9">
        <v>0.46999999999985276</v>
      </c>
      <c r="I62" s="9">
        <v>0.46999999999985276</v>
      </c>
    </row>
    <row r="63" spans="1:9" x14ac:dyDescent="0.25">
      <c r="A63" s="9" t="s">
        <v>46</v>
      </c>
      <c r="B63" s="9">
        <v>1.6666666666661118E-5</v>
      </c>
      <c r="C63" s="9">
        <v>0</v>
      </c>
      <c r="D63" s="9">
        <v>65535</v>
      </c>
      <c r="E63" s="9" t="e">
        <v>#NUM!</v>
      </c>
      <c r="F63" s="9">
        <v>1.6666666666661118E-5</v>
      </c>
      <c r="G63" s="9">
        <v>1.6666666666661118E-5</v>
      </c>
      <c r="H63" s="9">
        <v>1.6666666666661118E-5</v>
      </c>
      <c r="I63" s="9">
        <v>1.6666666666661118E-5</v>
      </c>
    </row>
    <row r="64" spans="1:9" x14ac:dyDescent="0.25">
      <c r="A64" s="9" t="s">
        <v>47</v>
      </c>
      <c r="B64" s="9">
        <v>-8.666666666663804E-4</v>
      </c>
      <c r="C64" s="9">
        <v>0</v>
      </c>
      <c r="D64" s="9">
        <v>65535</v>
      </c>
      <c r="E64" s="9" t="e">
        <v>#NUM!</v>
      </c>
      <c r="F64" s="9">
        <v>-8.666666666663804E-4</v>
      </c>
      <c r="G64" s="9">
        <v>-8.666666666663804E-4</v>
      </c>
      <c r="H64" s="9">
        <v>-8.666666666663804E-4</v>
      </c>
      <c r="I64" s="9">
        <v>-8.666666666663804E-4</v>
      </c>
    </row>
    <row r="65" spans="1:9" x14ac:dyDescent="0.25">
      <c r="A65" s="9" t="s">
        <v>48</v>
      </c>
      <c r="B65" s="9">
        <v>1.6833333333327836E-2</v>
      </c>
      <c r="C65" s="9">
        <v>0</v>
      </c>
      <c r="D65" s="9">
        <v>65535</v>
      </c>
      <c r="E65" s="9" t="e">
        <v>#NUM!</v>
      </c>
      <c r="F65" s="9">
        <v>1.6833333333327836E-2</v>
      </c>
      <c r="G65" s="9">
        <v>1.6833333333327836E-2</v>
      </c>
      <c r="H65" s="9">
        <v>1.6833333333327836E-2</v>
      </c>
      <c r="I65" s="9">
        <v>1.6833333333327836E-2</v>
      </c>
    </row>
    <row r="66" spans="1:9" ht="15.75" thickBot="1" x14ac:dyDescent="0.3">
      <c r="A66" s="10" t="s">
        <v>49</v>
      </c>
      <c r="B66" s="10">
        <v>-0.14488333333328673</v>
      </c>
      <c r="C66" s="10">
        <v>0</v>
      </c>
      <c r="D66" s="10">
        <v>65535</v>
      </c>
      <c r="E66" s="10" t="e">
        <v>#NUM!</v>
      </c>
      <c r="F66" s="10">
        <v>-0.14488333333328673</v>
      </c>
      <c r="G66" s="10">
        <v>-0.14488333333328673</v>
      </c>
      <c r="H66" s="10">
        <v>-0.14488333333328673</v>
      </c>
      <c r="I66" s="10">
        <v>-0.14488333333328673</v>
      </c>
    </row>
    <row r="69" spans="1:9" x14ac:dyDescent="0.25">
      <c r="A69" t="s">
        <v>22</v>
      </c>
    </row>
    <row r="70" spans="1:9" ht="15.75" thickBot="1" x14ac:dyDescent="0.3"/>
    <row r="71" spans="1:9" x14ac:dyDescent="0.25">
      <c r="A71" s="12" t="s">
        <v>23</v>
      </c>
      <c r="B71" s="12"/>
    </row>
    <row r="72" spans="1:9" x14ac:dyDescent="0.25">
      <c r="A72" s="9" t="s">
        <v>24</v>
      </c>
      <c r="B72" s="9">
        <v>0.997638815057868</v>
      </c>
    </row>
    <row r="73" spans="1:9" x14ac:dyDescent="0.25">
      <c r="A73" s="9" t="s">
        <v>25</v>
      </c>
      <c r="B73" s="9">
        <v>0.99528320531006687</v>
      </c>
    </row>
    <row r="74" spans="1:9" x14ac:dyDescent="0.25">
      <c r="A74" s="9" t="s">
        <v>26</v>
      </c>
      <c r="B74" s="9">
        <v>0.99454331594694012</v>
      </c>
    </row>
    <row r="75" spans="1:9" x14ac:dyDescent="0.25">
      <c r="A75" s="9" t="s">
        <v>27</v>
      </c>
      <c r="B75" s="9">
        <v>3.3113683518356437E-5</v>
      </c>
    </row>
    <row r="76" spans="1:9" ht="15.75" thickBot="1" x14ac:dyDescent="0.3">
      <c r="A76" s="10" t="s">
        <v>28</v>
      </c>
      <c r="B76" s="10">
        <v>60</v>
      </c>
    </row>
    <row r="78" spans="1:9" ht="15.75" thickBot="1" x14ac:dyDescent="0.3">
      <c r="A78" t="s">
        <v>29</v>
      </c>
    </row>
    <row r="79" spans="1:9" x14ac:dyDescent="0.25">
      <c r="A79" s="11"/>
      <c r="B79" s="11" t="s">
        <v>34</v>
      </c>
      <c r="C79" s="11" t="s">
        <v>35</v>
      </c>
      <c r="D79" s="11" t="s">
        <v>36</v>
      </c>
      <c r="E79" s="11" t="s">
        <v>37</v>
      </c>
      <c r="F79" s="11" t="s">
        <v>38</v>
      </c>
    </row>
    <row r="80" spans="1:9" x14ac:dyDescent="0.25">
      <c r="A80" s="9" t="s">
        <v>30</v>
      </c>
      <c r="B80" s="9">
        <v>8</v>
      </c>
      <c r="C80" s="9">
        <v>1.1800077682156144E-5</v>
      </c>
      <c r="D80" s="9">
        <v>1.475009710269518E-6</v>
      </c>
      <c r="E80" s="9">
        <v>1345.178421141243</v>
      </c>
      <c r="F80" s="9">
        <v>1.6268332273546898E-56</v>
      </c>
    </row>
    <row r="81" spans="1:9" x14ac:dyDescent="0.25">
      <c r="A81" s="9" t="s">
        <v>31</v>
      </c>
      <c r="B81" s="9">
        <v>51</v>
      </c>
      <c r="C81" s="9">
        <v>5.592231784384741E-8</v>
      </c>
      <c r="D81" s="9">
        <v>1.0965160361538707E-9</v>
      </c>
      <c r="E81" s="9"/>
      <c r="F81" s="9"/>
    </row>
    <row r="82" spans="1:9" ht="15.75" thickBot="1" x14ac:dyDescent="0.3">
      <c r="A82" s="10" t="s">
        <v>32</v>
      </c>
      <c r="B82" s="10">
        <v>59</v>
      </c>
      <c r="C82" s="10">
        <v>1.1855999999999991E-5</v>
      </c>
      <c r="D82" s="10"/>
      <c r="E82" s="10"/>
      <c r="F82" s="10"/>
    </row>
    <row r="83" spans="1:9" ht="15.75" thickBot="1" x14ac:dyDescent="0.3"/>
    <row r="84" spans="1:9" x14ac:dyDescent="0.25">
      <c r="A84" s="11"/>
      <c r="B84" s="11" t="s">
        <v>39</v>
      </c>
      <c r="C84" s="11" t="s">
        <v>27</v>
      </c>
      <c r="D84" s="11" t="s">
        <v>40</v>
      </c>
      <c r="E84" s="11" t="s">
        <v>41</v>
      </c>
      <c r="F84" s="11" t="s">
        <v>42</v>
      </c>
      <c r="G84" s="11" t="s">
        <v>43</v>
      </c>
      <c r="H84" s="11" t="s">
        <v>44</v>
      </c>
      <c r="I84" s="11" t="s">
        <v>45</v>
      </c>
    </row>
    <row r="85" spans="1:9" x14ac:dyDescent="0.25">
      <c r="A85" s="9" t="s">
        <v>33</v>
      </c>
      <c r="B85" s="9">
        <v>-7.2179797829012404E-2</v>
      </c>
      <c r="C85" s="9">
        <v>1.0414775454372393E-2</v>
      </c>
      <c r="D85" s="9">
        <v>-6.9305188715047574</v>
      </c>
      <c r="E85" s="9">
        <v>7.0078296029877243E-9</v>
      </c>
      <c r="F85" s="9">
        <v>-9.3088332002694146E-2</v>
      </c>
      <c r="G85" s="9">
        <v>-5.1271263655330662E-2</v>
      </c>
      <c r="H85" s="9">
        <v>-9.3088332002694146E-2</v>
      </c>
      <c r="I85" s="9">
        <v>-5.1271263655330662E-2</v>
      </c>
    </row>
    <row r="86" spans="1:9" x14ac:dyDescent="0.25">
      <c r="A86" s="9" t="s">
        <v>46</v>
      </c>
      <c r="B86" s="9">
        <v>-5.9259856693344569E-15</v>
      </c>
      <c r="C86" s="9">
        <v>1.3896456526674809E-15</v>
      </c>
      <c r="D86" s="9">
        <v>-4.2643861461799908</v>
      </c>
      <c r="E86" s="9">
        <v>8.6757594736216814E-5</v>
      </c>
      <c r="F86" s="9">
        <v>-8.7158157281196479E-15</v>
      </c>
      <c r="G86" s="9">
        <v>-3.1361556105492662E-15</v>
      </c>
      <c r="H86" s="9">
        <v>-8.7158157281196479E-15</v>
      </c>
      <c r="I86" s="9">
        <v>-3.1361556105492662E-15</v>
      </c>
    </row>
    <row r="87" spans="1:9" x14ac:dyDescent="0.25">
      <c r="A87" s="9" t="s">
        <v>47</v>
      </c>
      <c r="B87" s="9">
        <v>2.31630952669437E-12</v>
      </c>
      <c r="C87" s="9">
        <v>5.0625435148031632E-13</v>
      </c>
      <c r="D87" s="9">
        <v>4.5753868977547549</v>
      </c>
      <c r="E87" s="9">
        <v>3.0699374795878678E-5</v>
      </c>
      <c r="F87" s="9">
        <v>1.2999615070107187E-12</v>
      </c>
      <c r="G87" s="9">
        <v>3.3326575463780215E-12</v>
      </c>
      <c r="H87" s="9">
        <v>1.2999615070107187E-12</v>
      </c>
      <c r="I87" s="9">
        <v>3.3326575463780215E-12</v>
      </c>
    </row>
    <row r="88" spans="1:9" x14ac:dyDescent="0.25">
      <c r="A88" s="9" t="s">
        <v>48</v>
      </c>
      <c r="B88" s="9">
        <v>-3.8824936211743112E-10</v>
      </c>
      <c r="C88" s="9">
        <v>7.8509208452730519E-11</v>
      </c>
      <c r="D88" s="9">
        <v>-4.9452716409845294</v>
      </c>
      <c r="E88" s="9">
        <v>8.646882894909141E-6</v>
      </c>
      <c r="F88" s="9">
        <v>-5.4586317482747566E-10</v>
      </c>
      <c r="G88" s="9">
        <v>-2.3063554940738656E-10</v>
      </c>
      <c r="H88" s="9">
        <v>-5.4586317482747566E-10</v>
      </c>
      <c r="I88" s="9">
        <v>-2.3063554940738656E-10</v>
      </c>
    </row>
    <row r="89" spans="1:9" x14ac:dyDescent="0.25">
      <c r="A89" s="9" t="s">
        <v>49</v>
      </c>
      <c r="B89" s="9">
        <v>3.631350901357796E-8</v>
      </c>
      <c r="C89" s="9">
        <v>6.7531913453203753E-9</v>
      </c>
      <c r="D89" s="9">
        <v>5.3772367991233372</v>
      </c>
      <c r="E89" s="9">
        <v>1.9028091466355751E-6</v>
      </c>
      <c r="F89" s="9">
        <v>2.2755911670875416E-8</v>
      </c>
      <c r="G89" s="9">
        <v>4.9871106356280505E-8</v>
      </c>
      <c r="H89" s="9">
        <v>2.2755911670875416E-8</v>
      </c>
      <c r="I89" s="9">
        <v>4.9871106356280505E-8</v>
      </c>
    </row>
    <row r="90" spans="1:9" x14ac:dyDescent="0.25">
      <c r="A90" s="9" t="s">
        <v>63</v>
      </c>
      <c r="B90" s="9">
        <v>-2.0598827632712706E-6</v>
      </c>
      <c r="C90" s="9">
        <v>3.5153088047883825E-7</v>
      </c>
      <c r="D90" s="9">
        <v>-5.8597491078604493</v>
      </c>
      <c r="E90" s="9">
        <v>3.3990037500250817E-7</v>
      </c>
      <c r="F90" s="9">
        <v>-2.765610453685422E-6</v>
      </c>
      <c r="G90" s="9">
        <v>-1.3541550728571192E-6</v>
      </c>
      <c r="H90" s="9">
        <v>-2.765610453685422E-6</v>
      </c>
      <c r="I90" s="9">
        <v>-1.3541550728571192E-6</v>
      </c>
    </row>
    <row r="91" spans="1:9" x14ac:dyDescent="0.25">
      <c r="A91" s="9" t="s">
        <v>64</v>
      </c>
      <c r="B91" s="9">
        <v>7.1893845648195902E-5</v>
      </c>
      <c r="C91" s="9">
        <v>1.1310269368598892E-5</v>
      </c>
      <c r="D91" s="9">
        <v>6.356510468954645</v>
      </c>
      <c r="E91" s="9">
        <v>5.6462715399551012E-8</v>
      </c>
      <c r="F91" s="9">
        <v>4.9187532425896437E-5</v>
      </c>
      <c r="G91" s="9">
        <v>9.4600158870495368E-5</v>
      </c>
      <c r="H91" s="9">
        <v>4.9187532425896437E-5</v>
      </c>
      <c r="I91" s="9">
        <v>9.4600158870495368E-5</v>
      </c>
    </row>
    <row r="92" spans="1:9" x14ac:dyDescent="0.25">
      <c r="A92" s="9" t="s">
        <v>67</v>
      </c>
      <c r="B92" s="9">
        <v>-1.4895904725385288E-3</v>
      </c>
      <c r="C92" s="9">
        <v>2.1910774941552482E-4</v>
      </c>
      <c r="D92" s="9">
        <v>-6.7984381041384756</v>
      </c>
      <c r="E92" s="9">
        <v>1.133117517822607E-8</v>
      </c>
      <c r="F92" s="9">
        <v>-1.9294676342155653E-3</v>
      </c>
      <c r="G92" s="9">
        <v>-1.0497133108614922E-3</v>
      </c>
      <c r="H92" s="9">
        <v>-1.9294676342155653E-3</v>
      </c>
      <c r="I92" s="9">
        <v>-1.0497133108614922E-3</v>
      </c>
    </row>
    <row r="93" spans="1:9" ht="15.75" thickBot="1" x14ac:dyDescent="0.3">
      <c r="A93" s="10" t="s">
        <v>68</v>
      </c>
      <c r="B93" s="10">
        <v>1.6547551545416754E-2</v>
      </c>
      <c r="C93" s="10">
        <v>2.3314717033322114E-3</v>
      </c>
      <c r="D93" s="10">
        <v>7.0974704611539918</v>
      </c>
      <c r="E93" s="10">
        <v>3.8180500871892852E-9</v>
      </c>
      <c r="F93" s="10">
        <v>1.1866926792856392E-2</v>
      </c>
      <c r="G93" s="10">
        <v>2.1228176297977117E-2</v>
      </c>
      <c r="H93" s="10">
        <v>1.1866926792856392E-2</v>
      </c>
      <c r="I93" s="10">
        <v>2.1228176297977117E-2</v>
      </c>
    </row>
    <row r="96" spans="1:9" x14ac:dyDescent="0.25">
      <c r="A96" t="s">
        <v>22</v>
      </c>
    </row>
    <row r="97" spans="1:9" ht="15.75" thickBot="1" x14ac:dyDescent="0.3"/>
    <row r="98" spans="1:9" x14ac:dyDescent="0.25">
      <c r="A98" s="12" t="s">
        <v>23</v>
      </c>
      <c r="B98" s="12"/>
    </row>
    <row r="99" spans="1:9" x14ac:dyDescent="0.25">
      <c r="A99" s="9" t="s">
        <v>24</v>
      </c>
      <c r="B99" s="9">
        <v>0.99999999999680445</v>
      </c>
    </row>
    <row r="100" spans="1:9" x14ac:dyDescent="0.25">
      <c r="A100" s="9" t="s">
        <v>25</v>
      </c>
      <c r="B100" s="9">
        <v>0.999999999993609</v>
      </c>
    </row>
    <row r="101" spans="1:9" x14ac:dyDescent="0.25">
      <c r="A101" s="9" t="s">
        <v>26</v>
      </c>
      <c r="B101" s="9">
        <v>0.99999999999147871</v>
      </c>
    </row>
    <row r="102" spans="1:9" x14ac:dyDescent="0.25">
      <c r="A102" s="9" t="s">
        <v>27</v>
      </c>
      <c r="B102" s="9">
        <v>3.6514837170569881E-4</v>
      </c>
    </row>
    <row r="103" spans="1:9" ht="15.75" thickBot="1" x14ac:dyDescent="0.3">
      <c r="A103" s="10" t="s">
        <v>28</v>
      </c>
      <c r="B103" s="10">
        <v>5</v>
      </c>
    </row>
    <row r="105" spans="1:9" ht="15.75" thickBot="1" x14ac:dyDescent="0.3">
      <c r="A105" t="s">
        <v>29</v>
      </c>
    </row>
    <row r="106" spans="1:9" x14ac:dyDescent="0.25">
      <c r="A106" s="11"/>
      <c r="B106" s="11" t="s">
        <v>34</v>
      </c>
      <c r="C106" s="11" t="s">
        <v>35</v>
      </c>
      <c r="D106" s="11" t="s">
        <v>36</v>
      </c>
      <c r="E106" s="11" t="s">
        <v>37</v>
      </c>
      <c r="F106" s="11" t="s">
        <v>38</v>
      </c>
    </row>
    <row r="107" spans="1:9" x14ac:dyDescent="0.25">
      <c r="A107" s="9" t="s">
        <v>30</v>
      </c>
      <c r="B107" s="9">
        <v>1</v>
      </c>
      <c r="C107" s="9">
        <v>62588.98414239999</v>
      </c>
      <c r="D107" s="9">
        <v>62588.98414239999</v>
      </c>
      <c r="E107" s="9">
        <v>469417380976.49933</v>
      </c>
      <c r="F107" s="9">
        <v>6.8569660138049297E-18</v>
      </c>
    </row>
    <row r="108" spans="1:9" x14ac:dyDescent="0.25">
      <c r="A108" s="9" t="s">
        <v>31</v>
      </c>
      <c r="B108" s="9">
        <v>3</v>
      </c>
      <c r="C108" s="9">
        <v>4.0000000007796947E-7</v>
      </c>
      <c r="D108" s="9">
        <v>1.3333333335932317E-7</v>
      </c>
      <c r="E108" s="9"/>
      <c r="F108" s="9"/>
    </row>
    <row r="109" spans="1:9" ht="15.75" thickBot="1" x14ac:dyDescent="0.3">
      <c r="A109" s="10" t="s">
        <v>32</v>
      </c>
      <c r="B109" s="10">
        <v>4</v>
      </c>
      <c r="C109" s="10">
        <v>62588.984142799993</v>
      </c>
      <c r="D109" s="10"/>
      <c r="E109" s="10"/>
      <c r="F109" s="10"/>
    </row>
    <row r="111" spans="1:9" x14ac:dyDescent="0.25">
      <c r="B111" t="s">
        <v>39</v>
      </c>
      <c r="C111" t="s">
        <v>27</v>
      </c>
      <c r="D111" t="s">
        <v>40</v>
      </c>
      <c r="E111" t="s">
        <v>41</v>
      </c>
      <c r="F111" t="s">
        <v>42</v>
      </c>
      <c r="G111" t="s">
        <v>43</v>
      </c>
      <c r="H111" t="s">
        <v>44</v>
      </c>
      <c r="I111" t="s">
        <v>45</v>
      </c>
    </row>
    <row r="112" spans="1:9" x14ac:dyDescent="0.25">
      <c r="A112" t="s">
        <v>33</v>
      </c>
      <c r="B112">
        <v>1391.9957999999997</v>
      </c>
      <c r="C112">
        <v>9.3808315205611329E-4</v>
      </c>
      <c r="D112">
        <v>1483872.5084753837</v>
      </c>
      <c r="E112">
        <v>6.7496457472992529E-19</v>
      </c>
      <c r="F112">
        <v>1391.9928146007385</v>
      </c>
      <c r="G112">
        <v>1391.9987853992609</v>
      </c>
      <c r="H112">
        <v>1391.9928146007385</v>
      </c>
      <c r="I112">
        <v>1391.9987853992609</v>
      </c>
    </row>
    <row r="113" spans="1:9" x14ac:dyDescent="0.25">
      <c r="A113" t="s">
        <v>46</v>
      </c>
      <c r="B113">
        <v>-79.113199999999964</v>
      </c>
      <c r="C113">
        <v>1.1547005384917908E-4</v>
      </c>
      <c r="D113">
        <v>-685140.40968001517</v>
      </c>
      <c r="E113">
        <v>6.8569660138049297E-18</v>
      </c>
      <c r="F113">
        <v>-79.113567477246207</v>
      </c>
      <c r="G113">
        <v>-79.11283252275372</v>
      </c>
      <c r="H113">
        <v>-79.113567477246207</v>
      </c>
      <c r="I113">
        <v>-79.11283252275372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E0D4-E045-4AB9-8759-65C24B004752}">
  <dimension ref="A1:I84"/>
  <sheetViews>
    <sheetView topLeftCell="A49" workbookViewId="0">
      <selection activeCell="A78" sqref="A78:B84"/>
    </sheetView>
  </sheetViews>
  <sheetFormatPr defaultRowHeight="15" x14ac:dyDescent="0.25"/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1</v>
      </c>
    </row>
    <row r="5" spans="1:9" x14ac:dyDescent="0.25">
      <c r="A5" s="9" t="s">
        <v>25</v>
      </c>
      <c r="B5" s="9">
        <v>1</v>
      </c>
    </row>
    <row r="6" spans="1:9" x14ac:dyDescent="0.25">
      <c r="A6" s="9" t="s">
        <v>26</v>
      </c>
      <c r="B6" s="9">
        <v>65535</v>
      </c>
    </row>
    <row r="7" spans="1:9" x14ac:dyDescent="0.25">
      <c r="A7" s="9" t="s">
        <v>27</v>
      </c>
      <c r="B7" s="9">
        <v>0</v>
      </c>
    </row>
    <row r="8" spans="1:9" ht="15.75" thickBot="1" x14ac:dyDescent="0.3">
      <c r="A8" s="10" t="s">
        <v>28</v>
      </c>
      <c r="B8" s="10">
        <v>4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3</v>
      </c>
      <c r="C12" s="9">
        <v>370655.18926875008</v>
      </c>
      <c r="D12" s="9">
        <v>123551.72975625003</v>
      </c>
      <c r="E12" s="9" t="e">
        <v>#NUM!</v>
      </c>
      <c r="F12" s="9" t="e">
        <v>#NUM!</v>
      </c>
    </row>
    <row r="13" spans="1:9" x14ac:dyDescent="0.25">
      <c r="A13" s="9" t="s">
        <v>31</v>
      </c>
      <c r="B13" s="9">
        <v>0</v>
      </c>
      <c r="C13" s="9">
        <v>0</v>
      </c>
      <c r="D13" s="9">
        <v>65535</v>
      </c>
      <c r="E13" s="9"/>
      <c r="F13" s="9"/>
    </row>
    <row r="14" spans="1:9" ht="15.75" thickBot="1" x14ac:dyDescent="0.3">
      <c r="A14" s="10" t="s">
        <v>32</v>
      </c>
      <c r="B14" s="10">
        <v>3</v>
      </c>
      <c r="C14" s="10">
        <v>370655.18926875008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2313.7234788732376</v>
      </c>
      <c r="C17" s="9">
        <v>0</v>
      </c>
      <c r="D17" s="9">
        <v>65535</v>
      </c>
      <c r="E17" s="9" t="e">
        <v>#NUM!</v>
      </c>
      <c r="F17" s="9">
        <v>2313.7234788732376</v>
      </c>
      <c r="G17" s="9">
        <v>2313.7234788732376</v>
      </c>
      <c r="H17" s="9">
        <v>2313.7234788732376</v>
      </c>
      <c r="I17" s="9">
        <v>2313.7234788732376</v>
      </c>
    </row>
    <row r="18" spans="1:9" x14ac:dyDescent="0.25">
      <c r="A18" s="9" t="s">
        <v>46</v>
      </c>
      <c r="B18" s="9">
        <v>-1.7861301408450196</v>
      </c>
      <c r="C18" s="9">
        <v>0</v>
      </c>
      <c r="D18" s="9">
        <v>65535</v>
      </c>
      <c r="E18" s="9" t="e">
        <v>#NUM!</v>
      </c>
      <c r="F18" s="9">
        <v>-1.7861301408450196</v>
      </c>
      <c r="G18" s="9">
        <v>-1.7861301408450196</v>
      </c>
      <c r="H18" s="9">
        <v>-1.7861301408450196</v>
      </c>
      <c r="I18" s="9">
        <v>-1.7861301408450196</v>
      </c>
    </row>
    <row r="19" spans="1:9" x14ac:dyDescent="0.25">
      <c r="A19" s="9" t="s">
        <v>47</v>
      </c>
      <c r="B19" s="9">
        <v>25.899087042253019</v>
      </c>
      <c r="C19" s="9">
        <v>0</v>
      </c>
      <c r="D19" s="9">
        <v>65535</v>
      </c>
      <c r="E19" s="9" t="e">
        <v>#NUM!</v>
      </c>
      <c r="F19" s="9">
        <v>25.899087042253019</v>
      </c>
      <c r="G19" s="9">
        <v>25.899087042253019</v>
      </c>
      <c r="H19" s="9">
        <v>25.899087042253019</v>
      </c>
      <c r="I19" s="9">
        <v>25.899087042253019</v>
      </c>
    </row>
    <row r="20" spans="1:9" ht="15.75" thickBot="1" x14ac:dyDescent="0.3">
      <c r="A20" s="10" t="s">
        <v>48</v>
      </c>
      <c r="B20" s="10">
        <v>-137.5339208450691</v>
      </c>
      <c r="C20" s="10">
        <v>0</v>
      </c>
      <c r="D20" s="10">
        <v>65535</v>
      </c>
      <c r="E20" s="10" t="e">
        <v>#NUM!</v>
      </c>
      <c r="F20" s="10">
        <v>-137.5339208450691</v>
      </c>
      <c r="G20" s="10">
        <v>-137.5339208450691</v>
      </c>
      <c r="H20" s="10">
        <v>-137.5339208450691</v>
      </c>
      <c r="I20" s="10">
        <v>-137.5339208450691</v>
      </c>
    </row>
    <row r="23" spans="1:9" x14ac:dyDescent="0.25">
      <c r="A23" t="s">
        <v>22</v>
      </c>
    </row>
    <row r="24" spans="1:9" ht="15.75" thickBot="1" x14ac:dyDescent="0.3"/>
    <row r="25" spans="1:9" x14ac:dyDescent="0.25">
      <c r="A25" s="12" t="s">
        <v>23</v>
      </c>
      <c r="B25" s="12"/>
    </row>
    <row r="26" spans="1:9" x14ac:dyDescent="0.25">
      <c r="A26" s="9" t="s">
        <v>24</v>
      </c>
      <c r="B26" s="9">
        <v>0.99999999999680445</v>
      </c>
    </row>
    <row r="27" spans="1:9" x14ac:dyDescent="0.25">
      <c r="A27" s="9" t="s">
        <v>25</v>
      </c>
      <c r="B27" s="9">
        <v>0.999999999993609</v>
      </c>
    </row>
    <row r="28" spans="1:9" x14ac:dyDescent="0.25">
      <c r="A28" s="9" t="s">
        <v>26</v>
      </c>
      <c r="B28" s="9">
        <v>0.99999999999147871</v>
      </c>
    </row>
    <row r="29" spans="1:9" x14ac:dyDescent="0.25">
      <c r="A29" s="9" t="s">
        <v>27</v>
      </c>
      <c r="B29" s="9">
        <v>3.6514837170569881E-4</v>
      </c>
    </row>
    <row r="30" spans="1:9" ht="15.75" thickBot="1" x14ac:dyDescent="0.3">
      <c r="A30" s="10" t="s">
        <v>28</v>
      </c>
      <c r="B30" s="10">
        <v>5</v>
      </c>
    </row>
    <row r="32" spans="1:9" ht="15.75" thickBot="1" x14ac:dyDescent="0.3">
      <c r="A32" t="s">
        <v>29</v>
      </c>
    </row>
    <row r="33" spans="1:9" x14ac:dyDescent="0.25">
      <c r="A33" s="11"/>
      <c r="B33" s="11" t="s">
        <v>34</v>
      </c>
      <c r="C33" s="11" t="s">
        <v>35</v>
      </c>
      <c r="D33" s="11" t="s">
        <v>36</v>
      </c>
      <c r="E33" s="11" t="s">
        <v>37</v>
      </c>
      <c r="F33" s="11" t="s">
        <v>38</v>
      </c>
    </row>
    <row r="34" spans="1:9" x14ac:dyDescent="0.25">
      <c r="A34" s="9" t="s">
        <v>30</v>
      </c>
      <c r="B34" s="9">
        <v>1</v>
      </c>
      <c r="C34" s="9">
        <v>62588.98414239999</v>
      </c>
      <c r="D34" s="9">
        <v>62588.98414239999</v>
      </c>
      <c r="E34" s="9">
        <v>469417380976.49933</v>
      </c>
      <c r="F34" s="9">
        <v>6.8569660138049297E-18</v>
      </c>
    </row>
    <row r="35" spans="1:9" x14ac:dyDescent="0.25">
      <c r="A35" s="9" t="s">
        <v>31</v>
      </c>
      <c r="B35" s="9">
        <v>3</v>
      </c>
      <c r="C35" s="9">
        <v>4.0000000007796947E-7</v>
      </c>
      <c r="D35" s="9">
        <v>1.3333333335932317E-7</v>
      </c>
      <c r="E35" s="9"/>
      <c r="F35" s="9"/>
    </row>
    <row r="36" spans="1:9" ht="15.75" thickBot="1" x14ac:dyDescent="0.3">
      <c r="A36" s="10" t="s">
        <v>32</v>
      </c>
      <c r="B36" s="10">
        <v>4</v>
      </c>
      <c r="C36" s="10">
        <v>62588.984142799993</v>
      </c>
      <c r="D36" s="10"/>
      <c r="E36" s="10"/>
      <c r="F36" s="10"/>
    </row>
    <row r="37" spans="1:9" ht="15.75" thickBot="1" x14ac:dyDescent="0.3"/>
    <row r="38" spans="1:9" x14ac:dyDescent="0.25">
      <c r="A38" s="11"/>
      <c r="B38" s="11" t="s">
        <v>39</v>
      </c>
      <c r="C38" s="11" t="s">
        <v>27</v>
      </c>
      <c r="D38" s="11" t="s">
        <v>40</v>
      </c>
      <c r="E38" s="11" t="s">
        <v>41</v>
      </c>
      <c r="F38" s="11" t="s">
        <v>42</v>
      </c>
      <c r="G38" s="11" t="s">
        <v>43</v>
      </c>
      <c r="H38" s="11" t="s">
        <v>44</v>
      </c>
      <c r="I38" s="11" t="s">
        <v>45</v>
      </c>
    </row>
    <row r="39" spans="1:9" x14ac:dyDescent="0.25">
      <c r="A39" s="9" t="s">
        <v>33</v>
      </c>
      <c r="B39" s="9">
        <v>1391.9957999999997</v>
      </c>
      <c r="C39" s="9">
        <v>9.3808315205611329E-4</v>
      </c>
      <c r="D39" s="9">
        <v>1483872.5084753837</v>
      </c>
      <c r="E39" s="9">
        <v>6.7496457472992529E-19</v>
      </c>
      <c r="F39" s="9">
        <v>1391.9928146007385</v>
      </c>
      <c r="G39" s="9">
        <v>1391.9987853992609</v>
      </c>
      <c r="H39" s="9">
        <v>1391.9928146007385</v>
      </c>
      <c r="I39" s="9">
        <v>1391.9987853992609</v>
      </c>
    </row>
    <row r="40" spans="1:9" ht="15.75" thickBot="1" x14ac:dyDescent="0.3">
      <c r="A40" s="10" t="s">
        <v>46</v>
      </c>
      <c r="B40" s="10">
        <v>-79.113199999999964</v>
      </c>
      <c r="C40" s="10">
        <v>1.1547005384917908E-4</v>
      </c>
      <c r="D40" s="10">
        <v>-685140.40968001517</v>
      </c>
      <c r="E40" s="10">
        <v>6.8569660138049297E-18</v>
      </c>
      <c r="F40" s="10">
        <v>-79.113567477246207</v>
      </c>
      <c r="G40" s="10">
        <v>-79.11283252275372</v>
      </c>
      <c r="H40" s="10">
        <v>-79.113567477246207</v>
      </c>
      <c r="I40" s="10">
        <v>-79.11283252275372</v>
      </c>
    </row>
    <row r="43" spans="1:9" x14ac:dyDescent="0.25">
      <c r="A43" t="s">
        <v>22</v>
      </c>
    </row>
    <row r="44" spans="1:9" ht="15.75" thickBot="1" x14ac:dyDescent="0.3"/>
    <row r="45" spans="1:9" x14ac:dyDescent="0.25">
      <c r="A45" s="12" t="s">
        <v>23</v>
      </c>
      <c r="B45" s="12"/>
    </row>
    <row r="46" spans="1:9" x14ac:dyDescent="0.25">
      <c r="A46" s="9" t="s">
        <v>24</v>
      </c>
      <c r="B46" s="9">
        <v>0.99999999997676914</v>
      </c>
    </row>
    <row r="47" spans="1:9" x14ac:dyDescent="0.25">
      <c r="A47" s="9" t="s">
        <v>25</v>
      </c>
      <c r="B47" s="9">
        <v>0.99999999995353839</v>
      </c>
    </row>
    <row r="48" spans="1:9" x14ac:dyDescent="0.25">
      <c r="A48" s="9" t="s">
        <v>26</v>
      </c>
      <c r="B48" s="9">
        <v>0.99999999993805122</v>
      </c>
    </row>
    <row r="49" spans="1:9" x14ac:dyDescent="0.25">
      <c r="A49" s="9" t="s">
        <v>27</v>
      </c>
      <c r="B49" s="9">
        <v>3.1622776602302657E-4</v>
      </c>
    </row>
    <row r="50" spans="1:9" ht="15.75" thickBot="1" x14ac:dyDescent="0.3">
      <c r="A50" s="10" t="s">
        <v>28</v>
      </c>
      <c r="B50" s="10">
        <v>5</v>
      </c>
    </row>
    <row r="52" spans="1:9" ht="15.75" thickBot="1" x14ac:dyDescent="0.3">
      <c r="A52" t="s">
        <v>29</v>
      </c>
    </row>
    <row r="53" spans="1:9" x14ac:dyDescent="0.25">
      <c r="A53" s="11"/>
      <c r="B53" s="11" t="s">
        <v>34</v>
      </c>
      <c r="C53" s="11" t="s">
        <v>35</v>
      </c>
      <c r="D53" s="11" t="s">
        <v>36</v>
      </c>
      <c r="E53" s="11" t="s">
        <v>37</v>
      </c>
      <c r="F53" s="11" t="s">
        <v>38</v>
      </c>
    </row>
    <row r="54" spans="1:9" x14ac:dyDescent="0.25">
      <c r="A54" s="9" t="s">
        <v>30</v>
      </c>
      <c r="B54" s="9">
        <v>1</v>
      </c>
      <c r="C54" s="9">
        <v>6456.9351024999951</v>
      </c>
      <c r="D54" s="9">
        <v>6456.9351024999951</v>
      </c>
      <c r="E54" s="9">
        <v>64569351022.472687</v>
      </c>
      <c r="F54" s="9">
        <v>1.3440985540127224E-16</v>
      </c>
    </row>
    <row r="55" spans="1:9" x14ac:dyDescent="0.25">
      <c r="A55" s="9" t="s">
        <v>31</v>
      </c>
      <c r="B55" s="9">
        <v>3</v>
      </c>
      <c r="C55" s="9">
        <v>3.0000000001174209E-7</v>
      </c>
      <c r="D55" s="9">
        <v>1.0000000000391403E-7</v>
      </c>
      <c r="E55" s="9"/>
      <c r="F55" s="9"/>
    </row>
    <row r="56" spans="1:9" ht="15.75" thickBot="1" x14ac:dyDescent="0.3">
      <c r="A56" s="10" t="s">
        <v>32</v>
      </c>
      <c r="B56" s="10">
        <v>4</v>
      </c>
      <c r="C56" s="10">
        <v>6456.9351027999946</v>
      </c>
      <c r="D56" s="10"/>
      <c r="E56" s="10"/>
      <c r="F56" s="10"/>
    </row>
    <row r="57" spans="1:9" ht="15.75" thickBot="1" x14ac:dyDescent="0.3"/>
    <row r="58" spans="1:9" x14ac:dyDescent="0.25">
      <c r="A58" s="11"/>
      <c r="B58" s="11" t="s">
        <v>39</v>
      </c>
      <c r="C58" s="11" t="s">
        <v>27</v>
      </c>
      <c r="D58" s="11" t="s">
        <v>40</v>
      </c>
      <c r="E58" s="11" t="s">
        <v>41</v>
      </c>
      <c r="F58" s="11" t="s">
        <v>42</v>
      </c>
      <c r="G58" s="11" t="s">
        <v>43</v>
      </c>
      <c r="H58" s="11" t="s">
        <v>44</v>
      </c>
      <c r="I58" s="11" t="s">
        <v>45</v>
      </c>
    </row>
    <row r="59" spans="1:9" x14ac:dyDescent="0.25">
      <c r="A59" s="9" t="s">
        <v>33</v>
      </c>
      <c r="B59" s="9">
        <v>854.96929999999975</v>
      </c>
      <c r="C59" s="9">
        <v>1.3076696830877934E-3</v>
      </c>
      <c r="D59" s="9">
        <v>653811.36464153952</v>
      </c>
      <c r="E59" s="9">
        <v>7.8906603570176767E-18</v>
      </c>
      <c r="F59" s="9">
        <v>854.96513841144827</v>
      </c>
      <c r="G59" s="9">
        <v>854.97346158855123</v>
      </c>
      <c r="H59" s="9">
        <v>854.96513841144827</v>
      </c>
      <c r="I59" s="9">
        <v>854.97346158855123</v>
      </c>
    </row>
    <row r="60" spans="1:9" ht="15.75" thickBot="1" x14ac:dyDescent="0.3">
      <c r="A60" s="10" t="s">
        <v>46</v>
      </c>
      <c r="B60" s="10">
        <v>-25.410499999999988</v>
      </c>
      <c r="C60" s="10">
        <v>1.0000000000195702E-4</v>
      </c>
      <c r="D60" s="10">
        <v>-254104.999995027</v>
      </c>
      <c r="E60" s="10">
        <v>1.3440985540127224E-16</v>
      </c>
      <c r="F60" s="10">
        <v>-25.410818244630523</v>
      </c>
      <c r="G60" s="10">
        <v>-25.410181755369454</v>
      </c>
      <c r="H60" s="10">
        <v>-25.410818244630523</v>
      </c>
      <c r="I60" s="10">
        <v>-25.410181755369454</v>
      </c>
    </row>
    <row r="63" spans="1:9" x14ac:dyDescent="0.25">
      <c r="A63" t="s">
        <v>22</v>
      </c>
    </row>
    <row r="64" spans="1:9" ht="15.75" thickBot="1" x14ac:dyDescent="0.3"/>
    <row r="65" spans="1:9" x14ac:dyDescent="0.25">
      <c r="A65" s="12" t="s">
        <v>23</v>
      </c>
      <c r="B65" s="12"/>
    </row>
    <row r="66" spans="1:9" x14ac:dyDescent="0.25">
      <c r="A66" s="9" t="s">
        <v>24</v>
      </c>
      <c r="B66" s="9">
        <v>0.99879404767270918</v>
      </c>
    </row>
    <row r="67" spans="1:9" x14ac:dyDescent="0.25">
      <c r="A67" s="9" t="s">
        <v>25</v>
      </c>
      <c r="B67" s="9">
        <v>0.99758954966643409</v>
      </c>
    </row>
    <row r="68" spans="1:9" x14ac:dyDescent="0.25">
      <c r="A68" s="9" t="s">
        <v>26</v>
      </c>
      <c r="B68" s="9">
        <v>0.99736635982073363</v>
      </c>
    </row>
    <row r="69" spans="1:9" x14ac:dyDescent="0.25">
      <c r="A69" s="9" t="s">
        <v>27</v>
      </c>
      <c r="B69" s="9">
        <v>2.2358353738220385</v>
      </c>
    </row>
    <row r="70" spans="1:9" ht="15.75" thickBot="1" x14ac:dyDescent="0.3">
      <c r="A70" s="10" t="s">
        <v>28</v>
      </c>
      <c r="B70" s="10">
        <v>60</v>
      </c>
    </row>
    <row r="72" spans="1:9" ht="15.75" thickBot="1" x14ac:dyDescent="0.3">
      <c r="A72" t="s">
        <v>29</v>
      </c>
    </row>
    <row r="73" spans="1:9" x14ac:dyDescent="0.25">
      <c r="A73" s="11"/>
      <c r="B73" s="11" t="s">
        <v>34</v>
      </c>
      <c r="C73" s="11" t="s">
        <v>35</v>
      </c>
      <c r="D73" s="11" t="s">
        <v>36</v>
      </c>
      <c r="E73" s="11" t="s">
        <v>37</v>
      </c>
      <c r="F73" s="11" t="s">
        <v>38</v>
      </c>
    </row>
    <row r="74" spans="1:9" x14ac:dyDescent="0.25">
      <c r="A74" s="9" t="s">
        <v>30</v>
      </c>
      <c r="B74" s="9">
        <v>5</v>
      </c>
      <c r="C74" s="9">
        <v>111719.01792436632</v>
      </c>
      <c r="D74" s="9">
        <v>22343.803584873262</v>
      </c>
      <c r="E74" s="9">
        <v>4469.690574565413</v>
      </c>
      <c r="F74" s="9">
        <v>2.3333725084178581E-69</v>
      </c>
    </row>
    <row r="75" spans="1:9" x14ac:dyDescent="0.25">
      <c r="A75" s="9" t="s">
        <v>31</v>
      </c>
      <c r="B75" s="9">
        <v>54</v>
      </c>
      <c r="C75" s="9">
        <v>269.94383021703243</v>
      </c>
      <c r="D75" s="9">
        <v>4.9989598188339341</v>
      </c>
      <c r="E75" s="9"/>
      <c r="F75" s="9"/>
    </row>
    <row r="76" spans="1:9" ht="15.75" thickBot="1" x14ac:dyDescent="0.3">
      <c r="A76" s="10" t="s">
        <v>32</v>
      </c>
      <c r="B76" s="10">
        <v>59</v>
      </c>
      <c r="C76" s="10">
        <v>111988.96175458335</v>
      </c>
      <c r="D76" s="10"/>
      <c r="E76" s="10"/>
      <c r="F76" s="10"/>
    </row>
    <row r="77" spans="1:9" ht="15.75" thickBot="1" x14ac:dyDescent="0.3"/>
    <row r="78" spans="1:9" x14ac:dyDescent="0.25">
      <c r="A78" s="11"/>
      <c r="B78" s="11" t="s">
        <v>39</v>
      </c>
      <c r="C78" s="11" t="s">
        <v>27</v>
      </c>
      <c r="D78" s="11" t="s">
        <v>40</v>
      </c>
      <c r="E78" s="11" t="s">
        <v>41</v>
      </c>
      <c r="F78" s="11" t="s">
        <v>42</v>
      </c>
      <c r="G78" s="11" t="s">
        <v>43</v>
      </c>
      <c r="H78" s="11" t="s">
        <v>44</v>
      </c>
      <c r="I78" s="11" t="s">
        <v>45</v>
      </c>
    </row>
    <row r="79" spans="1:9" x14ac:dyDescent="0.25">
      <c r="A79" s="9" t="s">
        <v>33</v>
      </c>
      <c r="B79" s="9">
        <v>1025.1226937977535</v>
      </c>
      <c r="C79" s="9">
        <v>37.062069408991022</v>
      </c>
      <c r="D79" s="9">
        <v>27.659618314488</v>
      </c>
      <c r="E79" s="9">
        <v>1.4560733265783566E-33</v>
      </c>
      <c r="F79" s="9">
        <v>950.81771846227923</v>
      </c>
      <c r="G79" s="9">
        <v>1099.4276691332279</v>
      </c>
      <c r="H79" s="9">
        <v>950.81771846227923</v>
      </c>
      <c r="I79" s="9">
        <v>1099.4276691332279</v>
      </c>
    </row>
    <row r="80" spans="1:9" x14ac:dyDescent="0.25">
      <c r="A80" s="9" t="s">
        <v>46</v>
      </c>
      <c r="B80" s="9">
        <v>-7.0788943985665985E-7</v>
      </c>
      <c r="C80" s="9">
        <v>3.1262995647941997E-7</v>
      </c>
      <c r="D80" s="9">
        <v>-2.2643045721795994</v>
      </c>
      <c r="E80" s="9">
        <v>2.7593826749501952E-2</v>
      </c>
      <c r="F80" s="9">
        <v>-1.3346747644693829E-6</v>
      </c>
      <c r="G80" s="9">
        <v>-8.1104115243936863E-8</v>
      </c>
      <c r="H80" s="9">
        <v>-1.3346747644693829E-6</v>
      </c>
      <c r="I80" s="9">
        <v>-8.1104115243936863E-8</v>
      </c>
    </row>
    <row r="81" spans="1:9" x14ac:dyDescent="0.25">
      <c r="A81" s="9" t="s">
        <v>47</v>
      </c>
      <c r="B81" s="9">
        <v>2.5518164425991765E-4</v>
      </c>
      <c r="C81" s="9">
        <v>7.1278220790908496E-5</v>
      </c>
      <c r="D81" s="9">
        <v>3.5800787593798349</v>
      </c>
      <c r="E81" s="9">
        <v>7.3585028581770557E-4</v>
      </c>
      <c r="F81" s="9">
        <v>1.1227741569732981E-4</v>
      </c>
      <c r="G81" s="9">
        <v>3.9808587282250552E-4</v>
      </c>
      <c r="H81" s="9">
        <v>1.1227741569732981E-4</v>
      </c>
      <c r="I81" s="9">
        <v>3.9808587282250552E-4</v>
      </c>
    </row>
    <row r="82" spans="1:9" x14ac:dyDescent="0.25">
      <c r="A82" s="9" t="s">
        <v>48</v>
      </c>
      <c r="B82" s="9">
        <v>-3.2716074199199079E-2</v>
      </c>
      <c r="C82" s="9">
        <v>6.2196265803688908E-3</v>
      </c>
      <c r="D82" s="9">
        <v>-5.2601347969123031</v>
      </c>
      <c r="E82" s="9">
        <v>2.5340242071967218E-6</v>
      </c>
      <c r="F82" s="9">
        <v>-4.5185674710444587E-2</v>
      </c>
      <c r="G82" s="9">
        <v>-2.0246473687953574E-2</v>
      </c>
      <c r="H82" s="9">
        <v>-4.5185674710444587E-2</v>
      </c>
      <c r="I82" s="9">
        <v>-2.0246473687953574E-2</v>
      </c>
    </row>
    <row r="83" spans="1:9" x14ac:dyDescent="0.25">
      <c r="A83" s="9" t="s">
        <v>49</v>
      </c>
      <c r="B83" s="9">
        <v>1.9843008363061276</v>
      </c>
      <c r="C83" s="9">
        <v>0.25795388033807964</v>
      </c>
      <c r="D83" s="9">
        <v>7.6924636051431454</v>
      </c>
      <c r="E83" s="9">
        <v>3.0987962443627171E-10</v>
      </c>
      <c r="F83" s="9">
        <v>1.467134444308571</v>
      </c>
      <c r="G83" s="9">
        <v>2.5014672283036843</v>
      </c>
      <c r="H83" s="9">
        <v>1.467134444308571</v>
      </c>
      <c r="I83" s="9">
        <v>2.5014672283036843</v>
      </c>
    </row>
    <row r="84" spans="1:9" ht="15.75" thickBot="1" x14ac:dyDescent="0.3">
      <c r="A84" s="10" t="s">
        <v>63</v>
      </c>
      <c r="B84" s="10">
        <v>-59.569317366352593</v>
      </c>
      <c r="C84" s="10">
        <v>5.0492267433124551</v>
      </c>
      <c r="D84" s="10">
        <v>-11.797710896079348</v>
      </c>
      <c r="E84" s="10">
        <v>1.4297245940161398E-16</v>
      </c>
      <c r="F84" s="10">
        <v>-69.692407485384976</v>
      </c>
      <c r="G84" s="10">
        <v>-49.446227247320209</v>
      </c>
      <c r="H84" s="10">
        <v>-69.692407485384976</v>
      </c>
      <c r="I84" s="10">
        <v>-49.446227247320209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7316D-71A3-4C30-84EA-0669FD51EF45}">
  <dimension ref="A34:X109"/>
  <sheetViews>
    <sheetView topLeftCell="A31" workbookViewId="0">
      <selection activeCell="G52" sqref="G52"/>
    </sheetView>
  </sheetViews>
  <sheetFormatPr defaultRowHeight="15" x14ac:dyDescent="0.25"/>
  <sheetData>
    <row r="34" spans="1:24" x14ac:dyDescent="0.25">
      <c r="A34" s="1" t="s">
        <v>0</v>
      </c>
      <c r="B34" s="1" t="s">
        <v>50</v>
      </c>
      <c r="C34" t="s">
        <v>13</v>
      </c>
      <c r="D34" t="s">
        <v>14</v>
      </c>
      <c r="E34" t="s">
        <v>15</v>
      </c>
      <c r="F34" t="s">
        <v>16</v>
      </c>
      <c r="G34" t="s">
        <v>17</v>
      </c>
      <c r="U34" t="s">
        <v>18</v>
      </c>
      <c r="V34" t="s">
        <v>19</v>
      </c>
      <c r="W34" t="s">
        <v>20</v>
      </c>
      <c r="X34" t="s">
        <v>21</v>
      </c>
    </row>
    <row r="35" spans="1:24" x14ac:dyDescent="0.25">
      <c r="A35" s="2">
        <v>0</v>
      </c>
      <c r="B35" s="2"/>
      <c r="G35">
        <f>((A35^4)*-0.00839)+((A35^3)*0.120961)-((A35^2)*0.64203)+11.6493</f>
        <v>11.6493</v>
      </c>
      <c r="U35">
        <f>A35^4</f>
        <v>0</v>
      </c>
      <c r="V35">
        <f>A35^3</f>
        <v>0</v>
      </c>
      <c r="W35">
        <f>A35^2</f>
        <v>0</v>
      </c>
      <c r="X35">
        <f>A35</f>
        <v>0</v>
      </c>
    </row>
    <row r="36" spans="1:24" x14ac:dyDescent="0.25">
      <c r="A36" s="2">
        <v>2.5</v>
      </c>
      <c r="B36" s="2">
        <v>9.1999999999999993</v>
      </c>
      <c r="C36" s="2">
        <v>9.1999999999999993</v>
      </c>
      <c r="D36" s="5"/>
      <c r="E36" s="5"/>
      <c r="F36" s="5"/>
      <c r="G36">
        <f t="shared" ref="G36:G38" si="0">((A36^4)*-0.00839)+((A36^3)*0.120961)-((A36^2)*0.64203)+11.6493</f>
        <v>9.1988937499999999</v>
      </c>
      <c r="U36">
        <f t="shared" ref="U36:U99" si="1">A36^4</f>
        <v>39.0625</v>
      </c>
      <c r="V36">
        <f t="shared" ref="V36:V99" si="2">A36^3</f>
        <v>15.625</v>
      </c>
      <c r="W36">
        <f t="shared" ref="W36:W99" si="3">A36^2</f>
        <v>6.25</v>
      </c>
      <c r="X36">
        <f t="shared" ref="X36:X99" si="4">A36</f>
        <v>2.5</v>
      </c>
    </row>
    <row r="37" spans="1:24" x14ac:dyDescent="0.25">
      <c r="A37" s="2">
        <v>3</v>
      </c>
      <c r="B37" s="2">
        <v>8.4600000000000009</v>
      </c>
      <c r="C37" s="2">
        <v>8.4600000000000009</v>
      </c>
      <c r="D37" s="5"/>
      <c r="E37" s="5"/>
      <c r="F37" s="5"/>
      <c r="G37">
        <f t="shared" si="0"/>
        <v>8.4573870000000007</v>
      </c>
      <c r="U37">
        <f t="shared" si="1"/>
        <v>81</v>
      </c>
      <c r="V37">
        <f t="shared" si="2"/>
        <v>27</v>
      </c>
      <c r="W37">
        <f t="shared" si="3"/>
        <v>9</v>
      </c>
      <c r="X37">
        <f t="shared" si="4"/>
        <v>3</v>
      </c>
    </row>
    <row r="38" spans="1:24" x14ac:dyDescent="0.25">
      <c r="A38" s="2">
        <f>A37+1</f>
        <v>4</v>
      </c>
      <c r="B38" s="2">
        <v>6.98</v>
      </c>
      <c r="C38" s="2">
        <v>6.98</v>
      </c>
      <c r="E38" s="6"/>
      <c r="F38" s="6"/>
      <c r="G38">
        <f t="shared" si="0"/>
        <v>6.9704840000000008</v>
      </c>
      <c r="U38">
        <f t="shared" si="1"/>
        <v>256</v>
      </c>
      <c r="V38">
        <f t="shared" si="2"/>
        <v>64</v>
      </c>
      <c r="W38">
        <f t="shared" si="3"/>
        <v>16</v>
      </c>
      <c r="X38">
        <f t="shared" si="4"/>
        <v>4</v>
      </c>
    </row>
    <row r="39" spans="1:24" x14ac:dyDescent="0.25">
      <c r="A39" s="2">
        <f t="shared" ref="A39:A102" si="5">A38+1</f>
        <v>5</v>
      </c>
      <c r="B39" s="2">
        <v>5.5</v>
      </c>
      <c r="C39" s="2">
        <v>5.5</v>
      </c>
      <c r="D39">
        <v>5.5</v>
      </c>
      <c r="E39" s="7"/>
      <c r="F39" s="7"/>
      <c r="G39">
        <f t="shared" ref="G39:G44" si="6">(A39*-0.371457143)+7.357428571</f>
        <v>5.5001428560000001</v>
      </c>
      <c r="U39">
        <f t="shared" si="1"/>
        <v>625</v>
      </c>
      <c r="V39">
        <f t="shared" si="2"/>
        <v>125</v>
      </c>
      <c r="W39">
        <f t="shared" si="3"/>
        <v>25</v>
      </c>
      <c r="X39">
        <f t="shared" si="4"/>
        <v>5</v>
      </c>
    </row>
    <row r="40" spans="1:24" x14ac:dyDescent="0.25">
      <c r="A40" s="1">
        <f t="shared" si="5"/>
        <v>6</v>
      </c>
      <c r="B40" s="1">
        <v>5.1289999999999996</v>
      </c>
      <c r="D40" s="1">
        <v>5.1289999999999996</v>
      </c>
      <c r="E40" s="7"/>
      <c r="F40" s="7"/>
      <c r="G40">
        <f>(A40*-0.371457143)+7.357428571</f>
        <v>5.1286857129999994</v>
      </c>
      <c r="U40">
        <f t="shared" si="1"/>
        <v>1296</v>
      </c>
      <c r="V40">
        <f t="shared" si="2"/>
        <v>216</v>
      </c>
      <c r="W40">
        <f t="shared" si="3"/>
        <v>36</v>
      </c>
      <c r="X40">
        <f t="shared" si="4"/>
        <v>6</v>
      </c>
    </row>
    <row r="41" spans="1:24" x14ac:dyDescent="0.25">
      <c r="A41" s="1">
        <f t="shared" si="5"/>
        <v>7</v>
      </c>
      <c r="B41" s="1">
        <v>4.7569999999999997</v>
      </c>
      <c r="D41" s="1">
        <v>4.7569999999999997</v>
      </c>
      <c r="E41" s="7"/>
      <c r="F41" s="7"/>
      <c r="G41">
        <f t="shared" si="6"/>
        <v>4.7572285699999997</v>
      </c>
      <c r="U41">
        <f t="shared" si="1"/>
        <v>2401</v>
      </c>
      <c r="V41">
        <f t="shared" si="2"/>
        <v>343</v>
      </c>
      <c r="W41">
        <f t="shared" si="3"/>
        <v>49</v>
      </c>
      <c r="X41">
        <f t="shared" si="4"/>
        <v>7</v>
      </c>
    </row>
    <row r="42" spans="1:24" x14ac:dyDescent="0.25">
      <c r="A42" s="1">
        <f t="shared" si="5"/>
        <v>8</v>
      </c>
      <c r="B42" s="1">
        <v>4.3860000000000001</v>
      </c>
      <c r="D42" s="1">
        <v>4.3860000000000001</v>
      </c>
      <c r="E42" s="7"/>
      <c r="F42" s="7"/>
      <c r="G42">
        <f t="shared" si="6"/>
        <v>4.3857714269999999</v>
      </c>
      <c r="U42">
        <f t="shared" si="1"/>
        <v>4096</v>
      </c>
      <c r="V42">
        <f t="shared" si="2"/>
        <v>512</v>
      </c>
      <c r="W42">
        <f t="shared" si="3"/>
        <v>64</v>
      </c>
      <c r="X42">
        <f t="shared" si="4"/>
        <v>8</v>
      </c>
    </row>
    <row r="43" spans="1:24" x14ac:dyDescent="0.25">
      <c r="A43" s="1">
        <f t="shared" si="5"/>
        <v>9</v>
      </c>
      <c r="B43" s="1">
        <v>4.0140000000000002</v>
      </c>
      <c r="D43" s="1">
        <v>4.0140000000000002</v>
      </c>
      <c r="E43" s="7"/>
      <c r="F43" s="7"/>
      <c r="G43">
        <f t="shared" si="6"/>
        <v>4.0143142840000001</v>
      </c>
      <c r="U43">
        <f t="shared" si="1"/>
        <v>6561</v>
      </c>
      <c r="V43">
        <f t="shared" si="2"/>
        <v>729</v>
      </c>
      <c r="W43">
        <f t="shared" si="3"/>
        <v>81</v>
      </c>
      <c r="X43">
        <f t="shared" si="4"/>
        <v>9</v>
      </c>
    </row>
    <row r="44" spans="1:24" x14ac:dyDescent="0.25">
      <c r="A44" s="1">
        <f t="shared" si="5"/>
        <v>10</v>
      </c>
      <c r="B44" s="1">
        <v>3.6429999999999998</v>
      </c>
      <c r="D44" s="1">
        <v>3.6429999999999998</v>
      </c>
      <c r="E44" s="1">
        <v>3.6429999999999998</v>
      </c>
      <c r="F44" s="7"/>
      <c r="G44">
        <f t="shared" si="6"/>
        <v>3.6428571409999999</v>
      </c>
      <c r="U44">
        <f t="shared" si="1"/>
        <v>10000</v>
      </c>
      <c r="V44">
        <f t="shared" si="2"/>
        <v>1000</v>
      </c>
      <c r="W44">
        <f t="shared" si="3"/>
        <v>100</v>
      </c>
      <c r="X44">
        <f t="shared" si="4"/>
        <v>10</v>
      </c>
    </row>
    <row r="45" spans="1:24" x14ac:dyDescent="0.25">
      <c r="A45" s="2">
        <f t="shared" si="5"/>
        <v>11</v>
      </c>
      <c r="B45" s="2">
        <v>3.5219999999999998</v>
      </c>
      <c r="E45" s="2">
        <v>3.5219999999999998</v>
      </c>
      <c r="F45" s="7"/>
      <c r="G45">
        <f>(A45*-0.120628571)+4.849190476</f>
        <v>3.5222761950000003</v>
      </c>
      <c r="U45">
        <f t="shared" si="1"/>
        <v>14641</v>
      </c>
      <c r="V45">
        <f t="shared" si="2"/>
        <v>1331</v>
      </c>
      <c r="W45">
        <f t="shared" si="3"/>
        <v>121</v>
      </c>
      <c r="X45">
        <f t="shared" si="4"/>
        <v>11</v>
      </c>
    </row>
    <row r="46" spans="1:24" x14ac:dyDescent="0.25">
      <c r="A46" s="2">
        <f t="shared" si="5"/>
        <v>12</v>
      </c>
      <c r="B46" s="2">
        <v>3.4020000000000001</v>
      </c>
      <c r="E46" s="2">
        <v>3.4020000000000001</v>
      </c>
      <c r="F46" s="7"/>
      <c r="G46">
        <f t="shared" ref="G46:G49" si="7">(A46*-0.120628571)+4.849190476</f>
        <v>3.4016476240000006</v>
      </c>
      <c r="U46">
        <f t="shared" si="1"/>
        <v>20736</v>
      </c>
      <c r="V46">
        <f t="shared" si="2"/>
        <v>1728</v>
      </c>
      <c r="W46">
        <f t="shared" si="3"/>
        <v>144</v>
      </c>
      <c r="X46">
        <f t="shared" si="4"/>
        <v>12</v>
      </c>
    </row>
    <row r="47" spans="1:24" x14ac:dyDescent="0.25">
      <c r="A47" s="2">
        <f t="shared" si="5"/>
        <v>13</v>
      </c>
      <c r="B47" s="2">
        <v>3.2810000000000001</v>
      </c>
      <c r="E47" s="2">
        <v>3.2810000000000001</v>
      </c>
      <c r="F47" s="7"/>
      <c r="G47">
        <f t="shared" si="7"/>
        <v>3.2810190530000005</v>
      </c>
      <c r="U47">
        <f t="shared" si="1"/>
        <v>28561</v>
      </c>
      <c r="V47">
        <f t="shared" si="2"/>
        <v>2197</v>
      </c>
      <c r="W47">
        <f t="shared" si="3"/>
        <v>169</v>
      </c>
      <c r="X47">
        <f t="shared" si="4"/>
        <v>13</v>
      </c>
    </row>
    <row r="48" spans="1:24" x14ac:dyDescent="0.25">
      <c r="A48" s="2">
        <f t="shared" si="5"/>
        <v>14</v>
      </c>
      <c r="B48" s="2">
        <v>3.16</v>
      </c>
      <c r="E48" s="2">
        <v>3.16</v>
      </c>
      <c r="F48" s="7"/>
      <c r="G48">
        <f t="shared" si="7"/>
        <v>3.1603904820000004</v>
      </c>
      <c r="U48">
        <f t="shared" si="1"/>
        <v>38416</v>
      </c>
      <c r="V48">
        <f t="shared" si="2"/>
        <v>2744</v>
      </c>
      <c r="W48">
        <f t="shared" si="3"/>
        <v>196</v>
      </c>
      <c r="X48">
        <f t="shared" si="4"/>
        <v>14</v>
      </c>
    </row>
    <row r="49" spans="1:24" x14ac:dyDescent="0.25">
      <c r="A49" s="2">
        <f t="shared" si="5"/>
        <v>15</v>
      </c>
      <c r="B49" s="2">
        <v>3.04</v>
      </c>
      <c r="E49" s="2">
        <v>3.04</v>
      </c>
      <c r="F49" s="7"/>
      <c r="G49">
        <f t="shared" si="7"/>
        <v>3.0397619110000003</v>
      </c>
      <c r="U49" s="8">
        <f t="shared" si="1"/>
        <v>50625</v>
      </c>
      <c r="V49" s="8">
        <f t="shared" si="2"/>
        <v>3375</v>
      </c>
      <c r="W49" s="8">
        <f t="shared" si="3"/>
        <v>225</v>
      </c>
      <c r="X49" s="8">
        <f t="shared" si="4"/>
        <v>15</v>
      </c>
    </row>
    <row r="50" spans="1:24" x14ac:dyDescent="0.25">
      <c r="A50" s="1">
        <f t="shared" si="5"/>
        <v>16</v>
      </c>
      <c r="B50" s="1">
        <v>2.964</v>
      </c>
      <c r="F50" s="1">
        <v>2.964</v>
      </c>
      <c r="G50">
        <f>((A50^4)*1.59649120061955E-06)-((A50^3)*0.000284041235436914)+((A50^2)*0.018513782906778)-((A50)*0.529304763588869)+7.81691944721381</f>
        <v>3.0287664009012767</v>
      </c>
      <c r="U50" s="8">
        <f t="shared" si="1"/>
        <v>65536</v>
      </c>
      <c r="V50" s="8">
        <f t="shared" si="2"/>
        <v>4096</v>
      </c>
      <c r="W50" s="8">
        <f t="shared" si="3"/>
        <v>256</v>
      </c>
      <c r="X50" s="8">
        <f t="shared" si="4"/>
        <v>16</v>
      </c>
    </row>
    <row r="51" spans="1:24" x14ac:dyDescent="0.25">
      <c r="A51" s="1">
        <f t="shared" si="5"/>
        <v>17</v>
      </c>
      <c r="B51" s="1">
        <v>2.8889999999999998</v>
      </c>
      <c r="F51" s="1">
        <v>2.8889999999999998</v>
      </c>
      <c r="G51">
        <f t="shared" ref="G51:G109" si="8">((A51^4)*1.59649120061955E-06)-((A51^3)*0.000284041235436914)+((A51^2)*0.018513782906778)-((A51)*0.529304763588869)+7.81691944721381</f>
        <v>2.9070676781272669</v>
      </c>
      <c r="U51" s="8">
        <f t="shared" si="1"/>
        <v>83521</v>
      </c>
      <c r="V51" s="8">
        <f t="shared" si="2"/>
        <v>4913</v>
      </c>
      <c r="W51" s="8">
        <f t="shared" si="3"/>
        <v>289</v>
      </c>
      <c r="X51" s="8">
        <f t="shared" si="4"/>
        <v>17</v>
      </c>
    </row>
    <row r="52" spans="1:24" x14ac:dyDescent="0.25">
      <c r="A52" s="1">
        <f t="shared" si="5"/>
        <v>18</v>
      </c>
      <c r="B52" s="1">
        <v>2.8140000000000001</v>
      </c>
      <c r="F52" s="1">
        <v>2.8140000000000001</v>
      </c>
      <c r="G52">
        <f>((A52^4)*1.59649120061955E-06)-((A52^3)*0.000284041235436914)+((A52^2)*0.018513782906778)-((A52)*0.529304763588869)+7.81691944721381</f>
        <v>2.798964139618394</v>
      </c>
      <c r="U52" s="8">
        <f t="shared" si="1"/>
        <v>104976</v>
      </c>
      <c r="V52" s="8">
        <f t="shared" si="2"/>
        <v>5832</v>
      </c>
      <c r="W52" s="8">
        <f t="shared" si="3"/>
        <v>324</v>
      </c>
      <c r="X52" s="8">
        <f t="shared" si="4"/>
        <v>18</v>
      </c>
    </row>
    <row r="53" spans="1:24" x14ac:dyDescent="0.25">
      <c r="A53" s="1">
        <f t="shared" si="5"/>
        <v>19</v>
      </c>
      <c r="B53" s="1">
        <v>2.738</v>
      </c>
      <c r="F53" s="1">
        <v>2.738</v>
      </c>
      <c r="G53">
        <f t="shared" si="8"/>
        <v>2.703422064266304</v>
      </c>
      <c r="U53" s="8">
        <f t="shared" si="1"/>
        <v>130321</v>
      </c>
      <c r="V53" s="8">
        <f t="shared" si="2"/>
        <v>6859</v>
      </c>
      <c r="W53" s="8">
        <f t="shared" si="3"/>
        <v>361</v>
      </c>
      <c r="X53" s="8">
        <f t="shared" si="4"/>
        <v>19</v>
      </c>
    </row>
    <row r="54" spans="1:24" x14ac:dyDescent="0.25">
      <c r="A54" s="1">
        <f t="shared" si="5"/>
        <v>20</v>
      </c>
      <c r="B54" s="1">
        <v>2.6629999999999998</v>
      </c>
      <c r="F54" s="1">
        <v>2.6629999999999998</v>
      </c>
      <c r="G54">
        <f t="shared" si="8"/>
        <v>2.6194460467514453</v>
      </c>
      <c r="U54" s="8">
        <f t="shared" si="1"/>
        <v>160000</v>
      </c>
      <c r="V54" s="8">
        <f t="shared" si="2"/>
        <v>8000</v>
      </c>
      <c r="W54" s="8">
        <f t="shared" si="3"/>
        <v>400</v>
      </c>
      <c r="X54" s="8">
        <f t="shared" si="4"/>
        <v>20</v>
      </c>
    </row>
    <row r="55" spans="1:24" x14ac:dyDescent="0.25">
      <c r="A55" s="1">
        <f t="shared" si="5"/>
        <v>21</v>
      </c>
      <c r="B55" s="1">
        <v>2.59</v>
      </c>
      <c r="F55" s="1">
        <v>2.59</v>
      </c>
      <c r="G55">
        <f t="shared" si="8"/>
        <v>2.5460789975430886</v>
      </c>
      <c r="U55" s="8">
        <f t="shared" si="1"/>
        <v>194481</v>
      </c>
      <c r="V55" s="8">
        <f t="shared" si="2"/>
        <v>9261</v>
      </c>
      <c r="W55" s="8">
        <f t="shared" si="3"/>
        <v>441</v>
      </c>
      <c r="X55" s="8">
        <f t="shared" si="4"/>
        <v>21</v>
      </c>
    </row>
    <row r="56" spans="1:24" x14ac:dyDescent="0.25">
      <c r="A56" s="1">
        <f t="shared" si="5"/>
        <v>22</v>
      </c>
      <c r="B56" s="1">
        <v>2.5169999999999999</v>
      </c>
      <c r="F56" s="1">
        <v>2.5169999999999999</v>
      </c>
      <c r="G56">
        <f t="shared" si="8"/>
        <v>2.4824021428993168</v>
      </c>
      <c r="U56" s="8">
        <f t="shared" si="1"/>
        <v>234256</v>
      </c>
      <c r="V56" s="8">
        <f t="shared" si="2"/>
        <v>10648</v>
      </c>
      <c r="W56" s="8">
        <f t="shared" si="3"/>
        <v>484</v>
      </c>
      <c r="X56" s="8">
        <f t="shared" si="4"/>
        <v>22</v>
      </c>
    </row>
    <row r="57" spans="1:24" x14ac:dyDescent="0.25">
      <c r="A57" s="1">
        <f t="shared" si="5"/>
        <v>23</v>
      </c>
      <c r="B57" s="1">
        <v>2.444</v>
      </c>
      <c r="F57" s="1">
        <v>2.444</v>
      </c>
      <c r="G57">
        <f t="shared" si="8"/>
        <v>2.4275350248670264</v>
      </c>
      <c r="U57" s="8">
        <f t="shared" si="1"/>
        <v>279841</v>
      </c>
      <c r="V57" s="8">
        <f t="shared" si="2"/>
        <v>12167</v>
      </c>
      <c r="W57" s="8">
        <f t="shared" si="3"/>
        <v>529</v>
      </c>
      <c r="X57" s="8">
        <f t="shared" si="4"/>
        <v>23</v>
      </c>
    </row>
    <row r="58" spans="1:24" x14ac:dyDescent="0.25">
      <c r="A58" s="1">
        <f t="shared" si="5"/>
        <v>24</v>
      </c>
      <c r="B58" s="1">
        <v>2.371</v>
      </c>
      <c r="F58" s="1">
        <v>2.371</v>
      </c>
      <c r="G58">
        <f t="shared" si="8"/>
        <v>2.380635501281934</v>
      </c>
      <c r="U58" s="8">
        <f t="shared" si="1"/>
        <v>331776</v>
      </c>
      <c r="V58" s="8">
        <f t="shared" si="2"/>
        <v>13824</v>
      </c>
      <c r="W58" s="8">
        <f t="shared" si="3"/>
        <v>576</v>
      </c>
      <c r="X58" s="8">
        <f t="shared" si="4"/>
        <v>24</v>
      </c>
    </row>
    <row r="59" spans="1:24" x14ac:dyDescent="0.25">
      <c r="A59" s="1">
        <f t="shared" si="5"/>
        <v>25</v>
      </c>
      <c r="B59" s="1">
        <v>2.2970000000000002</v>
      </c>
      <c r="F59" s="1">
        <v>2.2970000000000002</v>
      </c>
      <c r="G59">
        <f t="shared" si="8"/>
        <v>2.3408997457685654</v>
      </c>
      <c r="U59" s="8">
        <f t="shared" si="1"/>
        <v>390625</v>
      </c>
      <c r="V59" s="8">
        <f t="shared" si="2"/>
        <v>15625</v>
      </c>
      <c r="W59" s="8">
        <f t="shared" si="3"/>
        <v>625</v>
      </c>
      <c r="X59" s="8">
        <f t="shared" si="4"/>
        <v>25</v>
      </c>
    </row>
    <row r="60" spans="1:24" x14ac:dyDescent="0.25">
      <c r="A60" s="1">
        <f t="shared" si="5"/>
        <v>26</v>
      </c>
      <c r="B60" s="1">
        <v>2.2810000000000001</v>
      </c>
      <c r="F60" s="1">
        <v>2.2810000000000001</v>
      </c>
      <c r="G60">
        <f t="shared" si="8"/>
        <v>2.307562247740262</v>
      </c>
      <c r="U60" s="8">
        <f t="shared" si="1"/>
        <v>456976</v>
      </c>
      <c r="V60" s="8">
        <f t="shared" si="2"/>
        <v>17576</v>
      </c>
      <c r="W60" s="8">
        <f t="shared" si="3"/>
        <v>676</v>
      </c>
      <c r="X60" s="8">
        <f t="shared" si="4"/>
        <v>26</v>
      </c>
    </row>
    <row r="61" spans="1:24" x14ac:dyDescent="0.25">
      <c r="A61" s="1">
        <f t="shared" si="5"/>
        <v>27</v>
      </c>
      <c r="B61" s="1">
        <v>2.2650000000000001</v>
      </c>
      <c r="F61" s="1">
        <v>2.2650000000000001</v>
      </c>
      <c r="G61">
        <f t="shared" si="8"/>
        <v>2.279895812399185</v>
      </c>
      <c r="U61" s="8">
        <f t="shared" si="1"/>
        <v>531441</v>
      </c>
      <c r="V61" s="8">
        <f t="shared" si="2"/>
        <v>19683</v>
      </c>
      <c r="W61" s="8">
        <f t="shared" si="3"/>
        <v>729</v>
      </c>
      <c r="X61" s="8">
        <f t="shared" si="4"/>
        <v>27</v>
      </c>
    </row>
    <row r="62" spans="1:24" x14ac:dyDescent="0.25">
      <c r="A62" s="1">
        <f t="shared" si="5"/>
        <v>28</v>
      </c>
      <c r="B62" s="1">
        <v>2.2480000000000002</v>
      </c>
      <c r="F62" s="1">
        <v>2.2480000000000002</v>
      </c>
      <c r="G62">
        <f t="shared" si="8"/>
        <v>2.2572115607363026</v>
      </c>
      <c r="U62" s="8">
        <f t="shared" si="1"/>
        <v>614656</v>
      </c>
      <c r="V62" s="8">
        <f t="shared" si="2"/>
        <v>21952</v>
      </c>
      <c r="W62" s="8">
        <f t="shared" si="3"/>
        <v>784</v>
      </c>
      <c r="X62" s="8">
        <f t="shared" si="4"/>
        <v>28</v>
      </c>
    </row>
    <row r="63" spans="1:24" x14ac:dyDescent="0.25">
      <c r="A63" s="1">
        <f t="shared" si="5"/>
        <v>29</v>
      </c>
      <c r="B63" s="1">
        <v>2.2320000000000002</v>
      </c>
      <c r="F63" s="1">
        <v>2.2320000000000002</v>
      </c>
      <c r="G63">
        <f t="shared" si="8"/>
        <v>2.2388589295314061</v>
      </c>
      <c r="U63" s="8">
        <f t="shared" si="1"/>
        <v>707281</v>
      </c>
      <c r="V63" s="8">
        <f t="shared" si="2"/>
        <v>24389</v>
      </c>
      <c r="W63" s="8">
        <f t="shared" si="3"/>
        <v>841</v>
      </c>
      <c r="X63" s="8">
        <f t="shared" si="4"/>
        <v>29</v>
      </c>
    </row>
    <row r="64" spans="1:24" x14ac:dyDescent="0.25">
      <c r="A64" s="1">
        <f t="shared" si="5"/>
        <v>30</v>
      </c>
      <c r="B64" s="1">
        <v>2.2160000000000002</v>
      </c>
      <c r="F64" s="1">
        <v>2.2160000000000002</v>
      </c>
      <c r="G64">
        <f t="shared" si="8"/>
        <v>2.2242256713530972</v>
      </c>
      <c r="U64" s="8">
        <f t="shared" si="1"/>
        <v>810000</v>
      </c>
      <c r="V64" s="8">
        <f t="shared" si="2"/>
        <v>27000</v>
      </c>
      <c r="W64" s="8">
        <f t="shared" si="3"/>
        <v>900</v>
      </c>
      <c r="X64" s="8">
        <f t="shared" si="4"/>
        <v>30</v>
      </c>
    </row>
    <row r="65" spans="1:24" x14ac:dyDescent="0.25">
      <c r="A65" s="1">
        <f t="shared" si="5"/>
        <v>31</v>
      </c>
      <c r="B65" s="1">
        <v>2.2109999999999999</v>
      </c>
      <c r="F65" s="1">
        <v>2.2109999999999999</v>
      </c>
      <c r="G65">
        <f t="shared" si="8"/>
        <v>2.2127378545587897</v>
      </c>
      <c r="U65" s="8">
        <f t="shared" si="1"/>
        <v>923521</v>
      </c>
      <c r="V65" s="8">
        <f t="shared" si="2"/>
        <v>29791</v>
      </c>
      <c r="W65" s="8">
        <f t="shared" si="3"/>
        <v>961</v>
      </c>
      <c r="X65" s="8">
        <f t="shared" si="4"/>
        <v>31</v>
      </c>
    </row>
    <row r="66" spans="1:24" x14ac:dyDescent="0.25">
      <c r="A66" s="1">
        <f t="shared" si="5"/>
        <v>32</v>
      </c>
      <c r="B66" s="1">
        <v>2.206</v>
      </c>
      <c r="F66" s="1">
        <v>2.206</v>
      </c>
      <c r="G66">
        <f t="shared" si="8"/>
        <v>2.2038598632947197</v>
      </c>
      <c r="U66" s="8">
        <f t="shared" si="1"/>
        <v>1048576</v>
      </c>
      <c r="V66" s="8">
        <f t="shared" si="2"/>
        <v>32768</v>
      </c>
      <c r="W66" s="8">
        <f t="shared" si="3"/>
        <v>1024</v>
      </c>
      <c r="X66" s="8">
        <f t="shared" si="4"/>
        <v>32</v>
      </c>
    </row>
    <row r="67" spans="1:24" x14ac:dyDescent="0.25">
      <c r="A67" s="1">
        <f t="shared" si="5"/>
        <v>33</v>
      </c>
      <c r="B67" s="1">
        <v>2.2000000000000002</v>
      </c>
      <c r="F67" s="1">
        <v>2.2000000000000002</v>
      </c>
      <c r="G67">
        <f t="shared" si="8"/>
        <v>2.1970943974959338</v>
      </c>
      <c r="U67" s="8">
        <f t="shared" si="1"/>
        <v>1185921</v>
      </c>
      <c r="V67" s="8">
        <f t="shared" si="2"/>
        <v>35937</v>
      </c>
      <c r="W67" s="8">
        <f t="shared" si="3"/>
        <v>1089</v>
      </c>
      <c r="X67" s="8">
        <f t="shared" si="4"/>
        <v>33</v>
      </c>
    </row>
    <row r="68" spans="1:24" x14ac:dyDescent="0.25">
      <c r="A68" s="1">
        <f t="shared" si="5"/>
        <v>34</v>
      </c>
      <c r="B68" s="1">
        <v>2.1949999999999998</v>
      </c>
      <c r="F68" s="1">
        <v>2.1949999999999998</v>
      </c>
      <c r="G68">
        <f t="shared" si="8"/>
        <v>2.1919824728862904</v>
      </c>
      <c r="U68" s="8">
        <f t="shared" si="1"/>
        <v>1336336</v>
      </c>
      <c r="V68" s="8">
        <f t="shared" si="2"/>
        <v>39304</v>
      </c>
      <c r="W68" s="8">
        <f t="shared" si="3"/>
        <v>1156</v>
      </c>
      <c r="X68" s="8">
        <f t="shared" si="4"/>
        <v>34</v>
      </c>
    </row>
    <row r="69" spans="1:24" x14ac:dyDescent="0.25">
      <c r="A69" s="1">
        <f t="shared" si="5"/>
        <v>35</v>
      </c>
      <c r="B69" s="1">
        <v>2.19</v>
      </c>
      <c r="F69" s="1">
        <v>2.19</v>
      </c>
      <c r="G69">
        <f t="shared" si="8"/>
        <v>2.1881034209784653</v>
      </c>
      <c r="U69" s="8">
        <f t="shared" si="1"/>
        <v>1500625</v>
      </c>
      <c r="V69" s="8">
        <f t="shared" si="2"/>
        <v>42875</v>
      </c>
      <c r="W69" s="8">
        <f t="shared" si="3"/>
        <v>1225</v>
      </c>
      <c r="X69" s="8">
        <f t="shared" si="4"/>
        <v>35</v>
      </c>
    </row>
    <row r="70" spans="1:24" x14ac:dyDescent="0.25">
      <c r="A70" s="1">
        <f t="shared" si="5"/>
        <v>36</v>
      </c>
      <c r="B70" s="1">
        <v>2.1859999999999999</v>
      </c>
      <c r="F70" s="1">
        <v>2.1859999999999999</v>
      </c>
      <c r="G70">
        <f t="shared" si="8"/>
        <v>2.1850748890739569</v>
      </c>
      <c r="U70" s="8">
        <f t="shared" si="1"/>
        <v>1679616</v>
      </c>
      <c r="V70" s="8">
        <f t="shared" si="2"/>
        <v>46656</v>
      </c>
      <c r="W70" s="8">
        <f t="shared" si="3"/>
        <v>1296</v>
      </c>
      <c r="X70" s="8">
        <f t="shared" si="4"/>
        <v>36</v>
      </c>
    </row>
    <row r="71" spans="1:24" x14ac:dyDescent="0.25">
      <c r="A71" s="1">
        <f t="shared" si="5"/>
        <v>37</v>
      </c>
      <c r="B71" s="1">
        <v>2.1819999999999999</v>
      </c>
      <c r="F71" s="1">
        <v>2.1819999999999999</v>
      </c>
      <c r="G71">
        <f t="shared" si="8"/>
        <v>2.1825528402630683</v>
      </c>
      <c r="U71" s="8">
        <f t="shared" si="1"/>
        <v>1874161</v>
      </c>
      <c r="V71" s="8">
        <f t="shared" si="2"/>
        <v>50653</v>
      </c>
      <c r="W71" s="8">
        <f t="shared" si="3"/>
        <v>1369</v>
      </c>
      <c r="X71" s="8">
        <f t="shared" si="4"/>
        <v>37</v>
      </c>
    </row>
    <row r="72" spans="1:24" x14ac:dyDescent="0.25">
      <c r="A72" s="1">
        <f t="shared" si="5"/>
        <v>38</v>
      </c>
      <c r="B72" s="1">
        <v>2.1779999999999999</v>
      </c>
      <c r="F72" s="1">
        <v>2.1779999999999999</v>
      </c>
      <c r="G72">
        <f t="shared" si="8"/>
        <v>2.1802315534249184</v>
      </c>
      <c r="U72" s="8">
        <f t="shared" si="1"/>
        <v>2085136</v>
      </c>
      <c r="V72" s="8">
        <f t="shared" si="2"/>
        <v>54872</v>
      </c>
      <c r="W72" s="8">
        <f t="shared" si="3"/>
        <v>1444</v>
      </c>
      <c r="X72" s="8">
        <f t="shared" si="4"/>
        <v>38</v>
      </c>
    </row>
    <row r="73" spans="1:24" x14ac:dyDescent="0.25">
      <c r="A73" s="1">
        <f t="shared" si="5"/>
        <v>39</v>
      </c>
      <c r="B73" s="1">
        <v>2.1739999999999999</v>
      </c>
      <c r="F73" s="1">
        <v>2.1739999999999999</v>
      </c>
      <c r="G73">
        <f t="shared" si="8"/>
        <v>2.1778436232274467</v>
      </c>
      <c r="U73" s="8">
        <f t="shared" si="1"/>
        <v>2313441</v>
      </c>
      <c r="V73" s="8">
        <f t="shared" si="2"/>
        <v>59319</v>
      </c>
      <c r="W73" s="8">
        <f t="shared" si="3"/>
        <v>1521</v>
      </c>
      <c r="X73" s="8">
        <f t="shared" si="4"/>
        <v>39</v>
      </c>
    </row>
    <row r="74" spans="1:24" x14ac:dyDescent="0.25">
      <c r="A74" s="1">
        <f t="shared" si="5"/>
        <v>40</v>
      </c>
      <c r="B74" s="1">
        <v>2.17</v>
      </c>
      <c r="F74" s="1">
        <v>2.17</v>
      </c>
      <c r="G74">
        <f t="shared" si="8"/>
        <v>2.1751599601273996</v>
      </c>
      <c r="U74" s="8">
        <f t="shared" si="1"/>
        <v>2560000</v>
      </c>
      <c r="V74" s="8">
        <f t="shared" si="2"/>
        <v>64000</v>
      </c>
      <c r="W74" s="8">
        <f t="shared" si="3"/>
        <v>1600</v>
      </c>
      <c r="X74" s="8">
        <f t="shared" si="4"/>
        <v>40</v>
      </c>
    </row>
    <row r="75" spans="1:24" x14ac:dyDescent="0.25">
      <c r="A75" s="1">
        <f t="shared" si="5"/>
        <v>41</v>
      </c>
      <c r="B75" s="1">
        <v>2.1669999999999998</v>
      </c>
      <c r="F75" s="1">
        <v>2.1669999999999998</v>
      </c>
      <c r="G75">
        <f t="shared" si="8"/>
        <v>2.1719897903703442</v>
      </c>
      <c r="U75" s="8">
        <f t="shared" si="1"/>
        <v>2825761</v>
      </c>
      <c r="V75" s="8">
        <f t="shared" si="2"/>
        <v>68921</v>
      </c>
      <c r="W75" s="8">
        <f t="shared" si="3"/>
        <v>1681</v>
      </c>
      <c r="X75" s="8">
        <f t="shared" si="4"/>
        <v>41</v>
      </c>
    </row>
    <row r="76" spans="1:24" x14ac:dyDescent="0.25">
      <c r="A76" s="1">
        <f t="shared" si="5"/>
        <v>42</v>
      </c>
      <c r="B76" s="1">
        <v>2.1640000000000001</v>
      </c>
      <c r="F76" s="1">
        <v>2.1640000000000001</v>
      </c>
      <c r="G76">
        <f t="shared" si="8"/>
        <v>2.1681806559906649</v>
      </c>
      <c r="U76" s="8">
        <f t="shared" si="1"/>
        <v>3111696</v>
      </c>
      <c r="V76" s="8">
        <f t="shared" si="2"/>
        <v>74088</v>
      </c>
      <c r="W76" s="8">
        <f t="shared" si="3"/>
        <v>1764</v>
      </c>
      <c r="X76" s="8">
        <f t="shared" si="4"/>
        <v>42</v>
      </c>
    </row>
    <row r="77" spans="1:24" x14ac:dyDescent="0.25">
      <c r="A77" s="1">
        <f t="shared" si="5"/>
        <v>43</v>
      </c>
      <c r="B77" s="1">
        <v>2.161</v>
      </c>
      <c r="F77" s="1">
        <v>2.161</v>
      </c>
      <c r="G77">
        <f t="shared" si="8"/>
        <v>2.1636184148115598</v>
      </c>
      <c r="U77" s="8">
        <f t="shared" si="1"/>
        <v>3418801</v>
      </c>
      <c r="V77" s="8">
        <f t="shared" si="2"/>
        <v>79507</v>
      </c>
      <c r="W77" s="8">
        <f t="shared" si="3"/>
        <v>1849</v>
      </c>
      <c r="X77" s="8">
        <f t="shared" si="4"/>
        <v>43</v>
      </c>
    </row>
    <row r="78" spans="1:24" x14ac:dyDescent="0.25">
      <c r="A78" s="1">
        <f t="shared" si="5"/>
        <v>44</v>
      </c>
      <c r="B78" s="1">
        <v>2.1579999999999999</v>
      </c>
      <c r="F78" s="1">
        <v>2.1579999999999999</v>
      </c>
      <c r="G78">
        <f t="shared" si="8"/>
        <v>2.1582272404450267</v>
      </c>
      <c r="U78" s="8">
        <f t="shared" si="1"/>
        <v>3748096</v>
      </c>
      <c r="V78" s="8">
        <f t="shared" si="2"/>
        <v>85184</v>
      </c>
      <c r="W78" s="8">
        <f t="shared" si="3"/>
        <v>1936</v>
      </c>
      <c r="X78" s="8">
        <f t="shared" si="4"/>
        <v>44</v>
      </c>
    </row>
    <row r="79" spans="1:24" x14ac:dyDescent="0.25">
      <c r="A79" s="1">
        <f t="shared" si="5"/>
        <v>45</v>
      </c>
      <c r="B79" s="1">
        <v>2.1549999999999998</v>
      </c>
      <c r="F79" s="1">
        <v>2.1549999999999998</v>
      </c>
      <c r="G79">
        <f t="shared" si="8"/>
        <v>2.1519696222919054</v>
      </c>
      <c r="U79" s="8">
        <f t="shared" si="1"/>
        <v>4100625</v>
      </c>
      <c r="V79" s="8">
        <f t="shared" si="2"/>
        <v>91125</v>
      </c>
      <c r="W79" s="8">
        <f t="shared" si="3"/>
        <v>2025</v>
      </c>
      <c r="X79" s="8">
        <f t="shared" si="4"/>
        <v>45</v>
      </c>
    </row>
    <row r="80" spans="1:24" x14ac:dyDescent="0.25">
      <c r="A80" s="1">
        <f t="shared" si="5"/>
        <v>46</v>
      </c>
      <c r="B80" s="1">
        <v>2.1469999999999998</v>
      </c>
      <c r="F80" s="1">
        <v>2.1469999999999998</v>
      </c>
      <c r="G80">
        <f t="shared" si="8"/>
        <v>2.1448463655418246</v>
      </c>
      <c r="U80" s="8">
        <f t="shared" si="1"/>
        <v>4477456</v>
      </c>
      <c r="V80" s="8">
        <f t="shared" si="2"/>
        <v>97336</v>
      </c>
      <c r="W80" s="8">
        <f t="shared" si="3"/>
        <v>2116</v>
      </c>
      <c r="X80" s="8">
        <f t="shared" si="4"/>
        <v>46</v>
      </c>
    </row>
    <row r="81" spans="1:24" x14ac:dyDescent="0.25">
      <c r="A81" s="1">
        <f t="shared" si="5"/>
        <v>47</v>
      </c>
      <c r="B81" s="1">
        <v>2.1389999999999998</v>
      </c>
      <c r="F81" s="1">
        <v>2.1389999999999998</v>
      </c>
      <c r="G81">
        <f t="shared" si="8"/>
        <v>2.1368965911732483</v>
      </c>
      <c r="U81" s="8">
        <f t="shared" si="1"/>
        <v>4879681</v>
      </c>
      <c r="V81" s="8">
        <f t="shared" si="2"/>
        <v>103823</v>
      </c>
      <c r="W81" s="8">
        <f t="shared" si="3"/>
        <v>2209</v>
      </c>
      <c r="X81" s="8">
        <f t="shared" si="4"/>
        <v>47</v>
      </c>
    </row>
    <row r="82" spans="1:24" x14ac:dyDescent="0.25">
      <c r="A82" s="1">
        <f t="shared" si="5"/>
        <v>48</v>
      </c>
      <c r="B82" s="1">
        <v>2.13</v>
      </c>
      <c r="F82" s="1">
        <v>2.13</v>
      </c>
      <c r="G82">
        <f t="shared" si="8"/>
        <v>2.1281977359534432</v>
      </c>
      <c r="U82" s="8">
        <f t="shared" si="1"/>
        <v>5308416</v>
      </c>
      <c r="V82" s="8">
        <f t="shared" si="2"/>
        <v>110592</v>
      </c>
      <c r="W82" s="8">
        <f t="shared" si="3"/>
        <v>2304</v>
      </c>
      <c r="X82" s="8">
        <f t="shared" si="4"/>
        <v>48</v>
      </c>
    </row>
    <row r="83" spans="1:24" x14ac:dyDescent="0.25">
      <c r="A83" s="1">
        <f t="shared" si="5"/>
        <v>49</v>
      </c>
      <c r="B83" s="1">
        <v>2.1219999999999999</v>
      </c>
      <c r="F83" s="1">
        <v>2.1219999999999999</v>
      </c>
      <c r="G83">
        <f t="shared" si="8"/>
        <v>2.1188655524384936</v>
      </c>
      <c r="U83" s="8">
        <f t="shared" si="1"/>
        <v>5764801</v>
      </c>
      <c r="V83" s="8">
        <f t="shared" si="2"/>
        <v>117649</v>
      </c>
      <c r="W83" s="8">
        <f t="shared" si="3"/>
        <v>2401</v>
      </c>
      <c r="X83" s="8">
        <f t="shared" si="4"/>
        <v>49</v>
      </c>
    </row>
    <row r="84" spans="1:24" x14ac:dyDescent="0.25">
      <c r="A84" s="1">
        <f t="shared" si="5"/>
        <v>50</v>
      </c>
      <c r="B84" s="1">
        <v>2.1139999999999999</v>
      </c>
      <c r="F84" s="1">
        <v>2.1139999999999999</v>
      </c>
      <c r="G84">
        <f t="shared" si="8"/>
        <v>2.1090541089732939</v>
      </c>
      <c r="U84" s="8">
        <f t="shared" si="1"/>
        <v>6250000</v>
      </c>
      <c r="V84" s="8">
        <f t="shared" si="2"/>
        <v>125000</v>
      </c>
      <c r="W84" s="8">
        <f t="shared" si="3"/>
        <v>2500</v>
      </c>
      <c r="X84" s="8">
        <f t="shared" si="4"/>
        <v>50</v>
      </c>
    </row>
    <row r="85" spans="1:24" x14ac:dyDescent="0.25">
      <c r="A85" s="1">
        <f t="shared" si="5"/>
        <v>51</v>
      </c>
      <c r="B85" s="1">
        <v>2.1030000000000002</v>
      </c>
      <c r="F85" s="1">
        <v>2.1030000000000002</v>
      </c>
      <c r="G85">
        <f t="shared" si="8"/>
        <v>2.0989557896915629</v>
      </c>
      <c r="U85" s="8">
        <f t="shared" si="1"/>
        <v>6765201</v>
      </c>
      <c r="V85" s="8">
        <f t="shared" si="2"/>
        <v>132651</v>
      </c>
      <c r="W85" s="8">
        <f t="shared" si="3"/>
        <v>2601</v>
      </c>
      <c r="X85" s="8">
        <f t="shared" si="4"/>
        <v>51</v>
      </c>
    </row>
    <row r="86" spans="1:24" x14ac:dyDescent="0.25">
      <c r="A86" s="1">
        <f t="shared" si="5"/>
        <v>52</v>
      </c>
      <c r="B86" s="1">
        <v>2.0920000000000001</v>
      </c>
      <c r="F86" s="1">
        <v>2.0920000000000001</v>
      </c>
      <c r="G86">
        <f t="shared" si="8"/>
        <v>2.0888012945158367</v>
      </c>
      <c r="U86" s="8">
        <f t="shared" si="1"/>
        <v>7311616</v>
      </c>
      <c r="V86" s="8">
        <f t="shared" si="2"/>
        <v>140608</v>
      </c>
      <c r="W86" s="8">
        <f t="shared" si="3"/>
        <v>2704</v>
      </c>
      <c r="X86" s="8">
        <f t="shared" si="4"/>
        <v>52</v>
      </c>
    </row>
    <row r="87" spans="1:24" x14ac:dyDescent="0.25">
      <c r="A87" s="1">
        <f t="shared" si="5"/>
        <v>53</v>
      </c>
      <c r="B87" s="1">
        <v>2.081</v>
      </c>
      <c r="F87" s="1">
        <v>2.081</v>
      </c>
      <c r="G87">
        <f t="shared" si="8"/>
        <v>2.078859639157451</v>
      </c>
      <c r="U87" s="8">
        <f t="shared" si="1"/>
        <v>7890481</v>
      </c>
      <c r="V87" s="8">
        <f t="shared" si="2"/>
        <v>148877</v>
      </c>
      <c r="W87" s="8">
        <f t="shared" si="3"/>
        <v>2809</v>
      </c>
      <c r="X87" s="8">
        <f t="shared" si="4"/>
        <v>53</v>
      </c>
    </row>
    <row r="88" spans="1:24" x14ac:dyDescent="0.25">
      <c r="A88" s="1">
        <f t="shared" si="5"/>
        <v>54</v>
      </c>
      <c r="B88" s="1">
        <v>2.0699999999999998</v>
      </c>
      <c r="F88" s="1">
        <v>2.0699999999999998</v>
      </c>
      <c r="G88">
        <f t="shared" si="8"/>
        <v>2.0694381551165693</v>
      </c>
      <c r="U88" s="8">
        <f t="shared" si="1"/>
        <v>8503056</v>
      </c>
      <c r="V88" s="8">
        <f t="shared" si="2"/>
        <v>157464</v>
      </c>
      <c r="W88" s="8">
        <f t="shared" si="3"/>
        <v>2916</v>
      </c>
      <c r="X88" s="8">
        <f t="shared" si="4"/>
        <v>54</v>
      </c>
    </row>
    <row r="89" spans="1:24" x14ac:dyDescent="0.25">
      <c r="A89" s="1">
        <f t="shared" si="5"/>
        <v>55</v>
      </c>
      <c r="B89" s="1">
        <v>2.0590000000000002</v>
      </c>
      <c r="F89" s="1">
        <v>2.0590000000000002</v>
      </c>
      <c r="G89">
        <f t="shared" si="8"/>
        <v>2.0608824896821618</v>
      </c>
      <c r="U89" s="8">
        <f t="shared" si="1"/>
        <v>9150625</v>
      </c>
      <c r="V89" s="8">
        <f t="shared" si="2"/>
        <v>166375</v>
      </c>
      <c r="W89" s="8">
        <f t="shared" si="3"/>
        <v>3025</v>
      </c>
      <c r="X89" s="8">
        <f t="shared" si="4"/>
        <v>55</v>
      </c>
    </row>
    <row r="90" spans="1:24" x14ac:dyDescent="0.25">
      <c r="A90" s="1">
        <f t="shared" si="5"/>
        <v>56</v>
      </c>
      <c r="B90" s="1">
        <v>2.0569999999999999</v>
      </c>
      <c r="F90" s="1">
        <v>2.0569999999999999</v>
      </c>
      <c r="G90">
        <f t="shared" si="8"/>
        <v>2.0535766059320197</v>
      </c>
      <c r="U90" s="8">
        <f t="shared" si="1"/>
        <v>9834496</v>
      </c>
      <c r="V90" s="8">
        <f t="shared" si="2"/>
        <v>175616</v>
      </c>
      <c r="W90" s="8">
        <f t="shared" si="3"/>
        <v>3136</v>
      </c>
      <c r="X90" s="8">
        <f t="shared" si="4"/>
        <v>56</v>
      </c>
    </row>
    <row r="91" spans="1:24" x14ac:dyDescent="0.25">
      <c r="A91" s="1">
        <f t="shared" si="5"/>
        <v>57</v>
      </c>
      <c r="B91" s="1">
        <v>2.0550000000000002</v>
      </c>
      <c r="F91" s="1">
        <v>2.0550000000000002</v>
      </c>
      <c r="G91">
        <f t="shared" si="8"/>
        <v>2.0479427827327479</v>
      </c>
      <c r="U91" s="8">
        <f t="shared" si="1"/>
        <v>10556001</v>
      </c>
      <c r="V91" s="8">
        <f t="shared" si="2"/>
        <v>185193</v>
      </c>
      <c r="W91" s="8">
        <f t="shared" si="3"/>
        <v>3249</v>
      </c>
      <c r="X91" s="8">
        <f t="shared" si="4"/>
        <v>57</v>
      </c>
    </row>
    <row r="92" spans="1:24" x14ac:dyDescent="0.25">
      <c r="A92" s="1">
        <f t="shared" si="5"/>
        <v>58</v>
      </c>
      <c r="B92" s="1">
        <v>2.0529999999999999</v>
      </c>
      <c r="F92" s="1">
        <v>2.0529999999999999</v>
      </c>
      <c r="G92">
        <f t="shared" si="8"/>
        <v>2.0444416147397684</v>
      </c>
      <c r="U92" s="8">
        <f t="shared" si="1"/>
        <v>11316496</v>
      </c>
      <c r="V92" s="8">
        <f t="shared" si="2"/>
        <v>195112</v>
      </c>
      <c r="W92" s="8">
        <f t="shared" si="3"/>
        <v>3364</v>
      </c>
      <c r="X92" s="8">
        <f t="shared" si="4"/>
        <v>58</v>
      </c>
    </row>
    <row r="93" spans="1:24" x14ac:dyDescent="0.25">
      <c r="A93" s="1">
        <f t="shared" si="5"/>
        <v>59</v>
      </c>
      <c r="B93" s="1">
        <v>2.0510000000000002</v>
      </c>
      <c r="F93" s="1">
        <v>2.0510000000000002</v>
      </c>
      <c r="G93">
        <f t="shared" si="8"/>
        <v>2.0435720123972994</v>
      </c>
      <c r="U93" s="8">
        <f t="shared" si="1"/>
        <v>12117361</v>
      </c>
      <c r="V93" s="8">
        <f t="shared" si="2"/>
        <v>205379</v>
      </c>
      <c r="W93" s="8">
        <f t="shared" si="3"/>
        <v>3481</v>
      </c>
      <c r="X93" s="8">
        <f t="shared" si="4"/>
        <v>59</v>
      </c>
    </row>
    <row r="94" spans="1:24" x14ac:dyDescent="0.25">
      <c r="A94" s="1">
        <f t="shared" si="5"/>
        <v>60</v>
      </c>
      <c r="B94" s="1">
        <v>2.048</v>
      </c>
      <c r="F94" s="1">
        <v>2.048</v>
      </c>
      <c r="G94">
        <f t="shared" si="8"/>
        <v>2.0458712019384047</v>
      </c>
      <c r="U94" s="8">
        <f t="shared" si="1"/>
        <v>12960000</v>
      </c>
      <c r="V94" s="8">
        <f t="shared" si="2"/>
        <v>216000</v>
      </c>
      <c r="W94" s="8">
        <f t="shared" si="3"/>
        <v>3600</v>
      </c>
      <c r="X94" s="8">
        <f t="shared" si="4"/>
        <v>60</v>
      </c>
    </row>
    <row r="95" spans="1:24" x14ac:dyDescent="0.25">
      <c r="A95" s="1">
        <f t="shared" si="5"/>
        <v>61</v>
      </c>
      <c r="B95" s="1">
        <v>2.06</v>
      </c>
      <c r="F95" s="1">
        <v>2.06</v>
      </c>
      <c r="G95">
        <f t="shared" si="8"/>
        <v>2.0519147253849441</v>
      </c>
      <c r="U95" s="8">
        <f t="shared" si="1"/>
        <v>13845841</v>
      </c>
      <c r="V95" s="8">
        <f t="shared" si="2"/>
        <v>226981</v>
      </c>
      <c r="W95" s="8">
        <f t="shared" si="3"/>
        <v>3721</v>
      </c>
      <c r="X95" s="8">
        <f t="shared" si="4"/>
        <v>61</v>
      </c>
    </row>
    <row r="96" spans="1:24" x14ac:dyDescent="0.25">
      <c r="A96" s="1">
        <f t="shared" si="5"/>
        <v>62</v>
      </c>
      <c r="B96" s="1">
        <v>2.0720000000000001</v>
      </c>
      <c r="F96" s="1">
        <v>2.0720000000000001</v>
      </c>
      <c r="G96">
        <f t="shared" si="8"/>
        <v>2.0623164405475949</v>
      </c>
      <c r="U96" s="8">
        <f t="shared" si="1"/>
        <v>14776336</v>
      </c>
      <c r="V96" s="8">
        <f t="shared" si="2"/>
        <v>238328</v>
      </c>
      <c r="W96" s="8">
        <f t="shared" si="3"/>
        <v>3844</v>
      </c>
      <c r="X96" s="8">
        <f t="shared" si="4"/>
        <v>62</v>
      </c>
    </row>
    <row r="97" spans="1:24" x14ac:dyDescent="0.25">
      <c r="A97" s="1">
        <f t="shared" si="5"/>
        <v>63</v>
      </c>
      <c r="B97" s="1">
        <v>2.0840000000000001</v>
      </c>
      <c r="F97" s="1">
        <v>2.0840000000000001</v>
      </c>
      <c r="G97">
        <f t="shared" si="8"/>
        <v>2.0777285210258585</v>
      </c>
      <c r="U97" s="8">
        <f t="shared" si="1"/>
        <v>15752961</v>
      </c>
      <c r="V97" s="8">
        <f t="shared" si="2"/>
        <v>250047</v>
      </c>
      <c r="W97" s="8">
        <f t="shared" si="3"/>
        <v>3969</v>
      </c>
      <c r="X97" s="8">
        <f t="shared" si="4"/>
        <v>63</v>
      </c>
    </row>
    <row r="98" spans="1:24" x14ac:dyDescent="0.25">
      <c r="A98" s="1">
        <f t="shared" si="5"/>
        <v>64</v>
      </c>
      <c r="B98" s="1">
        <v>2.0950000000000002</v>
      </c>
      <c r="F98" s="1">
        <v>2.0950000000000002</v>
      </c>
      <c r="G98">
        <f t="shared" si="8"/>
        <v>2.0988414562080111</v>
      </c>
      <c r="U98" s="8">
        <f t="shared" si="1"/>
        <v>16777216</v>
      </c>
      <c r="V98" s="8">
        <f t="shared" si="2"/>
        <v>262144</v>
      </c>
      <c r="W98" s="8">
        <f t="shared" si="3"/>
        <v>4096</v>
      </c>
      <c r="X98" s="8">
        <f t="shared" si="4"/>
        <v>64</v>
      </c>
    </row>
    <row r="99" spans="1:24" x14ac:dyDescent="0.25">
      <c r="A99" s="1">
        <f t="shared" si="5"/>
        <v>65</v>
      </c>
      <c r="B99" s="1">
        <v>2.1070000000000002</v>
      </c>
      <c r="F99" s="1">
        <v>2.1070000000000002</v>
      </c>
      <c r="G99">
        <f t="shared" si="8"/>
        <v>2.1263840512712067</v>
      </c>
      <c r="U99" s="8">
        <f t="shared" si="1"/>
        <v>17850625</v>
      </c>
      <c r="V99" s="8">
        <f t="shared" si="2"/>
        <v>274625</v>
      </c>
      <c r="W99" s="8">
        <f t="shared" si="3"/>
        <v>4225</v>
      </c>
      <c r="X99" s="8">
        <f t="shared" si="4"/>
        <v>65</v>
      </c>
    </row>
    <row r="100" spans="1:24" x14ac:dyDescent="0.25">
      <c r="A100" s="1">
        <f t="shared" si="5"/>
        <v>66</v>
      </c>
      <c r="B100" s="1">
        <v>2.1549999999999998</v>
      </c>
      <c r="F100" s="1">
        <v>2.1549999999999998</v>
      </c>
      <c r="G100">
        <f t="shared" si="8"/>
        <v>2.1611234271813844</v>
      </c>
      <c r="U100" s="8">
        <f t="shared" ref="U100:U109" si="9">A100^4</f>
        <v>18974736</v>
      </c>
      <c r="V100" s="8">
        <f t="shared" ref="V100:V109" si="10">A100^3</f>
        <v>287496</v>
      </c>
      <c r="W100" s="8">
        <f t="shared" ref="W100:W109" si="11">A100^2</f>
        <v>4356</v>
      </c>
      <c r="X100" s="8">
        <f t="shared" ref="X100:X109" si="12">A100</f>
        <v>66</v>
      </c>
    </row>
    <row r="101" spans="1:24" x14ac:dyDescent="0.25">
      <c r="A101" s="1">
        <f t="shared" si="5"/>
        <v>67</v>
      </c>
      <c r="B101" s="1">
        <v>2.2029999999999998</v>
      </c>
      <c r="F101" s="1">
        <v>2.2029999999999998</v>
      </c>
      <c r="G101">
        <f t="shared" si="8"/>
        <v>2.2038650206932902</v>
      </c>
      <c r="U101" s="8">
        <f t="shared" si="9"/>
        <v>20151121</v>
      </c>
      <c r="V101" s="8">
        <f t="shared" si="10"/>
        <v>300763</v>
      </c>
      <c r="W101" s="8">
        <f t="shared" si="11"/>
        <v>4489</v>
      </c>
      <c r="X101" s="8">
        <f t="shared" si="12"/>
        <v>67</v>
      </c>
    </row>
    <row r="102" spans="1:24" x14ac:dyDescent="0.25">
      <c r="A102" s="1">
        <f t="shared" si="5"/>
        <v>68</v>
      </c>
      <c r="B102" s="1">
        <v>2.2509999999999999</v>
      </c>
      <c r="F102" s="1">
        <v>2.2509999999999999</v>
      </c>
      <c r="G102">
        <f t="shared" si="8"/>
        <v>2.2554525843504694</v>
      </c>
      <c r="U102" s="8">
        <f t="shared" si="9"/>
        <v>21381376</v>
      </c>
      <c r="V102" s="8">
        <f t="shared" si="10"/>
        <v>314432</v>
      </c>
      <c r="W102" s="8">
        <f t="shared" si="11"/>
        <v>4624</v>
      </c>
      <c r="X102" s="8">
        <f t="shared" si="12"/>
        <v>68</v>
      </c>
    </row>
    <row r="103" spans="1:24" x14ac:dyDescent="0.25">
      <c r="A103" s="1">
        <f>A102+1</f>
        <v>69</v>
      </c>
      <c r="B103" s="1">
        <v>2.298</v>
      </c>
      <c r="F103" s="1">
        <v>2.298</v>
      </c>
      <c r="G103">
        <f t="shared" si="8"/>
        <v>2.3167681864853309</v>
      </c>
      <c r="U103" s="8">
        <f t="shared" si="9"/>
        <v>22667121</v>
      </c>
      <c r="V103" s="8">
        <f t="shared" si="10"/>
        <v>328509</v>
      </c>
      <c r="W103" s="8">
        <f t="shared" si="11"/>
        <v>4761</v>
      </c>
      <c r="X103" s="8">
        <f t="shared" si="12"/>
        <v>69</v>
      </c>
    </row>
    <row r="104" spans="1:24" x14ac:dyDescent="0.25">
      <c r="A104" s="1">
        <f>A103+1</f>
        <v>70</v>
      </c>
      <c r="B104" s="1">
        <v>2.3460000000000001</v>
      </c>
      <c r="F104" s="1">
        <v>2.3460000000000001</v>
      </c>
      <c r="G104">
        <f t="shared" si="8"/>
        <v>2.3887322112190619</v>
      </c>
      <c r="U104" s="8">
        <f t="shared" si="9"/>
        <v>24010000</v>
      </c>
      <c r="V104" s="8">
        <f t="shared" si="10"/>
        <v>343000</v>
      </c>
      <c r="W104" s="8">
        <f t="shared" si="11"/>
        <v>4900</v>
      </c>
      <c r="X104" s="8">
        <f t="shared" si="12"/>
        <v>70</v>
      </c>
    </row>
    <row r="105" spans="1:24" x14ac:dyDescent="0.25">
      <c r="A105" s="1">
        <f>A104+1</f>
        <v>71</v>
      </c>
      <c r="B105" s="1">
        <v>2.4649999999999999</v>
      </c>
      <c r="F105" s="1">
        <v>2.4649999999999999</v>
      </c>
      <c r="G105">
        <f t="shared" si="8"/>
        <v>2.4723033584616845</v>
      </c>
      <c r="U105" s="8">
        <f t="shared" si="9"/>
        <v>25411681</v>
      </c>
      <c r="V105" s="8">
        <f t="shared" si="10"/>
        <v>357911</v>
      </c>
      <c r="W105" s="8">
        <f t="shared" si="11"/>
        <v>5041</v>
      </c>
      <c r="X105" s="8">
        <f t="shared" si="12"/>
        <v>71</v>
      </c>
    </row>
    <row r="106" spans="1:24" x14ac:dyDescent="0.25">
      <c r="A106" s="1">
        <f>A105+1</f>
        <v>72</v>
      </c>
      <c r="B106" s="1">
        <v>2.5840000000000001</v>
      </c>
      <c r="F106" s="1">
        <v>2.5840000000000001</v>
      </c>
      <c r="G106">
        <f t="shared" si="8"/>
        <v>2.568478643911992</v>
      </c>
      <c r="U106" s="8">
        <f t="shared" si="9"/>
        <v>26873856</v>
      </c>
      <c r="V106" s="8">
        <f t="shared" si="10"/>
        <v>373248</v>
      </c>
      <c r="W106" s="8">
        <f t="shared" si="11"/>
        <v>5184</v>
      </c>
      <c r="X106" s="8">
        <f t="shared" si="12"/>
        <v>72</v>
      </c>
    </row>
    <row r="107" spans="1:24" x14ac:dyDescent="0.25">
      <c r="A107" s="1">
        <v>73</v>
      </c>
      <c r="B107" s="1">
        <v>2.702</v>
      </c>
      <c r="F107" s="1">
        <v>2.702</v>
      </c>
      <c r="G107">
        <f t="shared" si="8"/>
        <v>2.6782933990576767</v>
      </c>
      <c r="U107" s="8">
        <f t="shared" si="9"/>
        <v>28398241</v>
      </c>
      <c r="V107" s="8">
        <f t="shared" si="10"/>
        <v>389017</v>
      </c>
      <c r="W107" s="8">
        <f t="shared" si="11"/>
        <v>5329</v>
      </c>
      <c r="X107" s="8">
        <f t="shared" si="12"/>
        <v>73</v>
      </c>
    </row>
    <row r="108" spans="1:24" x14ac:dyDescent="0.25">
      <c r="A108" s="1">
        <v>74</v>
      </c>
      <c r="B108" s="1">
        <v>2.8210000000000002</v>
      </c>
      <c r="F108" s="1">
        <v>2.8210000000000002</v>
      </c>
      <c r="G108">
        <f t="shared" si="8"/>
        <v>2.8028212711751594</v>
      </c>
      <c r="U108" s="8">
        <f t="shared" si="9"/>
        <v>29986576</v>
      </c>
      <c r="V108" s="8">
        <f t="shared" si="10"/>
        <v>405224</v>
      </c>
      <c r="W108" s="8">
        <f t="shared" si="11"/>
        <v>5476</v>
      </c>
      <c r="X108" s="8">
        <f t="shared" si="12"/>
        <v>74</v>
      </c>
    </row>
    <row r="109" spans="1:24" x14ac:dyDescent="0.25">
      <c r="A109" s="1">
        <v>75</v>
      </c>
      <c r="B109" s="1">
        <v>2.94</v>
      </c>
      <c r="F109" s="1">
        <v>2.94</v>
      </c>
      <c r="G109">
        <f t="shared" si="8"/>
        <v>2.9431742233297316</v>
      </c>
      <c r="U109" s="8">
        <f t="shared" si="9"/>
        <v>31640625</v>
      </c>
      <c r="V109" s="8">
        <f t="shared" si="10"/>
        <v>421875</v>
      </c>
      <c r="W109" s="8">
        <f t="shared" si="11"/>
        <v>5625</v>
      </c>
      <c r="X109" s="8">
        <f t="shared" si="12"/>
        <v>75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6389-F7AE-49E1-A3FA-3427848B2815}">
  <dimension ref="A1:I87"/>
  <sheetViews>
    <sheetView topLeftCell="A49" workbookViewId="0">
      <selection activeCell="A78" sqref="A78:B87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1</v>
      </c>
    </row>
    <row r="5" spans="1:9" x14ac:dyDescent="0.25">
      <c r="A5" s="9" t="s">
        <v>25</v>
      </c>
      <c r="B5" s="9">
        <v>1</v>
      </c>
    </row>
    <row r="6" spans="1:9" x14ac:dyDescent="0.25">
      <c r="A6" s="9" t="s">
        <v>26</v>
      </c>
      <c r="B6" s="9">
        <v>65535</v>
      </c>
    </row>
    <row r="7" spans="1:9" x14ac:dyDescent="0.25">
      <c r="A7" s="9" t="s">
        <v>27</v>
      </c>
      <c r="B7" s="9">
        <v>0</v>
      </c>
    </row>
    <row r="8" spans="1:9" ht="15.75" thickBot="1" x14ac:dyDescent="0.3">
      <c r="A8" s="10" t="s">
        <v>28</v>
      </c>
      <c r="B8" s="10">
        <v>4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3</v>
      </c>
      <c r="C12" s="9">
        <v>13.295730000000006</v>
      </c>
      <c r="D12" s="9">
        <v>4.431910000000002</v>
      </c>
      <c r="E12" s="9" t="e">
        <v>#NUM!</v>
      </c>
      <c r="F12" s="9" t="e">
        <v>#NUM!</v>
      </c>
    </row>
    <row r="13" spans="1:9" x14ac:dyDescent="0.25">
      <c r="A13" s="9" t="s">
        <v>31</v>
      </c>
      <c r="B13" s="9">
        <v>0</v>
      </c>
      <c r="C13" s="9">
        <v>0</v>
      </c>
      <c r="D13" s="9">
        <v>65535</v>
      </c>
      <c r="E13" s="9"/>
      <c r="F13" s="9"/>
    </row>
    <row r="14" spans="1:9" ht="15.75" thickBot="1" x14ac:dyDescent="0.3">
      <c r="A14" s="10" t="s">
        <v>32</v>
      </c>
      <c r="B14" s="10">
        <v>3</v>
      </c>
      <c r="C14" s="10">
        <v>13.295730000000006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15.772999999999982</v>
      </c>
      <c r="C17" s="9">
        <v>0</v>
      </c>
      <c r="D17" s="9">
        <v>65535</v>
      </c>
      <c r="E17" s="9" t="e">
        <v>#NUM!</v>
      </c>
      <c r="F17" s="9">
        <v>15.772999999999982</v>
      </c>
      <c r="G17" s="9">
        <v>15.772999999999982</v>
      </c>
      <c r="H17" s="9">
        <v>15.772999999999982</v>
      </c>
      <c r="I17" s="9">
        <v>15.772999999999982</v>
      </c>
    </row>
    <row r="18" spans="1:9" x14ac:dyDescent="0.25">
      <c r="A18" s="9" t="s">
        <v>46</v>
      </c>
      <c r="B18" s="9">
        <v>2.6666666666700479E-4</v>
      </c>
      <c r="C18" s="9">
        <v>0</v>
      </c>
      <c r="D18" s="9">
        <v>65535</v>
      </c>
      <c r="E18" s="9" t="e">
        <v>#NUM!</v>
      </c>
      <c r="F18" s="9">
        <v>2.6666666666700479E-4</v>
      </c>
      <c r="G18" s="9">
        <v>2.6666666666700479E-4</v>
      </c>
      <c r="H18" s="9">
        <v>2.6666666666700479E-4</v>
      </c>
      <c r="I18" s="9">
        <v>2.6666666666700479E-4</v>
      </c>
    </row>
    <row r="19" spans="1:9" x14ac:dyDescent="0.25">
      <c r="A19" s="9" t="s">
        <v>47</v>
      </c>
      <c r="B19" s="9">
        <v>-3.2000000000039623E-3</v>
      </c>
      <c r="C19" s="9">
        <v>0</v>
      </c>
      <c r="D19" s="9">
        <v>65535</v>
      </c>
      <c r="E19" s="9" t="e">
        <v>#NUM!</v>
      </c>
      <c r="F19" s="9">
        <v>-3.2000000000039623E-3</v>
      </c>
      <c r="G19" s="9">
        <v>-3.2000000000039623E-3</v>
      </c>
      <c r="H19" s="9">
        <v>-3.2000000000039623E-3</v>
      </c>
      <c r="I19" s="9">
        <v>-3.2000000000039623E-3</v>
      </c>
    </row>
    <row r="20" spans="1:9" ht="15.75" thickBot="1" x14ac:dyDescent="0.3">
      <c r="A20" s="10" t="s">
        <v>48</v>
      </c>
      <c r="B20" s="10">
        <v>-1.8864666666666521</v>
      </c>
      <c r="C20" s="10">
        <v>0</v>
      </c>
      <c r="D20" s="10">
        <v>65535</v>
      </c>
      <c r="E20" s="10" t="e">
        <v>#NUM!</v>
      </c>
      <c r="F20" s="10">
        <v>-1.8864666666666521</v>
      </c>
      <c r="G20" s="10">
        <v>-1.8864666666666521</v>
      </c>
      <c r="H20" s="10">
        <v>-1.8864666666666521</v>
      </c>
      <c r="I20" s="10">
        <v>-1.8864666666666521</v>
      </c>
    </row>
    <row r="23" spans="1:9" x14ac:dyDescent="0.25">
      <c r="A23" t="s">
        <v>22</v>
      </c>
    </row>
    <row r="24" spans="1:9" ht="15.75" thickBot="1" x14ac:dyDescent="0.3"/>
    <row r="25" spans="1:9" x14ac:dyDescent="0.25">
      <c r="A25" s="12" t="s">
        <v>23</v>
      </c>
      <c r="B25" s="12"/>
    </row>
    <row r="26" spans="1:9" x14ac:dyDescent="0.25">
      <c r="A26" s="9" t="s">
        <v>24</v>
      </c>
      <c r="B26" s="9">
        <v>1</v>
      </c>
    </row>
    <row r="27" spans="1:9" x14ac:dyDescent="0.25">
      <c r="A27" s="9" t="s">
        <v>25</v>
      </c>
      <c r="B27" s="9">
        <v>1</v>
      </c>
    </row>
    <row r="28" spans="1:9" x14ac:dyDescent="0.25">
      <c r="A28" s="9" t="s">
        <v>26</v>
      </c>
      <c r="B28" s="9">
        <v>1</v>
      </c>
    </row>
    <row r="29" spans="1:9" x14ac:dyDescent="0.25">
      <c r="A29" s="9" t="s">
        <v>27</v>
      </c>
      <c r="B29" s="9">
        <v>3.2049378106392735E-16</v>
      </c>
    </row>
    <row r="30" spans="1:9" ht="15.75" thickBot="1" x14ac:dyDescent="0.3">
      <c r="A30" s="10" t="s">
        <v>28</v>
      </c>
      <c r="B30" s="10">
        <v>5</v>
      </c>
    </row>
    <row r="32" spans="1:9" ht="15.75" thickBot="1" x14ac:dyDescent="0.3">
      <c r="A32" t="s">
        <v>29</v>
      </c>
    </row>
    <row r="33" spans="1:9" x14ac:dyDescent="0.25">
      <c r="A33" s="11"/>
      <c r="B33" s="11" t="s">
        <v>34</v>
      </c>
      <c r="C33" s="11" t="s">
        <v>35</v>
      </c>
      <c r="D33" s="11" t="s">
        <v>36</v>
      </c>
      <c r="E33" s="11" t="s">
        <v>37</v>
      </c>
      <c r="F33" s="11" t="s">
        <v>38</v>
      </c>
    </row>
    <row r="34" spans="1:9" x14ac:dyDescent="0.25">
      <c r="A34" s="9" t="s">
        <v>30</v>
      </c>
      <c r="B34" s="9">
        <v>1</v>
      </c>
      <c r="C34" s="9">
        <v>2.7772899999999985</v>
      </c>
      <c r="D34" s="9">
        <v>2.7772899999999985</v>
      </c>
      <c r="E34" s="9">
        <v>2.7038464016700344E+31</v>
      </c>
      <c r="F34" s="9">
        <v>1.5685476655197022E-47</v>
      </c>
    </row>
    <row r="35" spans="1:9" x14ac:dyDescent="0.25">
      <c r="A35" s="9" t="s">
        <v>31</v>
      </c>
      <c r="B35" s="9">
        <v>3</v>
      </c>
      <c r="C35" s="9">
        <v>3.0814879110195774E-31</v>
      </c>
      <c r="D35" s="9">
        <v>1.0271626370065259E-31</v>
      </c>
      <c r="E35" s="9"/>
      <c r="F35" s="9"/>
    </row>
    <row r="36" spans="1:9" ht="15.75" thickBot="1" x14ac:dyDescent="0.3">
      <c r="A36" s="10" t="s">
        <v>32</v>
      </c>
      <c r="B36" s="10">
        <v>4</v>
      </c>
      <c r="C36" s="10">
        <v>2.7772899999999985</v>
      </c>
      <c r="D36" s="10"/>
      <c r="E36" s="10"/>
      <c r="F36" s="10"/>
    </row>
    <row r="37" spans="1:9" ht="15.75" thickBot="1" x14ac:dyDescent="0.3"/>
    <row r="38" spans="1:9" x14ac:dyDescent="0.25">
      <c r="A38" s="11"/>
      <c r="B38" s="11" t="s">
        <v>39</v>
      </c>
      <c r="C38" s="11" t="s">
        <v>27</v>
      </c>
      <c r="D38" s="11" t="s">
        <v>40</v>
      </c>
      <c r="E38" s="11" t="s">
        <v>41</v>
      </c>
      <c r="F38" s="11" t="s">
        <v>42</v>
      </c>
      <c r="G38" s="11" t="s">
        <v>43</v>
      </c>
      <c r="H38" s="11" t="s">
        <v>44</v>
      </c>
      <c r="I38" s="11" t="s">
        <v>45</v>
      </c>
    </row>
    <row r="39" spans="1:9" x14ac:dyDescent="0.25">
      <c r="A39" s="9" t="s">
        <v>33</v>
      </c>
      <c r="B39" s="9">
        <v>8.93</v>
      </c>
      <c r="C39" s="9">
        <v>8.2336343155638569E-16</v>
      </c>
      <c r="D39" s="9">
        <v>1.0845757362723552E+16</v>
      </c>
      <c r="E39" s="9">
        <v>1.7285864048469962E-48</v>
      </c>
      <c r="F39" s="9">
        <v>8.9299999999999979</v>
      </c>
      <c r="G39" s="9">
        <v>8.9300000000000015</v>
      </c>
      <c r="H39" s="9">
        <v>8.9299999999999979</v>
      </c>
      <c r="I39" s="9">
        <v>8.9300000000000015</v>
      </c>
    </row>
    <row r="40" spans="1:9" ht="15.75" thickBot="1" x14ac:dyDescent="0.3">
      <c r="A40" s="10" t="s">
        <v>46</v>
      </c>
      <c r="B40" s="10">
        <v>-0.52699999999999991</v>
      </c>
      <c r="C40" s="10">
        <v>1.013490324081353E-16</v>
      </c>
      <c r="D40" s="10">
        <v>-5199852307200691</v>
      </c>
      <c r="E40" s="10">
        <v>1.5685476655197022E-47</v>
      </c>
      <c r="F40" s="10">
        <v>-0.52700000000000025</v>
      </c>
      <c r="G40" s="10">
        <v>-0.52699999999999958</v>
      </c>
      <c r="H40" s="10">
        <v>-0.52700000000000025</v>
      </c>
      <c r="I40" s="10">
        <v>-0.52699999999999958</v>
      </c>
    </row>
    <row r="43" spans="1:9" x14ac:dyDescent="0.25">
      <c r="A43" t="s">
        <v>22</v>
      </c>
    </row>
    <row r="44" spans="1:9" ht="15.75" thickBot="1" x14ac:dyDescent="0.3"/>
    <row r="45" spans="1:9" x14ac:dyDescent="0.25">
      <c r="A45" s="12" t="s">
        <v>23</v>
      </c>
      <c r="B45" s="12"/>
    </row>
    <row r="46" spans="1:9" x14ac:dyDescent="0.25">
      <c r="A46" s="9" t="s">
        <v>24</v>
      </c>
      <c r="B46" s="9">
        <v>0.99999926715955068</v>
      </c>
    </row>
    <row r="47" spans="1:9" x14ac:dyDescent="0.25">
      <c r="A47" s="9" t="s">
        <v>25</v>
      </c>
      <c r="B47" s="9">
        <v>0.99999853431963848</v>
      </c>
    </row>
    <row r="48" spans="1:9" x14ac:dyDescent="0.25">
      <c r="A48" s="9" t="s">
        <v>26</v>
      </c>
      <c r="B48" s="9">
        <v>0.99999804575951801</v>
      </c>
    </row>
    <row r="49" spans="1:9" x14ac:dyDescent="0.25">
      <c r="A49" s="9" t="s">
        <v>27</v>
      </c>
      <c r="B49" s="9">
        <v>3.6514837167010732E-4</v>
      </c>
    </row>
    <row r="50" spans="1:9" ht="15.75" thickBot="1" x14ac:dyDescent="0.3">
      <c r="A50" s="10" t="s">
        <v>28</v>
      </c>
      <c r="B50" s="10">
        <v>5</v>
      </c>
    </row>
    <row r="52" spans="1:9" ht="15.75" thickBot="1" x14ac:dyDescent="0.3">
      <c r="A52" t="s">
        <v>29</v>
      </c>
    </row>
    <row r="53" spans="1:9" x14ac:dyDescent="0.25">
      <c r="A53" s="11"/>
      <c r="B53" s="11" t="s">
        <v>34</v>
      </c>
      <c r="C53" s="11" t="s">
        <v>35</v>
      </c>
      <c r="D53" s="11" t="s">
        <v>36</v>
      </c>
      <c r="E53" s="11" t="s">
        <v>37</v>
      </c>
      <c r="F53" s="11" t="s">
        <v>38</v>
      </c>
    </row>
    <row r="54" spans="1:9" x14ac:dyDescent="0.25">
      <c r="A54" s="9" t="s">
        <v>30</v>
      </c>
      <c r="B54" s="9">
        <v>1</v>
      </c>
      <c r="C54" s="9">
        <v>0.27291040000000005</v>
      </c>
      <c r="D54" s="9">
        <v>0.27291040000000005</v>
      </c>
      <c r="E54" s="9">
        <v>2046828.0000000386</v>
      </c>
      <c r="F54" s="9">
        <v>7.5309186810238552E-10</v>
      </c>
    </row>
    <row r="55" spans="1:9" x14ac:dyDescent="0.25">
      <c r="A55" s="9" t="s">
        <v>31</v>
      </c>
      <c r="B55" s="9">
        <v>3</v>
      </c>
      <c r="C55" s="9">
        <v>3.9999999999999257E-7</v>
      </c>
      <c r="D55" s="9">
        <v>1.3333333333333085E-7</v>
      </c>
      <c r="E55" s="9"/>
      <c r="F55" s="9"/>
    </row>
    <row r="56" spans="1:9" ht="15.75" thickBot="1" x14ac:dyDescent="0.3">
      <c r="A56" s="10" t="s">
        <v>32</v>
      </c>
      <c r="B56" s="10">
        <v>4</v>
      </c>
      <c r="C56" s="10">
        <v>0.27291080000000006</v>
      </c>
      <c r="D56" s="10"/>
      <c r="E56" s="10"/>
      <c r="F56" s="10"/>
    </row>
    <row r="57" spans="1:9" ht="15.75" thickBot="1" x14ac:dyDescent="0.3"/>
    <row r="58" spans="1:9" x14ac:dyDescent="0.25">
      <c r="A58" s="11"/>
      <c r="B58" s="11" t="s">
        <v>39</v>
      </c>
      <c r="C58" s="11" t="s">
        <v>27</v>
      </c>
      <c r="D58" s="11" t="s">
        <v>40</v>
      </c>
      <c r="E58" s="11" t="s">
        <v>41</v>
      </c>
      <c r="F58" s="11" t="s">
        <v>42</v>
      </c>
      <c r="G58" s="11" t="s">
        <v>43</v>
      </c>
      <c r="H58" s="11" t="s">
        <v>44</v>
      </c>
      <c r="I58" s="11" t="s">
        <v>45</v>
      </c>
    </row>
    <row r="59" spans="1:9" x14ac:dyDescent="0.25">
      <c r="A59" s="9" t="s">
        <v>33</v>
      </c>
      <c r="B59" s="9">
        <v>5.3117999999999999</v>
      </c>
      <c r="C59" s="9">
        <v>1.509966887054136E-3</v>
      </c>
      <c r="D59" s="9">
        <v>3517.8254871290819</v>
      </c>
      <c r="E59" s="9">
        <v>5.0657965786874936E-11</v>
      </c>
      <c r="F59" s="9">
        <v>5.3069946114591939</v>
      </c>
      <c r="G59" s="9">
        <v>5.3166053885408058</v>
      </c>
      <c r="H59" s="9">
        <v>5.3069946114591939</v>
      </c>
      <c r="I59" s="9">
        <v>5.3166053885408058</v>
      </c>
    </row>
    <row r="60" spans="1:9" ht="15.75" thickBot="1" x14ac:dyDescent="0.3">
      <c r="A60" s="10" t="s">
        <v>46</v>
      </c>
      <c r="B60" s="10">
        <v>-0.16519999999999999</v>
      </c>
      <c r="C60" s="10">
        <v>1.1547005383792409E-4</v>
      </c>
      <c r="D60" s="10">
        <v>-1430.6739670519057</v>
      </c>
      <c r="E60" s="10">
        <v>7.5309186810238552E-10</v>
      </c>
      <c r="F60" s="10">
        <v>-0.16556747724620741</v>
      </c>
      <c r="G60" s="10">
        <v>-0.16483252275379257</v>
      </c>
      <c r="H60" s="10">
        <v>-0.16556747724620741</v>
      </c>
      <c r="I60" s="10">
        <v>-0.16483252275379257</v>
      </c>
    </row>
    <row r="63" spans="1:9" x14ac:dyDescent="0.25">
      <c r="A63" t="s">
        <v>22</v>
      </c>
    </row>
    <row r="64" spans="1:9" ht="15.75" thickBot="1" x14ac:dyDescent="0.3"/>
    <row r="65" spans="1:9" x14ac:dyDescent="0.25">
      <c r="A65" s="12" t="s">
        <v>23</v>
      </c>
      <c r="B65" s="12"/>
    </row>
    <row r="66" spans="1:9" x14ac:dyDescent="0.25">
      <c r="A66" s="9" t="s">
        <v>24</v>
      </c>
      <c r="B66" s="9">
        <v>0.99985158478448299</v>
      </c>
    </row>
    <row r="67" spans="1:9" x14ac:dyDescent="0.25">
      <c r="A67" s="9" t="s">
        <v>25</v>
      </c>
      <c r="B67" s="9">
        <v>0.99970319159604226</v>
      </c>
    </row>
    <row r="68" spans="1:9" x14ac:dyDescent="0.25">
      <c r="A68" s="9" t="s">
        <v>26</v>
      </c>
      <c r="B68" s="9">
        <v>0.99965663341502931</v>
      </c>
    </row>
    <row r="69" spans="1:9" x14ac:dyDescent="0.25">
      <c r="A69" s="9" t="s">
        <v>27</v>
      </c>
      <c r="B69" s="9">
        <v>7.2882797197800272E-3</v>
      </c>
    </row>
    <row r="70" spans="1:9" ht="15.75" thickBot="1" x14ac:dyDescent="0.3">
      <c r="A70" s="10" t="s">
        <v>28</v>
      </c>
      <c r="B70" s="10">
        <v>60</v>
      </c>
    </row>
    <row r="72" spans="1:9" ht="15.75" thickBot="1" x14ac:dyDescent="0.3">
      <c r="A72" t="s">
        <v>29</v>
      </c>
    </row>
    <row r="73" spans="1:9" x14ac:dyDescent="0.25">
      <c r="A73" s="11"/>
      <c r="B73" s="11" t="s">
        <v>34</v>
      </c>
      <c r="C73" s="11" t="s">
        <v>35</v>
      </c>
      <c r="D73" s="11" t="s">
        <v>36</v>
      </c>
      <c r="E73" s="11" t="s">
        <v>37</v>
      </c>
      <c r="F73" s="11" t="s">
        <v>38</v>
      </c>
    </row>
    <row r="74" spans="1:9" x14ac:dyDescent="0.25">
      <c r="A74" s="9" t="s">
        <v>30</v>
      </c>
      <c r="B74" s="9">
        <v>8</v>
      </c>
      <c r="C74" s="9">
        <v>9.1246271132483692</v>
      </c>
      <c r="D74" s="9">
        <v>1.1405783891560461</v>
      </c>
      <c r="E74" s="9">
        <v>21472.127343572549</v>
      </c>
      <c r="F74" s="9">
        <v>3.8640518605265154E-87</v>
      </c>
    </row>
    <row r="75" spans="1:9" x14ac:dyDescent="0.25">
      <c r="A75" s="9" t="s">
        <v>31</v>
      </c>
      <c r="B75" s="9">
        <v>51</v>
      </c>
      <c r="C75" s="9">
        <v>2.7090700849615986E-3</v>
      </c>
      <c r="D75" s="9">
        <v>5.3119021273756835E-5</v>
      </c>
      <c r="E75" s="9"/>
      <c r="F75" s="9"/>
    </row>
    <row r="76" spans="1:9" ht="15.75" thickBot="1" x14ac:dyDescent="0.3">
      <c r="A76" s="10" t="s">
        <v>32</v>
      </c>
      <c r="B76" s="10">
        <v>59</v>
      </c>
      <c r="C76" s="10">
        <v>9.1273361833333304</v>
      </c>
      <c r="D76" s="10"/>
      <c r="E76" s="10"/>
      <c r="F76" s="10"/>
    </row>
    <row r="77" spans="1:9" ht="15.75" thickBot="1" x14ac:dyDescent="0.3"/>
    <row r="78" spans="1:9" x14ac:dyDescent="0.25">
      <c r="A78" s="11"/>
      <c r="B78" s="11" t="s">
        <v>39</v>
      </c>
      <c r="C78" s="11" t="s">
        <v>27</v>
      </c>
      <c r="D78" s="11" t="s">
        <v>40</v>
      </c>
      <c r="E78" s="11" t="s">
        <v>41</v>
      </c>
      <c r="F78" s="11" t="s">
        <v>42</v>
      </c>
      <c r="G78" s="11" t="s">
        <v>43</v>
      </c>
      <c r="H78" s="11" t="s">
        <v>44</v>
      </c>
      <c r="I78" s="11" t="s">
        <v>45</v>
      </c>
    </row>
    <row r="79" spans="1:9" x14ac:dyDescent="0.25">
      <c r="A79" s="9" t="s">
        <v>33</v>
      </c>
      <c r="B79" s="9">
        <v>15.245960095764659</v>
      </c>
      <c r="C79" s="9">
        <v>2.2922788607481417</v>
      </c>
      <c r="D79" s="9">
        <v>6.6510058426263043</v>
      </c>
      <c r="E79" s="9">
        <v>1.9371569247684346E-8</v>
      </c>
      <c r="F79" s="9">
        <v>10.644018257888618</v>
      </c>
      <c r="G79" s="9">
        <v>19.847901933640699</v>
      </c>
      <c r="H79" s="9">
        <v>10.644018257888618</v>
      </c>
      <c r="I79" s="9">
        <v>19.847901933640699</v>
      </c>
    </row>
    <row r="80" spans="1:9" x14ac:dyDescent="0.25">
      <c r="A80" s="9" t="s">
        <v>46</v>
      </c>
      <c r="B80" s="9">
        <v>6.6538981749139972E-13</v>
      </c>
      <c r="C80" s="9">
        <v>3.0585924463529988E-13</v>
      </c>
      <c r="D80" s="9">
        <v>2.1754772143140433</v>
      </c>
      <c r="E80" s="9">
        <v>3.425381253494357E-2</v>
      </c>
      <c r="F80" s="9">
        <v>5.1351761960511013E-14</v>
      </c>
      <c r="G80" s="9">
        <v>1.2794278730222884E-12</v>
      </c>
      <c r="H80" s="9">
        <v>5.1351761960511013E-14</v>
      </c>
      <c r="I80" s="9">
        <v>1.2794278730222884E-12</v>
      </c>
    </row>
    <row r="81" spans="1:9" x14ac:dyDescent="0.25">
      <c r="A81" s="9" t="s">
        <v>47</v>
      </c>
      <c r="B81" s="9">
        <v>-2.6801556213346231E-10</v>
      </c>
      <c r="C81" s="9">
        <v>1.1142594030346989E-10</v>
      </c>
      <c r="D81" s="9">
        <v>-2.4053246614165311</v>
      </c>
      <c r="E81" s="9">
        <v>1.9824072655766516E-2</v>
      </c>
      <c r="F81" s="9">
        <v>-4.9171247147888953E-10</v>
      </c>
      <c r="G81" s="9">
        <v>-4.4318652788035071E-11</v>
      </c>
      <c r="H81" s="9">
        <v>-4.9171247147888953E-10</v>
      </c>
      <c r="I81" s="9">
        <v>-4.4318652788035071E-11</v>
      </c>
    </row>
    <row r="82" spans="1:9" x14ac:dyDescent="0.25">
      <c r="A82" s="9" t="s">
        <v>48</v>
      </c>
      <c r="B82" s="9">
        <v>4.5864162305086502E-8</v>
      </c>
      <c r="C82" s="9">
        <v>1.7279777149069611E-8</v>
      </c>
      <c r="D82" s="9">
        <v>2.6542102892545665</v>
      </c>
      <c r="E82" s="9">
        <v>1.0575944477024026E-2</v>
      </c>
      <c r="F82" s="9">
        <v>1.1173562145939923E-8</v>
      </c>
      <c r="G82" s="9">
        <v>8.0554762464233089E-8</v>
      </c>
      <c r="H82" s="9">
        <v>1.1173562145939923E-8</v>
      </c>
      <c r="I82" s="9">
        <v>8.0554762464233089E-8</v>
      </c>
    </row>
    <row r="83" spans="1:9" x14ac:dyDescent="0.25">
      <c r="A83" s="9" t="s">
        <v>49</v>
      </c>
      <c r="B83" s="9">
        <v>-4.342547362035965E-6</v>
      </c>
      <c r="C83" s="9">
        <v>1.4863688450307274E-6</v>
      </c>
      <c r="D83" s="9">
        <v>-2.9215812592911234</v>
      </c>
      <c r="E83" s="9">
        <v>5.1779179000541013E-3</v>
      </c>
      <c r="F83" s="9">
        <v>-7.3265573320227455E-6</v>
      </c>
      <c r="G83" s="9">
        <v>-1.3585373920491841E-6</v>
      </c>
      <c r="H83" s="9">
        <v>-7.3265573320227455E-6</v>
      </c>
      <c r="I83" s="9">
        <v>-1.3585373920491841E-6</v>
      </c>
    </row>
    <row r="84" spans="1:9" x14ac:dyDescent="0.25">
      <c r="A84" s="9" t="s">
        <v>63</v>
      </c>
      <c r="B84" s="9">
        <v>2.4838107048953071E-4</v>
      </c>
      <c r="C84" s="9">
        <v>7.7371500686417702E-5</v>
      </c>
      <c r="D84" s="9">
        <v>3.2102397948335666</v>
      </c>
      <c r="E84" s="9">
        <v>2.2962976912790736E-3</v>
      </c>
      <c r="F84" s="9">
        <v>9.3051301426498047E-5</v>
      </c>
      <c r="G84" s="9">
        <v>4.0371083955256337E-4</v>
      </c>
      <c r="H84" s="9">
        <v>9.3051301426498047E-5</v>
      </c>
      <c r="I84" s="9">
        <v>4.0371083955256337E-4</v>
      </c>
    </row>
    <row r="85" spans="1:9" x14ac:dyDescent="0.25">
      <c r="A85" s="9" t="s">
        <v>64</v>
      </c>
      <c r="B85" s="9">
        <v>-8.7935292682332668E-3</v>
      </c>
      <c r="C85" s="9">
        <v>2.4893759348371038E-3</v>
      </c>
      <c r="D85" s="9">
        <v>-3.5324231849331689</v>
      </c>
      <c r="E85" s="9">
        <v>8.8430770805203571E-4</v>
      </c>
      <c r="F85" s="9">
        <v>-1.3791159993227046E-2</v>
      </c>
      <c r="G85" s="9">
        <v>-3.7958985432394871E-3</v>
      </c>
      <c r="H85" s="9">
        <v>-1.3791159993227046E-2</v>
      </c>
      <c r="I85" s="9">
        <v>-3.7958985432394871E-3</v>
      </c>
    </row>
    <row r="86" spans="1:9" x14ac:dyDescent="0.25">
      <c r="A86" s="9" t="s">
        <v>67</v>
      </c>
      <c r="B86" s="9">
        <v>0.18949833317534828</v>
      </c>
      <c r="C86" s="9">
        <v>4.8225337589717809E-2</v>
      </c>
      <c r="D86" s="9">
        <v>3.9294350780397953</v>
      </c>
      <c r="E86" s="9">
        <v>2.5707090942104978E-4</v>
      </c>
      <c r="F86" s="9">
        <v>9.268192811222864E-2</v>
      </c>
      <c r="G86" s="9">
        <v>0.28631473823846793</v>
      </c>
      <c r="H86" s="9">
        <v>9.268192811222864E-2</v>
      </c>
      <c r="I86" s="9">
        <v>0.28631473823846793</v>
      </c>
    </row>
    <row r="87" spans="1:9" ht="15.75" thickBot="1" x14ac:dyDescent="0.3">
      <c r="A87" s="10" t="s">
        <v>68</v>
      </c>
      <c r="B87" s="10">
        <v>-2.3379216062066321</v>
      </c>
      <c r="C87" s="10">
        <v>0.5131539631710702</v>
      </c>
      <c r="D87" s="10">
        <v>-4.5559847024454116</v>
      </c>
      <c r="E87" s="10">
        <v>3.2779896633701686E-5</v>
      </c>
      <c r="F87" s="10">
        <v>-3.3681211743421224</v>
      </c>
      <c r="G87" s="10">
        <v>-1.3077220380711418</v>
      </c>
      <c r="H87" s="10">
        <v>-3.3681211743421224</v>
      </c>
      <c r="I87" s="10">
        <v>-1.3077220380711418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74DE-C978-44E0-9FBA-7A9405334BBE}">
  <dimension ref="A1:I87"/>
  <sheetViews>
    <sheetView topLeftCell="A55" workbookViewId="0">
      <selection activeCell="Q90" sqref="Q90"/>
    </sheetView>
  </sheetViews>
  <sheetFormatPr defaultRowHeight="15" x14ac:dyDescent="0.25"/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1</v>
      </c>
    </row>
    <row r="5" spans="1:9" x14ac:dyDescent="0.25">
      <c r="A5" s="9" t="s">
        <v>25</v>
      </c>
      <c r="B5" s="9">
        <v>1</v>
      </c>
    </row>
    <row r="6" spans="1:9" x14ac:dyDescent="0.25">
      <c r="A6" s="9" t="s">
        <v>26</v>
      </c>
      <c r="B6" s="9">
        <v>65535</v>
      </c>
    </row>
    <row r="7" spans="1:9" x14ac:dyDescent="0.25">
      <c r="A7" s="9" t="s">
        <v>27</v>
      </c>
      <c r="B7" s="9">
        <v>0</v>
      </c>
    </row>
    <row r="8" spans="1:9" ht="15.75" thickBot="1" x14ac:dyDescent="0.3">
      <c r="A8" s="10" t="s">
        <v>28</v>
      </c>
      <c r="B8" s="10">
        <v>4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3</v>
      </c>
      <c r="C12" s="9">
        <v>1.5924449999999997</v>
      </c>
      <c r="D12" s="9">
        <v>0.53081499999999993</v>
      </c>
      <c r="E12" s="9" t="e">
        <v>#NUM!</v>
      </c>
      <c r="F12" s="9" t="e">
        <v>#NUM!</v>
      </c>
    </row>
    <row r="13" spans="1:9" x14ac:dyDescent="0.25">
      <c r="A13" s="9" t="s">
        <v>31</v>
      </c>
      <c r="B13" s="9">
        <v>0</v>
      </c>
      <c r="C13" s="9">
        <v>0</v>
      </c>
      <c r="D13" s="9">
        <v>65535</v>
      </c>
      <c r="E13" s="9"/>
      <c r="F13" s="9"/>
    </row>
    <row r="14" spans="1:9" ht="15.75" thickBot="1" x14ac:dyDescent="0.3">
      <c r="A14" s="10" t="s">
        <v>32</v>
      </c>
      <c r="B14" s="10">
        <v>3</v>
      </c>
      <c r="C14" s="10">
        <v>1.5924449999999997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5.2630000000000123</v>
      </c>
      <c r="C17" s="9">
        <v>0</v>
      </c>
      <c r="D17" s="9">
        <v>65535</v>
      </c>
      <c r="E17" s="9" t="e">
        <v>#NUM!</v>
      </c>
      <c r="F17" s="9">
        <v>5.2630000000000123</v>
      </c>
      <c r="G17" s="9">
        <v>5.2630000000000123</v>
      </c>
      <c r="H17" s="9">
        <v>5.2630000000000123</v>
      </c>
      <c r="I17" s="9">
        <v>5.2630000000000123</v>
      </c>
    </row>
    <row r="18" spans="1:9" x14ac:dyDescent="0.25">
      <c r="A18" s="9" t="s">
        <v>46</v>
      </c>
      <c r="B18" s="9">
        <v>-2.6666666666697096E-4</v>
      </c>
      <c r="C18" s="9">
        <v>0</v>
      </c>
      <c r="D18" s="9">
        <v>65535</v>
      </c>
      <c r="E18" s="9" t="e">
        <v>#NUM!</v>
      </c>
      <c r="F18" s="9">
        <v>-2.6666666666697096E-4</v>
      </c>
      <c r="G18" s="9">
        <v>-2.6666666666697096E-4</v>
      </c>
      <c r="H18" s="9">
        <v>-2.6666666666697096E-4</v>
      </c>
      <c r="I18" s="9">
        <v>-2.6666666666697096E-4</v>
      </c>
    </row>
    <row r="19" spans="1:9" x14ac:dyDescent="0.25">
      <c r="A19" s="9" t="s">
        <v>47</v>
      </c>
      <c r="B19" s="9">
        <v>3.2000000000033408E-3</v>
      </c>
      <c r="C19" s="9">
        <v>0</v>
      </c>
      <c r="D19" s="9">
        <v>65535</v>
      </c>
      <c r="E19" s="9" t="e">
        <v>#NUM!</v>
      </c>
      <c r="F19" s="9">
        <v>3.2000000000033408E-3</v>
      </c>
      <c r="G19" s="9">
        <v>3.2000000000033408E-3</v>
      </c>
      <c r="H19" s="9">
        <v>3.2000000000033408E-3</v>
      </c>
      <c r="I19" s="9">
        <v>3.2000000000033408E-3</v>
      </c>
    </row>
    <row r="20" spans="1:9" ht="15.75" thickBot="1" x14ac:dyDescent="0.3">
      <c r="A20" s="10" t="s">
        <v>48</v>
      </c>
      <c r="B20" s="10">
        <v>-0.66953333333334508</v>
      </c>
      <c r="C20" s="10">
        <v>0</v>
      </c>
      <c r="D20" s="10">
        <v>65535</v>
      </c>
      <c r="E20" s="10" t="e">
        <v>#NUM!</v>
      </c>
      <c r="F20" s="10">
        <v>-0.66953333333334508</v>
      </c>
      <c r="G20" s="10">
        <v>-0.66953333333334508</v>
      </c>
      <c r="H20" s="10">
        <v>-0.66953333333334508</v>
      </c>
      <c r="I20" s="10">
        <v>-0.66953333333334508</v>
      </c>
    </row>
    <row r="23" spans="1:9" x14ac:dyDescent="0.25">
      <c r="A23" t="s">
        <v>22</v>
      </c>
    </row>
    <row r="24" spans="1:9" ht="15.75" thickBot="1" x14ac:dyDescent="0.3"/>
    <row r="25" spans="1:9" x14ac:dyDescent="0.25">
      <c r="A25" s="12" t="s">
        <v>23</v>
      </c>
      <c r="B25" s="12"/>
    </row>
    <row r="26" spans="1:9" x14ac:dyDescent="0.25">
      <c r="A26" s="9" t="s">
        <v>24</v>
      </c>
      <c r="B26" s="9">
        <v>0.99999939086547962</v>
      </c>
    </row>
    <row r="27" spans="1:9" x14ac:dyDescent="0.25">
      <c r="A27" s="9" t="s">
        <v>25</v>
      </c>
      <c r="B27" s="9">
        <v>0.99999878173133028</v>
      </c>
    </row>
    <row r="28" spans="1:9" x14ac:dyDescent="0.25">
      <c r="A28" s="9" t="s">
        <v>26</v>
      </c>
      <c r="B28" s="9">
        <v>0.99999837564177374</v>
      </c>
    </row>
    <row r="29" spans="1:9" x14ac:dyDescent="0.25">
      <c r="A29" s="9" t="s">
        <v>27</v>
      </c>
      <c r="B29" s="9">
        <v>3.651483716701134E-4</v>
      </c>
    </row>
    <row r="30" spans="1:9" ht="15.75" thickBot="1" x14ac:dyDescent="0.3">
      <c r="A30" s="10" t="s">
        <v>28</v>
      </c>
      <c r="B30" s="10">
        <v>5</v>
      </c>
    </row>
    <row r="32" spans="1:9" ht="15.75" thickBot="1" x14ac:dyDescent="0.3">
      <c r="A32" t="s">
        <v>29</v>
      </c>
    </row>
    <row r="33" spans="1:9" x14ac:dyDescent="0.25">
      <c r="A33" s="11"/>
      <c r="B33" s="11" t="s">
        <v>34</v>
      </c>
      <c r="C33" s="11" t="s">
        <v>35</v>
      </c>
      <c r="D33" s="11" t="s">
        <v>36</v>
      </c>
      <c r="E33" s="11" t="s">
        <v>37</v>
      </c>
      <c r="F33" s="11" t="s">
        <v>38</v>
      </c>
    </row>
    <row r="34" spans="1:9" x14ac:dyDescent="0.25">
      <c r="A34" s="9" t="s">
        <v>30</v>
      </c>
      <c r="B34" s="9">
        <v>1</v>
      </c>
      <c r="C34" s="9">
        <v>0.32833439999999992</v>
      </c>
      <c r="D34" s="9">
        <v>0.32833439999999992</v>
      </c>
      <c r="E34" s="9">
        <v>2462507.9999999637</v>
      </c>
      <c r="F34" s="9">
        <v>5.7069443281213243E-10</v>
      </c>
    </row>
    <row r="35" spans="1:9" x14ac:dyDescent="0.25">
      <c r="A35" s="9" t="s">
        <v>31</v>
      </c>
      <c r="B35" s="9">
        <v>3</v>
      </c>
      <c r="C35" s="9">
        <v>4.0000000000000581E-7</v>
      </c>
      <c r="D35" s="9">
        <v>1.3333333333333527E-7</v>
      </c>
      <c r="E35" s="9"/>
      <c r="F35" s="9"/>
    </row>
    <row r="36" spans="1:9" ht="15.75" thickBot="1" x14ac:dyDescent="0.3">
      <c r="A36" s="10" t="s">
        <v>32</v>
      </c>
      <c r="B36" s="10">
        <v>4</v>
      </c>
      <c r="C36" s="10">
        <v>0.32833479999999993</v>
      </c>
      <c r="D36" s="10"/>
      <c r="E36" s="10"/>
      <c r="F36" s="10"/>
    </row>
    <row r="37" spans="1:9" ht="15.75" thickBot="1" x14ac:dyDescent="0.3"/>
    <row r="38" spans="1:9" x14ac:dyDescent="0.25">
      <c r="A38" s="11"/>
      <c r="B38" s="11" t="s">
        <v>39</v>
      </c>
      <c r="C38" s="11" t="s">
        <v>27</v>
      </c>
      <c r="D38" s="11" t="s">
        <v>40</v>
      </c>
      <c r="E38" s="11" t="s">
        <v>41</v>
      </c>
      <c r="F38" s="11" t="s">
        <v>42</v>
      </c>
      <c r="G38" s="11" t="s">
        <v>43</v>
      </c>
      <c r="H38" s="11" t="s">
        <v>44</v>
      </c>
      <c r="I38" s="11" t="s">
        <v>45</v>
      </c>
    </row>
    <row r="39" spans="1:9" x14ac:dyDescent="0.25">
      <c r="A39" s="9" t="s">
        <v>33</v>
      </c>
      <c r="B39" s="9">
        <v>2.8683999999999994</v>
      </c>
      <c r="C39" s="9">
        <v>9.3808315196469271E-4</v>
      </c>
      <c r="D39" s="9">
        <v>3057.7246739721422</v>
      </c>
      <c r="E39" s="9">
        <v>7.7139255943786242E-11</v>
      </c>
      <c r="F39" s="9">
        <v>2.8654146007389802</v>
      </c>
      <c r="G39" s="9">
        <v>2.8713853992610185</v>
      </c>
      <c r="H39" s="9">
        <v>2.8654146007389802</v>
      </c>
      <c r="I39" s="9">
        <v>2.8713853992610185</v>
      </c>
    </row>
    <row r="40" spans="1:9" ht="15.75" thickBot="1" x14ac:dyDescent="0.3">
      <c r="A40" s="10" t="s">
        <v>46</v>
      </c>
      <c r="B40" s="10">
        <v>-0.18119999999999992</v>
      </c>
      <c r="C40" s="10">
        <v>1.15470053837926E-4</v>
      </c>
      <c r="D40" s="10">
        <v>-1569.2380316573906</v>
      </c>
      <c r="E40" s="10">
        <v>5.706944328121345E-10</v>
      </c>
      <c r="F40" s="10">
        <v>-0.18156747724620734</v>
      </c>
      <c r="G40" s="10">
        <v>-0.1808325227537925</v>
      </c>
      <c r="H40" s="10">
        <v>-0.18156747724620734</v>
      </c>
      <c r="I40" s="10">
        <v>-0.1808325227537925</v>
      </c>
    </row>
    <row r="43" spans="1:9" x14ac:dyDescent="0.25">
      <c r="A43" t="s">
        <v>22</v>
      </c>
    </row>
    <row r="44" spans="1:9" ht="15.75" thickBot="1" x14ac:dyDescent="0.3"/>
    <row r="45" spans="1:9" x14ac:dyDescent="0.25">
      <c r="A45" s="12" t="s">
        <v>23</v>
      </c>
      <c r="B45" s="12"/>
    </row>
    <row r="46" spans="1:9" x14ac:dyDescent="0.25">
      <c r="A46" s="9" t="s">
        <v>24</v>
      </c>
      <c r="B46" s="9">
        <v>0.99999590194445898</v>
      </c>
    </row>
    <row r="47" spans="1:9" x14ac:dyDescent="0.25">
      <c r="A47" s="9" t="s">
        <v>25</v>
      </c>
      <c r="B47" s="9">
        <v>0.99999180390571207</v>
      </c>
    </row>
    <row r="48" spans="1:9" x14ac:dyDescent="0.25">
      <c r="A48" s="9" t="s">
        <v>26</v>
      </c>
      <c r="B48" s="9">
        <v>0.99998907187428276</v>
      </c>
    </row>
    <row r="49" spans="1:9" x14ac:dyDescent="0.25">
      <c r="A49" s="9" t="s">
        <v>27</v>
      </c>
      <c r="B49" s="9">
        <v>3.16227766016851E-4</v>
      </c>
    </row>
    <row r="50" spans="1:9" ht="15.75" thickBot="1" x14ac:dyDescent="0.3">
      <c r="A50" s="10" t="s">
        <v>28</v>
      </c>
      <c r="B50" s="10">
        <v>5</v>
      </c>
    </row>
    <row r="52" spans="1:9" ht="15.75" thickBot="1" x14ac:dyDescent="0.3">
      <c r="A52" t="s">
        <v>29</v>
      </c>
    </row>
    <row r="53" spans="1:9" x14ac:dyDescent="0.25">
      <c r="A53" s="11"/>
      <c r="B53" s="11" t="s">
        <v>34</v>
      </c>
      <c r="C53" s="11" t="s">
        <v>35</v>
      </c>
      <c r="D53" s="11" t="s">
        <v>36</v>
      </c>
      <c r="E53" s="11" t="s">
        <v>37</v>
      </c>
      <c r="F53" s="11" t="s">
        <v>38</v>
      </c>
    </row>
    <row r="54" spans="1:9" x14ac:dyDescent="0.25">
      <c r="A54" s="9" t="s">
        <v>30</v>
      </c>
      <c r="B54" s="9">
        <v>1</v>
      </c>
      <c r="C54" s="9">
        <v>3.660250000000001E-2</v>
      </c>
      <c r="D54" s="9">
        <v>3.660250000000001E-2</v>
      </c>
      <c r="E54" s="9">
        <v>366024.99999996991</v>
      </c>
      <c r="F54" s="9">
        <v>9.9586472799110372E-9</v>
      </c>
    </row>
    <row r="55" spans="1:9" x14ac:dyDescent="0.25">
      <c r="A55" s="9" t="s">
        <v>31</v>
      </c>
      <c r="B55" s="9">
        <v>3</v>
      </c>
      <c r="C55" s="9">
        <v>3.0000000000002476E-7</v>
      </c>
      <c r="D55" s="9">
        <v>1.0000000000000825E-7</v>
      </c>
      <c r="E55" s="9"/>
      <c r="F55" s="9"/>
    </row>
    <row r="56" spans="1:9" ht="15.75" thickBot="1" x14ac:dyDescent="0.3">
      <c r="A56" s="10" t="s">
        <v>32</v>
      </c>
      <c r="B56" s="10">
        <v>4</v>
      </c>
      <c r="C56" s="10">
        <v>3.6602800000000012E-2</v>
      </c>
      <c r="D56" s="10"/>
      <c r="E56" s="10"/>
      <c r="F56" s="10"/>
    </row>
    <row r="57" spans="1:9" ht="15.75" thickBot="1" x14ac:dyDescent="0.3"/>
    <row r="58" spans="1:9" x14ac:dyDescent="0.25">
      <c r="A58" s="11"/>
      <c r="B58" s="11" t="s">
        <v>39</v>
      </c>
      <c r="C58" s="11" t="s">
        <v>27</v>
      </c>
      <c r="D58" s="11" t="s">
        <v>40</v>
      </c>
      <c r="E58" s="11" t="s">
        <v>41</v>
      </c>
      <c r="F58" s="11" t="s">
        <v>42</v>
      </c>
      <c r="G58" s="11" t="s">
        <v>43</v>
      </c>
      <c r="H58" s="11" t="s">
        <v>44</v>
      </c>
      <c r="I58" s="11" t="s">
        <v>45</v>
      </c>
    </row>
    <row r="59" spans="1:9" x14ac:dyDescent="0.25">
      <c r="A59" s="9" t="s">
        <v>33</v>
      </c>
      <c r="B59" s="9">
        <v>1.6613000000000002</v>
      </c>
      <c r="C59" s="9">
        <v>1.3076696830622561E-3</v>
      </c>
      <c r="D59" s="9">
        <v>1270.4278622638285</v>
      </c>
      <c r="E59" s="9">
        <v>1.0755231126579886E-9</v>
      </c>
      <c r="F59" s="9">
        <v>1.6571384114486072</v>
      </c>
      <c r="G59" s="9">
        <v>1.6654615885513933</v>
      </c>
      <c r="H59" s="9">
        <v>1.6571384114486072</v>
      </c>
      <c r="I59" s="9">
        <v>1.6654615885513933</v>
      </c>
    </row>
    <row r="60" spans="1:9" ht="15.75" thickBot="1" x14ac:dyDescent="0.3">
      <c r="A60" s="10" t="s">
        <v>46</v>
      </c>
      <c r="B60" s="10">
        <v>-6.0499999999999998E-2</v>
      </c>
      <c r="C60" s="10">
        <v>1.0000000000000412E-4</v>
      </c>
      <c r="D60" s="10">
        <v>-604.99999999997499</v>
      </c>
      <c r="E60" s="10">
        <v>9.9586472799110372E-9</v>
      </c>
      <c r="F60" s="10">
        <v>-6.081824463052838E-2</v>
      </c>
      <c r="G60" s="10">
        <v>-6.0181755369471616E-2</v>
      </c>
      <c r="H60" s="10">
        <v>-6.081824463052838E-2</v>
      </c>
      <c r="I60" s="10">
        <v>-6.0181755369471616E-2</v>
      </c>
    </row>
    <row r="63" spans="1:9" x14ac:dyDescent="0.25">
      <c r="A63" t="s">
        <v>22</v>
      </c>
    </row>
    <row r="64" spans="1:9" ht="15.75" thickBot="1" x14ac:dyDescent="0.3"/>
    <row r="65" spans="1:9" x14ac:dyDescent="0.25">
      <c r="A65" s="12" t="s">
        <v>23</v>
      </c>
      <c r="B65" s="12"/>
    </row>
    <row r="66" spans="1:9" x14ac:dyDescent="0.25">
      <c r="A66" s="9" t="s">
        <v>24</v>
      </c>
      <c r="B66" s="9">
        <v>0.999464518244087</v>
      </c>
    </row>
    <row r="67" spans="1:9" x14ac:dyDescent="0.25">
      <c r="A67" s="9" t="s">
        <v>25</v>
      </c>
      <c r="B67" s="9">
        <v>0.99892932322888484</v>
      </c>
    </row>
    <row r="68" spans="1:9" x14ac:dyDescent="0.25">
      <c r="A68" s="9" t="s">
        <v>26</v>
      </c>
      <c r="B68" s="9">
        <v>0.99876137393145503</v>
      </c>
    </row>
    <row r="69" spans="1:9" x14ac:dyDescent="0.25">
      <c r="A69" s="9" t="s">
        <v>27</v>
      </c>
      <c r="B69" s="9">
        <v>4.1951111145482368E-3</v>
      </c>
    </row>
    <row r="70" spans="1:9" ht="15.75" thickBot="1" x14ac:dyDescent="0.3">
      <c r="A70" s="10" t="s">
        <v>28</v>
      </c>
      <c r="B70" s="10">
        <v>60</v>
      </c>
    </row>
    <row r="72" spans="1:9" ht="15.75" thickBot="1" x14ac:dyDescent="0.3">
      <c r="A72" t="s">
        <v>29</v>
      </c>
    </row>
    <row r="73" spans="1:9" x14ac:dyDescent="0.25">
      <c r="A73" s="11"/>
      <c r="B73" s="11" t="s">
        <v>34</v>
      </c>
      <c r="C73" s="11" t="s">
        <v>35</v>
      </c>
      <c r="D73" s="11" t="s">
        <v>36</v>
      </c>
      <c r="E73" s="11" t="s">
        <v>37</v>
      </c>
      <c r="F73" s="11" t="s">
        <v>38</v>
      </c>
    </row>
    <row r="74" spans="1:9" x14ac:dyDescent="0.25">
      <c r="A74" s="9" t="s">
        <v>30</v>
      </c>
      <c r="B74" s="9">
        <v>8</v>
      </c>
      <c r="C74" s="9">
        <v>0.83740103651289954</v>
      </c>
      <c r="D74" s="9">
        <v>0.10467512956411244</v>
      </c>
      <c r="E74" s="9">
        <v>5947.8029293113559</v>
      </c>
      <c r="F74" s="9">
        <v>6.226125410584203E-73</v>
      </c>
    </row>
    <row r="75" spans="1:9" x14ac:dyDescent="0.25">
      <c r="A75" s="9" t="s">
        <v>31</v>
      </c>
      <c r="B75" s="9">
        <v>51</v>
      </c>
      <c r="C75" s="9">
        <v>8.9754682043371352E-4</v>
      </c>
      <c r="D75" s="9">
        <v>1.7598957263406146E-5</v>
      </c>
      <c r="E75" s="9"/>
      <c r="F75" s="9"/>
    </row>
    <row r="76" spans="1:9" ht="15.75" thickBot="1" x14ac:dyDescent="0.3">
      <c r="A76" s="10" t="s">
        <v>32</v>
      </c>
      <c r="B76" s="10">
        <v>59</v>
      </c>
      <c r="C76" s="10">
        <v>0.83829858333333329</v>
      </c>
      <c r="D76" s="10"/>
      <c r="E76" s="10"/>
      <c r="F76" s="10"/>
    </row>
    <row r="77" spans="1:9" ht="15.75" thickBot="1" x14ac:dyDescent="0.3"/>
    <row r="78" spans="1:9" x14ac:dyDescent="0.25">
      <c r="A78" s="11"/>
      <c r="B78" s="11" t="s">
        <v>39</v>
      </c>
      <c r="C78" s="11" t="s">
        <v>27</v>
      </c>
      <c r="D78" s="11" t="s">
        <v>40</v>
      </c>
      <c r="E78" s="11" t="s">
        <v>41</v>
      </c>
      <c r="F78" s="11" t="s">
        <v>42</v>
      </c>
      <c r="G78" s="11" t="s">
        <v>43</v>
      </c>
      <c r="H78" s="11" t="s">
        <v>44</v>
      </c>
      <c r="I78" s="11" t="s">
        <v>45</v>
      </c>
    </row>
    <row r="79" spans="1:9" x14ac:dyDescent="0.25">
      <c r="A79" s="9" t="s">
        <v>33</v>
      </c>
      <c r="B79" s="9">
        <v>1.878006100748407</v>
      </c>
      <c r="C79" s="9">
        <v>1.3194285751317609</v>
      </c>
      <c r="D79" s="9">
        <v>1.4233480585039364</v>
      </c>
      <c r="E79" s="9">
        <v>0.16072433863865304</v>
      </c>
      <c r="F79" s="9">
        <v>-0.77085729277706339</v>
      </c>
      <c r="G79" s="9">
        <v>4.5268694942738774</v>
      </c>
      <c r="H79" s="9">
        <v>-0.77085729277706339</v>
      </c>
      <c r="I79" s="9">
        <v>4.5268694942738774</v>
      </c>
    </row>
    <row r="80" spans="1:9" x14ac:dyDescent="0.25">
      <c r="A80" s="9" t="s">
        <v>46</v>
      </c>
      <c r="B80" s="9">
        <v>-1.7128685083298975E-13</v>
      </c>
      <c r="C80" s="9">
        <v>1.7605162891519775E-13</v>
      </c>
      <c r="D80" s="9">
        <v>-0.97293533657389142</v>
      </c>
      <c r="E80" s="9">
        <v>0.33517760372763095</v>
      </c>
      <c r="F80" s="9">
        <v>-5.2472524378080673E-13</v>
      </c>
      <c r="G80" s="9">
        <v>1.8215154211482725E-13</v>
      </c>
      <c r="H80" s="9">
        <v>-5.2472524378080673E-13</v>
      </c>
      <c r="I80" s="9">
        <v>1.8215154211482725E-13</v>
      </c>
    </row>
    <row r="81" spans="1:9" x14ac:dyDescent="0.25">
      <c r="A81" s="9" t="s">
        <v>47</v>
      </c>
      <c r="B81" s="9">
        <v>5.8046730380515394E-11</v>
      </c>
      <c r="C81" s="9">
        <v>6.4136424312510207E-11</v>
      </c>
      <c r="D81" s="9">
        <v>0.90505092859055791</v>
      </c>
      <c r="E81" s="9">
        <v>0.3696942121323612</v>
      </c>
      <c r="F81" s="9">
        <v>-7.071251415537003E-11</v>
      </c>
      <c r="G81" s="9">
        <v>1.8680597491640082E-10</v>
      </c>
      <c r="H81" s="9">
        <v>-7.071251415537003E-11</v>
      </c>
      <c r="I81" s="9">
        <v>1.8680597491640082E-10</v>
      </c>
    </row>
    <row r="82" spans="1:9" x14ac:dyDescent="0.25">
      <c r="A82" s="9" t="s">
        <v>48</v>
      </c>
      <c r="B82" s="9">
        <v>-8.167370217410898E-9</v>
      </c>
      <c r="C82" s="9">
        <v>9.9461859261853981E-9</v>
      </c>
      <c r="D82" s="9">
        <v>-0.82115599668296979</v>
      </c>
      <c r="E82" s="9">
        <v>0.41537950022932457</v>
      </c>
      <c r="F82" s="9">
        <v>-2.8135171659364478E-8</v>
      </c>
      <c r="G82" s="9">
        <v>1.180043122454268E-8</v>
      </c>
      <c r="H82" s="9">
        <v>-2.8135171659364478E-8</v>
      </c>
      <c r="I82" s="9">
        <v>1.180043122454268E-8</v>
      </c>
    </row>
    <row r="83" spans="1:9" x14ac:dyDescent="0.25">
      <c r="A83" s="9" t="s">
        <v>49</v>
      </c>
      <c r="B83" s="9">
        <v>6.1315375697417225E-7</v>
      </c>
      <c r="C83" s="9">
        <v>8.5554927937025275E-7</v>
      </c>
      <c r="D83" s="9">
        <v>0.71667847984805566</v>
      </c>
      <c r="E83" s="9">
        <v>0.47684183742671726</v>
      </c>
      <c r="F83" s="9">
        <v>-1.1044330909949553E-6</v>
      </c>
      <c r="G83" s="9">
        <v>2.3307406049432998E-6</v>
      </c>
      <c r="H83" s="9">
        <v>-1.1044330909949553E-6</v>
      </c>
      <c r="I83" s="9">
        <v>2.3307406049432998E-6</v>
      </c>
    </row>
    <row r="84" spans="1:9" x14ac:dyDescent="0.25">
      <c r="A84" s="9" t="s">
        <v>63</v>
      </c>
      <c r="B84" s="9">
        <v>-2.6006963701191328E-5</v>
      </c>
      <c r="C84" s="9">
        <v>4.4534794897891742E-5</v>
      </c>
      <c r="D84" s="9">
        <v>-0.58396954023970338</v>
      </c>
      <c r="E84" s="9">
        <v>0.56181495258262693</v>
      </c>
      <c r="F84" s="9">
        <v>-1.1541429515254324E-4</v>
      </c>
      <c r="G84" s="9">
        <v>6.3400367750160588E-5</v>
      </c>
      <c r="H84" s="9">
        <v>-1.1541429515254324E-4</v>
      </c>
      <c r="I84" s="9">
        <v>6.3400367750160588E-5</v>
      </c>
    </row>
    <row r="85" spans="1:9" x14ac:dyDescent="0.25">
      <c r="A85" s="9" t="s">
        <v>64</v>
      </c>
      <c r="B85" s="9">
        <v>5.852360452830123E-4</v>
      </c>
      <c r="C85" s="9">
        <v>1.4328770373867093E-3</v>
      </c>
      <c r="D85" s="9">
        <v>0.40843424104999942</v>
      </c>
      <c r="E85" s="9">
        <v>0.68466478004805431</v>
      </c>
      <c r="F85" s="9">
        <v>-2.291384639832781E-3</v>
      </c>
      <c r="G85" s="9">
        <v>3.4618567303988058E-3</v>
      </c>
      <c r="H85" s="9">
        <v>-2.291384639832781E-3</v>
      </c>
      <c r="I85" s="9">
        <v>3.4618567303988058E-3</v>
      </c>
    </row>
    <row r="86" spans="1:9" x14ac:dyDescent="0.25">
      <c r="A86" s="9" t="s">
        <v>67</v>
      </c>
      <c r="B86" s="9">
        <v>-4.3675294048753895E-3</v>
      </c>
      <c r="C86" s="9">
        <v>2.7758354166402953E-2</v>
      </c>
      <c r="D86" s="9">
        <v>-0.15734107932672697</v>
      </c>
      <c r="E86" s="9">
        <v>0.87559732616603281</v>
      </c>
      <c r="F86" s="9">
        <v>-6.0094750720024903E-2</v>
      </c>
      <c r="G86" s="9">
        <v>5.1359691910274119E-2</v>
      </c>
      <c r="H86" s="9">
        <v>-6.0094750720024903E-2</v>
      </c>
      <c r="I86" s="9">
        <v>5.1359691910274119E-2</v>
      </c>
    </row>
    <row r="87" spans="1:9" ht="15.75" thickBot="1" x14ac:dyDescent="0.3">
      <c r="A87" s="10" t="s">
        <v>68</v>
      </c>
      <c r="B87" s="10">
        <v>-7.8028096377871586E-2</v>
      </c>
      <c r="C87" s="10">
        <v>0.29536982348948682</v>
      </c>
      <c r="D87" s="10">
        <v>-0.26417084675763725</v>
      </c>
      <c r="E87" s="10">
        <v>0.79271288329193779</v>
      </c>
      <c r="F87" s="10">
        <v>-0.67100776025641817</v>
      </c>
      <c r="G87" s="10">
        <v>0.51495156750067506</v>
      </c>
      <c r="H87" s="10">
        <v>-0.67100776025641817</v>
      </c>
      <c r="I87" s="10">
        <v>0.51495156750067506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982E-5B07-4CC2-BF53-35353690C7AB}">
  <dimension ref="A1:I87"/>
  <sheetViews>
    <sheetView topLeftCell="A61" workbookViewId="0">
      <selection activeCell="A78" sqref="A78:B87"/>
    </sheetView>
  </sheetViews>
  <sheetFormatPr defaultRowHeight="15" x14ac:dyDescent="0.25"/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1</v>
      </c>
    </row>
    <row r="5" spans="1:9" x14ac:dyDescent="0.25">
      <c r="A5" s="9" t="s">
        <v>25</v>
      </c>
      <c r="B5" s="9">
        <v>1</v>
      </c>
    </row>
    <row r="6" spans="1:9" x14ac:dyDescent="0.25">
      <c r="A6" s="9" t="s">
        <v>26</v>
      </c>
      <c r="B6" s="9">
        <v>65535</v>
      </c>
    </row>
    <row r="7" spans="1:9" x14ac:dyDescent="0.25">
      <c r="A7" s="9" t="s">
        <v>27</v>
      </c>
      <c r="B7" s="9">
        <v>0</v>
      </c>
    </row>
    <row r="8" spans="1:9" ht="15.75" thickBot="1" x14ac:dyDescent="0.3">
      <c r="A8" s="10" t="s">
        <v>28</v>
      </c>
      <c r="B8" s="10">
        <v>4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3</v>
      </c>
      <c r="C12" s="9">
        <v>115.57399400000003</v>
      </c>
      <c r="D12" s="9">
        <v>38.524664666666673</v>
      </c>
      <c r="E12" s="9" t="e">
        <v>#NUM!</v>
      </c>
      <c r="F12" s="9" t="e">
        <v>#NUM!</v>
      </c>
    </row>
    <row r="13" spans="1:9" x14ac:dyDescent="0.25">
      <c r="A13" s="9" t="s">
        <v>31</v>
      </c>
      <c r="B13" s="9">
        <v>0</v>
      </c>
      <c r="C13" s="9">
        <v>0</v>
      </c>
      <c r="D13" s="9">
        <v>65535</v>
      </c>
      <c r="E13" s="9"/>
      <c r="F13" s="9"/>
    </row>
    <row r="14" spans="1:9" ht="15.75" thickBot="1" x14ac:dyDescent="0.3">
      <c r="A14" s="10" t="s">
        <v>32</v>
      </c>
      <c r="B14" s="10">
        <v>3</v>
      </c>
      <c r="C14" s="10">
        <v>115.57399400000003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218.99900000000252</v>
      </c>
      <c r="C17" s="9">
        <v>0</v>
      </c>
      <c r="D17" s="9">
        <v>65535</v>
      </c>
      <c r="E17" s="9" t="e">
        <v>#NUM!</v>
      </c>
      <c r="F17" s="9">
        <v>218.99900000000252</v>
      </c>
      <c r="G17" s="9">
        <v>218.99900000000252</v>
      </c>
      <c r="H17" s="9">
        <v>218.99900000000252</v>
      </c>
      <c r="I17" s="9">
        <v>218.99900000000252</v>
      </c>
    </row>
    <row r="18" spans="1:9" x14ac:dyDescent="0.25">
      <c r="A18" s="9" t="s">
        <v>46</v>
      </c>
      <c r="B18" s="9">
        <v>-3.4724666666667177</v>
      </c>
      <c r="C18" s="9">
        <v>0</v>
      </c>
      <c r="D18" s="9">
        <v>65535</v>
      </c>
      <c r="E18" s="9" t="e">
        <v>#NUM!</v>
      </c>
      <c r="F18" s="9">
        <v>-3.4724666666667177</v>
      </c>
      <c r="G18" s="9">
        <v>-3.4724666666667177</v>
      </c>
      <c r="H18" s="9">
        <v>-3.4724666666667177</v>
      </c>
      <c r="I18" s="9">
        <v>-3.4724666666667177</v>
      </c>
    </row>
    <row r="19" spans="1:9" x14ac:dyDescent="0.25">
      <c r="A19" s="9" t="s">
        <v>47</v>
      </c>
      <c r="B19" s="9">
        <v>39.933100000000593</v>
      </c>
      <c r="C19" s="9">
        <v>0</v>
      </c>
      <c r="D19" s="9">
        <v>65535</v>
      </c>
      <c r="E19" s="9" t="e">
        <v>#NUM!</v>
      </c>
      <c r="F19" s="9">
        <v>39.933100000000593</v>
      </c>
      <c r="G19" s="9">
        <v>39.933100000000593</v>
      </c>
      <c r="H19" s="9">
        <v>39.933100000000593</v>
      </c>
      <c r="I19" s="9">
        <v>39.933100000000593</v>
      </c>
    </row>
    <row r="20" spans="1:9" ht="15.75" thickBot="1" x14ac:dyDescent="0.3">
      <c r="A20" s="10" t="s">
        <v>48</v>
      </c>
      <c r="B20" s="10">
        <v>-153.57343333333552</v>
      </c>
      <c r="C20" s="10">
        <v>0</v>
      </c>
      <c r="D20" s="10">
        <v>65535</v>
      </c>
      <c r="E20" s="10" t="e">
        <v>#NUM!</v>
      </c>
      <c r="F20" s="10">
        <v>-153.57343333333552</v>
      </c>
      <c r="G20" s="10">
        <v>-153.57343333333552</v>
      </c>
      <c r="H20" s="10">
        <v>-153.57343333333552</v>
      </c>
      <c r="I20" s="10">
        <v>-153.57343333333552</v>
      </c>
    </row>
    <row r="23" spans="1:9" x14ac:dyDescent="0.25">
      <c r="A23" t="s">
        <v>22</v>
      </c>
    </row>
    <row r="24" spans="1:9" ht="15.75" thickBot="1" x14ac:dyDescent="0.3"/>
    <row r="25" spans="1:9" x14ac:dyDescent="0.25">
      <c r="A25" s="12" t="s">
        <v>23</v>
      </c>
      <c r="B25" s="12"/>
    </row>
    <row r="26" spans="1:9" x14ac:dyDescent="0.25">
      <c r="A26" s="9" t="s">
        <v>24</v>
      </c>
      <c r="B26" s="9">
        <v>0.99999999064850897</v>
      </c>
    </row>
    <row r="27" spans="1:9" x14ac:dyDescent="0.25">
      <c r="A27" s="9" t="s">
        <v>25</v>
      </c>
      <c r="B27" s="9">
        <v>0.99999998129701795</v>
      </c>
    </row>
    <row r="28" spans="1:9" x14ac:dyDescent="0.25">
      <c r="A28" s="9" t="s">
        <v>26</v>
      </c>
      <c r="B28" s="9">
        <v>0.99999997506269056</v>
      </c>
    </row>
    <row r="29" spans="1:9" x14ac:dyDescent="0.25">
      <c r="A29" s="9" t="s">
        <v>27</v>
      </c>
      <c r="B29" s="9">
        <v>3.1622776601688331E-4</v>
      </c>
    </row>
    <row r="30" spans="1:9" ht="15.75" thickBot="1" x14ac:dyDescent="0.3">
      <c r="A30" s="10" t="s">
        <v>28</v>
      </c>
      <c r="B30" s="10">
        <v>5</v>
      </c>
    </row>
    <row r="32" spans="1:9" ht="15.75" thickBot="1" x14ac:dyDescent="0.3">
      <c r="A32" t="s">
        <v>29</v>
      </c>
    </row>
    <row r="33" spans="1:9" x14ac:dyDescent="0.25">
      <c r="A33" s="11"/>
      <c r="B33" s="11" t="s">
        <v>34</v>
      </c>
      <c r="C33" s="11" t="s">
        <v>35</v>
      </c>
      <c r="D33" s="11" t="s">
        <v>36</v>
      </c>
      <c r="E33" s="11" t="s">
        <v>37</v>
      </c>
      <c r="F33" s="11" t="s">
        <v>38</v>
      </c>
    </row>
    <row r="34" spans="1:9" x14ac:dyDescent="0.25">
      <c r="A34" s="9" t="s">
        <v>30</v>
      </c>
      <c r="B34" s="9">
        <v>1</v>
      </c>
      <c r="C34" s="9">
        <v>16.040222499999995</v>
      </c>
      <c r="D34" s="9">
        <v>16.040222499999995</v>
      </c>
      <c r="E34" s="9">
        <v>160402224.99995393</v>
      </c>
      <c r="F34" s="9">
        <v>1.0855633032628422E-12</v>
      </c>
    </row>
    <row r="35" spans="1:9" x14ac:dyDescent="0.25">
      <c r="A35" s="9" t="s">
        <v>31</v>
      </c>
      <c r="B35" s="9">
        <v>3</v>
      </c>
      <c r="C35" s="9">
        <v>3.0000000000008607E-7</v>
      </c>
      <c r="D35" s="9">
        <v>1.0000000000002869E-7</v>
      </c>
      <c r="E35" s="9"/>
      <c r="F35" s="9"/>
    </row>
    <row r="36" spans="1:9" ht="15.75" thickBot="1" x14ac:dyDescent="0.3">
      <c r="A36" s="10" t="s">
        <v>32</v>
      </c>
      <c r="B36" s="10">
        <v>4</v>
      </c>
      <c r="C36" s="10">
        <v>16.040222799999995</v>
      </c>
      <c r="D36" s="10"/>
      <c r="E36" s="10"/>
      <c r="F36" s="10"/>
    </row>
    <row r="37" spans="1:9" ht="15.75" thickBot="1" x14ac:dyDescent="0.3"/>
    <row r="38" spans="1:9" x14ac:dyDescent="0.25">
      <c r="A38" s="11"/>
      <c r="B38" s="11" t="s">
        <v>39</v>
      </c>
      <c r="C38" s="11" t="s">
        <v>27</v>
      </c>
      <c r="D38" s="11" t="s">
        <v>40</v>
      </c>
      <c r="E38" s="11" t="s">
        <v>41</v>
      </c>
      <c r="F38" s="11" t="s">
        <v>42</v>
      </c>
      <c r="G38" s="11" t="s">
        <v>43</v>
      </c>
      <c r="H38" s="11" t="s">
        <v>44</v>
      </c>
      <c r="I38" s="11" t="s">
        <v>45</v>
      </c>
    </row>
    <row r="39" spans="1:9" x14ac:dyDescent="0.25">
      <c r="A39" s="9" t="s">
        <v>33</v>
      </c>
      <c r="B39" s="9">
        <v>21.733799999999995</v>
      </c>
      <c r="C39" s="9">
        <v>8.1240384046371258E-4</v>
      </c>
      <c r="D39" s="9">
        <v>26752.458466462373</v>
      </c>
      <c r="E39" s="9">
        <v>1.1518068270133338E-13</v>
      </c>
      <c r="F39" s="9">
        <v>21.731214568399512</v>
      </c>
      <c r="G39" s="9">
        <v>21.736385431600478</v>
      </c>
      <c r="H39" s="9">
        <v>21.731214568399512</v>
      </c>
      <c r="I39" s="9">
        <v>21.736385431600478</v>
      </c>
    </row>
    <row r="40" spans="1:9" ht="15.75" thickBot="1" x14ac:dyDescent="0.3">
      <c r="A40" s="10" t="s">
        <v>46</v>
      </c>
      <c r="B40" s="10">
        <v>-1.2664999999999995</v>
      </c>
      <c r="C40" s="10">
        <v>1.0000000000001434E-4</v>
      </c>
      <c r="D40" s="10">
        <v>-12664.999999998179</v>
      </c>
      <c r="E40" s="10">
        <v>1.0855633032628422E-12</v>
      </c>
      <c r="F40" s="10">
        <v>-1.2668182446305278</v>
      </c>
      <c r="G40" s="10">
        <v>-1.2661817553694712</v>
      </c>
      <c r="H40" s="10">
        <v>-1.2668182446305278</v>
      </c>
      <c r="I40" s="10">
        <v>-1.2661817553694712</v>
      </c>
    </row>
    <row r="43" spans="1:9" x14ac:dyDescent="0.25">
      <c r="A43" t="s">
        <v>22</v>
      </c>
    </row>
    <row r="44" spans="1:9" ht="15.75" thickBot="1" x14ac:dyDescent="0.3"/>
    <row r="45" spans="1:9" x14ac:dyDescent="0.25">
      <c r="A45" s="12" t="s">
        <v>23</v>
      </c>
      <c r="B45" s="12"/>
    </row>
    <row r="46" spans="1:9" x14ac:dyDescent="0.25">
      <c r="A46" s="9" t="s">
        <v>24</v>
      </c>
      <c r="B46" s="9">
        <v>1</v>
      </c>
    </row>
    <row r="47" spans="1:9" x14ac:dyDescent="0.25">
      <c r="A47" s="9" t="s">
        <v>25</v>
      </c>
      <c r="B47" s="9">
        <v>1</v>
      </c>
    </row>
    <row r="48" spans="1:9" x14ac:dyDescent="0.25">
      <c r="A48" s="9" t="s">
        <v>26</v>
      </c>
      <c r="B48" s="9">
        <v>1</v>
      </c>
    </row>
    <row r="49" spans="1:9" x14ac:dyDescent="0.25">
      <c r="A49" s="9" t="s">
        <v>27</v>
      </c>
      <c r="B49" s="9">
        <v>4.2998752849492583E-16</v>
      </c>
    </row>
    <row r="50" spans="1:9" ht="15.75" thickBot="1" x14ac:dyDescent="0.3">
      <c r="A50" s="10" t="s">
        <v>28</v>
      </c>
      <c r="B50" s="10">
        <v>5</v>
      </c>
    </row>
    <row r="52" spans="1:9" ht="15.75" thickBot="1" x14ac:dyDescent="0.3">
      <c r="A52" t="s">
        <v>29</v>
      </c>
    </row>
    <row r="53" spans="1:9" x14ac:dyDescent="0.25">
      <c r="A53" s="11"/>
      <c r="B53" s="11" t="s">
        <v>34</v>
      </c>
      <c r="C53" s="11" t="s">
        <v>35</v>
      </c>
      <c r="D53" s="11" t="s">
        <v>36</v>
      </c>
      <c r="E53" s="11" t="s">
        <v>37</v>
      </c>
      <c r="F53" s="11" t="s">
        <v>38</v>
      </c>
    </row>
    <row r="54" spans="1:9" x14ac:dyDescent="0.25">
      <c r="A54" s="9" t="s">
        <v>30</v>
      </c>
      <c r="B54" s="9">
        <v>1</v>
      </c>
      <c r="C54" s="9">
        <v>1.1696400000000005</v>
      </c>
      <c r="D54" s="9">
        <v>1.1696400000000005</v>
      </c>
      <c r="E54" s="9">
        <v>6.3261646850173732E+30</v>
      </c>
      <c r="F54" s="9">
        <v>1.3859897096153124E-46</v>
      </c>
    </row>
    <row r="55" spans="1:9" x14ac:dyDescent="0.25">
      <c r="A55" s="9" t="s">
        <v>31</v>
      </c>
      <c r="B55" s="9">
        <v>3</v>
      </c>
      <c r="C55" s="9">
        <v>5.5466782398352393E-31</v>
      </c>
      <c r="D55" s="9">
        <v>1.8488927466117464E-31</v>
      </c>
      <c r="E55" s="9"/>
      <c r="F55" s="9"/>
    </row>
    <row r="56" spans="1:9" ht="15.75" thickBot="1" x14ac:dyDescent="0.3">
      <c r="A56" s="10" t="s">
        <v>32</v>
      </c>
      <c r="B56" s="10">
        <v>4</v>
      </c>
      <c r="C56" s="10">
        <v>1.1696400000000005</v>
      </c>
      <c r="D56" s="10"/>
      <c r="E56" s="10"/>
      <c r="F56" s="10"/>
    </row>
    <row r="57" spans="1:9" ht="15.75" thickBot="1" x14ac:dyDescent="0.3"/>
    <row r="58" spans="1:9" x14ac:dyDescent="0.25">
      <c r="A58" s="11"/>
      <c r="B58" s="11" t="s">
        <v>39</v>
      </c>
      <c r="C58" s="11" t="s">
        <v>27</v>
      </c>
      <c r="D58" s="11" t="s">
        <v>40</v>
      </c>
      <c r="E58" s="11" t="s">
        <v>41</v>
      </c>
      <c r="F58" s="11" t="s">
        <v>42</v>
      </c>
      <c r="G58" s="11" t="s">
        <v>43</v>
      </c>
      <c r="H58" s="11" t="s">
        <v>44</v>
      </c>
      <c r="I58" s="11" t="s">
        <v>45</v>
      </c>
    </row>
    <row r="59" spans="1:9" x14ac:dyDescent="0.25">
      <c r="A59" s="9" t="s">
        <v>33</v>
      </c>
      <c r="B59" s="9">
        <v>12.489000000000001</v>
      </c>
      <c r="C59" s="9">
        <v>1.7780907166694521E-15</v>
      </c>
      <c r="D59" s="9">
        <v>7023826109048694</v>
      </c>
      <c r="E59" s="9">
        <v>6.3642831412010911E-48</v>
      </c>
      <c r="F59" s="9">
        <v>12.488999999999995</v>
      </c>
      <c r="G59" s="9">
        <v>12.489000000000006</v>
      </c>
      <c r="H59" s="9">
        <v>12.488999999999995</v>
      </c>
      <c r="I59" s="9">
        <v>12.489000000000006</v>
      </c>
    </row>
    <row r="60" spans="1:9" ht="15.75" thickBot="1" x14ac:dyDescent="0.3">
      <c r="A60" s="10" t="s">
        <v>46</v>
      </c>
      <c r="B60" s="10">
        <v>-0.34199999999999997</v>
      </c>
      <c r="C60" s="10">
        <v>1.3597399555105182E-16</v>
      </c>
      <c r="D60" s="10">
        <v>-2515186809168927.5</v>
      </c>
      <c r="E60" s="10">
        <v>1.3859897096153124E-46</v>
      </c>
      <c r="F60" s="10">
        <v>-0.34200000000000041</v>
      </c>
      <c r="G60" s="10">
        <v>-0.34199999999999953</v>
      </c>
      <c r="H60" s="10">
        <v>-0.34200000000000041</v>
      </c>
      <c r="I60" s="10">
        <v>-0.34199999999999953</v>
      </c>
    </row>
    <row r="63" spans="1:9" x14ac:dyDescent="0.25">
      <c r="A63" t="s">
        <v>22</v>
      </c>
    </row>
    <row r="64" spans="1:9" ht="15.75" thickBot="1" x14ac:dyDescent="0.3"/>
    <row r="65" spans="1:9" x14ac:dyDescent="0.25">
      <c r="A65" s="12" t="s">
        <v>23</v>
      </c>
      <c r="B65" s="12"/>
    </row>
    <row r="66" spans="1:9" x14ac:dyDescent="0.25">
      <c r="A66" s="9" t="s">
        <v>24</v>
      </c>
      <c r="B66" s="9">
        <v>0.99820196142500717</v>
      </c>
    </row>
    <row r="67" spans="1:9" x14ac:dyDescent="0.25">
      <c r="A67" s="9" t="s">
        <v>25</v>
      </c>
      <c r="B67" s="9">
        <v>0.99640715579273142</v>
      </c>
    </row>
    <row r="68" spans="1:9" x14ac:dyDescent="0.25">
      <c r="A68" s="9" t="s">
        <v>26</v>
      </c>
      <c r="B68" s="9">
        <v>0.99584357238766974</v>
      </c>
    </row>
    <row r="69" spans="1:9" x14ac:dyDescent="0.25">
      <c r="A69" s="9" t="s">
        <v>27</v>
      </c>
      <c r="B69" s="9">
        <v>5.4030036329684582E-2</v>
      </c>
    </row>
    <row r="70" spans="1:9" ht="15.75" thickBot="1" x14ac:dyDescent="0.3">
      <c r="A70" s="10" t="s">
        <v>28</v>
      </c>
      <c r="B70" s="10">
        <v>60</v>
      </c>
    </row>
    <row r="72" spans="1:9" ht="15.75" thickBot="1" x14ac:dyDescent="0.3">
      <c r="A72" t="s">
        <v>29</v>
      </c>
    </row>
    <row r="73" spans="1:9" x14ac:dyDescent="0.25">
      <c r="A73" s="11"/>
      <c r="B73" s="11" t="s">
        <v>34</v>
      </c>
      <c r="C73" s="11" t="s">
        <v>35</v>
      </c>
      <c r="D73" s="11" t="s">
        <v>36</v>
      </c>
      <c r="E73" s="11" t="s">
        <v>37</v>
      </c>
      <c r="F73" s="11" t="s">
        <v>38</v>
      </c>
    </row>
    <row r="74" spans="1:9" x14ac:dyDescent="0.25">
      <c r="A74" s="9" t="s">
        <v>30</v>
      </c>
      <c r="B74" s="9">
        <v>8</v>
      </c>
      <c r="C74" s="9">
        <v>41.28945469721819</v>
      </c>
      <c r="D74" s="9">
        <v>5.1611818371522737</v>
      </c>
      <c r="E74" s="9">
        <v>1767.9852650799189</v>
      </c>
      <c r="F74" s="9">
        <v>1.5792061205330257E-59</v>
      </c>
    </row>
    <row r="75" spans="1:9" x14ac:dyDescent="0.25">
      <c r="A75" s="9" t="s">
        <v>31</v>
      </c>
      <c r="B75" s="9">
        <v>51</v>
      </c>
      <c r="C75" s="9">
        <v>0.14888148611513882</v>
      </c>
      <c r="D75" s="9">
        <v>2.9192448257870356E-3</v>
      </c>
      <c r="E75" s="9"/>
      <c r="F75" s="9"/>
    </row>
    <row r="76" spans="1:9" ht="15.75" thickBot="1" x14ac:dyDescent="0.3">
      <c r="A76" s="10" t="s">
        <v>32</v>
      </c>
      <c r="B76" s="10">
        <v>59</v>
      </c>
      <c r="C76" s="10">
        <v>41.438336183333327</v>
      </c>
      <c r="D76" s="10"/>
      <c r="E76" s="10"/>
      <c r="F76" s="10"/>
    </row>
    <row r="77" spans="1:9" ht="15.75" thickBot="1" x14ac:dyDescent="0.3"/>
    <row r="78" spans="1:9" x14ac:dyDescent="0.25">
      <c r="A78" s="11"/>
      <c r="B78" s="11" t="s">
        <v>39</v>
      </c>
      <c r="C78" s="11" t="s">
        <v>27</v>
      </c>
      <c r="D78" s="11" t="s">
        <v>40</v>
      </c>
      <c r="E78" s="11" t="s">
        <v>41</v>
      </c>
      <c r="F78" s="11" t="s">
        <v>42</v>
      </c>
      <c r="G78" s="11" t="s">
        <v>43</v>
      </c>
      <c r="H78" s="11" t="s">
        <v>44</v>
      </c>
      <c r="I78" s="11" t="s">
        <v>45</v>
      </c>
    </row>
    <row r="79" spans="1:9" x14ac:dyDescent="0.25">
      <c r="A79" s="9" t="s">
        <v>33</v>
      </c>
      <c r="B79" s="9">
        <v>89.836463822492647</v>
      </c>
      <c r="C79" s="9">
        <v>16.993298129230208</v>
      </c>
      <c r="D79" s="9">
        <v>5.2865819889291981</v>
      </c>
      <c r="E79" s="9">
        <v>2.6211264971448385E-6</v>
      </c>
      <c r="F79" s="9">
        <v>55.720994294111641</v>
      </c>
      <c r="G79" s="9">
        <v>123.95193335087365</v>
      </c>
      <c r="H79" s="9">
        <v>55.720994294111641</v>
      </c>
      <c r="I79" s="9">
        <v>123.95193335087365</v>
      </c>
    </row>
    <row r="80" spans="1:9" x14ac:dyDescent="0.25">
      <c r="A80" s="9" t="s">
        <v>46</v>
      </c>
      <c r="B80" s="9">
        <v>7.3758084629589024E-12</v>
      </c>
      <c r="C80" s="9">
        <v>2.2674192998610527E-12</v>
      </c>
      <c r="D80" s="9">
        <v>3.2529530217066123</v>
      </c>
      <c r="E80" s="9">
        <v>2.0289327683366771E-3</v>
      </c>
      <c r="F80" s="9">
        <v>2.8237742760569598E-12</v>
      </c>
      <c r="G80" s="9">
        <v>1.1927842649860844E-11</v>
      </c>
      <c r="H80" s="9">
        <v>2.8237742760569598E-12</v>
      </c>
      <c r="I80" s="9">
        <v>1.1927842649860844E-11</v>
      </c>
    </row>
    <row r="81" spans="1:9" x14ac:dyDescent="0.25">
      <c r="A81" s="9" t="s">
        <v>47</v>
      </c>
      <c r="B81" s="9">
        <v>-2.8261065981413078E-9</v>
      </c>
      <c r="C81" s="9">
        <v>8.260313591322272E-10</v>
      </c>
      <c r="D81" s="9">
        <v>-3.4213066694104985</v>
      </c>
      <c r="E81" s="9">
        <v>1.2353928948214208E-3</v>
      </c>
      <c r="F81" s="9">
        <v>-4.4844337485070978E-9</v>
      </c>
      <c r="G81" s="9">
        <v>-1.1677794477755177E-9</v>
      </c>
      <c r="H81" s="9">
        <v>-4.4844337485070978E-9</v>
      </c>
      <c r="I81" s="9">
        <v>-1.1677794477755177E-9</v>
      </c>
    </row>
    <row r="82" spans="1:9" x14ac:dyDescent="0.25">
      <c r="A82" s="9" t="s">
        <v>48</v>
      </c>
      <c r="B82" s="9">
        <v>4.6036187011221162E-7</v>
      </c>
      <c r="C82" s="9">
        <v>1.2809977429917618E-7</v>
      </c>
      <c r="D82" s="9">
        <v>3.5937758097609094</v>
      </c>
      <c r="E82" s="9">
        <v>7.3359403648254665E-4</v>
      </c>
      <c r="F82" s="9">
        <v>2.0319084224806402E-7</v>
      </c>
      <c r="G82" s="9">
        <v>7.1753289797635923E-7</v>
      </c>
      <c r="H82" s="9">
        <v>2.0319084224806402E-7</v>
      </c>
      <c r="I82" s="9">
        <v>7.1753289797635923E-7</v>
      </c>
    </row>
    <row r="83" spans="1:9" x14ac:dyDescent="0.25">
      <c r="A83" s="9" t="s">
        <v>49</v>
      </c>
      <c r="B83" s="9">
        <v>-4.1534845198903269E-5</v>
      </c>
      <c r="C83" s="9">
        <v>1.1018863954736547E-5</v>
      </c>
      <c r="D83" s="9">
        <v>-3.7694308024421321</v>
      </c>
      <c r="E83" s="9">
        <v>4.2605903734754558E-4</v>
      </c>
      <c r="F83" s="9">
        <v>-6.3656137641750524E-5</v>
      </c>
      <c r="G83" s="9">
        <v>-1.941355275605602E-5</v>
      </c>
      <c r="H83" s="9">
        <v>-6.3656137641750524E-5</v>
      </c>
      <c r="I83" s="9">
        <v>-1.941355275605602E-5</v>
      </c>
    </row>
    <row r="84" spans="1:9" x14ac:dyDescent="0.25">
      <c r="A84" s="9" t="s">
        <v>63</v>
      </c>
      <c r="B84" s="9">
        <v>2.2644651273973368E-3</v>
      </c>
      <c r="C84" s="9">
        <v>5.7357636557554283E-4</v>
      </c>
      <c r="D84" s="9">
        <v>3.9479749573103629</v>
      </c>
      <c r="E84" s="9">
        <v>2.423083459832056E-4</v>
      </c>
      <c r="F84" s="9">
        <v>1.1129625248311348E-3</v>
      </c>
      <c r="G84" s="9">
        <v>3.4159677299635391E-3</v>
      </c>
      <c r="H84" s="9">
        <v>1.1129625248311348E-3</v>
      </c>
      <c r="I84" s="9">
        <v>3.4159677299635391E-3</v>
      </c>
    </row>
    <row r="85" spans="1:9" x14ac:dyDescent="0.25">
      <c r="A85" s="9" t="s">
        <v>64</v>
      </c>
      <c r="B85" s="9">
        <v>-7.6220463047293685E-2</v>
      </c>
      <c r="C85" s="9">
        <v>1.84544333325273E-2</v>
      </c>
      <c r="D85" s="9">
        <v>-4.1301979678210712</v>
      </c>
      <c r="E85" s="9">
        <v>1.3464850170039189E-4</v>
      </c>
      <c r="F85" s="9">
        <v>-0.11326928389605107</v>
      </c>
      <c r="G85" s="9">
        <v>-3.9171642198536305E-2</v>
      </c>
      <c r="H85" s="9">
        <v>-0.11326928389605107</v>
      </c>
      <c r="I85" s="9">
        <v>-3.9171642198536305E-2</v>
      </c>
    </row>
    <row r="86" spans="1:9" x14ac:dyDescent="0.25">
      <c r="A86" s="9" t="s">
        <v>67</v>
      </c>
      <c r="B86" s="9">
        <v>1.5454743855095725</v>
      </c>
      <c r="C86" s="9">
        <v>0.35750778539855477</v>
      </c>
      <c r="D86" s="9">
        <v>4.3229111326531129</v>
      </c>
      <c r="E86" s="9">
        <v>7.1499913261788514E-5</v>
      </c>
      <c r="F86" s="9">
        <v>0.82774755778187747</v>
      </c>
      <c r="G86" s="9">
        <v>2.2632012132372674</v>
      </c>
      <c r="H86" s="9">
        <v>0.82774755778187747</v>
      </c>
      <c r="I86" s="9">
        <v>2.2632012132372674</v>
      </c>
    </row>
    <row r="87" spans="1:9" ht="15.75" thickBot="1" x14ac:dyDescent="0.3">
      <c r="A87" s="10" t="s">
        <v>68</v>
      </c>
      <c r="B87" s="10">
        <v>-17.367932482860844</v>
      </c>
      <c r="C87" s="10">
        <v>3.80415246654273</v>
      </c>
      <c r="D87" s="10">
        <v>-4.5655195567503313</v>
      </c>
      <c r="E87" s="10">
        <v>3.1740791476988804E-5</v>
      </c>
      <c r="F87" s="10">
        <v>-25.00508723449898</v>
      </c>
      <c r="G87" s="10">
        <v>-9.7307777312227071</v>
      </c>
      <c r="H87" s="10">
        <v>-25.00508723449898</v>
      </c>
      <c r="I87" s="10">
        <v>-9.7307777312227071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40B5-0496-4BF6-9215-1EB534B3FD8D}">
  <dimension ref="A1:I87"/>
  <sheetViews>
    <sheetView topLeftCell="A52" workbookViewId="0">
      <selection activeCell="J89" sqref="J89"/>
    </sheetView>
  </sheetViews>
  <sheetFormatPr defaultRowHeight="15" x14ac:dyDescent="0.25"/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1</v>
      </c>
    </row>
    <row r="5" spans="1:9" x14ac:dyDescent="0.25">
      <c r="A5" s="9" t="s">
        <v>25</v>
      </c>
      <c r="B5" s="9">
        <v>1</v>
      </c>
    </row>
    <row r="6" spans="1:9" x14ac:dyDescent="0.25">
      <c r="A6" s="9" t="s">
        <v>26</v>
      </c>
      <c r="B6" s="9">
        <v>65535</v>
      </c>
    </row>
    <row r="7" spans="1:9" x14ac:dyDescent="0.25">
      <c r="A7" s="9" t="s">
        <v>27</v>
      </c>
      <c r="B7" s="9">
        <v>0</v>
      </c>
    </row>
    <row r="8" spans="1:9" ht="15.75" thickBot="1" x14ac:dyDescent="0.3">
      <c r="A8" s="10" t="s">
        <v>28</v>
      </c>
      <c r="B8" s="10">
        <v>4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3</v>
      </c>
      <c r="C12" s="9">
        <v>2.7836787499999995E-2</v>
      </c>
      <c r="D12" s="9">
        <v>9.2789291666666648E-3</v>
      </c>
      <c r="E12" s="9" t="e">
        <v>#NUM!</v>
      </c>
      <c r="F12" s="9" t="e">
        <v>#NUM!</v>
      </c>
    </row>
    <row r="13" spans="1:9" x14ac:dyDescent="0.25">
      <c r="A13" s="9" t="s">
        <v>31</v>
      </c>
      <c r="B13" s="9">
        <v>0</v>
      </c>
      <c r="C13" s="9">
        <v>0</v>
      </c>
      <c r="D13" s="9">
        <v>65535</v>
      </c>
      <c r="E13" s="9"/>
      <c r="F13" s="9"/>
    </row>
    <row r="14" spans="1:9" ht="15.75" thickBot="1" x14ac:dyDescent="0.3">
      <c r="A14" s="10" t="s">
        <v>32</v>
      </c>
      <c r="B14" s="10">
        <v>3</v>
      </c>
      <c r="C14" s="10">
        <v>2.7836787499999995E-2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0.67559999999999865</v>
      </c>
      <c r="C17" s="9">
        <v>0</v>
      </c>
      <c r="D17" s="9">
        <v>65535</v>
      </c>
      <c r="E17" s="9" t="e">
        <v>#NUM!</v>
      </c>
      <c r="F17" s="9">
        <v>0.67559999999999865</v>
      </c>
      <c r="G17" s="9">
        <v>0.67559999999999865</v>
      </c>
      <c r="H17" s="9">
        <v>0.67559999999999865</v>
      </c>
      <c r="I17" s="9">
        <v>0.67559999999999865</v>
      </c>
    </row>
    <row r="18" spans="1:9" x14ac:dyDescent="0.25">
      <c r="A18" s="9" t="s">
        <v>46</v>
      </c>
      <c r="B18" s="9">
        <v>2.6666666666689486E-5</v>
      </c>
      <c r="C18" s="9">
        <v>0</v>
      </c>
      <c r="D18" s="9">
        <v>65535</v>
      </c>
      <c r="E18" s="9" t="e">
        <v>#NUM!</v>
      </c>
      <c r="F18" s="9">
        <v>2.6666666666689486E-5</v>
      </c>
      <c r="G18" s="9">
        <v>2.6666666666689486E-5</v>
      </c>
      <c r="H18" s="9">
        <v>2.6666666666689486E-5</v>
      </c>
      <c r="I18" s="9">
        <v>2.6666666666689486E-5</v>
      </c>
    </row>
    <row r="19" spans="1:9" x14ac:dyDescent="0.25">
      <c r="A19" s="9" t="s">
        <v>47</v>
      </c>
      <c r="B19" s="9">
        <v>-3.2000000000027829E-4</v>
      </c>
      <c r="C19" s="9">
        <v>0</v>
      </c>
      <c r="D19" s="9">
        <v>65535</v>
      </c>
      <c r="E19" s="9" t="e">
        <v>#NUM!</v>
      </c>
      <c r="F19" s="9">
        <v>-3.2000000000027829E-4</v>
      </c>
      <c r="G19" s="9">
        <v>-3.2000000000027829E-4</v>
      </c>
      <c r="H19" s="9">
        <v>-3.2000000000027829E-4</v>
      </c>
      <c r="I19" s="9">
        <v>-3.2000000000027829E-4</v>
      </c>
    </row>
    <row r="20" spans="1:9" ht="15.75" thickBot="1" x14ac:dyDescent="0.3">
      <c r="A20" s="10" t="s">
        <v>48</v>
      </c>
      <c r="B20" s="10">
        <v>-8.5646666666665594E-2</v>
      </c>
      <c r="C20" s="10">
        <v>0</v>
      </c>
      <c r="D20" s="10">
        <v>65535</v>
      </c>
      <c r="E20" s="10" t="e">
        <v>#NUM!</v>
      </c>
      <c r="F20" s="10">
        <v>-8.5646666666665594E-2</v>
      </c>
      <c r="G20" s="10">
        <v>-8.5646666666665594E-2</v>
      </c>
      <c r="H20" s="10">
        <v>-8.5646666666665594E-2</v>
      </c>
      <c r="I20" s="10">
        <v>-8.5646666666665594E-2</v>
      </c>
    </row>
    <row r="23" spans="1:9" x14ac:dyDescent="0.25">
      <c r="A23" t="s">
        <v>22</v>
      </c>
    </row>
    <row r="24" spans="1:9" ht="15.75" thickBot="1" x14ac:dyDescent="0.3"/>
    <row r="25" spans="1:9" x14ac:dyDescent="0.25">
      <c r="A25" s="12" t="s">
        <v>23</v>
      </c>
      <c r="B25" s="12"/>
    </row>
    <row r="26" spans="1:9" x14ac:dyDescent="0.25">
      <c r="A26" s="9" t="s">
        <v>24</v>
      </c>
      <c r="B26" s="9">
        <v>0.99999964480456527</v>
      </c>
    </row>
    <row r="27" spans="1:9" x14ac:dyDescent="0.25">
      <c r="A27" s="9" t="s">
        <v>25</v>
      </c>
      <c r="B27" s="9">
        <v>0.99999928960925666</v>
      </c>
    </row>
    <row r="28" spans="1:9" x14ac:dyDescent="0.25">
      <c r="A28" s="9" t="s">
        <v>26</v>
      </c>
      <c r="B28" s="9">
        <v>0.99999905281234225</v>
      </c>
    </row>
    <row r="29" spans="1:9" x14ac:dyDescent="0.25">
      <c r="A29" s="9" t="s">
        <v>27</v>
      </c>
      <c r="B29" s="9">
        <v>3.1622776601692103E-5</v>
      </c>
    </row>
    <row r="30" spans="1:9" ht="15.75" thickBot="1" x14ac:dyDescent="0.3">
      <c r="A30" s="10" t="s">
        <v>28</v>
      </c>
      <c r="B30" s="10">
        <v>5</v>
      </c>
    </row>
    <row r="32" spans="1:9" ht="15.75" thickBot="1" x14ac:dyDescent="0.3">
      <c r="A32" t="s">
        <v>29</v>
      </c>
    </row>
    <row r="33" spans="1:9" x14ac:dyDescent="0.25">
      <c r="A33" s="11"/>
      <c r="B33" s="11" t="s">
        <v>34</v>
      </c>
      <c r="C33" s="11" t="s">
        <v>35</v>
      </c>
      <c r="D33" s="11" t="s">
        <v>36</v>
      </c>
      <c r="E33" s="11" t="s">
        <v>37</v>
      </c>
      <c r="F33" s="11" t="s">
        <v>38</v>
      </c>
    </row>
    <row r="34" spans="1:9" x14ac:dyDescent="0.25">
      <c r="A34" s="9" t="s">
        <v>30</v>
      </c>
      <c r="B34" s="9">
        <v>1</v>
      </c>
      <c r="C34" s="9">
        <v>4.2230249999999992E-3</v>
      </c>
      <c r="D34" s="9">
        <v>4.2230249999999992E-3</v>
      </c>
      <c r="E34" s="9">
        <v>4223024.9999977797</v>
      </c>
      <c r="F34" s="9">
        <v>2.5411768901154749E-10</v>
      </c>
    </row>
    <row r="35" spans="1:9" x14ac:dyDescent="0.25">
      <c r="A35" s="9" t="s">
        <v>31</v>
      </c>
      <c r="B35" s="9">
        <v>3</v>
      </c>
      <c r="C35" s="9">
        <v>3.0000000000015766E-9</v>
      </c>
      <c r="D35" s="9">
        <v>1.0000000000005255E-9</v>
      </c>
      <c r="E35" s="9"/>
      <c r="F35" s="9"/>
    </row>
    <row r="36" spans="1:9" ht="15.75" thickBot="1" x14ac:dyDescent="0.3">
      <c r="A36" s="10" t="s">
        <v>32</v>
      </c>
      <c r="B36" s="10">
        <v>4</v>
      </c>
      <c r="C36" s="10">
        <v>4.2230279999999993E-3</v>
      </c>
      <c r="D36" s="10"/>
      <c r="E36" s="10"/>
      <c r="F36" s="10"/>
    </row>
    <row r="37" spans="1:9" ht="15.75" thickBot="1" x14ac:dyDescent="0.3"/>
    <row r="38" spans="1:9" x14ac:dyDescent="0.25">
      <c r="A38" s="11"/>
      <c r="B38" s="11" t="s">
        <v>39</v>
      </c>
      <c r="C38" s="11" t="s">
        <v>27</v>
      </c>
      <c r="D38" s="11" t="s">
        <v>40</v>
      </c>
      <c r="E38" s="11" t="s">
        <v>41</v>
      </c>
      <c r="F38" s="11" t="s">
        <v>42</v>
      </c>
      <c r="G38" s="11" t="s">
        <v>43</v>
      </c>
      <c r="H38" s="11" t="s">
        <v>44</v>
      </c>
      <c r="I38" s="11" t="s">
        <v>45</v>
      </c>
    </row>
    <row r="39" spans="1:9" x14ac:dyDescent="0.25">
      <c r="A39" s="9" t="s">
        <v>33</v>
      </c>
      <c r="B39" s="9">
        <v>0.34548000000000001</v>
      </c>
      <c r="C39" s="9">
        <v>8.1240384046380948E-5</v>
      </c>
      <c r="D39" s="9">
        <v>4252.5648303528696</v>
      </c>
      <c r="E39" s="9">
        <v>2.8675951030460022E-11</v>
      </c>
      <c r="F39" s="9">
        <v>0.34522145683995176</v>
      </c>
      <c r="G39" s="9">
        <v>0.34573854316004826</v>
      </c>
      <c r="H39" s="9">
        <v>0.34522145683995176</v>
      </c>
      <c r="I39" s="9">
        <v>0.34573854316004826</v>
      </c>
    </row>
    <row r="40" spans="1:9" ht="15.75" thickBot="1" x14ac:dyDescent="0.3">
      <c r="A40" s="10" t="s">
        <v>46</v>
      </c>
      <c r="B40" s="10">
        <v>-2.0550000000000002E-2</v>
      </c>
      <c r="C40" s="10">
        <v>1.0000000000002628E-5</v>
      </c>
      <c r="D40" s="10">
        <v>-2054.9999999994602</v>
      </c>
      <c r="E40" s="10">
        <v>2.5411768901154749E-10</v>
      </c>
      <c r="F40" s="10">
        <v>-2.0581824463052848E-2</v>
      </c>
      <c r="G40" s="10">
        <v>-2.0518175536947156E-2</v>
      </c>
      <c r="H40" s="10">
        <v>-2.0581824463052848E-2</v>
      </c>
      <c r="I40" s="10">
        <v>-2.0518175536947156E-2</v>
      </c>
    </row>
    <row r="43" spans="1:9" x14ac:dyDescent="0.25">
      <c r="A43" t="s">
        <v>22</v>
      </c>
    </row>
    <row r="44" spans="1:9" ht="15.75" thickBot="1" x14ac:dyDescent="0.3"/>
    <row r="45" spans="1:9" x14ac:dyDescent="0.25">
      <c r="A45" s="12" t="s">
        <v>23</v>
      </c>
      <c r="B45" s="12"/>
    </row>
    <row r="46" spans="1:9" x14ac:dyDescent="0.25">
      <c r="A46" s="9" t="s">
        <v>24</v>
      </c>
      <c r="B46" s="9">
        <v>0.99999491268902541</v>
      </c>
    </row>
    <row r="47" spans="1:9" x14ac:dyDescent="0.25">
      <c r="A47" s="9" t="s">
        <v>25</v>
      </c>
      <c r="B47" s="9">
        <v>0.99998982540393144</v>
      </c>
    </row>
    <row r="48" spans="1:9" x14ac:dyDescent="0.25">
      <c r="A48" s="9" t="s">
        <v>26</v>
      </c>
      <c r="B48" s="9">
        <v>0.99998643387190855</v>
      </c>
    </row>
    <row r="49" spans="1:9" x14ac:dyDescent="0.25">
      <c r="A49" s="9" t="s">
        <v>27</v>
      </c>
      <c r="B49" s="9">
        <v>3.1622776601683707E-5</v>
      </c>
    </row>
    <row r="50" spans="1:9" ht="15.75" thickBot="1" x14ac:dyDescent="0.3">
      <c r="A50" s="10" t="s">
        <v>28</v>
      </c>
      <c r="B50" s="10">
        <v>5</v>
      </c>
    </row>
    <row r="52" spans="1:9" ht="15.75" thickBot="1" x14ac:dyDescent="0.3">
      <c r="A52" t="s">
        <v>29</v>
      </c>
    </row>
    <row r="53" spans="1:9" x14ac:dyDescent="0.25">
      <c r="A53" s="11"/>
      <c r="B53" s="11" t="s">
        <v>34</v>
      </c>
      <c r="C53" s="11" t="s">
        <v>35</v>
      </c>
      <c r="D53" s="11" t="s">
        <v>36</v>
      </c>
      <c r="E53" s="11" t="s">
        <v>37</v>
      </c>
      <c r="F53" s="11" t="s">
        <v>38</v>
      </c>
    </row>
    <row r="54" spans="1:9" x14ac:dyDescent="0.25">
      <c r="A54" s="9" t="s">
        <v>30</v>
      </c>
      <c r="B54" s="9">
        <v>1</v>
      </c>
      <c r="C54" s="9">
        <v>2.9484900000000002E-4</v>
      </c>
      <c r="D54" s="9">
        <v>2.9484900000000002E-4</v>
      </c>
      <c r="E54" s="9">
        <v>294849.00000000157</v>
      </c>
      <c r="F54" s="9">
        <v>1.3774186364110077E-8</v>
      </c>
    </row>
    <row r="55" spans="1:9" x14ac:dyDescent="0.25">
      <c r="A55" s="9" t="s">
        <v>31</v>
      </c>
      <c r="B55" s="9">
        <v>3</v>
      </c>
      <c r="C55" s="9">
        <v>2.9999999999999839E-9</v>
      </c>
      <c r="D55" s="9">
        <v>9.9999999999999469E-10</v>
      </c>
      <c r="E55" s="9"/>
      <c r="F55" s="9"/>
    </row>
    <row r="56" spans="1:9" ht="15.75" thickBot="1" x14ac:dyDescent="0.3">
      <c r="A56" s="10" t="s">
        <v>32</v>
      </c>
      <c r="B56" s="10">
        <v>4</v>
      </c>
      <c r="C56" s="10">
        <v>2.9485200000000002E-4</v>
      </c>
      <c r="D56" s="10"/>
      <c r="E56" s="10"/>
      <c r="F56" s="10"/>
    </row>
    <row r="57" spans="1:9" ht="15.75" thickBot="1" x14ac:dyDescent="0.3"/>
    <row r="58" spans="1:9" x14ac:dyDescent="0.25">
      <c r="A58" s="11"/>
      <c r="B58" s="11" t="s">
        <v>39</v>
      </c>
      <c r="C58" s="11" t="s">
        <v>27</v>
      </c>
      <c r="D58" s="11" t="s">
        <v>40</v>
      </c>
      <c r="E58" s="11" t="s">
        <v>41</v>
      </c>
      <c r="F58" s="11" t="s">
        <v>42</v>
      </c>
      <c r="G58" s="11" t="s">
        <v>43</v>
      </c>
      <c r="H58" s="11" t="s">
        <v>44</v>
      </c>
      <c r="I58" s="11" t="s">
        <v>45</v>
      </c>
    </row>
    <row r="59" spans="1:9" x14ac:dyDescent="0.25">
      <c r="A59" s="9" t="s">
        <v>33</v>
      </c>
      <c r="B59" s="9">
        <v>0.19433</v>
      </c>
      <c r="C59" s="9">
        <v>1.3076696830621986E-4</v>
      </c>
      <c r="D59" s="9">
        <v>1486.0786521022128</v>
      </c>
      <c r="E59" s="9">
        <v>6.7196190341977177E-10</v>
      </c>
      <c r="F59" s="9">
        <v>0.19391384114486071</v>
      </c>
      <c r="G59" s="9">
        <v>0.1947461588551393</v>
      </c>
      <c r="H59" s="9">
        <v>0.19391384114486071</v>
      </c>
      <c r="I59" s="9">
        <v>0.1947461588551393</v>
      </c>
    </row>
    <row r="60" spans="1:9" ht="15.75" thickBot="1" x14ac:dyDescent="0.3">
      <c r="A60" s="10" t="s">
        <v>46</v>
      </c>
      <c r="B60" s="10">
        <v>-5.4299999999999991E-3</v>
      </c>
      <c r="C60" s="10">
        <v>9.9999999999999737E-6</v>
      </c>
      <c r="D60" s="10">
        <v>-543.00000000000136</v>
      </c>
      <c r="E60" s="10">
        <v>1.3774186364110077E-8</v>
      </c>
      <c r="F60" s="10">
        <v>-5.4618244630528362E-3</v>
      </c>
      <c r="G60" s="10">
        <v>-5.3981755369471619E-3</v>
      </c>
      <c r="H60" s="10">
        <v>-5.4618244630528362E-3</v>
      </c>
      <c r="I60" s="10">
        <v>-5.3981755369471619E-3</v>
      </c>
    </row>
    <row r="63" spans="1:9" x14ac:dyDescent="0.25">
      <c r="A63" t="s">
        <v>22</v>
      </c>
    </row>
    <row r="64" spans="1:9" ht="15.75" thickBot="1" x14ac:dyDescent="0.3"/>
    <row r="65" spans="1:9" x14ac:dyDescent="0.25">
      <c r="A65" s="12" t="s">
        <v>23</v>
      </c>
      <c r="B65" s="12"/>
    </row>
    <row r="66" spans="1:9" x14ac:dyDescent="0.25">
      <c r="A66" s="9" t="s">
        <v>24</v>
      </c>
      <c r="B66" s="9">
        <v>0.99920644941401127</v>
      </c>
    </row>
    <row r="67" spans="1:9" x14ac:dyDescent="0.25">
      <c r="A67" s="9" t="s">
        <v>25</v>
      </c>
      <c r="B67" s="9">
        <v>0.99841352855055499</v>
      </c>
    </row>
    <row r="68" spans="1:9" x14ac:dyDescent="0.25">
      <c r="A68" s="9" t="s">
        <v>26</v>
      </c>
      <c r="B68" s="9">
        <v>0.99816467028397537</v>
      </c>
    </row>
    <row r="69" spans="1:9" x14ac:dyDescent="0.25">
      <c r="A69" s="9" t="s">
        <v>27</v>
      </c>
      <c r="B69" s="9">
        <v>8.510396266003256E-4</v>
      </c>
    </row>
    <row r="70" spans="1:9" ht="15.75" thickBot="1" x14ac:dyDescent="0.3">
      <c r="A70" s="10" t="s">
        <v>28</v>
      </c>
      <c r="B70" s="10">
        <v>60</v>
      </c>
    </row>
    <row r="72" spans="1:9" ht="15.75" thickBot="1" x14ac:dyDescent="0.3">
      <c r="A72" t="s">
        <v>29</v>
      </c>
    </row>
    <row r="73" spans="1:9" x14ac:dyDescent="0.25">
      <c r="A73" s="11"/>
      <c r="B73" s="11" t="s">
        <v>34</v>
      </c>
      <c r="C73" s="11" t="s">
        <v>35</v>
      </c>
      <c r="D73" s="11" t="s">
        <v>36</v>
      </c>
      <c r="E73" s="11" t="s">
        <v>37</v>
      </c>
      <c r="F73" s="11" t="s">
        <v>38</v>
      </c>
    </row>
    <row r="74" spans="1:9" x14ac:dyDescent="0.25">
      <c r="A74" s="9" t="s">
        <v>30</v>
      </c>
      <c r="B74" s="9">
        <v>8</v>
      </c>
      <c r="C74" s="9">
        <v>2.3245984142585087E-2</v>
      </c>
      <c r="D74" s="9">
        <v>2.9057480178231359E-3</v>
      </c>
      <c r="E74" s="9">
        <v>4011.9765450150812</v>
      </c>
      <c r="F74" s="9">
        <v>1.4070331359315091E-68</v>
      </c>
    </row>
    <row r="75" spans="1:9" x14ac:dyDescent="0.25">
      <c r="A75" s="9" t="s">
        <v>31</v>
      </c>
      <c r="B75" s="9">
        <v>51</v>
      </c>
      <c r="C75" s="9">
        <v>3.6937690748245104E-5</v>
      </c>
      <c r="D75" s="9">
        <v>7.2426844604402167E-7</v>
      </c>
      <c r="E75" s="9"/>
      <c r="F75" s="9"/>
    </row>
    <row r="76" spans="1:9" ht="15.75" thickBot="1" x14ac:dyDescent="0.3">
      <c r="A76" s="10" t="s">
        <v>32</v>
      </c>
      <c r="B76" s="10">
        <v>59</v>
      </c>
      <c r="C76" s="10">
        <v>2.3282921833333331E-2</v>
      </c>
      <c r="D76" s="10"/>
      <c r="E76" s="10"/>
      <c r="F76" s="10"/>
    </row>
    <row r="77" spans="1:9" ht="15.75" thickBot="1" x14ac:dyDescent="0.3"/>
    <row r="78" spans="1:9" x14ac:dyDescent="0.25">
      <c r="A78" s="11"/>
      <c r="B78" s="11" t="s">
        <v>39</v>
      </c>
      <c r="C78" s="11" t="s">
        <v>27</v>
      </c>
      <c r="D78" s="11" t="s">
        <v>40</v>
      </c>
      <c r="E78" s="11" t="s">
        <v>41</v>
      </c>
      <c r="F78" s="11" t="s">
        <v>42</v>
      </c>
      <c r="G78" s="11" t="s">
        <v>43</v>
      </c>
      <c r="H78" s="11" t="s">
        <v>44</v>
      </c>
      <c r="I78" s="11" t="s">
        <v>45</v>
      </c>
    </row>
    <row r="79" spans="1:9" x14ac:dyDescent="0.25">
      <c r="A79" s="9" t="s">
        <v>33</v>
      </c>
      <c r="B79" s="9">
        <v>1.7043001442471617</v>
      </c>
      <c r="C79" s="9">
        <v>0.26766537792346545</v>
      </c>
      <c r="D79" s="9">
        <v>6.3672790163189443</v>
      </c>
      <c r="E79" s="9">
        <v>5.4299412506365012E-8</v>
      </c>
      <c r="F79" s="9">
        <v>1.166939475652558</v>
      </c>
      <c r="G79" s="9">
        <v>2.2416608128417654</v>
      </c>
      <c r="H79" s="9">
        <v>1.166939475652558</v>
      </c>
      <c r="I79" s="9">
        <v>2.2416608128417654</v>
      </c>
    </row>
    <row r="80" spans="1:9" x14ac:dyDescent="0.25">
      <c r="A80" s="9" t="s">
        <v>46</v>
      </c>
      <c r="B80" s="9">
        <v>1.5110197751757482E-13</v>
      </c>
      <c r="C80" s="9">
        <v>3.5714646988677804E-14</v>
      </c>
      <c r="D80" s="9">
        <v>4.2308125729333659</v>
      </c>
      <c r="E80" s="9">
        <v>9.6893697081810117E-5</v>
      </c>
      <c r="F80" s="9">
        <v>7.9401831860545945E-14</v>
      </c>
      <c r="G80" s="9">
        <v>2.2280212317460369E-13</v>
      </c>
      <c r="H80" s="9">
        <v>7.9401831860545945E-14</v>
      </c>
      <c r="I80" s="9">
        <v>2.2280212317460369E-13</v>
      </c>
    </row>
    <row r="81" spans="1:9" x14ac:dyDescent="0.25">
      <c r="A81" s="9" t="s">
        <v>47</v>
      </c>
      <c r="B81" s="9">
        <v>-5.7892253777515973E-11</v>
      </c>
      <c r="C81" s="9">
        <v>1.3011011414956677E-11</v>
      </c>
      <c r="D81" s="9">
        <v>-4.4494814377740468</v>
      </c>
      <c r="E81" s="9">
        <v>4.6900115468670942E-5</v>
      </c>
      <c r="F81" s="9">
        <v>-8.401294912957706E-11</v>
      </c>
      <c r="G81" s="9">
        <v>-3.1771558425454879E-11</v>
      </c>
      <c r="H81" s="9">
        <v>-8.401294912957706E-11</v>
      </c>
      <c r="I81" s="9">
        <v>-3.1771558425454879E-11</v>
      </c>
    </row>
    <row r="82" spans="1:9" x14ac:dyDescent="0.25">
      <c r="A82" s="9" t="s">
        <v>48</v>
      </c>
      <c r="B82" s="9">
        <v>9.4212620446842483E-9</v>
      </c>
      <c r="C82" s="9">
        <v>2.0177292390096255E-9</v>
      </c>
      <c r="D82" s="9">
        <v>4.6692399864852749</v>
      </c>
      <c r="E82" s="9">
        <v>2.2325437485977428E-5</v>
      </c>
      <c r="F82" s="9">
        <v>5.3705015715568037E-9</v>
      </c>
      <c r="G82" s="9">
        <v>1.3472022517811692E-8</v>
      </c>
      <c r="H82" s="9">
        <v>5.3705015715568037E-9</v>
      </c>
      <c r="I82" s="9">
        <v>1.3472022517811692E-8</v>
      </c>
    </row>
    <row r="83" spans="1:9" x14ac:dyDescent="0.25">
      <c r="A83" s="9" t="s">
        <v>49</v>
      </c>
      <c r="B83" s="9">
        <v>-8.4798961515478362E-7</v>
      </c>
      <c r="C83" s="9">
        <v>1.735606803663521E-7</v>
      </c>
      <c r="D83" s="9">
        <v>-4.8858394272530283</v>
      </c>
      <c r="E83" s="9">
        <v>1.0620765467747681E-5</v>
      </c>
      <c r="F83" s="9">
        <v>-1.1964272202232463E-6</v>
      </c>
      <c r="G83" s="9">
        <v>-4.9955201008632095E-7</v>
      </c>
      <c r="H83" s="9">
        <v>-1.1964272202232463E-6</v>
      </c>
      <c r="I83" s="9">
        <v>-4.9955201008632095E-7</v>
      </c>
    </row>
    <row r="84" spans="1:9" x14ac:dyDescent="0.25">
      <c r="A84" s="9" t="s">
        <v>63</v>
      </c>
      <c r="B84" s="9">
        <v>4.602774873952919E-5</v>
      </c>
      <c r="C84" s="9">
        <v>9.0345342914010867E-6</v>
      </c>
      <c r="D84" s="9">
        <v>5.0946454188942099</v>
      </c>
      <c r="E84" s="9">
        <v>5.1416485925653861E-6</v>
      </c>
      <c r="F84" s="9">
        <v>2.7890164323750495E-5</v>
      </c>
      <c r="G84" s="9">
        <v>6.4165333155307886E-5</v>
      </c>
      <c r="H84" s="9">
        <v>2.7890164323750495E-5</v>
      </c>
      <c r="I84" s="9">
        <v>6.4165333155307886E-5</v>
      </c>
    </row>
    <row r="85" spans="1:9" x14ac:dyDescent="0.25">
      <c r="A85" s="9" t="s">
        <v>64</v>
      </c>
      <c r="B85" s="9">
        <v>-1.5381579033659153E-3</v>
      </c>
      <c r="C85" s="9">
        <v>2.9068005722968424E-4</v>
      </c>
      <c r="D85" s="9">
        <v>-5.2915838741235763</v>
      </c>
      <c r="E85" s="9">
        <v>2.5752985353602325E-6</v>
      </c>
      <c r="F85" s="9">
        <v>-2.1217224686147073E-3</v>
      </c>
      <c r="G85" s="9">
        <v>-9.5459333811712317E-4</v>
      </c>
      <c r="H85" s="9">
        <v>-2.1217224686147073E-3</v>
      </c>
      <c r="I85" s="9">
        <v>-9.5459333811712317E-4</v>
      </c>
    </row>
    <row r="86" spans="1:9" x14ac:dyDescent="0.25">
      <c r="A86" s="9" t="s">
        <v>67</v>
      </c>
      <c r="B86" s="9">
        <v>3.0850479051220202E-2</v>
      </c>
      <c r="C86" s="9">
        <v>5.6311879995004912E-3</v>
      </c>
      <c r="D86" s="9">
        <v>5.4785027695677648</v>
      </c>
      <c r="E86" s="9">
        <v>1.328667606293148E-6</v>
      </c>
      <c r="F86" s="9">
        <v>1.954539741582572E-2</v>
      </c>
      <c r="G86" s="9">
        <v>4.2155560686614683E-2</v>
      </c>
      <c r="H86" s="9">
        <v>1.954539741582572E-2</v>
      </c>
      <c r="I86" s="9">
        <v>4.2155560686614683E-2</v>
      </c>
    </row>
    <row r="87" spans="1:9" ht="15.75" thickBot="1" x14ac:dyDescent="0.3">
      <c r="A87" s="10" t="s">
        <v>68</v>
      </c>
      <c r="B87" s="10">
        <v>-0.34132625472877004</v>
      </c>
      <c r="C87" s="10">
        <v>5.9920087317774574E-2</v>
      </c>
      <c r="D87" s="10">
        <v>-5.6963577659460407</v>
      </c>
      <c r="E87" s="10">
        <v>6.108519885750755E-7</v>
      </c>
      <c r="F87" s="10">
        <v>-0.46162084954384197</v>
      </c>
      <c r="G87" s="10">
        <v>-0.22103165991369811</v>
      </c>
      <c r="H87" s="10">
        <v>-0.46162084954384197</v>
      </c>
      <c r="I87" s="10">
        <v>-0.22103165991369811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CF6B-2EE0-4A46-B9D3-86AFAFE8B48B}">
  <dimension ref="A1:I89"/>
  <sheetViews>
    <sheetView topLeftCell="A61" workbookViewId="0">
      <selection activeCell="A80" sqref="A80:B89"/>
    </sheetView>
  </sheetViews>
  <sheetFormatPr defaultRowHeight="15" x14ac:dyDescent="0.25"/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1</v>
      </c>
    </row>
    <row r="5" spans="1:9" x14ac:dyDescent="0.25">
      <c r="A5" s="9" t="s">
        <v>25</v>
      </c>
      <c r="B5" s="9">
        <v>1</v>
      </c>
    </row>
    <row r="6" spans="1:9" x14ac:dyDescent="0.25">
      <c r="A6" s="9" t="s">
        <v>26</v>
      </c>
      <c r="B6" s="9">
        <v>65535</v>
      </c>
    </row>
    <row r="7" spans="1:9" x14ac:dyDescent="0.25">
      <c r="A7" s="9" t="s">
        <v>27</v>
      </c>
      <c r="B7" s="9">
        <v>0</v>
      </c>
    </row>
    <row r="8" spans="1:9" ht="15.75" thickBot="1" x14ac:dyDescent="0.3">
      <c r="A8" s="10" t="s">
        <v>28</v>
      </c>
      <c r="B8" s="10">
        <v>4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3</v>
      </c>
      <c r="C12" s="9">
        <v>3.0862379999999995E-2</v>
      </c>
      <c r="D12" s="9">
        <v>1.0287459999999998E-2</v>
      </c>
      <c r="E12" s="9" t="e">
        <v>#NUM!</v>
      </c>
      <c r="F12" s="9" t="e">
        <v>#NUM!</v>
      </c>
    </row>
    <row r="13" spans="1:9" x14ac:dyDescent="0.25">
      <c r="A13" s="9" t="s">
        <v>31</v>
      </c>
      <c r="B13" s="9">
        <v>0</v>
      </c>
      <c r="C13" s="9">
        <v>0</v>
      </c>
      <c r="D13" s="9">
        <v>65535</v>
      </c>
      <c r="E13" s="9"/>
      <c r="F13" s="9"/>
    </row>
    <row r="14" spans="1:9" ht="15.75" thickBot="1" x14ac:dyDescent="0.3">
      <c r="A14" s="10" t="s">
        <v>32</v>
      </c>
      <c r="B14" s="10">
        <v>3</v>
      </c>
      <c r="C14" s="10">
        <v>3.0862379999999995E-2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0.71179999999999799</v>
      </c>
      <c r="C17" s="9">
        <v>0</v>
      </c>
      <c r="D17" s="9">
        <v>65535</v>
      </c>
      <c r="E17" s="9" t="e">
        <v>#NUM!</v>
      </c>
      <c r="F17" s="9">
        <v>0.71179999999999799</v>
      </c>
      <c r="G17" s="9">
        <v>0.71179999999999799</v>
      </c>
      <c r="H17" s="9">
        <v>0.71179999999999799</v>
      </c>
      <c r="I17" s="9">
        <v>0.71179999999999799</v>
      </c>
    </row>
    <row r="18" spans="1:9" x14ac:dyDescent="0.25">
      <c r="A18" s="9" t="s">
        <v>46</v>
      </c>
      <c r="B18" s="9">
        <v>2.6666666666706399E-5</v>
      </c>
      <c r="C18" s="9">
        <v>0</v>
      </c>
      <c r="D18" s="9">
        <v>65535</v>
      </c>
      <c r="E18" s="9" t="e">
        <v>#NUM!</v>
      </c>
      <c r="F18" s="9">
        <v>2.6666666666706399E-5</v>
      </c>
      <c r="G18" s="9">
        <v>2.6666666666706399E-5</v>
      </c>
      <c r="H18" s="9">
        <v>2.6666666666706399E-5</v>
      </c>
      <c r="I18" s="9">
        <v>2.6666666666706399E-5</v>
      </c>
    </row>
    <row r="19" spans="1:9" x14ac:dyDescent="0.25">
      <c r="A19" s="9" t="s">
        <v>47</v>
      </c>
      <c r="B19" s="9">
        <v>-3.2000000000045664E-4</v>
      </c>
      <c r="C19" s="9">
        <v>0</v>
      </c>
      <c r="D19" s="9">
        <v>65535</v>
      </c>
      <c r="E19" s="9" t="e">
        <v>#NUM!</v>
      </c>
      <c r="F19" s="9">
        <v>-3.2000000000045664E-4</v>
      </c>
      <c r="G19" s="9">
        <v>-3.2000000000045664E-4</v>
      </c>
      <c r="H19" s="9">
        <v>-3.2000000000045664E-4</v>
      </c>
      <c r="I19" s="9">
        <v>-3.2000000000045664E-4</v>
      </c>
    </row>
    <row r="20" spans="1:9" ht="15.75" thickBot="1" x14ac:dyDescent="0.3">
      <c r="A20" s="10" t="s">
        <v>48</v>
      </c>
      <c r="B20" s="10">
        <v>-9.0246666666664963E-2</v>
      </c>
      <c r="C20" s="10">
        <v>0</v>
      </c>
      <c r="D20" s="10">
        <v>65535</v>
      </c>
      <c r="E20" s="10" t="e">
        <v>#NUM!</v>
      </c>
      <c r="F20" s="10">
        <v>-9.0246666666664963E-2</v>
      </c>
      <c r="G20" s="10">
        <v>-9.0246666666664963E-2</v>
      </c>
      <c r="H20" s="10">
        <v>-9.0246666666664963E-2</v>
      </c>
      <c r="I20" s="10">
        <v>-9.0246666666664963E-2</v>
      </c>
    </row>
    <row r="23" spans="1:9" x14ac:dyDescent="0.25">
      <c r="A23" t="s">
        <v>22</v>
      </c>
    </row>
    <row r="24" spans="1:9" ht="15.75" thickBot="1" x14ac:dyDescent="0.3"/>
    <row r="25" spans="1:9" x14ac:dyDescent="0.25">
      <c r="A25" s="12" t="s">
        <v>23</v>
      </c>
      <c r="B25" s="12"/>
    </row>
    <row r="26" spans="1:9" x14ac:dyDescent="0.25">
      <c r="A26" s="9" t="s">
        <v>24</v>
      </c>
      <c r="B26" s="9">
        <v>0.99701266027254487</v>
      </c>
    </row>
    <row r="27" spans="1:9" x14ac:dyDescent="0.25">
      <c r="A27" s="9" t="s">
        <v>25</v>
      </c>
      <c r="B27" s="9">
        <v>0.99403424474373692</v>
      </c>
    </row>
    <row r="28" spans="1:9" x14ac:dyDescent="0.25">
      <c r="A28" s="9" t="s">
        <v>26</v>
      </c>
      <c r="B28" s="9">
        <v>0.97613697897494767</v>
      </c>
    </row>
    <row r="29" spans="1:9" x14ac:dyDescent="0.25">
      <c r="A29" s="9" t="s">
        <v>27</v>
      </c>
      <c r="B29" s="9">
        <v>5.6295267499651613E-3</v>
      </c>
    </row>
    <row r="30" spans="1:9" ht="15.75" thickBot="1" x14ac:dyDescent="0.3">
      <c r="A30" s="10" t="s">
        <v>28</v>
      </c>
      <c r="B30" s="10">
        <v>5</v>
      </c>
    </row>
    <row r="32" spans="1:9" ht="15.75" thickBot="1" x14ac:dyDescent="0.3">
      <c r="A32" t="s">
        <v>29</v>
      </c>
    </row>
    <row r="33" spans="1:9" x14ac:dyDescent="0.25">
      <c r="A33" s="11"/>
      <c r="B33" s="11" t="s">
        <v>34</v>
      </c>
      <c r="C33" s="11" t="s">
        <v>35</v>
      </c>
      <c r="D33" s="11" t="s">
        <v>36</v>
      </c>
      <c r="E33" s="11" t="s">
        <v>37</v>
      </c>
      <c r="F33" s="11" t="s">
        <v>38</v>
      </c>
    </row>
    <row r="34" spans="1:9" x14ac:dyDescent="0.25">
      <c r="A34" s="9" t="s">
        <v>30</v>
      </c>
      <c r="B34" s="9">
        <v>3</v>
      </c>
      <c r="C34" s="9">
        <v>5.2805564285714262E-3</v>
      </c>
      <c r="D34" s="9">
        <v>1.7601854761904753E-3</v>
      </c>
      <c r="E34" s="9">
        <v>55.54112329701271</v>
      </c>
      <c r="F34" s="9">
        <v>9.8244990887778272E-2</v>
      </c>
    </row>
    <row r="35" spans="1:9" x14ac:dyDescent="0.25">
      <c r="A35" s="9" t="s">
        <v>31</v>
      </c>
      <c r="B35" s="9">
        <v>1</v>
      </c>
      <c r="C35" s="9">
        <v>3.1691571428573308E-5</v>
      </c>
      <c r="D35" s="9">
        <v>3.1691571428573308E-5</v>
      </c>
      <c r="E35" s="9"/>
      <c r="F35" s="9"/>
    </row>
    <row r="36" spans="1:9" ht="15.75" thickBot="1" x14ac:dyDescent="0.3">
      <c r="A36" s="10" t="s">
        <v>32</v>
      </c>
      <c r="B36" s="10">
        <v>4</v>
      </c>
      <c r="C36" s="10">
        <v>5.3122479999999994E-3</v>
      </c>
      <c r="D36" s="10"/>
      <c r="E36" s="10"/>
      <c r="F36" s="10"/>
    </row>
    <row r="37" spans="1:9" ht="15.75" thickBot="1" x14ac:dyDescent="0.3"/>
    <row r="38" spans="1:9" x14ac:dyDescent="0.25">
      <c r="A38" s="11"/>
      <c r="B38" s="11" t="s">
        <v>39</v>
      </c>
      <c r="C38" s="11" t="s">
        <v>27</v>
      </c>
      <c r="D38" s="11" t="s">
        <v>40</v>
      </c>
      <c r="E38" s="11" t="s">
        <v>41</v>
      </c>
      <c r="F38" s="11" t="s">
        <v>42</v>
      </c>
      <c r="G38" s="11" t="s">
        <v>43</v>
      </c>
      <c r="H38" s="11" t="s">
        <v>44</v>
      </c>
      <c r="I38" s="11" t="s">
        <v>45</v>
      </c>
    </row>
    <row r="39" spans="1:9" x14ac:dyDescent="0.25">
      <c r="A39" s="9" t="s">
        <v>33</v>
      </c>
      <c r="B39" s="9">
        <v>-0.51870857142853</v>
      </c>
      <c r="C39" s="9">
        <v>0.72537432863372198</v>
      </c>
      <c r="D39" s="9">
        <v>-0.71509088611605953</v>
      </c>
      <c r="E39" s="9">
        <v>0.60479762608168464</v>
      </c>
      <c r="F39" s="9">
        <v>-9.7354633014138763</v>
      </c>
      <c r="G39" s="9">
        <v>8.6980461585568172</v>
      </c>
      <c r="H39" s="9">
        <v>-9.7354633014138763</v>
      </c>
      <c r="I39" s="9">
        <v>8.6980461585568172</v>
      </c>
    </row>
    <row r="40" spans="1:9" x14ac:dyDescent="0.25">
      <c r="A40" s="9" t="s">
        <v>46</v>
      </c>
      <c r="B40" s="9">
        <v>1.9416666666665886E-3</v>
      </c>
      <c r="C40" s="9">
        <v>1.4835105565612267E-3</v>
      </c>
      <c r="D40" s="9">
        <v>1.3088323895499379</v>
      </c>
      <c r="E40" s="9">
        <v>0.41534740441673063</v>
      </c>
      <c r="F40" s="9">
        <v>-1.6908122193276847E-2</v>
      </c>
      <c r="G40" s="9">
        <v>2.0791455526610023E-2</v>
      </c>
      <c r="H40" s="9">
        <v>-1.6908122193276847E-2</v>
      </c>
      <c r="I40" s="9">
        <v>2.0791455526610023E-2</v>
      </c>
    </row>
    <row r="41" spans="1:9" x14ac:dyDescent="0.25">
      <c r="A41" s="9" t="s">
        <v>47</v>
      </c>
      <c r="B41" s="9">
        <v>-4.5771428571426596E-2</v>
      </c>
      <c r="C41" s="9">
        <v>3.5636028690306361E-2</v>
      </c>
      <c r="D41" s="9">
        <v>-1.2844144045679604</v>
      </c>
      <c r="E41" s="9">
        <v>0.42114526343503422</v>
      </c>
      <c r="F41" s="9">
        <v>-0.49857010509465499</v>
      </c>
      <c r="G41" s="9">
        <v>0.40702724795180184</v>
      </c>
      <c r="H41" s="9">
        <v>-0.49857010509465499</v>
      </c>
      <c r="I41" s="9">
        <v>0.40702724795180184</v>
      </c>
    </row>
    <row r="42" spans="1:9" ht="15.75" thickBot="1" x14ac:dyDescent="0.3">
      <c r="A42" s="10" t="s">
        <v>48</v>
      </c>
      <c r="B42" s="10">
        <v>0.33010119047617448</v>
      </c>
      <c r="C42" s="10">
        <v>0.2808294271993641</v>
      </c>
      <c r="D42" s="10">
        <v>1.175450855589403</v>
      </c>
      <c r="E42" s="10">
        <v>0.44876728627265361</v>
      </c>
      <c r="F42" s="10">
        <v>-3.2381750074616158</v>
      </c>
      <c r="G42" s="10">
        <v>3.8983773884139645</v>
      </c>
      <c r="H42" s="10">
        <v>-3.2381750074616158</v>
      </c>
      <c r="I42" s="10">
        <v>3.8983773884139645</v>
      </c>
    </row>
    <row r="45" spans="1:9" x14ac:dyDescent="0.25">
      <c r="A45" t="s">
        <v>22</v>
      </c>
    </row>
    <row r="46" spans="1:9" ht="15.75" thickBot="1" x14ac:dyDescent="0.3"/>
    <row r="47" spans="1:9" x14ac:dyDescent="0.25">
      <c r="A47" s="12" t="s">
        <v>23</v>
      </c>
      <c r="B47" s="12"/>
    </row>
    <row r="48" spans="1:9" x14ac:dyDescent="0.25">
      <c r="A48" s="9" t="s">
        <v>24</v>
      </c>
      <c r="B48" s="9">
        <v>1</v>
      </c>
    </row>
    <row r="49" spans="1:9" x14ac:dyDescent="0.25">
      <c r="A49" s="9" t="s">
        <v>25</v>
      </c>
      <c r="B49" s="9">
        <v>1</v>
      </c>
    </row>
    <row r="50" spans="1:9" x14ac:dyDescent="0.25">
      <c r="A50" s="9" t="s">
        <v>26</v>
      </c>
      <c r="B50" s="9">
        <v>1</v>
      </c>
    </row>
    <row r="51" spans="1:9" x14ac:dyDescent="0.25">
      <c r="A51" s="9" t="s">
        <v>27</v>
      </c>
      <c r="B51" s="9">
        <v>9.3986425695305687E-18</v>
      </c>
    </row>
    <row r="52" spans="1:9" ht="15.75" thickBot="1" x14ac:dyDescent="0.3">
      <c r="A52" s="10" t="s">
        <v>28</v>
      </c>
      <c r="B52" s="10">
        <v>5</v>
      </c>
    </row>
    <row r="54" spans="1:9" ht="15.75" thickBot="1" x14ac:dyDescent="0.3">
      <c r="A54" t="s">
        <v>29</v>
      </c>
    </row>
    <row r="55" spans="1:9" x14ac:dyDescent="0.25">
      <c r="A55" s="11"/>
      <c r="B55" s="11" t="s">
        <v>34</v>
      </c>
      <c r="C55" s="11" t="s">
        <v>35</v>
      </c>
      <c r="D55" s="11" t="s">
        <v>36</v>
      </c>
      <c r="E55" s="11" t="s">
        <v>37</v>
      </c>
      <c r="F55" s="11" t="s">
        <v>38</v>
      </c>
    </row>
    <row r="56" spans="1:9" x14ac:dyDescent="0.25">
      <c r="A56" s="9" t="s">
        <v>30</v>
      </c>
      <c r="B56" s="9">
        <v>1</v>
      </c>
      <c r="C56" s="9">
        <v>3.2490000000000025E-4</v>
      </c>
      <c r="D56" s="9">
        <v>3.2490000000000025E-4</v>
      </c>
      <c r="E56" s="9">
        <v>3.6780653725807198E+30</v>
      </c>
      <c r="F56" s="9">
        <v>3.1263786773182092E-46</v>
      </c>
    </row>
    <row r="57" spans="1:9" x14ac:dyDescent="0.25">
      <c r="A57" s="9" t="s">
        <v>31</v>
      </c>
      <c r="B57" s="9">
        <v>3</v>
      </c>
      <c r="C57" s="9">
        <v>2.650034464493765E-34</v>
      </c>
      <c r="D57" s="9">
        <v>8.8334482149792169E-35</v>
      </c>
      <c r="E57" s="9"/>
      <c r="F57" s="9"/>
    </row>
    <row r="58" spans="1:9" ht="15.75" thickBot="1" x14ac:dyDescent="0.3">
      <c r="A58" s="10" t="s">
        <v>32</v>
      </c>
      <c r="B58" s="10">
        <v>4</v>
      </c>
      <c r="C58" s="10">
        <v>3.2490000000000025E-4</v>
      </c>
      <c r="D58" s="10"/>
      <c r="E58" s="10"/>
      <c r="F58" s="10"/>
    </row>
    <row r="59" spans="1:9" ht="15.75" thickBot="1" x14ac:dyDescent="0.3"/>
    <row r="60" spans="1:9" x14ac:dyDescent="0.25">
      <c r="A60" s="11"/>
      <c r="B60" s="11" t="s">
        <v>39</v>
      </c>
      <c r="C60" s="11" t="s">
        <v>27</v>
      </c>
      <c r="D60" s="11" t="s">
        <v>40</v>
      </c>
      <c r="E60" s="11" t="s">
        <v>41</v>
      </c>
      <c r="F60" s="11" t="s">
        <v>42</v>
      </c>
      <c r="G60" s="11" t="s">
        <v>43</v>
      </c>
      <c r="H60" s="11" t="s">
        <v>44</v>
      </c>
      <c r="I60" s="11" t="s">
        <v>45</v>
      </c>
    </row>
    <row r="61" spans="1:9" x14ac:dyDescent="0.25">
      <c r="A61" s="9" t="s">
        <v>33</v>
      </c>
      <c r="B61" s="9">
        <v>0.20450000000000004</v>
      </c>
      <c r="C61" s="9">
        <v>3.8865404214563958E-17</v>
      </c>
      <c r="D61" s="9">
        <v>5261748954700647</v>
      </c>
      <c r="E61" s="9">
        <v>1.5138413917459167E-47</v>
      </c>
      <c r="F61" s="9">
        <v>0.20449999999999993</v>
      </c>
      <c r="G61" s="9">
        <v>0.20450000000000015</v>
      </c>
      <c r="H61" s="9">
        <v>0.20449999999999993</v>
      </c>
      <c r="I61" s="9">
        <v>0.20450000000000015</v>
      </c>
    </row>
    <row r="62" spans="1:9" ht="15.75" thickBot="1" x14ac:dyDescent="0.3">
      <c r="A62" s="10" t="s">
        <v>46</v>
      </c>
      <c r="B62" s="10">
        <v>-5.7000000000000019E-3</v>
      </c>
      <c r="C62" s="10">
        <v>2.9721117433534053E-18</v>
      </c>
      <c r="D62" s="10">
        <v>-1917828295906784</v>
      </c>
      <c r="E62" s="10">
        <v>3.1263786773182092E-46</v>
      </c>
      <c r="F62" s="10">
        <v>-5.7000000000000115E-3</v>
      </c>
      <c r="G62" s="10">
        <v>-5.6999999999999924E-3</v>
      </c>
      <c r="H62" s="10">
        <v>-5.7000000000000115E-3</v>
      </c>
      <c r="I62" s="10">
        <v>-5.6999999999999924E-3</v>
      </c>
    </row>
    <row r="65" spans="1:9" x14ac:dyDescent="0.25">
      <c r="A65" t="s">
        <v>22</v>
      </c>
    </row>
    <row r="66" spans="1:9" ht="15.75" thickBot="1" x14ac:dyDescent="0.3"/>
    <row r="67" spans="1:9" x14ac:dyDescent="0.25">
      <c r="A67" s="12" t="s">
        <v>23</v>
      </c>
      <c r="B67" s="12"/>
    </row>
    <row r="68" spans="1:9" x14ac:dyDescent="0.25">
      <c r="A68" s="9" t="s">
        <v>24</v>
      </c>
      <c r="B68" s="9">
        <v>0.99919464708060157</v>
      </c>
    </row>
    <row r="69" spans="1:9" x14ac:dyDescent="0.25">
      <c r="A69" s="9" t="s">
        <v>25</v>
      </c>
      <c r="B69" s="9">
        <v>0.99838994275452797</v>
      </c>
    </row>
    <row r="70" spans="1:9" x14ac:dyDescent="0.25">
      <c r="A70" s="9" t="s">
        <v>26</v>
      </c>
      <c r="B70" s="9">
        <v>0.99813738475523817</v>
      </c>
    </row>
    <row r="71" spans="1:9" x14ac:dyDescent="0.25">
      <c r="A71" s="9" t="s">
        <v>27</v>
      </c>
      <c r="B71" s="9">
        <v>9.0334778797623156E-4</v>
      </c>
    </row>
    <row r="72" spans="1:9" ht="15.75" thickBot="1" x14ac:dyDescent="0.3">
      <c r="A72" s="10" t="s">
        <v>28</v>
      </c>
      <c r="B72" s="10">
        <v>60</v>
      </c>
    </row>
    <row r="74" spans="1:9" ht="15.75" thickBot="1" x14ac:dyDescent="0.3">
      <c r="A74" t="s">
        <v>29</v>
      </c>
    </row>
    <row r="75" spans="1:9" x14ac:dyDescent="0.25">
      <c r="A75" s="11"/>
      <c r="B75" s="11" t="s">
        <v>34</v>
      </c>
      <c r="C75" s="11" t="s">
        <v>35</v>
      </c>
      <c r="D75" s="11" t="s">
        <v>36</v>
      </c>
      <c r="E75" s="11" t="s">
        <v>37</v>
      </c>
      <c r="F75" s="11" t="s">
        <v>38</v>
      </c>
    </row>
    <row r="76" spans="1:9" x14ac:dyDescent="0.25">
      <c r="A76" s="9" t="s">
        <v>30</v>
      </c>
      <c r="B76" s="9">
        <v>8</v>
      </c>
      <c r="C76" s="9">
        <v>2.5807089434805204E-2</v>
      </c>
      <c r="D76" s="9">
        <v>3.2258861793506505E-3</v>
      </c>
      <c r="E76" s="9">
        <v>3953.1115449215995</v>
      </c>
      <c r="F76" s="9">
        <v>2.049772479678286E-68</v>
      </c>
    </row>
    <row r="77" spans="1:9" x14ac:dyDescent="0.25">
      <c r="A77" s="9" t="s">
        <v>31</v>
      </c>
      <c r="B77" s="9">
        <v>51</v>
      </c>
      <c r="C77" s="9">
        <v>4.1617898528119081E-5</v>
      </c>
      <c r="D77" s="9">
        <v>8.1603722604155061E-7</v>
      </c>
      <c r="E77" s="9"/>
      <c r="F77" s="9"/>
    </row>
    <row r="78" spans="1:9" ht="15.75" thickBot="1" x14ac:dyDescent="0.3">
      <c r="A78" s="10" t="s">
        <v>32</v>
      </c>
      <c r="B78" s="10">
        <v>59</v>
      </c>
      <c r="C78" s="10">
        <v>2.5848707333333325E-2</v>
      </c>
      <c r="D78" s="10"/>
      <c r="E78" s="10"/>
      <c r="F78" s="10"/>
    </row>
    <row r="79" spans="1:9" ht="15.75" thickBot="1" x14ac:dyDescent="0.3"/>
    <row r="80" spans="1:9" x14ac:dyDescent="0.25">
      <c r="A80" s="11"/>
      <c r="B80" s="11" t="s">
        <v>39</v>
      </c>
      <c r="C80" s="11" t="s">
        <v>27</v>
      </c>
      <c r="D80" s="11" t="s">
        <v>40</v>
      </c>
      <c r="E80" s="11" t="s">
        <v>41</v>
      </c>
      <c r="F80" s="11" t="s">
        <v>42</v>
      </c>
      <c r="G80" s="11" t="s">
        <v>43</v>
      </c>
      <c r="H80" s="11" t="s">
        <v>44</v>
      </c>
      <c r="I80" s="11" t="s">
        <v>45</v>
      </c>
    </row>
    <row r="81" spans="1:9" x14ac:dyDescent="0.25">
      <c r="A81" s="9" t="s">
        <v>33</v>
      </c>
      <c r="B81" s="9">
        <v>1.7879624678936423</v>
      </c>
      <c r="C81" s="9">
        <v>0.28411711926061622</v>
      </c>
      <c r="D81" s="9">
        <v>6.2930472917176532</v>
      </c>
      <c r="E81" s="9">
        <v>7.1073618716217016E-8</v>
      </c>
      <c r="F81" s="9">
        <v>1.2175735503971405</v>
      </c>
      <c r="G81" s="9">
        <v>2.3583513853901441</v>
      </c>
      <c r="H81" s="9">
        <v>1.2175735503971405</v>
      </c>
      <c r="I81" s="9">
        <v>2.3583513853901441</v>
      </c>
    </row>
    <row r="82" spans="1:9" x14ac:dyDescent="0.25">
      <c r="A82" s="9" t="s">
        <v>46</v>
      </c>
      <c r="B82" s="9">
        <v>1.5902533878971194E-13</v>
      </c>
      <c r="C82" s="9">
        <v>3.7909806250097978E-14</v>
      </c>
      <c r="D82" s="9">
        <v>4.1948338575141344</v>
      </c>
      <c r="E82" s="9">
        <v>1.0903230287968055E-4</v>
      </c>
      <c r="F82" s="9">
        <v>8.2918227026197439E-14</v>
      </c>
      <c r="G82" s="9">
        <v>2.3513245055322644E-13</v>
      </c>
      <c r="H82" s="9">
        <v>8.2918227026197439E-14</v>
      </c>
      <c r="I82" s="9">
        <v>2.3513245055322644E-13</v>
      </c>
    </row>
    <row r="83" spans="1:9" x14ac:dyDescent="0.25">
      <c r="A83" s="9" t="s">
        <v>47</v>
      </c>
      <c r="B83" s="9">
        <v>-6.0885166718902357E-11</v>
      </c>
      <c r="C83" s="9">
        <v>1.3810718107200904E-11</v>
      </c>
      <c r="D83" s="9">
        <v>-4.4085445989341316</v>
      </c>
      <c r="E83" s="9">
        <v>5.3779614594261735E-5</v>
      </c>
      <c r="F83" s="9">
        <v>-8.861134024732592E-11</v>
      </c>
      <c r="G83" s="9">
        <v>-3.3158993190478795E-11</v>
      </c>
      <c r="H83" s="9">
        <v>-8.861134024732592E-11</v>
      </c>
      <c r="I83" s="9">
        <v>-3.3158993190478795E-11</v>
      </c>
    </row>
    <row r="84" spans="1:9" x14ac:dyDescent="0.25">
      <c r="A84" s="9" t="s">
        <v>48</v>
      </c>
      <c r="B84" s="9">
        <v>9.9017194084885107E-9</v>
      </c>
      <c r="C84" s="9">
        <v>2.1417466212185105E-9</v>
      </c>
      <c r="D84" s="9">
        <v>4.6231983327958259</v>
      </c>
      <c r="E84" s="9">
        <v>2.6108257434828302E-5</v>
      </c>
      <c r="F84" s="9">
        <v>5.6019836516014532E-9</v>
      </c>
      <c r="G84" s="9">
        <v>1.4201455165375568E-8</v>
      </c>
      <c r="H84" s="9">
        <v>5.6019836516014532E-9</v>
      </c>
      <c r="I84" s="9">
        <v>1.4201455165375568E-8</v>
      </c>
    </row>
    <row r="85" spans="1:9" x14ac:dyDescent="0.25">
      <c r="A85" s="9" t="s">
        <v>49</v>
      </c>
      <c r="B85" s="9">
        <v>-8.9069005070562462E-7</v>
      </c>
      <c r="C85" s="9">
        <v>1.8422838583311386E-7</v>
      </c>
      <c r="D85" s="9">
        <v>-4.8347058281912645</v>
      </c>
      <c r="E85" s="9">
        <v>1.2668604817195111E-5</v>
      </c>
      <c r="F85" s="9">
        <v>-1.2605439681356677E-6</v>
      </c>
      <c r="G85" s="9">
        <v>-5.2083613327558159E-7</v>
      </c>
      <c r="H85" s="9">
        <v>-1.2605439681356677E-6</v>
      </c>
      <c r="I85" s="9">
        <v>-5.2083613327558159E-7</v>
      </c>
    </row>
    <row r="86" spans="1:9" x14ac:dyDescent="0.25">
      <c r="A86" s="9" t="s">
        <v>63</v>
      </c>
      <c r="B86" s="9">
        <v>4.8319582433946873E-5</v>
      </c>
      <c r="C86" s="9">
        <v>9.5898314396180201E-6</v>
      </c>
      <c r="D86" s="9">
        <v>5.0386268766233417</v>
      </c>
      <c r="E86" s="9">
        <v>6.2514496488514965E-6</v>
      </c>
      <c r="F86" s="9">
        <v>2.9067192475705196E-5</v>
      </c>
      <c r="G86" s="9">
        <v>6.7571972392188546E-5</v>
      </c>
      <c r="H86" s="9">
        <v>2.9067192475705196E-5</v>
      </c>
      <c r="I86" s="9">
        <v>6.7571972392188546E-5</v>
      </c>
    </row>
    <row r="87" spans="1:9" x14ac:dyDescent="0.25">
      <c r="A87" s="9" t="s">
        <v>64</v>
      </c>
      <c r="B87" s="9">
        <v>-1.6140335413274572E-3</v>
      </c>
      <c r="C87" s="9">
        <v>3.0854636905239876E-4</v>
      </c>
      <c r="D87" s="9">
        <v>-5.2310890783918271</v>
      </c>
      <c r="E87" s="9">
        <v>3.1868453508876089E-6</v>
      </c>
      <c r="F87" s="9">
        <v>-2.233466224226933E-3</v>
      </c>
      <c r="G87" s="9">
        <v>-9.9460085842798147E-4</v>
      </c>
      <c r="H87" s="9">
        <v>-2.233466224226933E-3</v>
      </c>
      <c r="I87" s="9">
        <v>-9.9460085842798147E-4</v>
      </c>
    </row>
    <row r="88" spans="1:9" x14ac:dyDescent="0.25">
      <c r="A88" s="9" t="s">
        <v>67</v>
      </c>
      <c r="B88" s="9">
        <v>3.236157896828927E-2</v>
      </c>
      <c r="C88" s="9">
        <v>5.9773024240339446E-3</v>
      </c>
      <c r="D88" s="9">
        <v>5.4140775675273902</v>
      </c>
      <c r="E88" s="9">
        <v>1.670017645453943E-6</v>
      </c>
      <c r="F88" s="9">
        <v>2.0361643631529223E-2</v>
      </c>
      <c r="G88" s="9">
        <v>4.4361514305049317E-2</v>
      </c>
      <c r="H88" s="9">
        <v>2.0361643631529223E-2</v>
      </c>
      <c r="I88" s="9">
        <v>4.4361514305049317E-2</v>
      </c>
    </row>
    <row r="89" spans="1:9" ht="15.75" thickBot="1" x14ac:dyDescent="0.3">
      <c r="A89" s="10" t="s">
        <v>68</v>
      </c>
      <c r="B89" s="10">
        <v>-0.35797978929200769</v>
      </c>
      <c r="C89" s="10">
        <v>6.3603005831918566E-2</v>
      </c>
      <c r="D89" s="10">
        <v>-5.6283470350132241</v>
      </c>
      <c r="E89" s="10">
        <v>7.7902593543660909E-7</v>
      </c>
      <c r="F89" s="10">
        <v>-0.48566815154347082</v>
      </c>
      <c r="G89" s="10">
        <v>-0.23029142704054456</v>
      </c>
      <c r="H89" s="10">
        <v>-0.48566815154347082</v>
      </c>
      <c r="I89" s="10">
        <v>-0.23029142704054456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A233-71EE-4DC8-8A7D-C9764B112C6D}">
  <dimension ref="A1:I87"/>
  <sheetViews>
    <sheetView topLeftCell="A58" workbookViewId="0">
      <selection activeCell="A78" sqref="A78:B87"/>
    </sheetView>
  </sheetViews>
  <sheetFormatPr defaultRowHeight="15" x14ac:dyDescent="0.25"/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1</v>
      </c>
    </row>
    <row r="5" spans="1:9" x14ac:dyDescent="0.25">
      <c r="A5" s="9" t="s">
        <v>25</v>
      </c>
      <c r="B5" s="9">
        <v>1</v>
      </c>
    </row>
    <row r="6" spans="1:9" x14ac:dyDescent="0.25">
      <c r="A6" s="9" t="s">
        <v>26</v>
      </c>
      <c r="B6" s="9">
        <v>65535</v>
      </c>
    </row>
    <row r="7" spans="1:9" x14ac:dyDescent="0.25">
      <c r="A7" s="9" t="s">
        <v>27</v>
      </c>
      <c r="B7" s="9">
        <v>0</v>
      </c>
    </row>
    <row r="8" spans="1:9" ht="15.75" thickBot="1" x14ac:dyDescent="0.3">
      <c r="A8" s="10" t="s">
        <v>28</v>
      </c>
      <c r="B8" s="10">
        <v>4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3</v>
      </c>
      <c r="C12" s="9">
        <v>6603348.9044967499</v>
      </c>
      <c r="D12" s="9">
        <v>2201116.3014989165</v>
      </c>
      <c r="E12" s="9" t="e">
        <v>#NUM!</v>
      </c>
      <c r="F12" s="9" t="e">
        <v>#NUM!</v>
      </c>
    </row>
    <row r="13" spans="1:9" x14ac:dyDescent="0.25">
      <c r="A13" s="9" t="s">
        <v>31</v>
      </c>
      <c r="B13" s="9">
        <v>0</v>
      </c>
      <c r="C13" s="9">
        <v>0</v>
      </c>
      <c r="D13" s="9">
        <v>65535</v>
      </c>
      <c r="E13" s="9"/>
      <c r="F13" s="9"/>
    </row>
    <row r="14" spans="1:9" ht="15.75" thickBot="1" x14ac:dyDescent="0.3">
      <c r="A14" s="10" t="s">
        <v>32</v>
      </c>
      <c r="B14" s="10">
        <v>3</v>
      </c>
      <c r="C14" s="10">
        <v>6603348.9044967499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10482.592000000046</v>
      </c>
      <c r="C17" s="9">
        <v>0</v>
      </c>
      <c r="D17" s="9">
        <v>65535</v>
      </c>
      <c r="E17" s="9" t="e">
        <v>#NUM!</v>
      </c>
      <c r="F17" s="9">
        <v>10482.592000000046</v>
      </c>
      <c r="G17" s="9">
        <v>10482.592000000046</v>
      </c>
      <c r="H17" s="9">
        <v>10482.592000000046</v>
      </c>
      <c r="I17" s="9">
        <v>10482.592000000046</v>
      </c>
    </row>
    <row r="18" spans="1:9" x14ac:dyDescent="0.25">
      <c r="A18" s="9" t="s">
        <v>46</v>
      </c>
      <c r="B18" s="9">
        <v>2.666666657081771E-4</v>
      </c>
      <c r="C18" s="9">
        <v>0</v>
      </c>
      <c r="D18" s="9">
        <v>65535</v>
      </c>
      <c r="E18" s="9" t="e">
        <v>#NUM!</v>
      </c>
      <c r="F18" s="9">
        <v>2.666666657081771E-4</v>
      </c>
      <c r="G18" s="9">
        <v>2.666666657081771E-4</v>
      </c>
      <c r="H18" s="9">
        <v>2.666666657081771E-4</v>
      </c>
      <c r="I18" s="9">
        <v>2.666666657081771E-4</v>
      </c>
    </row>
    <row r="19" spans="1:9" x14ac:dyDescent="0.25">
      <c r="A19" s="9" t="s">
        <v>47</v>
      </c>
      <c r="B19" s="9">
        <v>-3.1999999892792634E-3</v>
      </c>
      <c r="C19" s="9">
        <v>0</v>
      </c>
      <c r="D19" s="9">
        <v>65535</v>
      </c>
      <c r="E19" s="9" t="e">
        <v>#NUM!</v>
      </c>
      <c r="F19" s="9">
        <v>-3.1999999892792634E-3</v>
      </c>
      <c r="G19" s="9">
        <v>-3.1999999892792634E-3</v>
      </c>
      <c r="H19" s="9">
        <v>-3.1999999892792634E-3</v>
      </c>
      <c r="I19" s="9">
        <v>-3.1999999892792634E-3</v>
      </c>
    </row>
    <row r="20" spans="1:9" ht="15.75" thickBot="1" x14ac:dyDescent="0.3">
      <c r="A20" s="10" t="s">
        <v>48</v>
      </c>
      <c r="B20" s="10">
        <v>-1338.1724666667055</v>
      </c>
      <c r="C20" s="10">
        <v>0</v>
      </c>
      <c r="D20" s="10">
        <v>65535</v>
      </c>
      <c r="E20" s="10" t="e">
        <v>#NUM!</v>
      </c>
      <c r="F20" s="10">
        <v>-1338.1724666667055</v>
      </c>
      <c r="G20" s="10">
        <v>-1338.1724666667055</v>
      </c>
      <c r="H20" s="10">
        <v>-1338.1724666667055</v>
      </c>
      <c r="I20" s="10">
        <v>-1338.1724666667055</v>
      </c>
    </row>
    <row r="23" spans="1:9" x14ac:dyDescent="0.25">
      <c r="A23" t="s">
        <v>22</v>
      </c>
    </row>
    <row r="24" spans="1:9" ht="15.75" thickBot="1" x14ac:dyDescent="0.3"/>
    <row r="25" spans="1:9" x14ac:dyDescent="0.25">
      <c r="A25" s="12" t="s">
        <v>23</v>
      </c>
      <c r="B25" s="12"/>
    </row>
    <row r="26" spans="1:9" x14ac:dyDescent="0.25">
      <c r="A26" s="9" t="s">
        <v>24</v>
      </c>
      <c r="B26" s="9">
        <v>0.9999999999998247</v>
      </c>
    </row>
    <row r="27" spans="1:9" x14ac:dyDescent="0.25">
      <c r="A27" s="9" t="s">
        <v>25</v>
      </c>
      <c r="B27" s="9">
        <v>0.9999999999996495</v>
      </c>
    </row>
    <row r="28" spans="1:9" x14ac:dyDescent="0.25">
      <c r="A28" s="9" t="s">
        <v>26</v>
      </c>
      <c r="B28" s="9">
        <v>0.99999999999953271</v>
      </c>
    </row>
    <row r="29" spans="1:9" x14ac:dyDescent="0.25">
      <c r="A29" s="9" t="s">
        <v>27</v>
      </c>
      <c r="B29" s="9">
        <v>3.1622776593759854E-4</v>
      </c>
    </row>
    <row r="30" spans="1:9" ht="15.75" thickBot="1" x14ac:dyDescent="0.3">
      <c r="A30" s="10" t="s">
        <v>28</v>
      </c>
      <c r="B30" s="10">
        <v>5</v>
      </c>
    </row>
    <row r="32" spans="1:9" ht="15.75" thickBot="1" x14ac:dyDescent="0.3">
      <c r="A32" t="s">
        <v>29</v>
      </c>
    </row>
    <row r="33" spans="1:9" x14ac:dyDescent="0.25">
      <c r="A33" s="11"/>
      <c r="B33" s="11" t="s">
        <v>34</v>
      </c>
      <c r="C33" s="11" t="s">
        <v>35</v>
      </c>
      <c r="D33" s="11" t="s">
        <v>36</v>
      </c>
      <c r="E33" s="11" t="s">
        <v>37</v>
      </c>
      <c r="F33" s="11" t="s">
        <v>38</v>
      </c>
    </row>
    <row r="34" spans="1:9" x14ac:dyDescent="0.25">
      <c r="A34" s="9" t="s">
        <v>30</v>
      </c>
      <c r="B34" s="9">
        <v>1</v>
      </c>
      <c r="C34" s="9">
        <v>855816.99392250006</v>
      </c>
      <c r="D34" s="9">
        <v>855816.99392250006</v>
      </c>
      <c r="E34" s="9">
        <v>8558169943513.9609</v>
      </c>
      <c r="F34" s="9">
        <v>8.8084478338397854E-20</v>
      </c>
    </row>
    <row r="35" spans="1:9" x14ac:dyDescent="0.25">
      <c r="A35" s="9" t="s">
        <v>31</v>
      </c>
      <c r="B35" s="9">
        <v>3</v>
      </c>
      <c r="C35" s="9">
        <v>2.9999999984965381E-7</v>
      </c>
      <c r="D35" s="9">
        <v>9.9999999949884603E-8</v>
      </c>
      <c r="E35" s="9"/>
      <c r="F35" s="9"/>
    </row>
    <row r="36" spans="1:9" ht="15.75" thickBot="1" x14ac:dyDescent="0.3">
      <c r="A36" s="10" t="s">
        <v>32</v>
      </c>
      <c r="B36" s="10">
        <v>4</v>
      </c>
      <c r="C36" s="10">
        <v>855816.99392280006</v>
      </c>
      <c r="D36" s="10"/>
      <c r="E36" s="10"/>
      <c r="F36" s="10"/>
    </row>
    <row r="37" spans="1:9" ht="15.75" thickBot="1" x14ac:dyDescent="0.3"/>
    <row r="38" spans="1:9" x14ac:dyDescent="0.25">
      <c r="A38" s="11"/>
      <c r="B38" s="11" t="s">
        <v>39</v>
      </c>
      <c r="C38" s="11" t="s">
        <v>27</v>
      </c>
      <c r="D38" s="11" t="s">
        <v>40</v>
      </c>
      <c r="E38" s="11" t="s">
        <v>41</v>
      </c>
      <c r="F38" s="11" t="s">
        <v>42</v>
      </c>
      <c r="G38" s="11" t="s">
        <v>43</v>
      </c>
      <c r="H38" s="11" t="s">
        <v>44</v>
      </c>
      <c r="I38" s="11" t="s">
        <v>45</v>
      </c>
    </row>
    <row r="39" spans="1:9" x14ac:dyDescent="0.25">
      <c r="A39" s="9" t="s">
        <v>33</v>
      </c>
      <c r="B39" s="9">
        <v>5254.4007999999994</v>
      </c>
      <c r="C39" s="9">
        <v>8.1240384026002633E-4</v>
      </c>
      <c r="D39" s="9">
        <v>6467720.2883706484</v>
      </c>
      <c r="E39" s="9">
        <v>8.1511156921396528E-21</v>
      </c>
      <c r="F39" s="9">
        <v>5254.3982145683995</v>
      </c>
      <c r="G39" s="9">
        <v>5254.4033854315994</v>
      </c>
      <c r="H39" s="9">
        <v>5254.3982145683995</v>
      </c>
      <c r="I39" s="9">
        <v>5254.4033854315994</v>
      </c>
    </row>
    <row r="40" spans="1:9" ht="15.75" thickBot="1" x14ac:dyDescent="0.3">
      <c r="A40" s="10" t="s">
        <v>46</v>
      </c>
      <c r="B40" s="10">
        <v>-292.54349999999994</v>
      </c>
      <c r="C40" s="10">
        <v>9.9999999974942304E-5</v>
      </c>
      <c r="D40" s="10">
        <v>-2925435.0007330459</v>
      </c>
      <c r="E40" s="10">
        <v>8.8084478338397854E-20</v>
      </c>
      <c r="F40" s="10">
        <v>-292.54381824463036</v>
      </c>
      <c r="G40" s="10">
        <v>-292.54318175536952</v>
      </c>
      <c r="H40" s="10">
        <v>-292.54381824463036</v>
      </c>
      <c r="I40" s="10">
        <v>-292.54318175536952</v>
      </c>
    </row>
    <row r="43" spans="1:9" x14ac:dyDescent="0.25">
      <c r="A43" t="s">
        <v>22</v>
      </c>
    </row>
    <row r="44" spans="1:9" ht="15.75" thickBot="1" x14ac:dyDescent="0.3"/>
    <row r="45" spans="1:9" x14ac:dyDescent="0.25">
      <c r="A45" s="12" t="s">
        <v>23</v>
      </c>
      <c r="B45" s="12"/>
    </row>
    <row r="46" spans="1:9" x14ac:dyDescent="0.25">
      <c r="A46" s="9" t="s">
        <v>24</v>
      </c>
      <c r="B46" s="9">
        <v>0.9999999999964605</v>
      </c>
    </row>
    <row r="47" spans="1:9" x14ac:dyDescent="0.25">
      <c r="A47" s="9" t="s">
        <v>25</v>
      </c>
      <c r="B47" s="9">
        <v>0.999999999992921</v>
      </c>
    </row>
    <row r="48" spans="1:9" x14ac:dyDescent="0.25">
      <c r="A48" s="9" t="s">
        <v>26</v>
      </c>
      <c r="B48" s="9">
        <v>0.99999999999056133</v>
      </c>
    </row>
    <row r="49" spans="1:9" x14ac:dyDescent="0.25">
      <c r="A49" s="9" t="s">
        <v>27</v>
      </c>
      <c r="B49" s="9">
        <v>3.6514837179663702E-4</v>
      </c>
    </row>
    <row r="50" spans="1:9" ht="15.75" thickBot="1" x14ac:dyDescent="0.3">
      <c r="A50" s="10" t="s">
        <v>28</v>
      </c>
      <c r="B50" s="10">
        <v>5</v>
      </c>
    </row>
    <row r="52" spans="1:9" ht="15.75" thickBot="1" x14ac:dyDescent="0.3">
      <c r="A52" t="s">
        <v>29</v>
      </c>
    </row>
    <row r="53" spans="1:9" x14ac:dyDescent="0.25">
      <c r="A53" s="11"/>
      <c r="B53" s="11" t="s">
        <v>34</v>
      </c>
      <c r="C53" s="11" t="s">
        <v>35</v>
      </c>
      <c r="D53" s="11" t="s">
        <v>36</v>
      </c>
      <c r="E53" s="11" t="s">
        <v>37</v>
      </c>
      <c r="F53" s="11" t="s">
        <v>38</v>
      </c>
    </row>
    <row r="54" spans="1:9" x14ac:dyDescent="0.25">
      <c r="A54" s="9" t="s">
        <v>30</v>
      </c>
      <c r="B54" s="9">
        <v>1</v>
      </c>
      <c r="C54" s="9">
        <v>56505.890361599959</v>
      </c>
      <c r="D54" s="9">
        <v>56505.890361599959</v>
      </c>
      <c r="E54" s="9">
        <v>423794177418.30487</v>
      </c>
      <c r="F54" s="9">
        <v>7.9935237128624271E-18</v>
      </c>
    </row>
    <row r="55" spans="1:9" x14ac:dyDescent="0.25">
      <c r="A55" s="9" t="s">
        <v>31</v>
      </c>
      <c r="B55" s="9">
        <v>3</v>
      </c>
      <c r="C55" s="9">
        <v>4.0000000027720512E-7</v>
      </c>
      <c r="D55" s="9">
        <v>1.3333333342573505E-7</v>
      </c>
      <c r="E55" s="9"/>
      <c r="F55" s="9"/>
    </row>
    <row r="56" spans="1:9" ht="15.75" thickBot="1" x14ac:dyDescent="0.3">
      <c r="A56" s="10" t="s">
        <v>32</v>
      </c>
      <c r="B56" s="10">
        <v>4</v>
      </c>
      <c r="C56" s="10">
        <v>56505.890361999962</v>
      </c>
      <c r="D56" s="10"/>
      <c r="E56" s="10"/>
      <c r="F56" s="10"/>
    </row>
    <row r="57" spans="1:9" ht="15.75" thickBot="1" x14ac:dyDescent="0.3"/>
    <row r="58" spans="1:9" x14ac:dyDescent="0.25">
      <c r="A58" s="11"/>
      <c r="B58" s="11" t="s">
        <v>39</v>
      </c>
      <c r="C58" s="11" t="s">
        <v>27</v>
      </c>
      <c r="D58" s="11" t="s">
        <v>40</v>
      </c>
      <c r="E58" s="11" t="s">
        <v>41</v>
      </c>
      <c r="F58" s="11" t="s">
        <v>42</v>
      </c>
      <c r="G58" s="11" t="s">
        <v>43</v>
      </c>
      <c r="H58" s="11" t="s">
        <v>44</v>
      </c>
      <c r="I58" s="11" t="s">
        <v>45</v>
      </c>
    </row>
    <row r="59" spans="1:9" x14ac:dyDescent="0.25">
      <c r="A59" s="9" t="s">
        <v>33</v>
      </c>
      <c r="B59" s="9">
        <v>3080.6691999999994</v>
      </c>
      <c r="C59" s="9">
        <v>1.5099668875773631E-3</v>
      </c>
      <c r="D59" s="9">
        <v>2040223.0176998908</v>
      </c>
      <c r="E59" s="9">
        <v>2.596795902178077E-19</v>
      </c>
      <c r="F59" s="9">
        <v>3080.6643946114568</v>
      </c>
      <c r="G59" s="9">
        <v>3080.6740053885419</v>
      </c>
      <c r="H59" s="9">
        <v>3080.6643946114568</v>
      </c>
      <c r="I59" s="9">
        <v>3080.6740053885419</v>
      </c>
    </row>
    <row r="60" spans="1:9" ht="15.75" thickBot="1" x14ac:dyDescent="0.3">
      <c r="A60" s="10" t="s">
        <v>46</v>
      </c>
      <c r="B60" s="10">
        <v>-75.170399999999958</v>
      </c>
      <c r="C60" s="10">
        <v>1.1547005387793627E-4</v>
      </c>
      <c r="D60" s="10">
        <v>-650994.75990080344</v>
      </c>
      <c r="E60" s="10">
        <v>7.9935237128624271E-18</v>
      </c>
      <c r="F60" s="10">
        <v>-75.170767477246287</v>
      </c>
      <c r="G60" s="10">
        <v>-75.17003252275363</v>
      </c>
      <c r="H60" s="10">
        <v>-75.170767477246287</v>
      </c>
      <c r="I60" s="10">
        <v>-75.17003252275363</v>
      </c>
    </row>
    <row r="63" spans="1:9" x14ac:dyDescent="0.25">
      <c r="A63" t="s">
        <v>22</v>
      </c>
    </row>
    <row r="64" spans="1:9" ht="15.75" thickBot="1" x14ac:dyDescent="0.3"/>
    <row r="65" spans="1:9" x14ac:dyDescent="0.25">
      <c r="A65" s="12" t="s">
        <v>23</v>
      </c>
      <c r="B65" s="12"/>
    </row>
    <row r="66" spans="1:9" x14ac:dyDescent="0.25">
      <c r="A66" s="9" t="s">
        <v>24</v>
      </c>
      <c r="B66" s="9">
        <v>0.9972454293729438</v>
      </c>
    </row>
    <row r="67" spans="1:9" x14ac:dyDescent="0.25">
      <c r="A67" s="9" t="s">
        <v>25</v>
      </c>
      <c r="B67" s="9">
        <v>0.994498446405227</v>
      </c>
    </row>
    <row r="68" spans="1:9" x14ac:dyDescent="0.25">
      <c r="A68" s="9" t="s">
        <v>26</v>
      </c>
      <c r="B68" s="9">
        <v>0.99363545760604699</v>
      </c>
    </row>
    <row r="69" spans="1:9" x14ac:dyDescent="0.25">
      <c r="A69" s="9" t="s">
        <v>27</v>
      </c>
      <c r="B69" s="9">
        <v>16.867068325182508</v>
      </c>
    </row>
    <row r="70" spans="1:9" ht="15.75" thickBot="1" x14ac:dyDescent="0.3">
      <c r="A70" s="10" t="s">
        <v>28</v>
      </c>
      <c r="B70" s="10">
        <v>60</v>
      </c>
    </row>
    <row r="72" spans="1:9" ht="15.75" thickBot="1" x14ac:dyDescent="0.3">
      <c r="A72" t="s">
        <v>29</v>
      </c>
    </row>
    <row r="73" spans="1:9" x14ac:dyDescent="0.25">
      <c r="A73" s="11"/>
      <c r="B73" s="11" t="s">
        <v>34</v>
      </c>
      <c r="C73" s="11" t="s">
        <v>35</v>
      </c>
      <c r="D73" s="11" t="s">
        <v>36</v>
      </c>
      <c r="E73" s="11" t="s">
        <v>37</v>
      </c>
      <c r="F73" s="11" t="s">
        <v>38</v>
      </c>
    </row>
    <row r="74" spans="1:9" x14ac:dyDescent="0.25">
      <c r="A74" s="9" t="s">
        <v>30</v>
      </c>
      <c r="B74" s="9">
        <v>8</v>
      </c>
      <c r="C74" s="9">
        <v>2622817.9387191935</v>
      </c>
      <c r="D74" s="9">
        <v>327852.24233989918</v>
      </c>
      <c r="E74" s="9">
        <v>1152.3885910803267</v>
      </c>
      <c r="F74" s="9">
        <v>8.2173708634100408E-55</v>
      </c>
    </row>
    <row r="75" spans="1:9" x14ac:dyDescent="0.25">
      <c r="A75" s="9" t="s">
        <v>31</v>
      </c>
      <c r="B75" s="9">
        <v>51</v>
      </c>
      <c r="C75" s="9">
        <v>14509.397688205128</v>
      </c>
      <c r="D75" s="9">
        <v>284.49799388637507</v>
      </c>
      <c r="E75" s="9"/>
      <c r="F75" s="9"/>
    </row>
    <row r="76" spans="1:9" ht="15.75" thickBot="1" x14ac:dyDescent="0.3">
      <c r="A76" s="10" t="s">
        <v>32</v>
      </c>
      <c r="B76" s="10">
        <v>59</v>
      </c>
      <c r="C76" s="10">
        <v>2637327.3364073988</v>
      </c>
      <c r="D76" s="10"/>
      <c r="E76" s="10"/>
      <c r="F76" s="10"/>
    </row>
    <row r="77" spans="1:9" ht="15.75" thickBot="1" x14ac:dyDescent="0.3"/>
    <row r="78" spans="1:9" x14ac:dyDescent="0.25">
      <c r="A78" s="11"/>
      <c r="B78" s="11" t="s">
        <v>39</v>
      </c>
      <c r="C78" s="11" t="s">
        <v>27</v>
      </c>
      <c r="D78" s="11" t="s">
        <v>40</v>
      </c>
      <c r="E78" s="11" t="s">
        <v>41</v>
      </c>
      <c r="F78" s="11" t="s">
        <v>42</v>
      </c>
      <c r="G78" s="11" t="s">
        <v>43</v>
      </c>
      <c r="H78" s="11" t="s">
        <v>44</v>
      </c>
      <c r="I78" s="11" t="s">
        <v>45</v>
      </c>
    </row>
    <row r="79" spans="1:9" x14ac:dyDescent="0.25">
      <c r="A79" s="9" t="s">
        <v>33</v>
      </c>
      <c r="B79" s="9">
        <v>30224.616192660294</v>
      </c>
      <c r="C79" s="9">
        <v>5304.9588724714931</v>
      </c>
      <c r="D79" s="9">
        <v>5.6974270525454882</v>
      </c>
      <c r="E79" s="9">
        <v>6.0851839473259435E-7</v>
      </c>
      <c r="F79" s="9">
        <v>19574.466858093532</v>
      </c>
      <c r="G79" s="9">
        <v>40874.765527227057</v>
      </c>
      <c r="H79" s="9">
        <v>19574.466858093532</v>
      </c>
      <c r="I79" s="9">
        <v>40874.765527227057</v>
      </c>
    </row>
    <row r="80" spans="1:9" x14ac:dyDescent="0.25">
      <c r="A80" s="9" t="s">
        <v>46</v>
      </c>
      <c r="B80" s="9">
        <v>2.6707446464687371E-9</v>
      </c>
      <c r="C80" s="9">
        <v>7.0784176451833833E-10</v>
      </c>
      <c r="D80" s="9">
        <v>3.7730814715151566</v>
      </c>
      <c r="E80" s="9">
        <v>4.2122066869563254E-4</v>
      </c>
      <c r="F80" s="9">
        <v>1.249693008069998E-9</v>
      </c>
      <c r="G80" s="9">
        <v>4.0917962848674759E-9</v>
      </c>
      <c r="H80" s="9">
        <v>1.249693008069998E-9</v>
      </c>
      <c r="I80" s="9">
        <v>4.0917962848674759E-9</v>
      </c>
    </row>
    <row r="81" spans="1:9" x14ac:dyDescent="0.25">
      <c r="A81" s="9" t="s">
        <v>47</v>
      </c>
      <c r="B81" s="9">
        <v>-1.0195822018141228E-6</v>
      </c>
      <c r="C81" s="9">
        <v>2.5787003525614661E-7</v>
      </c>
      <c r="D81" s="9">
        <v>-3.9538607143763516</v>
      </c>
      <c r="E81" s="9">
        <v>2.3779539385312658E-4</v>
      </c>
      <c r="F81" s="9">
        <v>-1.5372778994451349E-6</v>
      </c>
      <c r="G81" s="9">
        <v>-5.0188650418311071E-7</v>
      </c>
      <c r="H81" s="9">
        <v>-1.5372778994451349E-6</v>
      </c>
      <c r="I81" s="9">
        <v>-5.0188650418311071E-7</v>
      </c>
    </row>
    <row r="82" spans="1:9" x14ac:dyDescent="0.25">
      <c r="A82" s="9" t="s">
        <v>48</v>
      </c>
      <c r="B82" s="9">
        <v>1.6552721114474817E-4</v>
      </c>
      <c r="C82" s="9">
        <v>3.9990120168724982E-5</v>
      </c>
      <c r="D82" s="9">
        <v>4.1392026442121521</v>
      </c>
      <c r="E82" s="9">
        <v>1.3075806435176851E-4</v>
      </c>
      <c r="F82" s="9">
        <v>8.5243694921035955E-5</v>
      </c>
      <c r="G82" s="9">
        <v>2.4581072736846039E-4</v>
      </c>
      <c r="H82" s="9">
        <v>8.5243694921035955E-5</v>
      </c>
      <c r="I82" s="9">
        <v>2.4581072736846039E-4</v>
      </c>
    </row>
    <row r="83" spans="1:9" x14ac:dyDescent="0.25">
      <c r="A83" s="9" t="s">
        <v>49</v>
      </c>
      <c r="B83" s="9">
        <v>-1.4884945385266683E-2</v>
      </c>
      <c r="C83" s="9">
        <v>3.4398631541974582E-3</v>
      </c>
      <c r="D83" s="9">
        <v>-4.3271911462825141</v>
      </c>
      <c r="E83" s="9">
        <v>7.0492867403264153E-5</v>
      </c>
      <c r="F83" s="9">
        <v>-2.1790758825740938E-2</v>
      </c>
      <c r="G83" s="9">
        <v>-7.9791319447924287E-3</v>
      </c>
      <c r="H83" s="9">
        <v>-2.1790758825740938E-2</v>
      </c>
      <c r="I83" s="9">
        <v>-7.9791319447924287E-3</v>
      </c>
    </row>
    <row r="84" spans="1:9" x14ac:dyDescent="0.25">
      <c r="A84" s="9" t="s">
        <v>63</v>
      </c>
      <c r="B84" s="9">
        <v>0.80857749543522395</v>
      </c>
      <c r="C84" s="9">
        <v>0.1790587681422168</v>
      </c>
      <c r="D84" s="9">
        <v>4.5157101426779285</v>
      </c>
      <c r="E84" s="9">
        <v>3.7548077374496242E-5</v>
      </c>
      <c r="F84" s="9">
        <v>0.44910201858016341</v>
      </c>
      <c r="G84" s="9">
        <v>1.1680529722902846</v>
      </c>
      <c r="H84" s="9">
        <v>0.44910201858016341</v>
      </c>
      <c r="I84" s="9">
        <v>1.1680529722902846</v>
      </c>
    </row>
    <row r="85" spans="1:9" x14ac:dyDescent="0.25">
      <c r="A85" s="9" t="s">
        <v>64</v>
      </c>
      <c r="B85" s="9">
        <v>-27.09115941789744</v>
      </c>
      <c r="C85" s="9">
        <v>5.761095291939454</v>
      </c>
      <c r="D85" s="9">
        <v>-4.7024320975564509</v>
      </c>
      <c r="E85" s="9">
        <v>1.9936872276910519E-5</v>
      </c>
      <c r="F85" s="9">
        <v>-38.657040825238056</v>
      </c>
      <c r="G85" s="9">
        <v>-15.525278010556825</v>
      </c>
      <c r="H85" s="9">
        <v>-38.657040825238056</v>
      </c>
      <c r="I85" s="9">
        <v>-15.525278010556825</v>
      </c>
    </row>
    <row r="86" spans="1:9" x14ac:dyDescent="0.25">
      <c r="A86" s="9" t="s">
        <v>67</v>
      </c>
      <c r="B86" s="9">
        <v>545.57492645290176</v>
      </c>
      <c r="C86" s="9">
        <v>111.60659242031849</v>
      </c>
      <c r="D86" s="9">
        <v>4.8883754500650571</v>
      </c>
      <c r="E86" s="9">
        <v>1.0528145905462416E-5</v>
      </c>
      <c r="F86" s="9">
        <v>321.5153428496161</v>
      </c>
      <c r="G86" s="9">
        <v>769.63451005618742</v>
      </c>
      <c r="H86" s="9">
        <v>321.5153428496161</v>
      </c>
      <c r="I86" s="9">
        <v>769.63451005618742</v>
      </c>
    </row>
    <row r="87" spans="1:9" ht="15.75" thickBot="1" x14ac:dyDescent="0.3">
      <c r="A87" s="10" t="s">
        <v>68</v>
      </c>
      <c r="B87" s="10">
        <v>-6055.8447920687922</v>
      </c>
      <c r="C87" s="10">
        <v>1187.5783162732214</v>
      </c>
      <c r="D87" s="10">
        <v>-5.0993224691680448</v>
      </c>
      <c r="E87" s="10">
        <v>5.0583001194415985E-6</v>
      </c>
      <c r="F87" s="10">
        <v>-8440.0077457979169</v>
      </c>
      <c r="G87" s="10">
        <v>-3671.6818383396671</v>
      </c>
      <c r="H87" s="10">
        <v>-8440.0077457979169</v>
      </c>
      <c r="I87" s="10">
        <v>-3671.6818383396671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5FC6-9481-4125-BD97-07BD5A86CEB4}">
  <dimension ref="A1:A30"/>
  <sheetViews>
    <sheetView tabSelected="1" workbookViewId="0">
      <selection activeCell="T34" sqref="T34"/>
    </sheetView>
  </sheetViews>
  <sheetFormatPr defaultRowHeight="15" x14ac:dyDescent="0.25"/>
  <sheetData>
    <row r="1" spans="1:1" x14ac:dyDescent="0.25">
      <c r="A1" t="s">
        <v>11</v>
      </c>
    </row>
    <row r="30" spans="1:1" x14ac:dyDescent="0.25">
      <c r="A30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EF87-5106-4BB3-8B5B-48EE1B5E8B71}">
  <dimension ref="A33:N109"/>
  <sheetViews>
    <sheetView topLeftCell="A19" workbookViewId="0">
      <selection activeCell="C51" sqref="C51"/>
    </sheetView>
  </sheetViews>
  <sheetFormatPr defaultRowHeight="15" x14ac:dyDescent="0.25"/>
  <cols>
    <col min="2" max="2" width="14.28515625" bestFit="1" customWidth="1"/>
  </cols>
  <sheetData>
    <row r="33" spans="1:14" x14ac:dyDescent="0.25">
      <c r="K33">
        <v>1</v>
      </c>
      <c r="L33">
        <v>2</v>
      </c>
      <c r="M33">
        <v>3</v>
      </c>
      <c r="N33">
        <v>4</v>
      </c>
    </row>
    <row r="34" spans="1:14" x14ac:dyDescent="0.25">
      <c r="A34" s="1" t="s">
        <v>0</v>
      </c>
      <c r="B34" s="1" t="s">
        <v>51</v>
      </c>
      <c r="C34" t="s">
        <v>56</v>
      </c>
      <c r="K34" t="s">
        <v>52</v>
      </c>
      <c r="L34" t="s">
        <v>53</v>
      </c>
      <c r="M34" t="s">
        <v>54</v>
      </c>
      <c r="N34" t="s">
        <v>55</v>
      </c>
    </row>
    <row r="35" spans="1:14" x14ac:dyDescent="0.25">
      <c r="A35" s="2">
        <v>0</v>
      </c>
      <c r="B35" s="2"/>
      <c r="C35">
        <f>(((A35^4)*-0.00051831)+((A35^3)*0.007515493)-((A35^2)*0.039909859)+0.663253521)</f>
        <v>0.66325352100000001</v>
      </c>
      <c r="K35">
        <f>A35^4</f>
        <v>0</v>
      </c>
      <c r="L35">
        <f>A35^3</f>
        <v>0</v>
      </c>
      <c r="M35">
        <f>A35^2</f>
        <v>0</v>
      </c>
      <c r="N35">
        <f>A35</f>
        <v>0</v>
      </c>
    </row>
    <row r="36" spans="1:14" x14ac:dyDescent="0.25">
      <c r="A36" s="2">
        <v>2.5</v>
      </c>
      <c r="B36" s="2">
        <v>0.51100000000000001</v>
      </c>
      <c r="C36">
        <f t="shared" ref="C36:C39" si="0">(((A36^4)*-0.00051831)+((A36^3)*0.007515493)-((A36^2)*0.039909859)+0.663253521)</f>
        <v>0.51099999600000001</v>
      </c>
      <c r="K36">
        <f t="shared" ref="K36:K99" si="1">A36^4</f>
        <v>39.0625</v>
      </c>
      <c r="L36">
        <f t="shared" ref="L36:L99" si="2">A36^3</f>
        <v>15.625</v>
      </c>
      <c r="M36">
        <f t="shared" ref="M36:M99" si="3">A36^2</f>
        <v>6.25</v>
      </c>
      <c r="N36">
        <f t="shared" ref="N36:N99" si="4">A36</f>
        <v>2.5</v>
      </c>
    </row>
    <row r="37" spans="1:14" x14ac:dyDescent="0.25">
      <c r="A37" s="2">
        <v>3</v>
      </c>
      <c r="B37" s="2">
        <v>0.46500000000000002</v>
      </c>
      <c r="C37">
        <f t="shared" si="0"/>
        <v>0.464999991</v>
      </c>
      <c r="K37">
        <f t="shared" si="1"/>
        <v>81</v>
      </c>
      <c r="L37">
        <f t="shared" si="2"/>
        <v>27</v>
      </c>
      <c r="M37">
        <f t="shared" si="3"/>
        <v>9</v>
      </c>
      <c r="N37">
        <f t="shared" si="4"/>
        <v>3</v>
      </c>
    </row>
    <row r="38" spans="1:14" x14ac:dyDescent="0.25">
      <c r="A38" s="2">
        <f>A37+1</f>
        <v>4</v>
      </c>
      <c r="B38" s="2">
        <v>0.373</v>
      </c>
      <c r="C38">
        <f t="shared" si="0"/>
        <v>0.37299996899999999</v>
      </c>
      <c r="K38">
        <f t="shared" si="1"/>
        <v>256</v>
      </c>
      <c r="L38">
        <f t="shared" si="2"/>
        <v>64</v>
      </c>
      <c r="M38">
        <f t="shared" si="3"/>
        <v>16</v>
      </c>
      <c r="N38">
        <f t="shared" si="4"/>
        <v>4</v>
      </c>
    </row>
    <row r="39" spans="1:14" x14ac:dyDescent="0.25">
      <c r="A39" s="2">
        <f t="shared" ref="A39:A102" si="5">A38+1</f>
        <v>5</v>
      </c>
      <c r="B39" s="2">
        <v>0.28100000000000003</v>
      </c>
      <c r="C39">
        <f t="shared" si="0"/>
        <v>0.28099992099999993</v>
      </c>
      <c r="K39">
        <f t="shared" si="1"/>
        <v>625</v>
      </c>
      <c r="L39">
        <f t="shared" si="2"/>
        <v>125</v>
      </c>
      <c r="M39">
        <f t="shared" si="3"/>
        <v>25</v>
      </c>
      <c r="N39">
        <f t="shared" si="4"/>
        <v>5</v>
      </c>
    </row>
    <row r="40" spans="1:14" x14ac:dyDescent="0.25">
      <c r="A40" s="1">
        <f t="shared" si="5"/>
        <v>6</v>
      </c>
      <c r="B40" s="1">
        <v>0.25800000000000001</v>
      </c>
      <c r="C40">
        <f>(A40*-0.023)+0.396</f>
        <v>0.25800000000000001</v>
      </c>
      <c r="K40">
        <f t="shared" si="1"/>
        <v>1296</v>
      </c>
      <c r="L40">
        <f t="shared" si="2"/>
        <v>216</v>
      </c>
      <c r="M40">
        <f t="shared" si="3"/>
        <v>36</v>
      </c>
      <c r="N40">
        <f t="shared" si="4"/>
        <v>6</v>
      </c>
    </row>
    <row r="41" spans="1:14" x14ac:dyDescent="0.25">
      <c r="A41" s="1">
        <f t="shared" si="5"/>
        <v>7</v>
      </c>
      <c r="B41" s="1">
        <v>0.23499999999999999</v>
      </c>
      <c r="C41">
        <f t="shared" ref="C41:C44" si="6">(A41*-0.023)+0.396</f>
        <v>0.23500000000000001</v>
      </c>
      <c r="K41">
        <f t="shared" si="1"/>
        <v>2401</v>
      </c>
      <c r="L41">
        <f t="shared" si="2"/>
        <v>343</v>
      </c>
      <c r="M41">
        <f t="shared" si="3"/>
        <v>49</v>
      </c>
      <c r="N41">
        <f t="shared" si="4"/>
        <v>7</v>
      </c>
    </row>
    <row r="42" spans="1:14" x14ac:dyDescent="0.25">
      <c r="A42" s="1">
        <f t="shared" si="5"/>
        <v>8</v>
      </c>
      <c r="B42" s="1">
        <v>0.21199999999999999</v>
      </c>
      <c r="C42">
        <f t="shared" si="6"/>
        <v>0.21200000000000002</v>
      </c>
      <c r="K42">
        <f t="shared" si="1"/>
        <v>4096</v>
      </c>
      <c r="L42">
        <f t="shared" si="2"/>
        <v>512</v>
      </c>
      <c r="M42">
        <f t="shared" si="3"/>
        <v>64</v>
      </c>
      <c r="N42">
        <f t="shared" si="4"/>
        <v>8</v>
      </c>
    </row>
    <row r="43" spans="1:14" x14ac:dyDescent="0.25">
      <c r="A43" s="1">
        <f t="shared" si="5"/>
        <v>9</v>
      </c>
      <c r="B43" s="1">
        <v>0.189</v>
      </c>
      <c r="C43">
        <f t="shared" si="6"/>
        <v>0.18900000000000003</v>
      </c>
      <c r="K43">
        <f t="shared" si="1"/>
        <v>6561</v>
      </c>
      <c r="L43">
        <f t="shared" si="2"/>
        <v>729</v>
      </c>
      <c r="M43">
        <f t="shared" si="3"/>
        <v>81</v>
      </c>
      <c r="N43">
        <f t="shared" si="4"/>
        <v>9</v>
      </c>
    </row>
    <row r="44" spans="1:14" x14ac:dyDescent="0.25">
      <c r="A44" s="1">
        <f t="shared" si="5"/>
        <v>10</v>
      </c>
      <c r="B44" s="1">
        <v>0.16600000000000001</v>
      </c>
      <c r="C44">
        <f t="shared" si="6"/>
        <v>0.16600000000000004</v>
      </c>
      <c r="K44">
        <f t="shared" si="1"/>
        <v>10000</v>
      </c>
      <c r="L44">
        <f t="shared" si="2"/>
        <v>1000</v>
      </c>
      <c r="M44">
        <f t="shared" si="3"/>
        <v>100</v>
      </c>
      <c r="N44">
        <f t="shared" si="4"/>
        <v>10</v>
      </c>
    </row>
    <row r="45" spans="1:14" x14ac:dyDescent="0.25">
      <c r="A45" s="2">
        <f t="shared" si="5"/>
        <v>11</v>
      </c>
      <c r="B45" s="2">
        <v>0.158</v>
      </c>
      <c r="C45">
        <f>(A45*-0.0075)+0.2407</f>
        <v>0.15820000000000001</v>
      </c>
      <c r="K45">
        <f t="shared" si="1"/>
        <v>14641</v>
      </c>
      <c r="L45">
        <f t="shared" si="2"/>
        <v>1331</v>
      </c>
      <c r="M45">
        <f t="shared" si="3"/>
        <v>121</v>
      </c>
      <c r="N45">
        <f t="shared" si="4"/>
        <v>11</v>
      </c>
    </row>
    <row r="46" spans="1:14" x14ac:dyDescent="0.25">
      <c r="A46" s="2">
        <f t="shared" si="5"/>
        <v>12</v>
      </c>
      <c r="B46" s="2">
        <v>0.151</v>
      </c>
      <c r="C46">
        <f t="shared" ref="C46:C49" si="7">(A46*-0.0075)+0.2407</f>
        <v>0.1507</v>
      </c>
      <c r="K46">
        <f t="shared" si="1"/>
        <v>20736</v>
      </c>
      <c r="L46">
        <f t="shared" si="2"/>
        <v>1728</v>
      </c>
      <c r="M46">
        <f t="shared" si="3"/>
        <v>144</v>
      </c>
      <c r="N46">
        <f t="shared" si="4"/>
        <v>12</v>
      </c>
    </row>
    <row r="47" spans="1:14" x14ac:dyDescent="0.25">
      <c r="A47" s="2">
        <f t="shared" si="5"/>
        <v>13</v>
      </c>
      <c r="B47" s="2">
        <v>0.14299999999999999</v>
      </c>
      <c r="C47">
        <f t="shared" si="7"/>
        <v>0.14319999999999999</v>
      </c>
      <c r="K47">
        <f t="shared" si="1"/>
        <v>28561</v>
      </c>
      <c r="L47">
        <f t="shared" si="2"/>
        <v>2197</v>
      </c>
      <c r="M47">
        <f t="shared" si="3"/>
        <v>169</v>
      </c>
      <c r="N47">
        <f t="shared" si="4"/>
        <v>13</v>
      </c>
    </row>
    <row r="48" spans="1:14" x14ac:dyDescent="0.25">
      <c r="A48" s="2">
        <f t="shared" si="5"/>
        <v>14</v>
      </c>
      <c r="B48" s="2">
        <v>0.13600000000000001</v>
      </c>
      <c r="C48">
        <f t="shared" si="7"/>
        <v>0.13569999999999999</v>
      </c>
      <c r="K48">
        <f t="shared" si="1"/>
        <v>38416</v>
      </c>
      <c r="L48">
        <f t="shared" si="2"/>
        <v>2744</v>
      </c>
      <c r="M48">
        <f t="shared" si="3"/>
        <v>196</v>
      </c>
      <c r="N48">
        <f t="shared" si="4"/>
        <v>14</v>
      </c>
    </row>
    <row r="49" spans="1:14" x14ac:dyDescent="0.25">
      <c r="A49" s="2">
        <f t="shared" si="5"/>
        <v>15</v>
      </c>
      <c r="B49" s="2">
        <v>0.128</v>
      </c>
      <c r="C49">
        <f t="shared" si="7"/>
        <v>0.12820000000000001</v>
      </c>
      <c r="K49">
        <f t="shared" si="1"/>
        <v>50625</v>
      </c>
      <c r="L49">
        <f t="shared" si="2"/>
        <v>3375</v>
      </c>
      <c r="M49">
        <f t="shared" si="3"/>
        <v>225</v>
      </c>
      <c r="N49">
        <f t="shared" si="4"/>
        <v>15</v>
      </c>
    </row>
    <row r="50" spans="1:14" x14ac:dyDescent="0.25">
      <c r="A50" s="1">
        <f t="shared" si="5"/>
        <v>16</v>
      </c>
      <c r="B50" s="1">
        <v>0.124</v>
      </c>
      <c r="C50">
        <f>(((A50^4)*0.000000033001309)-((A50^3)*0.000006244064527)+((A50^2)*0.000448572566697)-((A50)*0.014982528309102)+0.271878657023084)</f>
        <v>0.12357986663591602</v>
      </c>
      <c r="K50">
        <f t="shared" si="1"/>
        <v>65536</v>
      </c>
      <c r="L50">
        <f t="shared" si="2"/>
        <v>4096</v>
      </c>
      <c r="M50">
        <f t="shared" si="3"/>
        <v>256</v>
      </c>
      <c r="N50">
        <f t="shared" si="4"/>
        <v>16</v>
      </c>
    </row>
    <row r="51" spans="1:14" x14ac:dyDescent="0.25">
      <c r="A51" s="1">
        <f t="shared" si="5"/>
        <v>17</v>
      </c>
      <c r="B51" s="1">
        <v>0.11899999999999999</v>
      </c>
      <c r="C51">
        <f>(((A51^4)*0.000000033001309)-((A51^3)*0.000006244064527)+((A51^2)*0.000448572566697)-((A51)*0.014982528309102)+0.271878657023084)</f>
        <v>0.118892360851621</v>
      </c>
      <c r="K51">
        <f t="shared" si="1"/>
        <v>83521</v>
      </c>
      <c r="L51">
        <f t="shared" si="2"/>
        <v>4913</v>
      </c>
      <c r="M51">
        <f t="shared" si="3"/>
        <v>289</v>
      </c>
      <c r="N51">
        <f t="shared" si="4"/>
        <v>17</v>
      </c>
    </row>
    <row r="52" spans="1:14" x14ac:dyDescent="0.25">
      <c r="A52" s="1">
        <f t="shared" si="5"/>
        <v>18</v>
      </c>
      <c r="B52" s="1">
        <v>0.115</v>
      </c>
      <c r="C52">
        <f t="shared" ref="C52:C109" si="8">(((A52^4)*0.000000033001309)-((A52^3)*0.000006244064527)+((A52^2)*0.000448572566697)-((A52)*0.014982528309102)+0.271878657023084)</f>
        <v>0.11457962016119605</v>
      </c>
      <c r="K52">
        <f t="shared" si="1"/>
        <v>104976</v>
      </c>
      <c r="L52">
        <f t="shared" si="2"/>
        <v>5832</v>
      </c>
      <c r="M52">
        <f t="shared" si="3"/>
        <v>324</v>
      </c>
      <c r="N52">
        <f t="shared" si="4"/>
        <v>18</v>
      </c>
    </row>
    <row r="53" spans="1:14" x14ac:dyDescent="0.25">
      <c r="A53" s="1">
        <f t="shared" si="5"/>
        <v>19</v>
      </c>
      <c r="B53" s="1">
        <v>0.111</v>
      </c>
      <c r="C53">
        <f t="shared" si="8"/>
        <v>0.110618040727259</v>
      </c>
      <c r="K53">
        <f t="shared" si="1"/>
        <v>130321</v>
      </c>
      <c r="L53">
        <f t="shared" si="2"/>
        <v>6859</v>
      </c>
      <c r="M53">
        <f t="shared" si="3"/>
        <v>361</v>
      </c>
      <c r="N53">
        <f t="shared" si="4"/>
        <v>19</v>
      </c>
    </row>
    <row r="54" spans="1:14" x14ac:dyDescent="0.25">
      <c r="A54" s="1">
        <f t="shared" si="5"/>
        <v>20</v>
      </c>
      <c r="B54" s="1">
        <v>0.106</v>
      </c>
      <c r="C54">
        <f t="shared" si="8"/>
        <v>0.10698481074384397</v>
      </c>
      <c r="K54">
        <f t="shared" si="1"/>
        <v>160000</v>
      </c>
      <c r="L54">
        <f t="shared" si="2"/>
        <v>8000</v>
      </c>
      <c r="M54">
        <f t="shared" si="3"/>
        <v>400</v>
      </c>
      <c r="N54">
        <f t="shared" si="4"/>
        <v>20</v>
      </c>
    </row>
    <row r="55" spans="1:14" x14ac:dyDescent="0.25">
      <c r="A55" s="1">
        <f t="shared" si="5"/>
        <v>21</v>
      </c>
      <c r="B55" s="1">
        <v>0.10299999999999999</v>
      </c>
      <c r="C55">
        <f t="shared" si="8"/>
        <v>0.10365791043640105</v>
      </c>
      <c r="K55">
        <f t="shared" si="1"/>
        <v>194481</v>
      </c>
      <c r="L55">
        <f t="shared" si="2"/>
        <v>9261</v>
      </c>
      <c r="M55">
        <f t="shared" si="3"/>
        <v>441</v>
      </c>
      <c r="N55">
        <f t="shared" si="4"/>
        <v>21</v>
      </c>
    </row>
    <row r="56" spans="1:14" x14ac:dyDescent="0.25">
      <c r="A56" s="1">
        <f t="shared" si="5"/>
        <v>22</v>
      </c>
      <c r="B56" s="1">
        <v>0.10100000000000001</v>
      </c>
      <c r="C56">
        <f t="shared" si="8"/>
        <v>0.10061611206179602</v>
      </c>
      <c r="K56">
        <f t="shared" si="1"/>
        <v>234256</v>
      </c>
      <c r="L56">
        <f t="shared" si="2"/>
        <v>10648</v>
      </c>
      <c r="M56">
        <f t="shared" si="3"/>
        <v>484</v>
      </c>
      <c r="N56">
        <f t="shared" si="4"/>
        <v>22</v>
      </c>
    </row>
    <row r="57" spans="1:14" x14ac:dyDescent="0.25">
      <c r="A57" s="1">
        <f t="shared" si="5"/>
        <v>23</v>
      </c>
      <c r="B57" s="1">
        <v>9.8000000000000004E-2</v>
      </c>
      <c r="C57">
        <f t="shared" si="8"/>
        <v>9.7838979908311002E-2</v>
      </c>
      <c r="K57">
        <f t="shared" si="1"/>
        <v>279841</v>
      </c>
      <c r="L57">
        <f t="shared" si="2"/>
        <v>12167</v>
      </c>
      <c r="M57">
        <f t="shared" si="3"/>
        <v>529</v>
      </c>
      <c r="N57">
        <f t="shared" si="4"/>
        <v>23</v>
      </c>
    </row>
    <row r="58" spans="1:14" x14ac:dyDescent="0.25">
      <c r="A58" s="1">
        <f t="shared" si="5"/>
        <v>24</v>
      </c>
      <c r="B58" s="1">
        <v>9.5000000000000001E-2</v>
      </c>
      <c r="C58">
        <f t="shared" si="8"/>
        <v>9.5306870295644053E-2</v>
      </c>
      <c r="K58">
        <f t="shared" si="1"/>
        <v>331776</v>
      </c>
      <c r="L58">
        <f t="shared" si="2"/>
        <v>13824</v>
      </c>
      <c r="M58">
        <f t="shared" si="3"/>
        <v>576</v>
      </c>
      <c r="N58">
        <f t="shared" si="4"/>
        <v>24</v>
      </c>
    </row>
    <row r="59" spans="1:14" x14ac:dyDescent="0.25">
      <c r="A59" s="1">
        <f t="shared" si="5"/>
        <v>25</v>
      </c>
      <c r="B59" s="1">
        <v>9.1999999999999998E-2</v>
      </c>
      <c r="C59">
        <f t="shared" si="8"/>
        <v>9.3000931574909018E-2</v>
      </c>
      <c r="K59">
        <f t="shared" si="1"/>
        <v>390625</v>
      </c>
      <c r="L59">
        <f t="shared" si="2"/>
        <v>15625</v>
      </c>
      <c r="M59">
        <f t="shared" si="3"/>
        <v>625</v>
      </c>
      <c r="N59">
        <f t="shared" si="4"/>
        <v>25</v>
      </c>
    </row>
    <row r="60" spans="1:14" x14ac:dyDescent="0.25">
      <c r="A60" s="1">
        <f t="shared" si="5"/>
        <v>26</v>
      </c>
      <c r="B60" s="1">
        <v>9.0999999999999998E-2</v>
      </c>
      <c r="C60">
        <f t="shared" si="8"/>
        <v>9.0903104128636003E-2</v>
      </c>
      <c r="K60">
        <f t="shared" si="1"/>
        <v>456976</v>
      </c>
      <c r="L60">
        <f t="shared" si="2"/>
        <v>17576</v>
      </c>
      <c r="M60">
        <f t="shared" si="3"/>
        <v>676</v>
      </c>
      <c r="N60">
        <f t="shared" si="4"/>
        <v>26</v>
      </c>
    </row>
    <row r="61" spans="1:14" x14ac:dyDescent="0.25">
      <c r="A61" s="1">
        <f t="shared" si="5"/>
        <v>27</v>
      </c>
      <c r="B61" s="1">
        <v>8.8999999999999996E-2</v>
      </c>
      <c r="C61">
        <f t="shared" si="8"/>
        <v>8.8996120370770981E-2</v>
      </c>
      <c r="K61">
        <f t="shared" si="1"/>
        <v>531441</v>
      </c>
      <c r="L61">
        <f t="shared" si="2"/>
        <v>19683</v>
      </c>
      <c r="M61">
        <f t="shared" si="3"/>
        <v>729</v>
      </c>
      <c r="N61">
        <f t="shared" si="4"/>
        <v>27</v>
      </c>
    </row>
    <row r="62" spans="1:14" x14ac:dyDescent="0.25">
      <c r="A62" s="1">
        <f t="shared" si="5"/>
        <v>28</v>
      </c>
      <c r="B62" s="1">
        <v>8.6999999999999994E-2</v>
      </c>
      <c r="C62">
        <f t="shared" si="8"/>
        <v>8.7263504746675991E-2</v>
      </c>
      <c r="K62">
        <f t="shared" si="1"/>
        <v>614656</v>
      </c>
      <c r="L62">
        <f t="shared" si="2"/>
        <v>21952</v>
      </c>
      <c r="M62">
        <f t="shared" si="3"/>
        <v>784</v>
      </c>
      <c r="N62">
        <f t="shared" si="4"/>
        <v>28</v>
      </c>
    </row>
    <row r="63" spans="1:14" x14ac:dyDescent="0.25">
      <c r="A63" s="1">
        <f t="shared" si="5"/>
        <v>29</v>
      </c>
      <c r="B63" s="1">
        <v>8.5999999999999993E-2</v>
      </c>
      <c r="C63">
        <f t="shared" si="8"/>
        <v>8.5689573733128993E-2</v>
      </c>
      <c r="K63">
        <f t="shared" si="1"/>
        <v>707281</v>
      </c>
      <c r="L63">
        <f t="shared" si="2"/>
        <v>24389</v>
      </c>
      <c r="M63">
        <f t="shared" si="3"/>
        <v>841</v>
      </c>
      <c r="N63">
        <f t="shared" si="4"/>
        <v>29</v>
      </c>
    </row>
    <row r="64" spans="1:14" x14ac:dyDescent="0.25">
      <c r="A64" s="1">
        <f t="shared" si="5"/>
        <v>30</v>
      </c>
      <c r="B64" s="1">
        <v>8.4000000000000005E-2</v>
      </c>
      <c r="C64">
        <f t="shared" si="8"/>
        <v>8.4259435838324015E-2</v>
      </c>
      <c r="K64">
        <f t="shared" si="1"/>
        <v>810000</v>
      </c>
      <c r="L64">
        <f t="shared" si="2"/>
        <v>27000</v>
      </c>
      <c r="M64">
        <f t="shared" si="3"/>
        <v>900</v>
      </c>
      <c r="N64">
        <f t="shared" si="4"/>
        <v>30</v>
      </c>
    </row>
    <row r="65" spans="1:14" x14ac:dyDescent="0.25">
      <c r="A65" s="1">
        <f t="shared" si="5"/>
        <v>31</v>
      </c>
      <c r="B65" s="1">
        <v>8.3000000000000004E-2</v>
      </c>
      <c r="C65">
        <f t="shared" si="8"/>
        <v>8.295899160187109E-2</v>
      </c>
      <c r="K65">
        <f t="shared" si="1"/>
        <v>923521</v>
      </c>
      <c r="L65">
        <f t="shared" si="2"/>
        <v>29791</v>
      </c>
      <c r="M65">
        <f t="shared" si="3"/>
        <v>961</v>
      </c>
      <c r="N65">
        <f t="shared" si="4"/>
        <v>31</v>
      </c>
    </row>
    <row r="66" spans="1:14" x14ac:dyDescent="0.25">
      <c r="A66" s="1">
        <f t="shared" si="5"/>
        <v>32</v>
      </c>
      <c r="B66" s="1">
        <v>8.2000000000000003E-2</v>
      </c>
      <c r="C66">
        <f t="shared" si="8"/>
        <v>8.177493359479604E-2</v>
      </c>
      <c r="K66">
        <f t="shared" si="1"/>
        <v>1048576</v>
      </c>
      <c r="L66">
        <f t="shared" si="2"/>
        <v>32768</v>
      </c>
      <c r="M66">
        <f t="shared" si="3"/>
        <v>1024</v>
      </c>
      <c r="N66">
        <f t="shared" si="4"/>
        <v>32</v>
      </c>
    </row>
    <row r="67" spans="1:14" x14ac:dyDescent="0.25">
      <c r="A67" s="1">
        <f t="shared" si="5"/>
        <v>33</v>
      </c>
      <c r="B67" s="1">
        <v>8.1000000000000003E-2</v>
      </c>
      <c r="C67">
        <f t="shared" si="8"/>
        <v>8.0694746419540941E-2</v>
      </c>
      <c r="K67">
        <f t="shared" si="1"/>
        <v>1185921</v>
      </c>
      <c r="L67">
        <f t="shared" si="2"/>
        <v>35937</v>
      </c>
      <c r="M67">
        <f t="shared" si="3"/>
        <v>1089</v>
      </c>
      <c r="N67">
        <f t="shared" si="4"/>
        <v>33</v>
      </c>
    </row>
    <row r="68" spans="1:14" x14ac:dyDescent="0.25">
      <c r="A68" s="1">
        <f t="shared" si="5"/>
        <v>34</v>
      </c>
      <c r="B68" s="1">
        <v>0.08</v>
      </c>
      <c r="C68">
        <f t="shared" si="8"/>
        <v>7.9706706709963993E-2</v>
      </c>
      <c r="K68">
        <f t="shared" si="1"/>
        <v>1336336</v>
      </c>
      <c r="L68">
        <f t="shared" si="2"/>
        <v>39304</v>
      </c>
      <c r="M68">
        <f t="shared" si="3"/>
        <v>1156</v>
      </c>
      <c r="N68">
        <f t="shared" si="4"/>
        <v>34</v>
      </c>
    </row>
    <row r="69" spans="1:14" x14ac:dyDescent="0.25">
      <c r="A69" s="1">
        <f t="shared" si="5"/>
        <v>35</v>
      </c>
      <c r="B69" s="1">
        <v>7.9000000000000001E-2</v>
      </c>
      <c r="C69">
        <f t="shared" si="8"/>
        <v>7.879988313133901E-2</v>
      </c>
      <c r="K69">
        <f t="shared" si="1"/>
        <v>1500625</v>
      </c>
      <c r="L69">
        <f t="shared" si="2"/>
        <v>42875</v>
      </c>
      <c r="M69">
        <f t="shared" si="3"/>
        <v>1225</v>
      </c>
      <c r="N69">
        <f t="shared" si="4"/>
        <v>35</v>
      </c>
    </row>
    <row r="70" spans="1:14" x14ac:dyDescent="0.25">
      <c r="A70" s="1">
        <f t="shared" si="5"/>
        <v>36</v>
      </c>
      <c r="B70" s="1">
        <v>7.8E-2</v>
      </c>
      <c r="C70">
        <f t="shared" si="8"/>
        <v>7.7964136380356097E-2</v>
      </c>
      <c r="K70">
        <f t="shared" si="1"/>
        <v>1679616</v>
      </c>
      <c r="L70">
        <f t="shared" si="2"/>
        <v>46656</v>
      </c>
      <c r="M70">
        <f t="shared" si="3"/>
        <v>1296</v>
      </c>
      <c r="N70">
        <f t="shared" si="4"/>
        <v>36</v>
      </c>
    </row>
    <row r="71" spans="1:14" x14ac:dyDescent="0.25">
      <c r="A71" s="1">
        <f t="shared" si="5"/>
        <v>37</v>
      </c>
      <c r="B71" s="1">
        <v>7.6999999999999999E-2</v>
      </c>
      <c r="C71">
        <f t="shared" si="8"/>
        <v>7.719011918512092E-2</v>
      </c>
      <c r="K71">
        <f t="shared" si="1"/>
        <v>1874161</v>
      </c>
      <c r="L71">
        <f t="shared" si="2"/>
        <v>50653</v>
      </c>
      <c r="M71">
        <f t="shared" si="3"/>
        <v>1369</v>
      </c>
      <c r="N71">
        <f t="shared" si="4"/>
        <v>37</v>
      </c>
    </row>
    <row r="72" spans="1:14" x14ac:dyDescent="0.25">
      <c r="A72" s="1">
        <f t="shared" si="5"/>
        <v>38</v>
      </c>
      <c r="B72" s="1">
        <v>7.6999999999999999E-2</v>
      </c>
      <c r="C72">
        <f t="shared" si="8"/>
        <v>7.6469276305156042E-2</v>
      </c>
      <c r="K72">
        <f t="shared" si="1"/>
        <v>2085136</v>
      </c>
      <c r="L72">
        <f t="shared" si="2"/>
        <v>54872</v>
      </c>
      <c r="M72">
        <f t="shared" si="3"/>
        <v>1444</v>
      </c>
      <c r="N72">
        <f t="shared" si="4"/>
        <v>38</v>
      </c>
    </row>
    <row r="73" spans="1:14" x14ac:dyDescent="0.25">
      <c r="A73" s="1">
        <f t="shared" si="5"/>
        <v>39</v>
      </c>
      <c r="B73" s="1">
        <v>7.5999999999999998E-2</v>
      </c>
      <c r="C73">
        <f t="shared" si="8"/>
        <v>7.5793844531399035E-2</v>
      </c>
      <c r="K73">
        <f t="shared" si="1"/>
        <v>2313441</v>
      </c>
      <c r="L73">
        <f t="shared" si="2"/>
        <v>59319</v>
      </c>
      <c r="M73">
        <f t="shared" si="3"/>
        <v>1521</v>
      </c>
      <c r="N73">
        <f t="shared" si="4"/>
        <v>39</v>
      </c>
    </row>
    <row r="74" spans="1:14" x14ac:dyDescent="0.25">
      <c r="A74" s="1">
        <f t="shared" si="5"/>
        <v>40</v>
      </c>
      <c r="B74" s="1">
        <v>7.4999999999999997E-2</v>
      </c>
      <c r="C74">
        <f t="shared" si="8"/>
        <v>7.5156852686203923E-2</v>
      </c>
      <c r="K74">
        <f t="shared" si="1"/>
        <v>2560000</v>
      </c>
      <c r="L74">
        <f t="shared" si="2"/>
        <v>64000</v>
      </c>
      <c r="M74">
        <f t="shared" si="3"/>
        <v>1600</v>
      </c>
      <c r="N74">
        <f t="shared" si="4"/>
        <v>40</v>
      </c>
    </row>
    <row r="75" spans="1:14" x14ac:dyDescent="0.25">
      <c r="A75" s="1">
        <f t="shared" si="5"/>
        <v>41</v>
      </c>
      <c r="B75" s="1">
        <v>7.4999999999999997E-2</v>
      </c>
      <c r="C75">
        <f t="shared" si="8"/>
        <v>7.4552121623341072E-2</v>
      </c>
      <c r="K75">
        <f t="shared" si="1"/>
        <v>2825761</v>
      </c>
      <c r="L75">
        <f t="shared" si="2"/>
        <v>68921</v>
      </c>
      <c r="M75">
        <f t="shared" si="3"/>
        <v>1681</v>
      </c>
      <c r="N75">
        <f t="shared" si="4"/>
        <v>41</v>
      </c>
    </row>
    <row r="76" spans="1:14" x14ac:dyDescent="0.25">
      <c r="A76" s="1">
        <f t="shared" si="5"/>
        <v>42</v>
      </c>
      <c r="B76" s="1">
        <v>7.3999999999999996E-2</v>
      </c>
      <c r="C76">
        <f t="shared" si="8"/>
        <v>7.3974264227996023E-2</v>
      </c>
      <c r="K76">
        <f t="shared" si="1"/>
        <v>3111696</v>
      </c>
      <c r="L76">
        <f t="shared" si="2"/>
        <v>74088</v>
      </c>
      <c r="M76">
        <f t="shared" si="3"/>
        <v>1764</v>
      </c>
      <c r="N76">
        <f t="shared" si="4"/>
        <v>42</v>
      </c>
    </row>
    <row r="77" spans="1:14" x14ac:dyDescent="0.25">
      <c r="A77" s="1">
        <f t="shared" si="5"/>
        <v>43</v>
      </c>
      <c r="B77" s="1">
        <v>7.3999999999999996E-2</v>
      </c>
      <c r="C77">
        <f t="shared" si="8"/>
        <v>7.341868541677099E-2</v>
      </c>
      <c r="K77">
        <f t="shared" si="1"/>
        <v>3418801</v>
      </c>
      <c r="L77">
        <f t="shared" si="2"/>
        <v>79507</v>
      </c>
      <c r="M77">
        <f t="shared" si="3"/>
        <v>1849</v>
      </c>
      <c r="N77">
        <f t="shared" si="4"/>
        <v>43</v>
      </c>
    </row>
    <row r="78" spans="1:14" x14ac:dyDescent="0.25">
      <c r="A78" s="1">
        <f t="shared" si="5"/>
        <v>44</v>
      </c>
      <c r="B78" s="1">
        <v>7.2999999999999995E-2</v>
      </c>
      <c r="C78">
        <f t="shared" si="8"/>
        <v>7.2881582137683976E-2</v>
      </c>
      <c r="K78">
        <f t="shared" si="1"/>
        <v>3748096</v>
      </c>
      <c r="L78">
        <f t="shared" si="2"/>
        <v>85184</v>
      </c>
      <c r="M78">
        <f t="shared" si="3"/>
        <v>1936</v>
      </c>
      <c r="N78">
        <f t="shared" si="4"/>
        <v>44</v>
      </c>
    </row>
    <row r="79" spans="1:14" x14ac:dyDescent="0.25">
      <c r="A79" s="1">
        <f t="shared" si="5"/>
        <v>45</v>
      </c>
      <c r="B79" s="1">
        <v>7.1999999999999995E-2</v>
      </c>
      <c r="C79">
        <f t="shared" si="8"/>
        <v>7.23599433701691E-2</v>
      </c>
      <c r="K79">
        <f t="shared" si="1"/>
        <v>4100625</v>
      </c>
      <c r="L79">
        <f t="shared" si="2"/>
        <v>91125</v>
      </c>
      <c r="M79">
        <f t="shared" si="3"/>
        <v>2025</v>
      </c>
      <c r="N79">
        <f t="shared" si="4"/>
        <v>45</v>
      </c>
    </row>
    <row r="80" spans="1:14" x14ac:dyDescent="0.25">
      <c r="A80" s="1">
        <f t="shared" si="5"/>
        <v>46</v>
      </c>
      <c r="B80" s="1">
        <v>7.1999999999999995E-2</v>
      </c>
      <c r="C80">
        <f t="shared" si="8"/>
        <v>7.1851550125076047E-2</v>
      </c>
      <c r="K80">
        <f t="shared" si="1"/>
        <v>4477456</v>
      </c>
      <c r="L80">
        <f t="shared" si="2"/>
        <v>97336</v>
      </c>
      <c r="M80">
        <f t="shared" si="3"/>
        <v>2116</v>
      </c>
      <c r="N80">
        <f t="shared" si="4"/>
        <v>46</v>
      </c>
    </row>
    <row r="81" spans="1:14" x14ac:dyDescent="0.25">
      <c r="A81" s="1">
        <f t="shared" si="5"/>
        <v>47</v>
      </c>
      <c r="B81" s="1">
        <v>7.0999999999999994E-2</v>
      </c>
      <c r="C81">
        <f t="shared" si="8"/>
        <v>7.1354975444671065E-2</v>
      </c>
      <c r="K81">
        <f t="shared" si="1"/>
        <v>4879681</v>
      </c>
      <c r="L81">
        <f t="shared" si="2"/>
        <v>103823</v>
      </c>
      <c r="M81">
        <f t="shared" si="3"/>
        <v>2209</v>
      </c>
      <c r="N81">
        <f t="shared" si="4"/>
        <v>47</v>
      </c>
    </row>
    <row r="82" spans="1:14" x14ac:dyDescent="0.25">
      <c r="A82" s="1">
        <f t="shared" si="5"/>
        <v>48</v>
      </c>
      <c r="B82" s="1">
        <v>7.0999999999999994E-2</v>
      </c>
      <c r="C82">
        <f t="shared" si="8"/>
        <v>7.0869584402636132E-2</v>
      </c>
      <c r="K82">
        <f t="shared" si="1"/>
        <v>5308416</v>
      </c>
      <c r="L82">
        <f t="shared" si="2"/>
        <v>110592</v>
      </c>
      <c r="M82">
        <f t="shared" si="3"/>
        <v>2304</v>
      </c>
      <c r="N82">
        <f t="shared" si="4"/>
        <v>48</v>
      </c>
    </row>
    <row r="83" spans="1:14" x14ac:dyDescent="0.25">
      <c r="A83" s="1">
        <f t="shared" si="5"/>
        <v>49</v>
      </c>
      <c r="B83" s="1">
        <v>7.0000000000000007E-2</v>
      </c>
      <c r="C83">
        <f t="shared" si="8"/>
        <v>7.0395534104069069E-2</v>
      </c>
      <c r="K83">
        <f t="shared" si="1"/>
        <v>5764801</v>
      </c>
      <c r="L83">
        <f t="shared" si="2"/>
        <v>117649</v>
      </c>
      <c r="M83">
        <f t="shared" si="3"/>
        <v>2401</v>
      </c>
      <c r="N83">
        <f t="shared" si="4"/>
        <v>49</v>
      </c>
    </row>
    <row r="84" spans="1:14" x14ac:dyDescent="0.25">
      <c r="A84" s="1">
        <f t="shared" si="5"/>
        <v>50</v>
      </c>
      <c r="B84" s="1">
        <v>7.0000000000000007E-2</v>
      </c>
      <c r="C84">
        <f t="shared" si="8"/>
        <v>6.9933773685484035E-2</v>
      </c>
      <c r="K84">
        <f t="shared" si="1"/>
        <v>6250000</v>
      </c>
      <c r="L84">
        <f t="shared" si="2"/>
        <v>125000</v>
      </c>
      <c r="M84">
        <f t="shared" si="3"/>
        <v>2500</v>
      </c>
      <c r="N84">
        <f t="shared" si="4"/>
        <v>50</v>
      </c>
    </row>
    <row r="85" spans="1:14" x14ac:dyDescent="0.25">
      <c r="A85" s="1">
        <f t="shared" si="5"/>
        <v>51</v>
      </c>
      <c r="B85" s="1">
        <v>6.9000000000000006E-2</v>
      </c>
      <c r="C85">
        <f t="shared" si="8"/>
        <v>6.948604431481098E-2</v>
      </c>
      <c r="K85">
        <f t="shared" si="1"/>
        <v>6765201</v>
      </c>
      <c r="L85">
        <f t="shared" si="2"/>
        <v>132651</v>
      </c>
      <c r="M85">
        <f t="shared" si="3"/>
        <v>2601</v>
      </c>
      <c r="N85">
        <f t="shared" si="4"/>
        <v>51</v>
      </c>
    </row>
    <row r="86" spans="1:14" x14ac:dyDescent="0.25">
      <c r="A86" s="1">
        <f t="shared" si="5"/>
        <v>52</v>
      </c>
      <c r="B86" s="1">
        <v>6.9000000000000006E-2</v>
      </c>
      <c r="C86">
        <f t="shared" si="8"/>
        <v>6.9054879191395968E-2</v>
      </c>
      <c r="K86">
        <f t="shared" si="1"/>
        <v>7311616</v>
      </c>
      <c r="L86">
        <f t="shared" si="2"/>
        <v>140608</v>
      </c>
      <c r="M86">
        <f t="shared" si="3"/>
        <v>2704</v>
      </c>
      <c r="N86">
        <f t="shared" si="4"/>
        <v>52</v>
      </c>
    </row>
    <row r="87" spans="1:14" x14ac:dyDescent="0.25">
      <c r="A87" s="1">
        <f t="shared" si="5"/>
        <v>53</v>
      </c>
      <c r="B87" s="1">
        <v>6.9000000000000006E-2</v>
      </c>
      <c r="C87">
        <f t="shared" si="8"/>
        <v>6.8643603546001075E-2</v>
      </c>
      <c r="K87">
        <f t="shared" si="1"/>
        <v>7890481</v>
      </c>
      <c r="L87">
        <f t="shared" si="2"/>
        <v>148877</v>
      </c>
      <c r="M87">
        <f t="shared" si="3"/>
        <v>2809</v>
      </c>
      <c r="N87">
        <f t="shared" si="4"/>
        <v>53</v>
      </c>
    </row>
    <row r="88" spans="1:14" x14ac:dyDescent="0.25">
      <c r="A88" s="1">
        <f t="shared" si="5"/>
        <v>54</v>
      </c>
      <c r="B88" s="1">
        <v>6.8000000000000005E-2</v>
      </c>
      <c r="C88">
        <f t="shared" si="8"/>
        <v>6.825633464080394E-2</v>
      </c>
      <c r="K88">
        <f t="shared" si="1"/>
        <v>8503056</v>
      </c>
      <c r="L88">
        <f t="shared" si="2"/>
        <v>157464</v>
      </c>
      <c r="M88">
        <f t="shared" si="3"/>
        <v>2916</v>
      </c>
      <c r="N88">
        <f t="shared" si="4"/>
        <v>54</v>
      </c>
    </row>
    <row r="89" spans="1:14" x14ac:dyDescent="0.25">
      <c r="A89" s="1">
        <f t="shared" si="5"/>
        <v>55</v>
      </c>
      <c r="B89" s="1">
        <v>6.8000000000000005E-2</v>
      </c>
      <c r="C89">
        <f t="shared" si="8"/>
        <v>6.7897981769398985E-2</v>
      </c>
      <c r="K89">
        <f t="shared" si="1"/>
        <v>9150625</v>
      </c>
      <c r="L89">
        <f t="shared" si="2"/>
        <v>166375</v>
      </c>
      <c r="M89">
        <f t="shared" si="3"/>
        <v>3025</v>
      </c>
      <c r="N89">
        <f t="shared" si="4"/>
        <v>55</v>
      </c>
    </row>
    <row r="90" spans="1:14" x14ac:dyDescent="0.25">
      <c r="A90" s="1">
        <f t="shared" si="5"/>
        <v>56</v>
      </c>
      <c r="B90" s="1">
        <v>6.7000000000000004E-2</v>
      </c>
      <c r="C90">
        <f t="shared" si="8"/>
        <v>6.7574246256795978E-2</v>
      </c>
      <c r="K90">
        <f t="shared" si="1"/>
        <v>9834496</v>
      </c>
      <c r="L90">
        <f t="shared" si="2"/>
        <v>175616</v>
      </c>
      <c r="M90">
        <f t="shared" si="3"/>
        <v>3136</v>
      </c>
      <c r="N90">
        <f t="shared" si="4"/>
        <v>56</v>
      </c>
    </row>
    <row r="91" spans="1:14" x14ac:dyDescent="0.25">
      <c r="A91" s="1">
        <f t="shared" si="5"/>
        <v>57</v>
      </c>
      <c r="B91" s="1">
        <v>6.7000000000000004E-2</v>
      </c>
      <c r="C91">
        <f t="shared" si="8"/>
        <v>6.7291621459420914E-2</v>
      </c>
      <c r="K91">
        <f t="shared" si="1"/>
        <v>10556001</v>
      </c>
      <c r="L91">
        <f t="shared" si="2"/>
        <v>185193</v>
      </c>
      <c r="M91">
        <f t="shared" si="3"/>
        <v>3249</v>
      </c>
      <c r="N91">
        <f t="shared" si="4"/>
        <v>57</v>
      </c>
    </row>
    <row r="92" spans="1:14" x14ac:dyDescent="0.25">
      <c r="A92" s="1">
        <f t="shared" si="5"/>
        <v>58</v>
      </c>
      <c r="B92" s="1">
        <v>6.7000000000000004E-2</v>
      </c>
      <c r="C92">
        <f t="shared" si="8"/>
        <v>6.7057392765115909E-2</v>
      </c>
      <c r="K92">
        <f t="shared" si="1"/>
        <v>11316496</v>
      </c>
      <c r="L92">
        <f t="shared" si="2"/>
        <v>195112</v>
      </c>
      <c r="M92">
        <f t="shared" si="3"/>
        <v>3364</v>
      </c>
      <c r="N92">
        <f t="shared" si="4"/>
        <v>58</v>
      </c>
    </row>
    <row r="93" spans="1:14" x14ac:dyDescent="0.25">
      <c r="A93" s="1">
        <f t="shared" si="5"/>
        <v>59</v>
      </c>
      <c r="B93" s="1">
        <v>6.7000000000000004E-2</v>
      </c>
      <c r="C93">
        <f t="shared" si="8"/>
        <v>6.6879637593139196E-2</v>
      </c>
      <c r="K93">
        <f t="shared" si="1"/>
        <v>12117361</v>
      </c>
      <c r="L93">
        <f t="shared" si="2"/>
        <v>205379</v>
      </c>
      <c r="M93">
        <f t="shared" si="3"/>
        <v>3481</v>
      </c>
      <c r="N93">
        <f t="shared" si="4"/>
        <v>59</v>
      </c>
    </row>
    <row r="94" spans="1:14" x14ac:dyDescent="0.25">
      <c r="A94" s="1">
        <f t="shared" si="5"/>
        <v>60</v>
      </c>
      <c r="B94" s="1">
        <v>6.6000000000000003E-2</v>
      </c>
      <c r="C94">
        <f t="shared" si="8"/>
        <v>6.6767225394163909E-2</v>
      </c>
      <c r="K94">
        <f t="shared" si="1"/>
        <v>12960000</v>
      </c>
      <c r="L94">
        <f t="shared" si="2"/>
        <v>216000</v>
      </c>
      <c r="M94">
        <f t="shared" si="3"/>
        <v>3600</v>
      </c>
      <c r="N94">
        <f t="shared" si="4"/>
        <v>60</v>
      </c>
    </row>
    <row r="95" spans="1:14" x14ac:dyDescent="0.25">
      <c r="A95" s="1">
        <f t="shared" si="5"/>
        <v>61</v>
      </c>
      <c r="B95" s="1">
        <v>6.7000000000000004E-2</v>
      </c>
      <c r="C95">
        <f t="shared" si="8"/>
        <v>6.6729817650280965E-2</v>
      </c>
      <c r="K95">
        <f t="shared" si="1"/>
        <v>13845841</v>
      </c>
      <c r="L95">
        <f t="shared" si="2"/>
        <v>226981</v>
      </c>
      <c r="M95">
        <f t="shared" si="3"/>
        <v>3721</v>
      </c>
      <c r="N95">
        <f t="shared" si="4"/>
        <v>61</v>
      </c>
    </row>
    <row r="96" spans="1:14" x14ac:dyDescent="0.25">
      <c r="A96" s="1">
        <f t="shared" si="5"/>
        <v>62</v>
      </c>
      <c r="B96" s="1">
        <v>6.7000000000000004E-2</v>
      </c>
      <c r="C96">
        <f t="shared" si="8"/>
        <v>6.6777867874996066E-2</v>
      </c>
      <c r="K96">
        <f t="shared" si="1"/>
        <v>14776336</v>
      </c>
      <c r="L96">
        <f t="shared" si="2"/>
        <v>238328</v>
      </c>
      <c r="M96">
        <f t="shared" si="3"/>
        <v>3844</v>
      </c>
      <c r="N96">
        <f t="shared" si="4"/>
        <v>62</v>
      </c>
    </row>
    <row r="97" spans="1:14" x14ac:dyDescent="0.25">
      <c r="A97" s="1">
        <f t="shared" si="5"/>
        <v>63</v>
      </c>
      <c r="B97" s="1">
        <v>6.7000000000000004E-2</v>
      </c>
      <c r="C97">
        <f t="shared" si="8"/>
        <v>6.6922621613231148E-2</v>
      </c>
      <c r="K97">
        <f t="shared" si="1"/>
        <v>15752961</v>
      </c>
      <c r="L97">
        <f t="shared" si="2"/>
        <v>250047</v>
      </c>
      <c r="M97">
        <f t="shared" si="3"/>
        <v>3969</v>
      </c>
      <c r="N97">
        <f t="shared" si="4"/>
        <v>63</v>
      </c>
    </row>
    <row r="98" spans="1:14" x14ac:dyDescent="0.25">
      <c r="A98" s="1">
        <f t="shared" si="5"/>
        <v>64</v>
      </c>
      <c r="B98" s="1">
        <v>6.7000000000000004E-2</v>
      </c>
      <c r="C98">
        <f t="shared" si="8"/>
        <v>6.7176116441324041E-2</v>
      </c>
      <c r="K98">
        <f t="shared" si="1"/>
        <v>16777216</v>
      </c>
      <c r="L98">
        <f t="shared" si="2"/>
        <v>262144</v>
      </c>
      <c r="M98">
        <f t="shared" si="3"/>
        <v>4096</v>
      </c>
      <c r="N98">
        <f t="shared" si="4"/>
        <v>64</v>
      </c>
    </row>
    <row r="99" spans="1:14" x14ac:dyDescent="0.25">
      <c r="A99" s="1">
        <f t="shared" si="5"/>
        <v>65</v>
      </c>
      <c r="B99" s="1">
        <v>6.7000000000000004E-2</v>
      </c>
      <c r="C99">
        <f t="shared" si="8"/>
        <v>6.7551181967029028E-2</v>
      </c>
      <c r="K99">
        <f t="shared" si="1"/>
        <v>17850625</v>
      </c>
      <c r="L99">
        <f t="shared" si="2"/>
        <v>274625</v>
      </c>
      <c r="M99">
        <f t="shared" si="3"/>
        <v>4225</v>
      </c>
      <c r="N99">
        <f t="shared" si="4"/>
        <v>65</v>
      </c>
    </row>
    <row r="100" spans="1:14" x14ac:dyDescent="0.25">
      <c r="A100" s="1">
        <f t="shared" si="5"/>
        <v>66</v>
      </c>
      <c r="B100" s="1">
        <v>6.8000000000000005E-2</v>
      </c>
      <c r="C100">
        <f t="shared" si="8"/>
        <v>6.8061439829515957E-2</v>
      </c>
      <c r="K100">
        <f t="shared" ref="K100:K109" si="9">A100^4</f>
        <v>18974736</v>
      </c>
      <c r="L100">
        <f t="shared" ref="L100:L109" si="10">A100^3</f>
        <v>287496</v>
      </c>
      <c r="M100">
        <f t="shared" ref="M100:M109" si="11">A100^2</f>
        <v>4356</v>
      </c>
      <c r="N100">
        <f t="shared" ref="N100:N109" si="12">A100</f>
        <v>66</v>
      </c>
    </row>
    <row r="101" spans="1:14" x14ac:dyDescent="0.25">
      <c r="A101" s="1">
        <f t="shared" si="5"/>
        <v>67</v>
      </c>
      <c r="B101" s="1">
        <v>6.9000000000000006E-2</v>
      </c>
      <c r="C101">
        <f t="shared" si="8"/>
        <v>6.8721303699371017E-2</v>
      </c>
      <c r="K101">
        <f t="shared" si="9"/>
        <v>20151121</v>
      </c>
      <c r="L101">
        <f t="shared" si="10"/>
        <v>300763</v>
      </c>
      <c r="M101">
        <f t="shared" si="11"/>
        <v>4489</v>
      </c>
      <c r="N101">
        <f t="shared" si="12"/>
        <v>67</v>
      </c>
    </row>
    <row r="102" spans="1:14" x14ac:dyDescent="0.25">
      <c r="A102" s="1">
        <f t="shared" si="5"/>
        <v>68</v>
      </c>
      <c r="B102" s="1">
        <v>7.0000000000000007E-2</v>
      </c>
      <c r="C102">
        <f t="shared" si="8"/>
        <v>6.9545979278596182E-2</v>
      </c>
      <c r="K102">
        <f t="shared" si="9"/>
        <v>21381376</v>
      </c>
      <c r="L102">
        <f t="shared" si="10"/>
        <v>314432</v>
      </c>
      <c r="M102">
        <f t="shared" si="11"/>
        <v>4624</v>
      </c>
      <c r="N102">
        <f t="shared" si="12"/>
        <v>68</v>
      </c>
    </row>
    <row r="103" spans="1:14" x14ac:dyDescent="0.25">
      <c r="A103" s="1">
        <f>A102+1</f>
        <v>69</v>
      </c>
      <c r="B103" s="1">
        <v>7.0999999999999994E-2</v>
      </c>
      <c r="C103">
        <f t="shared" si="8"/>
        <v>7.0551464300608879E-2</v>
      </c>
      <c r="K103">
        <f t="shared" si="9"/>
        <v>22667121</v>
      </c>
      <c r="L103">
        <f t="shared" si="10"/>
        <v>328509</v>
      </c>
      <c r="M103">
        <f t="shared" si="11"/>
        <v>4761</v>
      </c>
      <c r="N103">
        <f t="shared" si="12"/>
        <v>69</v>
      </c>
    </row>
    <row r="104" spans="1:14" x14ac:dyDescent="0.25">
      <c r="A104" s="1">
        <f>A103+1</f>
        <v>70</v>
      </c>
      <c r="B104" s="1">
        <v>7.1999999999999995E-2</v>
      </c>
      <c r="C104">
        <f t="shared" si="8"/>
        <v>7.1754548530243989E-2</v>
      </c>
      <c r="K104">
        <f t="shared" si="9"/>
        <v>24010000</v>
      </c>
      <c r="L104">
        <f t="shared" si="10"/>
        <v>343000</v>
      </c>
      <c r="M104">
        <f t="shared" si="11"/>
        <v>4900</v>
      </c>
      <c r="N104">
        <f t="shared" si="12"/>
        <v>70</v>
      </c>
    </row>
    <row r="105" spans="1:14" x14ac:dyDescent="0.25">
      <c r="A105" s="1">
        <f>A104+1</f>
        <v>71</v>
      </c>
      <c r="B105" s="1">
        <v>7.3999999999999996E-2</v>
      </c>
      <c r="C105">
        <f t="shared" si="8"/>
        <v>7.3172813763751288E-2</v>
      </c>
      <c r="K105">
        <f t="shared" si="9"/>
        <v>25411681</v>
      </c>
      <c r="L105">
        <f t="shared" si="10"/>
        <v>357911</v>
      </c>
      <c r="M105">
        <f t="shared" si="11"/>
        <v>5041</v>
      </c>
      <c r="N105">
        <f t="shared" si="12"/>
        <v>71</v>
      </c>
    </row>
    <row r="106" spans="1:14" x14ac:dyDescent="0.25">
      <c r="A106" s="1">
        <f>A105+1</f>
        <v>72</v>
      </c>
      <c r="B106" s="1">
        <v>7.4999999999999997E-2</v>
      </c>
      <c r="C106">
        <f t="shared" si="8"/>
        <v>7.4824633828796339E-2</v>
      </c>
      <c r="K106">
        <f t="shared" si="9"/>
        <v>26873856</v>
      </c>
      <c r="L106">
        <f t="shared" si="10"/>
        <v>373248</v>
      </c>
      <c r="M106">
        <f t="shared" si="11"/>
        <v>5184</v>
      </c>
      <c r="N106">
        <f t="shared" si="12"/>
        <v>72</v>
      </c>
    </row>
    <row r="107" spans="1:14" x14ac:dyDescent="0.25">
      <c r="A107" s="1">
        <v>73</v>
      </c>
      <c r="B107" s="1">
        <v>7.6999999999999999E-2</v>
      </c>
      <c r="C107">
        <f t="shared" si="8"/>
        <v>7.6729174584460935E-2</v>
      </c>
      <c r="K107">
        <f t="shared" si="9"/>
        <v>28398241</v>
      </c>
      <c r="L107">
        <f t="shared" si="10"/>
        <v>389017</v>
      </c>
      <c r="M107">
        <f t="shared" si="11"/>
        <v>5329</v>
      </c>
      <c r="N107">
        <f t="shared" si="12"/>
        <v>73</v>
      </c>
    </row>
    <row r="108" spans="1:14" x14ac:dyDescent="0.25">
      <c r="A108" s="1">
        <v>74</v>
      </c>
      <c r="B108" s="1">
        <v>7.9000000000000001E-2</v>
      </c>
      <c r="C108">
        <f t="shared" si="8"/>
        <v>7.8906393921243767E-2</v>
      </c>
      <c r="K108">
        <f t="shared" si="9"/>
        <v>29986576</v>
      </c>
      <c r="L108">
        <f t="shared" si="10"/>
        <v>405224</v>
      </c>
      <c r="M108">
        <f t="shared" si="11"/>
        <v>5476</v>
      </c>
      <c r="N108">
        <f t="shared" si="12"/>
        <v>74</v>
      </c>
    </row>
    <row r="109" spans="1:14" x14ac:dyDescent="0.25">
      <c r="A109" s="1">
        <v>75</v>
      </c>
      <c r="B109" s="1">
        <v>0.08</v>
      </c>
      <c r="C109">
        <f t="shared" si="8"/>
        <v>8.1377041761058866E-2</v>
      </c>
      <c r="K109">
        <f t="shared" si="9"/>
        <v>31640625</v>
      </c>
      <c r="L109">
        <f t="shared" si="10"/>
        <v>421875</v>
      </c>
      <c r="M109">
        <f t="shared" si="11"/>
        <v>5625</v>
      </c>
      <c r="N109">
        <f t="shared" si="12"/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6C64-66C0-4C06-93E0-58EBA9B869AA}">
  <dimension ref="A34:M110"/>
  <sheetViews>
    <sheetView topLeftCell="A16" workbookViewId="0">
      <selection activeCell="C52" sqref="C52"/>
    </sheetView>
  </sheetViews>
  <sheetFormatPr defaultRowHeight="15" x14ac:dyDescent="0.25"/>
  <cols>
    <col min="2" max="2" width="14.28515625" bestFit="1" customWidth="1"/>
  </cols>
  <sheetData>
    <row r="34" spans="1:13" x14ac:dyDescent="0.25">
      <c r="J34">
        <v>1</v>
      </c>
      <c r="K34">
        <v>2</v>
      </c>
      <c r="L34">
        <v>3</v>
      </c>
      <c r="M34">
        <v>4</v>
      </c>
    </row>
    <row r="35" spans="1:13" x14ac:dyDescent="0.25">
      <c r="A35" s="1" t="s">
        <v>0</v>
      </c>
      <c r="B35" s="1" t="s">
        <v>57</v>
      </c>
      <c r="C35" t="s">
        <v>58</v>
      </c>
      <c r="J35" t="s">
        <v>52</v>
      </c>
      <c r="K35" t="s">
        <v>53</v>
      </c>
      <c r="L35" t="s">
        <v>54</v>
      </c>
      <c r="M35" t="s">
        <v>55</v>
      </c>
    </row>
    <row r="36" spans="1:13" x14ac:dyDescent="0.25">
      <c r="A36" s="2">
        <v>0</v>
      </c>
      <c r="B36" s="2"/>
      <c r="C36">
        <f>(((A36^4)*-0.000326761)+((A36^3)*0.004738028)+((A36^2)*-0.025160563)+0.576985915)</f>
        <v>0.57698591499999996</v>
      </c>
      <c r="J36">
        <f>A36^4</f>
        <v>0</v>
      </c>
      <c r="K36">
        <f>A36^3</f>
        <v>0</v>
      </c>
      <c r="L36">
        <f>A36^2</f>
        <v>0</v>
      </c>
      <c r="M36">
        <f>A36</f>
        <v>0</v>
      </c>
    </row>
    <row r="37" spans="1:13" x14ac:dyDescent="0.25">
      <c r="A37" s="2">
        <v>2.5</v>
      </c>
      <c r="B37" s="2">
        <v>0.48099999999999998</v>
      </c>
      <c r="C37">
        <f t="shared" ref="C37:C40" si="0">(((A37^4)*-0.000326761)+((A37^3)*0.004738028)+((A37^2)*-0.025160563)+0.576985915)</f>
        <v>0.48099998218749995</v>
      </c>
      <c r="J37">
        <f t="shared" ref="J37:J100" si="1">A37^4</f>
        <v>39.0625</v>
      </c>
      <c r="K37">
        <f t="shared" ref="K37:K100" si="2">A37^3</f>
        <v>15.625</v>
      </c>
      <c r="L37">
        <f t="shared" ref="L37:L100" si="3">A37^2</f>
        <v>6.25</v>
      </c>
      <c r="M37">
        <f t="shared" ref="M37:M100" si="4">A37</f>
        <v>2.5</v>
      </c>
    </row>
    <row r="38" spans="1:13" x14ac:dyDescent="0.25">
      <c r="A38" s="2">
        <v>3</v>
      </c>
      <c r="B38" s="2">
        <v>0.45200000000000001</v>
      </c>
      <c r="C38">
        <f t="shared" si="0"/>
        <v>0.45199996299999995</v>
      </c>
      <c r="J38">
        <f t="shared" si="1"/>
        <v>81</v>
      </c>
      <c r="K38">
        <f t="shared" si="2"/>
        <v>27</v>
      </c>
      <c r="L38">
        <f t="shared" si="3"/>
        <v>9</v>
      </c>
      <c r="M38">
        <f t="shared" si="4"/>
        <v>3</v>
      </c>
    </row>
    <row r="39" spans="1:13" x14ac:dyDescent="0.25">
      <c r="A39" s="2">
        <f>A38+1</f>
        <v>4</v>
      </c>
      <c r="B39" s="2">
        <v>0.39400000000000002</v>
      </c>
      <c r="C39">
        <f t="shared" si="0"/>
        <v>0.39399988299999994</v>
      </c>
      <c r="J39">
        <f t="shared" si="1"/>
        <v>256</v>
      </c>
      <c r="K39">
        <f t="shared" si="2"/>
        <v>64</v>
      </c>
      <c r="L39">
        <f t="shared" si="3"/>
        <v>16</v>
      </c>
      <c r="M39">
        <f t="shared" si="4"/>
        <v>4</v>
      </c>
    </row>
    <row r="40" spans="1:13" x14ac:dyDescent="0.25">
      <c r="A40" s="2">
        <f t="shared" ref="A40:A103" si="5">A39+1</f>
        <v>5</v>
      </c>
      <c r="B40" s="2">
        <v>0.33600000000000002</v>
      </c>
      <c r="C40">
        <f t="shared" si="0"/>
        <v>0.33599971499999992</v>
      </c>
      <c r="J40">
        <f t="shared" si="1"/>
        <v>625</v>
      </c>
      <c r="K40">
        <f t="shared" si="2"/>
        <v>125</v>
      </c>
      <c r="L40">
        <f t="shared" si="3"/>
        <v>25</v>
      </c>
      <c r="M40">
        <f t="shared" si="4"/>
        <v>5</v>
      </c>
    </row>
    <row r="41" spans="1:13" x14ac:dyDescent="0.25">
      <c r="A41" s="1">
        <f t="shared" si="5"/>
        <v>6</v>
      </c>
      <c r="B41" s="1">
        <v>0.32100000000000001</v>
      </c>
      <c r="C41">
        <f>(A41*-0.0154)+0.4132</f>
        <v>0.32079999999999997</v>
      </c>
      <c r="J41">
        <f t="shared" si="1"/>
        <v>1296</v>
      </c>
      <c r="K41">
        <f t="shared" si="2"/>
        <v>216</v>
      </c>
      <c r="L41">
        <f t="shared" si="3"/>
        <v>36</v>
      </c>
      <c r="M41">
        <f t="shared" si="4"/>
        <v>6</v>
      </c>
    </row>
    <row r="42" spans="1:13" x14ac:dyDescent="0.25">
      <c r="A42" s="1">
        <f t="shared" si="5"/>
        <v>7</v>
      </c>
      <c r="B42" s="1">
        <v>0.30499999999999999</v>
      </c>
      <c r="C42">
        <f t="shared" ref="C42:C45" si="6">(A42*-0.0154)+0.4132</f>
        <v>0.3054</v>
      </c>
      <c r="J42">
        <f t="shared" si="1"/>
        <v>2401</v>
      </c>
      <c r="K42">
        <f t="shared" si="2"/>
        <v>343</v>
      </c>
      <c r="L42">
        <f t="shared" si="3"/>
        <v>49</v>
      </c>
      <c r="M42">
        <f t="shared" si="4"/>
        <v>7</v>
      </c>
    </row>
    <row r="43" spans="1:13" x14ac:dyDescent="0.25">
      <c r="A43" s="1">
        <f t="shared" si="5"/>
        <v>8</v>
      </c>
      <c r="B43" s="1">
        <v>0.28999999999999998</v>
      </c>
      <c r="C43">
        <f t="shared" si="6"/>
        <v>0.29000000000000004</v>
      </c>
      <c r="J43">
        <f t="shared" si="1"/>
        <v>4096</v>
      </c>
      <c r="K43">
        <f t="shared" si="2"/>
        <v>512</v>
      </c>
      <c r="L43">
        <f t="shared" si="3"/>
        <v>64</v>
      </c>
      <c r="M43">
        <f t="shared" si="4"/>
        <v>8</v>
      </c>
    </row>
    <row r="44" spans="1:13" x14ac:dyDescent="0.25">
      <c r="A44" s="1">
        <f t="shared" si="5"/>
        <v>9</v>
      </c>
      <c r="B44" s="1">
        <v>0.27500000000000002</v>
      </c>
      <c r="C44">
        <f t="shared" si="6"/>
        <v>0.27460000000000001</v>
      </c>
      <c r="J44">
        <f t="shared" si="1"/>
        <v>6561</v>
      </c>
      <c r="K44">
        <f t="shared" si="2"/>
        <v>729</v>
      </c>
      <c r="L44">
        <f t="shared" si="3"/>
        <v>81</v>
      </c>
      <c r="M44">
        <f t="shared" si="4"/>
        <v>9</v>
      </c>
    </row>
    <row r="45" spans="1:13" x14ac:dyDescent="0.25">
      <c r="A45" s="1">
        <f t="shared" si="5"/>
        <v>10</v>
      </c>
      <c r="B45" s="1">
        <v>0.25900000000000001</v>
      </c>
      <c r="C45">
        <f t="shared" si="6"/>
        <v>0.25919999999999999</v>
      </c>
      <c r="J45">
        <f t="shared" si="1"/>
        <v>10000</v>
      </c>
      <c r="K45">
        <f t="shared" si="2"/>
        <v>1000</v>
      </c>
      <c r="L45">
        <f t="shared" si="3"/>
        <v>100</v>
      </c>
      <c r="M45">
        <f t="shared" si="4"/>
        <v>10</v>
      </c>
    </row>
    <row r="46" spans="1:13" x14ac:dyDescent="0.25">
      <c r="A46" s="2">
        <f t="shared" si="5"/>
        <v>11</v>
      </c>
      <c r="B46" s="2">
        <v>0.253</v>
      </c>
      <c r="C46">
        <f>(A46*-0.0067)+0.3265</f>
        <v>0.25280000000000002</v>
      </c>
      <c r="J46">
        <f t="shared" si="1"/>
        <v>14641</v>
      </c>
      <c r="K46">
        <f t="shared" si="2"/>
        <v>1331</v>
      </c>
      <c r="L46">
        <f t="shared" si="3"/>
        <v>121</v>
      </c>
      <c r="M46">
        <f t="shared" si="4"/>
        <v>11</v>
      </c>
    </row>
    <row r="47" spans="1:13" x14ac:dyDescent="0.25">
      <c r="A47" s="2">
        <f t="shared" si="5"/>
        <v>12</v>
      </c>
      <c r="B47" s="2">
        <v>0.246</v>
      </c>
      <c r="C47">
        <f t="shared" ref="C47:C50" si="7">(A47*-0.0067)+0.3265</f>
        <v>0.24610000000000001</v>
      </c>
      <c r="J47">
        <f t="shared" si="1"/>
        <v>20736</v>
      </c>
      <c r="K47">
        <f t="shared" si="2"/>
        <v>1728</v>
      </c>
      <c r="L47">
        <f t="shared" si="3"/>
        <v>144</v>
      </c>
      <c r="M47">
        <f t="shared" si="4"/>
        <v>12</v>
      </c>
    </row>
    <row r="48" spans="1:13" x14ac:dyDescent="0.25">
      <c r="A48" s="2">
        <f t="shared" si="5"/>
        <v>13</v>
      </c>
      <c r="B48" s="2">
        <v>0.23899999999999999</v>
      </c>
      <c r="C48">
        <f t="shared" si="7"/>
        <v>0.2394</v>
      </c>
      <c r="J48">
        <f t="shared" si="1"/>
        <v>28561</v>
      </c>
      <c r="K48">
        <f t="shared" si="2"/>
        <v>2197</v>
      </c>
      <c r="L48">
        <f t="shared" si="3"/>
        <v>169</v>
      </c>
      <c r="M48">
        <f t="shared" si="4"/>
        <v>13</v>
      </c>
    </row>
    <row r="49" spans="1:13" x14ac:dyDescent="0.25">
      <c r="A49" s="2">
        <f t="shared" si="5"/>
        <v>14</v>
      </c>
      <c r="B49" s="2">
        <v>0.23300000000000001</v>
      </c>
      <c r="C49">
        <f t="shared" si="7"/>
        <v>0.23270000000000002</v>
      </c>
      <c r="J49">
        <f t="shared" si="1"/>
        <v>38416</v>
      </c>
      <c r="K49">
        <f t="shared" si="2"/>
        <v>2744</v>
      </c>
      <c r="L49">
        <f t="shared" si="3"/>
        <v>196</v>
      </c>
      <c r="M49">
        <f t="shared" si="4"/>
        <v>14</v>
      </c>
    </row>
    <row r="50" spans="1:13" x14ac:dyDescent="0.25">
      <c r="A50" s="2">
        <f t="shared" si="5"/>
        <v>15</v>
      </c>
      <c r="B50" s="2">
        <v>0.22600000000000001</v>
      </c>
      <c r="C50">
        <f t="shared" si="7"/>
        <v>0.22600000000000001</v>
      </c>
      <c r="J50">
        <f t="shared" si="1"/>
        <v>50625</v>
      </c>
      <c r="K50">
        <f t="shared" si="2"/>
        <v>3375</v>
      </c>
      <c r="L50">
        <f t="shared" si="3"/>
        <v>225</v>
      </c>
      <c r="M50">
        <f t="shared" si="4"/>
        <v>15</v>
      </c>
    </row>
    <row r="51" spans="1:13" x14ac:dyDescent="0.25">
      <c r="A51" s="1">
        <f t="shared" si="5"/>
        <v>16</v>
      </c>
      <c r="B51" s="1">
        <v>0.222</v>
      </c>
      <c r="C51">
        <f>(((A51^4)*6.895040054454E-08)+((A51^3)*-0.0000122163183601124)+((A51^2)*0.000801929122505491)+((A51*-0.022556608875589)+0.425329165353686))</f>
        <v>0.22419797215273429</v>
      </c>
      <c r="J51">
        <f t="shared" si="1"/>
        <v>65536</v>
      </c>
      <c r="K51">
        <f t="shared" si="2"/>
        <v>4096</v>
      </c>
      <c r="L51">
        <f t="shared" si="3"/>
        <v>256</v>
      </c>
      <c r="M51">
        <f t="shared" si="4"/>
        <v>16</v>
      </c>
    </row>
    <row r="52" spans="1:13" x14ac:dyDescent="0.25">
      <c r="A52" s="1">
        <f t="shared" si="5"/>
        <v>17</v>
      </c>
      <c r="B52" s="1">
        <v>0.219</v>
      </c>
      <c r="C52">
        <f t="shared" ref="C52:C110" si="8">(((A52^4)*6.895040054454E-08)+((A52^3)*-0.0000122163183601124)+((A52^2)*0.000801929122505491)+((A52*-0.022556608875589)+0.425329165353686))</f>
        <v>0.21936436517340818</v>
      </c>
      <c r="J52">
        <f t="shared" si="1"/>
        <v>83521</v>
      </c>
      <c r="K52">
        <f t="shared" si="2"/>
        <v>4913</v>
      </c>
      <c r="L52">
        <f t="shared" si="3"/>
        <v>289</v>
      </c>
      <c r="M52">
        <f t="shared" si="4"/>
        <v>17</v>
      </c>
    </row>
    <row r="53" spans="1:13" x14ac:dyDescent="0.25">
      <c r="A53" s="1">
        <f t="shared" si="5"/>
        <v>18</v>
      </c>
      <c r="B53" s="1">
        <v>0.215</v>
      </c>
      <c r="C53">
        <f t="shared" si="8"/>
        <v>0.21512780985625124</v>
      </c>
      <c r="J53">
        <f t="shared" si="1"/>
        <v>104976</v>
      </c>
      <c r="K53">
        <f t="shared" si="2"/>
        <v>5832</v>
      </c>
      <c r="L53">
        <f t="shared" si="3"/>
        <v>324</v>
      </c>
      <c r="M53">
        <f t="shared" si="4"/>
        <v>18</v>
      </c>
    </row>
    <row r="54" spans="1:13" x14ac:dyDescent="0.25">
      <c r="A54" s="1">
        <f t="shared" si="5"/>
        <v>19</v>
      </c>
      <c r="B54" s="1">
        <v>0.21199999999999999</v>
      </c>
      <c r="C54">
        <f t="shared" si="8"/>
        <v>0.21144396745933131</v>
      </c>
      <c r="J54">
        <f t="shared" si="1"/>
        <v>130321</v>
      </c>
      <c r="K54">
        <f t="shared" si="2"/>
        <v>6859</v>
      </c>
      <c r="L54">
        <f t="shared" si="3"/>
        <v>361</v>
      </c>
      <c r="M54">
        <f t="shared" si="4"/>
        <v>19</v>
      </c>
    </row>
    <row r="55" spans="1:13" x14ac:dyDescent="0.25">
      <c r="A55" s="1">
        <f t="shared" si="5"/>
        <v>20</v>
      </c>
      <c r="B55" s="1">
        <v>0.20799999999999999</v>
      </c>
      <c r="C55">
        <f t="shared" si="8"/>
        <v>0.20827015405032961</v>
      </c>
      <c r="J55">
        <f t="shared" si="1"/>
        <v>160000</v>
      </c>
      <c r="K55">
        <f t="shared" si="2"/>
        <v>8000</v>
      </c>
      <c r="L55">
        <f t="shared" si="3"/>
        <v>400</v>
      </c>
      <c r="M55">
        <f t="shared" si="4"/>
        <v>20</v>
      </c>
    </row>
    <row r="56" spans="1:13" x14ac:dyDescent="0.25">
      <c r="A56" s="1">
        <f t="shared" si="5"/>
        <v>21</v>
      </c>
      <c r="B56" s="1">
        <v>0.20599999999999999</v>
      </c>
      <c r="C56">
        <f t="shared" si="8"/>
        <v>0.20556534050654029</v>
      </c>
      <c r="J56">
        <f t="shared" si="1"/>
        <v>194481</v>
      </c>
      <c r="K56">
        <f t="shared" si="2"/>
        <v>9261</v>
      </c>
      <c r="L56">
        <f t="shared" si="3"/>
        <v>441</v>
      </c>
      <c r="M56">
        <f t="shared" si="4"/>
        <v>21</v>
      </c>
    </row>
    <row r="57" spans="1:13" x14ac:dyDescent="0.25">
      <c r="A57" s="1">
        <f t="shared" si="5"/>
        <v>22</v>
      </c>
      <c r="B57" s="1">
        <v>0.20499999999999999</v>
      </c>
      <c r="C57">
        <f t="shared" si="8"/>
        <v>0.20329015251487065</v>
      </c>
      <c r="J57">
        <f t="shared" si="1"/>
        <v>234256</v>
      </c>
      <c r="K57">
        <f t="shared" si="2"/>
        <v>10648</v>
      </c>
      <c r="L57">
        <f t="shared" si="3"/>
        <v>484</v>
      </c>
      <c r="M57">
        <f t="shared" si="4"/>
        <v>22</v>
      </c>
    </row>
    <row r="58" spans="1:13" x14ac:dyDescent="0.25">
      <c r="A58" s="1">
        <f t="shared" si="5"/>
        <v>23</v>
      </c>
      <c r="B58" s="1">
        <v>0.20399999999999999</v>
      </c>
      <c r="C58">
        <f t="shared" si="8"/>
        <v>0.20140687057184087</v>
      </c>
      <c r="J58">
        <f t="shared" si="1"/>
        <v>279841</v>
      </c>
      <c r="K58">
        <f t="shared" si="2"/>
        <v>12167</v>
      </c>
      <c r="L58">
        <f t="shared" si="3"/>
        <v>529</v>
      </c>
      <c r="M58">
        <f t="shared" si="4"/>
        <v>23</v>
      </c>
    </row>
    <row r="59" spans="1:13" x14ac:dyDescent="0.25">
      <c r="A59" s="1">
        <f t="shared" si="5"/>
        <v>24</v>
      </c>
      <c r="B59" s="1">
        <v>0.20200000000000001</v>
      </c>
      <c r="C59">
        <f t="shared" si="8"/>
        <v>0.19987942998358427</v>
      </c>
      <c r="J59">
        <f t="shared" si="1"/>
        <v>331776</v>
      </c>
      <c r="K59">
        <f t="shared" si="2"/>
        <v>13824</v>
      </c>
      <c r="L59">
        <f t="shared" si="3"/>
        <v>576</v>
      </c>
      <c r="M59">
        <f t="shared" si="4"/>
        <v>24</v>
      </c>
    </row>
    <row r="60" spans="1:13" x14ac:dyDescent="0.25">
      <c r="A60" s="1">
        <f t="shared" si="5"/>
        <v>25</v>
      </c>
      <c r="B60" s="1">
        <v>0.2</v>
      </c>
      <c r="C60">
        <f t="shared" si="8"/>
        <v>0.19867342086584761</v>
      </c>
      <c r="J60">
        <f t="shared" si="1"/>
        <v>390625</v>
      </c>
      <c r="K60">
        <f t="shared" si="2"/>
        <v>15625</v>
      </c>
      <c r="L60">
        <f t="shared" si="3"/>
        <v>625</v>
      </c>
      <c r="M60">
        <f t="shared" si="4"/>
        <v>25</v>
      </c>
    </row>
    <row r="61" spans="1:13" x14ac:dyDescent="0.25">
      <c r="A61" s="1">
        <f t="shared" si="5"/>
        <v>26</v>
      </c>
      <c r="B61" s="1">
        <v>0.19900000000000001</v>
      </c>
      <c r="C61">
        <f t="shared" si="8"/>
        <v>0.19775608814399009</v>
      </c>
      <c r="J61">
        <f t="shared" si="1"/>
        <v>456976</v>
      </c>
      <c r="K61">
        <f t="shared" si="2"/>
        <v>17576</v>
      </c>
      <c r="L61">
        <f t="shared" si="3"/>
        <v>676</v>
      </c>
      <c r="M61">
        <f t="shared" si="4"/>
        <v>26</v>
      </c>
    </row>
    <row r="62" spans="1:13" x14ac:dyDescent="0.25">
      <c r="A62" s="1">
        <f t="shared" si="5"/>
        <v>27</v>
      </c>
      <c r="B62" s="1">
        <v>0.19800000000000001</v>
      </c>
      <c r="C62">
        <f t="shared" si="8"/>
        <v>0.19709633155298451</v>
      </c>
      <c r="J62">
        <f t="shared" si="1"/>
        <v>531441</v>
      </c>
      <c r="K62">
        <f t="shared" si="2"/>
        <v>19683</v>
      </c>
      <c r="L62">
        <f t="shared" si="3"/>
        <v>729</v>
      </c>
      <c r="M62">
        <f t="shared" si="4"/>
        <v>27</v>
      </c>
    </row>
    <row r="63" spans="1:13" x14ac:dyDescent="0.25">
      <c r="A63" s="1">
        <f t="shared" si="5"/>
        <v>28</v>
      </c>
      <c r="B63" s="1">
        <v>0.19600000000000001</v>
      </c>
      <c r="C63">
        <f t="shared" si="8"/>
        <v>0.19666470563741628</v>
      </c>
      <c r="J63">
        <f t="shared" si="1"/>
        <v>614656</v>
      </c>
      <c r="K63">
        <f t="shared" si="2"/>
        <v>21952</v>
      </c>
      <c r="L63">
        <f t="shared" si="3"/>
        <v>784</v>
      </c>
      <c r="M63">
        <f t="shared" si="4"/>
        <v>28</v>
      </c>
    </row>
    <row r="64" spans="1:13" x14ac:dyDescent="0.25">
      <c r="A64" s="1">
        <f t="shared" si="5"/>
        <v>29</v>
      </c>
      <c r="B64" s="1">
        <v>0.19500000000000001</v>
      </c>
      <c r="C64">
        <f t="shared" si="8"/>
        <v>0.19643341975148448</v>
      </c>
      <c r="J64">
        <f t="shared" si="1"/>
        <v>707281</v>
      </c>
      <c r="K64">
        <f t="shared" si="2"/>
        <v>24389</v>
      </c>
      <c r="L64">
        <f t="shared" si="3"/>
        <v>841</v>
      </c>
      <c r="M64">
        <f t="shared" si="4"/>
        <v>29</v>
      </c>
    </row>
    <row r="65" spans="1:13" x14ac:dyDescent="0.25">
      <c r="A65" s="1">
        <f t="shared" si="5"/>
        <v>30</v>
      </c>
      <c r="B65" s="1">
        <v>0.193</v>
      </c>
      <c r="C65">
        <f t="shared" si="8"/>
        <v>0.19637633805900057</v>
      </c>
      <c r="J65">
        <f t="shared" si="1"/>
        <v>810000</v>
      </c>
      <c r="K65">
        <f t="shared" si="2"/>
        <v>27000</v>
      </c>
      <c r="L65">
        <f t="shared" si="3"/>
        <v>900</v>
      </c>
      <c r="M65">
        <f t="shared" si="4"/>
        <v>30</v>
      </c>
    </row>
    <row r="66" spans="1:13" x14ac:dyDescent="0.25">
      <c r="A66" s="1">
        <f t="shared" si="5"/>
        <v>31</v>
      </c>
      <c r="B66" s="1">
        <v>0.19400000000000001</v>
      </c>
      <c r="C66">
        <f t="shared" si="8"/>
        <v>0.19646897953338949</v>
      </c>
      <c r="J66">
        <f t="shared" si="1"/>
        <v>923521</v>
      </c>
      <c r="K66">
        <f t="shared" si="2"/>
        <v>29791</v>
      </c>
      <c r="L66">
        <f t="shared" si="3"/>
        <v>961</v>
      </c>
      <c r="M66">
        <f t="shared" si="4"/>
        <v>31</v>
      </c>
    </row>
    <row r="67" spans="1:13" x14ac:dyDescent="0.25">
      <c r="A67" s="1">
        <f t="shared" si="5"/>
        <v>32</v>
      </c>
      <c r="B67" s="1">
        <v>0.19500000000000001</v>
      </c>
      <c r="C67">
        <f t="shared" si="8"/>
        <v>0.19668851795768932</v>
      </c>
      <c r="J67">
        <f t="shared" si="1"/>
        <v>1048576</v>
      </c>
      <c r="K67">
        <f t="shared" si="2"/>
        <v>32768</v>
      </c>
      <c r="L67">
        <f t="shared" si="3"/>
        <v>1024</v>
      </c>
      <c r="M67">
        <f t="shared" si="4"/>
        <v>32</v>
      </c>
    </row>
    <row r="68" spans="1:13" x14ac:dyDescent="0.25">
      <c r="A68" s="1">
        <f t="shared" si="5"/>
        <v>33</v>
      </c>
      <c r="B68" s="1">
        <v>0.19600000000000001</v>
      </c>
      <c r="C68">
        <f t="shared" si="8"/>
        <v>0.19701378192455082</v>
      </c>
      <c r="J68">
        <f t="shared" si="1"/>
        <v>1185921</v>
      </c>
      <c r="K68">
        <f t="shared" si="2"/>
        <v>35937</v>
      </c>
      <c r="L68">
        <f t="shared" si="3"/>
        <v>1089</v>
      </c>
      <c r="M68">
        <f t="shared" si="4"/>
        <v>33</v>
      </c>
    </row>
    <row r="69" spans="1:13" x14ac:dyDescent="0.25">
      <c r="A69" s="1">
        <f t="shared" si="5"/>
        <v>34</v>
      </c>
      <c r="B69" s="1">
        <v>0.19600000000000001</v>
      </c>
      <c r="C69">
        <f t="shared" si="8"/>
        <v>0.19742525483623813</v>
      </c>
      <c r="J69">
        <f t="shared" si="1"/>
        <v>1336336</v>
      </c>
      <c r="K69">
        <f t="shared" si="2"/>
        <v>39304</v>
      </c>
      <c r="L69">
        <f t="shared" si="3"/>
        <v>1156</v>
      </c>
      <c r="M69">
        <f t="shared" si="4"/>
        <v>34</v>
      </c>
    </row>
    <row r="70" spans="1:13" x14ac:dyDescent="0.25">
      <c r="A70" s="1">
        <f t="shared" si="5"/>
        <v>35</v>
      </c>
      <c r="B70" s="1">
        <v>0.19700000000000001</v>
      </c>
      <c r="C70">
        <f t="shared" si="8"/>
        <v>0.19790507490462866</v>
      </c>
      <c r="J70">
        <f t="shared" si="1"/>
        <v>1500625</v>
      </c>
      <c r="K70">
        <f t="shared" si="2"/>
        <v>42875</v>
      </c>
      <c r="L70">
        <f t="shared" si="3"/>
        <v>1225</v>
      </c>
      <c r="M70">
        <f t="shared" si="4"/>
        <v>35</v>
      </c>
    </row>
    <row r="71" spans="1:13" x14ac:dyDescent="0.25">
      <c r="A71" s="1">
        <f t="shared" si="5"/>
        <v>36</v>
      </c>
      <c r="B71" s="1">
        <v>0.19800000000000001</v>
      </c>
      <c r="C71">
        <f t="shared" si="8"/>
        <v>0.19843703515121242</v>
      </c>
      <c r="J71">
        <f t="shared" si="1"/>
        <v>1679616</v>
      </c>
      <c r="K71">
        <f t="shared" si="2"/>
        <v>46656</v>
      </c>
      <c r="L71">
        <f t="shared" si="3"/>
        <v>1296</v>
      </c>
      <c r="M71">
        <f t="shared" si="4"/>
        <v>36</v>
      </c>
    </row>
    <row r="72" spans="1:13" x14ac:dyDescent="0.25">
      <c r="A72" s="1">
        <f t="shared" si="5"/>
        <v>37</v>
      </c>
      <c r="B72" s="1">
        <v>0.19900000000000001</v>
      </c>
      <c r="C72">
        <f t="shared" si="8"/>
        <v>0.19900658340709249</v>
      </c>
      <c r="J72">
        <f t="shared" si="1"/>
        <v>1874161</v>
      </c>
      <c r="K72">
        <f t="shared" si="2"/>
        <v>50653</v>
      </c>
      <c r="L72">
        <f t="shared" si="3"/>
        <v>1369</v>
      </c>
      <c r="M72">
        <f t="shared" si="4"/>
        <v>37</v>
      </c>
    </row>
    <row r="73" spans="1:13" x14ac:dyDescent="0.25">
      <c r="A73" s="1">
        <f t="shared" si="5"/>
        <v>38</v>
      </c>
      <c r="B73" s="1">
        <v>0.2</v>
      </c>
      <c r="C73">
        <f t="shared" si="8"/>
        <v>0.19960082231298543</v>
      </c>
      <c r="J73">
        <f t="shared" si="1"/>
        <v>2085136</v>
      </c>
      <c r="K73">
        <f t="shared" si="2"/>
        <v>54872</v>
      </c>
      <c r="L73">
        <f t="shared" si="3"/>
        <v>1444</v>
      </c>
      <c r="M73">
        <f t="shared" si="4"/>
        <v>38</v>
      </c>
    </row>
    <row r="74" spans="1:13" x14ac:dyDescent="0.25">
      <c r="A74" s="1">
        <f t="shared" si="5"/>
        <v>39</v>
      </c>
      <c r="B74" s="1">
        <v>0.2</v>
      </c>
      <c r="C74">
        <f t="shared" si="8"/>
        <v>0.20020850931922057</v>
      </c>
      <c r="J74">
        <f t="shared" si="1"/>
        <v>2313441</v>
      </c>
      <c r="K74">
        <f t="shared" si="2"/>
        <v>59319</v>
      </c>
      <c r="L74">
        <f t="shared" si="3"/>
        <v>1521</v>
      </c>
      <c r="M74">
        <f t="shared" si="4"/>
        <v>39</v>
      </c>
    </row>
    <row r="75" spans="1:13" x14ac:dyDescent="0.25">
      <c r="A75" s="1">
        <f t="shared" si="5"/>
        <v>40</v>
      </c>
      <c r="B75" s="1">
        <v>0.20100000000000001</v>
      </c>
      <c r="C75">
        <f t="shared" si="8"/>
        <v>0.20082005668574038</v>
      </c>
      <c r="J75">
        <f t="shared" si="1"/>
        <v>2560000</v>
      </c>
      <c r="K75">
        <f t="shared" si="2"/>
        <v>64000</v>
      </c>
      <c r="L75">
        <f t="shared" si="3"/>
        <v>1600</v>
      </c>
      <c r="M75">
        <f t="shared" si="4"/>
        <v>40</v>
      </c>
    </row>
    <row r="76" spans="1:13" x14ac:dyDescent="0.25">
      <c r="A76" s="1">
        <f t="shared" si="5"/>
        <v>41</v>
      </c>
      <c r="B76" s="1">
        <v>0.20200000000000001</v>
      </c>
      <c r="C76">
        <f t="shared" si="8"/>
        <v>0.20142753148210063</v>
      </c>
      <c r="J76">
        <f t="shared" si="1"/>
        <v>2825761</v>
      </c>
      <c r="K76">
        <f t="shared" si="2"/>
        <v>68921</v>
      </c>
      <c r="L76">
        <f t="shared" si="3"/>
        <v>1681</v>
      </c>
      <c r="M76">
        <f t="shared" si="4"/>
        <v>41</v>
      </c>
    </row>
    <row r="77" spans="1:13" x14ac:dyDescent="0.25">
      <c r="A77" s="1">
        <f t="shared" si="5"/>
        <v>42</v>
      </c>
      <c r="B77" s="1">
        <v>0.20300000000000001</v>
      </c>
      <c r="C77">
        <f t="shared" si="8"/>
        <v>0.20202465558746963</v>
      </c>
      <c r="J77">
        <f t="shared" si="1"/>
        <v>3111696</v>
      </c>
      <c r="K77">
        <f t="shared" si="2"/>
        <v>74088</v>
      </c>
      <c r="L77">
        <f t="shared" si="3"/>
        <v>1764</v>
      </c>
      <c r="M77">
        <f t="shared" si="4"/>
        <v>42</v>
      </c>
    </row>
    <row r="78" spans="1:13" x14ac:dyDescent="0.25">
      <c r="A78" s="1">
        <f t="shared" si="5"/>
        <v>43</v>
      </c>
      <c r="B78" s="1">
        <v>0.20300000000000001</v>
      </c>
      <c r="C78">
        <f t="shared" si="8"/>
        <v>0.20260680569062939</v>
      </c>
      <c r="J78">
        <f t="shared" si="1"/>
        <v>3418801</v>
      </c>
      <c r="K78">
        <f t="shared" si="2"/>
        <v>79507</v>
      </c>
      <c r="L78">
        <f t="shared" si="3"/>
        <v>1849</v>
      </c>
      <c r="M78">
        <f t="shared" si="4"/>
        <v>43</v>
      </c>
    </row>
    <row r="79" spans="1:13" x14ac:dyDescent="0.25">
      <c r="A79" s="1">
        <f t="shared" si="5"/>
        <v>44</v>
      </c>
      <c r="B79" s="1">
        <v>0.20399999999999999</v>
      </c>
      <c r="C79">
        <f t="shared" si="8"/>
        <v>0.20317101328997422</v>
      </c>
      <c r="J79">
        <f t="shared" si="1"/>
        <v>3748096</v>
      </c>
      <c r="K79">
        <f t="shared" si="2"/>
        <v>85184</v>
      </c>
      <c r="L79">
        <f t="shared" si="3"/>
        <v>1936</v>
      </c>
      <c r="M79">
        <f t="shared" si="4"/>
        <v>44</v>
      </c>
    </row>
    <row r="80" spans="1:13" x14ac:dyDescent="0.25">
      <c r="A80" s="1">
        <f t="shared" si="5"/>
        <v>45</v>
      </c>
      <c r="B80" s="1">
        <v>0.20499999999999999</v>
      </c>
      <c r="C80">
        <f t="shared" si="8"/>
        <v>0.20371596469351239</v>
      </c>
      <c r="J80">
        <f t="shared" si="1"/>
        <v>4100625</v>
      </c>
      <c r="K80">
        <f t="shared" si="2"/>
        <v>91125</v>
      </c>
      <c r="L80">
        <f t="shared" si="3"/>
        <v>2025</v>
      </c>
      <c r="M80">
        <f t="shared" si="4"/>
        <v>45</v>
      </c>
    </row>
    <row r="81" spans="1:13" x14ac:dyDescent="0.25">
      <c r="A81" s="1">
        <f t="shared" si="5"/>
        <v>46</v>
      </c>
      <c r="B81" s="1">
        <v>0.20499999999999999</v>
      </c>
      <c r="C81">
        <f t="shared" si="8"/>
        <v>0.20424200101886447</v>
      </c>
      <c r="J81">
        <f t="shared" si="1"/>
        <v>4477456</v>
      </c>
      <c r="K81">
        <f t="shared" si="2"/>
        <v>97336</v>
      </c>
      <c r="L81">
        <f t="shared" si="3"/>
        <v>2116</v>
      </c>
      <c r="M81">
        <f t="shared" si="4"/>
        <v>46</v>
      </c>
    </row>
    <row r="82" spans="1:13" x14ac:dyDescent="0.25">
      <c r="A82" s="1">
        <f t="shared" si="5"/>
        <v>47</v>
      </c>
      <c r="B82" s="1">
        <v>0.20599999999999999</v>
      </c>
      <c r="C82">
        <f t="shared" si="8"/>
        <v>0.20475111819326464</v>
      </c>
      <c r="J82">
        <f t="shared" si="1"/>
        <v>4879681</v>
      </c>
      <c r="K82">
        <f t="shared" si="2"/>
        <v>103823</v>
      </c>
      <c r="L82">
        <f t="shared" si="3"/>
        <v>2209</v>
      </c>
      <c r="M82">
        <f t="shared" si="4"/>
        <v>47</v>
      </c>
    </row>
    <row r="83" spans="1:13" x14ac:dyDescent="0.25">
      <c r="A83" s="1">
        <f t="shared" si="5"/>
        <v>48</v>
      </c>
      <c r="B83" s="1">
        <v>0.20599999999999999</v>
      </c>
      <c r="C83">
        <f t="shared" si="8"/>
        <v>0.2052469669535596</v>
      </c>
      <c r="J83">
        <f t="shared" si="1"/>
        <v>5308416</v>
      </c>
      <c r="K83">
        <f t="shared" si="2"/>
        <v>110592</v>
      </c>
      <c r="L83">
        <f t="shared" si="3"/>
        <v>2304</v>
      </c>
      <c r="M83">
        <f t="shared" si="4"/>
        <v>48</v>
      </c>
    </row>
    <row r="84" spans="1:13" x14ac:dyDescent="0.25">
      <c r="A84" s="1">
        <f t="shared" si="5"/>
        <v>49</v>
      </c>
      <c r="B84" s="1">
        <v>0.20699999999999999</v>
      </c>
      <c r="C84">
        <f t="shared" si="8"/>
        <v>0.20573485284620996</v>
      </c>
      <c r="J84">
        <f t="shared" si="1"/>
        <v>5764801</v>
      </c>
      <c r="K84">
        <f t="shared" si="2"/>
        <v>117649</v>
      </c>
      <c r="L84">
        <f t="shared" si="3"/>
        <v>2401</v>
      </c>
      <c r="M84">
        <f t="shared" si="4"/>
        <v>49</v>
      </c>
    </row>
    <row r="85" spans="1:13" x14ac:dyDescent="0.25">
      <c r="A85" s="1">
        <f t="shared" si="5"/>
        <v>50</v>
      </c>
      <c r="B85" s="1">
        <v>0.20699999999999999</v>
      </c>
      <c r="C85">
        <f t="shared" si="8"/>
        <v>0.20622173622728868</v>
      </c>
      <c r="J85">
        <f t="shared" si="1"/>
        <v>6250000</v>
      </c>
      <c r="K85">
        <f t="shared" si="2"/>
        <v>125000</v>
      </c>
      <c r="L85">
        <f t="shared" si="3"/>
        <v>2500</v>
      </c>
      <c r="M85">
        <f t="shared" si="4"/>
        <v>50</v>
      </c>
    </row>
    <row r="86" spans="1:13" x14ac:dyDescent="0.25">
      <c r="A86" s="1">
        <f t="shared" si="5"/>
        <v>51</v>
      </c>
      <c r="B86" s="1">
        <v>0.20699999999999999</v>
      </c>
      <c r="C86">
        <f t="shared" si="8"/>
        <v>0.20671623226248159</v>
      </c>
      <c r="J86">
        <f t="shared" si="1"/>
        <v>6765201</v>
      </c>
      <c r="K86">
        <f t="shared" si="2"/>
        <v>132651</v>
      </c>
      <c r="L86">
        <f t="shared" si="3"/>
        <v>2601</v>
      </c>
      <c r="M86">
        <f t="shared" si="4"/>
        <v>51</v>
      </c>
    </row>
    <row r="87" spans="1:13" x14ac:dyDescent="0.25">
      <c r="A87" s="1">
        <f t="shared" si="5"/>
        <v>52</v>
      </c>
      <c r="B87" s="1">
        <v>0.20799999999999999</v>
      </c>
      <c r="C87">
        <f t="shared" si="8"/>
        <v>0.20722861092708866</v>
      </c>
      <c r="J87">
        <f t="shared" si="1"/>
        <v>7311616</v>
      </c>
      <c r="K87">
        <f t="shared" si="2"/>
        <v>140608</v>
      </c>
      <c r="L87">
        <f t="shared" si="3"/>
        <v>2704</v>
      </c>
      <c r="M87">
        <f t="shared" si="4"/>
        <v>52</v>
      </c>
    </row>
    <row r="88" spans="1:13" x14ac:dyDescent="0.25">
      <c r="A88" s="1">
        <f t="shared" si="5"/>
        <v>53</v>
      </c>
      <c r="B88" s="1">
        <v>0.20799999999999999</v>
      </c>
      <c r="C88">
        <f t="shared" si="8"/>
        <v>0.20777079700602186</v>
      </c>
      <c r="J88">
        <f t="shared" si="1"/>
        <v>7890481</v>
      </c>
      <c r="K88">
        <f t="shared" si="2"/>
        <v>148877</v>
      </c>
      <c r="L88">
        <f t="shared" si="3"/>
        <v>2809</v>
      </c>
      <c r="M88">
        <f t="shared" si="4"/>
        <v>53</v>
      </c>
    </row>
    <row r="89" spans="1:13" x14ac:dyDescent="0.25">
      <c r="A89" s="1">
        <f t="shared" si="5"/>
        <v>54</v>
      </c>
      <c r="B89" s="1">
        <v>0.20799999999999999</v>
      </c>
      <c r="C89">
        <f t="shared" si="8"/>
        <v>0.20835637009380714</v>
      </c>
      <c r="J89">
        <f t="shared" si="1"/>
        <v>8503056</v>
      </c>
      <c r="K89">
        <f t="shared" si="2"/>
        <v>157464</v>
      </c>
      <c r="L89">
        <f t="shared" si="3"/>
        <v>2916</v>
      </c>
      <c r="M89">
        <f t="shared" si="4"/>
        <v>54</v>
      </c>
    </row>
    <row r="90" spans="1:13" x14ac:dyDescent="0.25">
      <c r="A90" s="1">
        <f t="shared" si="5"/>
        <v>55</v>
      </c>
      <c r="B90" s="1">
        <v>0.20899999999999999</v>
      </c>
      <c r="C90">
        <f t="shared" si="8"/>
        <v>0.20900056459458183</v>
      </c>
      <c r="J90">
        <f t="shared" si="1"/>
        <v>9150625</v>
      </c>
      <c r="K90">
        <f t="shared" si="2"/>
        <v>166375</v>
      </c>
      <c r="L90">
        <f t="shared" si="3"/>
        <v>3025</v>
      </c>
      <c r="M90">
        <f t="shared" si="4"/>
        <v>55</v>
      </c>
    </row>
    <row r="91" spans="1:13" x14ac:dyDescent="0.25">
      <c r="A91" s="1">
        <f t="shared" si="5"/>
        <v>56</v>
      </c>
      <c r="B91" s="1">
        <v>0.20899999999999999</v>
      </c>
      <c r="C91">
        <f t="shared" si="8"/>
        <v>0.20972026972209878</v>
      </c>
      <c r="J91">
        <f t="shared" si="1"/>
        <v>9834496</v>
      </c>
      <c r="K91">
        <f t="shared" si="2"/>
        <v>175616</v>
      </c>
      <c r="L91">
        <f t="shared" si="3"/>
        <v>3136</v>
      </c>
      <c r="M91">
        <f t="shared" si="4"/>
        <v>56</v>
      </c>
    </row>
    <row r="92" spans="1:13" x14ac:dyDescent="0.25">
      <c r="A92" s="1">
        <f t="shared" si="5"/>
        <v>57</v>
      </c>
      <c r="B92" s="1">
        <v>0.21</v>
      </c>
      <c r="C92">
        <f t="shared" si="8"/>
        <v>0.21053402949972266</v>
      </c>
      <c r="J92">
        <f t="shared" si="1"/>
        <v>10556001</v>
      </c>
      <c r="K92">
        <f t="shared" si="2"/>
        <v>185193</v>
      </c>
      <c r="L92">
        <f t="shared" si="3"/>
        <v>3249</v>
      </c>
      <c r="M92">
        <f t="shared" si="4"/>
        <v>57</v>
      </c>
    </row>
    <row r="93" spans="1:13" x14ac:dyDescent="0.25">
      <c r="A93" s="1">
        <f t="shared" si="5"/>
        <v>58</v>
      </c>
      <c r="B93" s="1">
        <v>0.21099999999999999</v>
      </c>
      <c r="C93">
        <f t="shared" si="8"/>
        <v>0.21146204276043012</v>
      </c>
      <c r="J93">
        <f t="shared" si="1"/>
        <v>11316496</v>
      </c>
      <c r="K93">
        <f t="shared" si="2"/>
        <v>195112</v>
      </c>
      <c r="L93">
        <f t="shared" si="3"/>
        <v>3364</v>
      </c>
      <c r="M93">
        <f t="shared" si="4"/>
        <v>58</v>
      </c>
    </row>
    <row r="94" spans="1:13" x14ac:dyDescent="0.25">
      <c r="A94" s="1">
        <f t="shared" si="5"/>
        <v>59</v>
      </c>
      <c r="B94" s="1">
        <v>0.21099999999999999</v>
      </c>
      <c r="C94">
        <f t="shared" si="8"/>
        <v>0.2125261631468125</v>
      </c>
      <c r="J94">
        <f t="shared" si="1"/>
        <v>12117361</v>
      </c>
      <c r="K94">
        <f t="shared" si="2"/>
        <v>205379</v>
      </c>
      <c r="L94">
        <f t="shared" si="3"/>
        <v>3481</v>
      </c>
      <c r="M94">
        <f t="shared" si="4"/>
        <v>59</v>
      </c>
    </row>
    <row r="95" spans="1:13" x14ac:dyDescent="0.25">
      <c r="A95" s="1">
        <f t="shared" si="5"/>
        <v>60</v>
      </c>
      <c r="B95" s="1">
        <v>0.21199999999999999</v>
      </c>
      <c r="C95">
        <f t="shared" si="8"/>
        <v>0.21374989911107356</v>
      </c>
      <c r="J95">
        <f t="shared" si="1"/>
        <v>12960000</v>
      </c>
      <c r="K95">
        <f t="shared" si="2"/>
        <v>216000</v>
      </c>
      <c r="L95">
        <f t="shared" si="3"/>
        <v>3600</v>
      </c>
      <c r="M95">
        <f t="shared" si="4"/>
        <v>60</v>
      </c>
    </row>
    <row r="96" spans="1:13" x14ac:dyDescent="0.25">
      <c r="A96" s="1">
        <f t="shared" si="5"/>
        <v>61</v>
      </c>
      <c r="B96" s="1">
        <v>0.214</v>
      </c>
      <c r="C96">
        <f t="shared" si="8"/>
        <v>0.21515841391503066</v>
      </c>
      <c r="J96">
        <f t="shared" si="1"/>
        <v>13845841</v>
      </c>
      <c r="K96">
        <f t="shared" si="2"/>
        <v>226981</v>
      </c>
      <c r="L96">
        <f t="shared" si="3"/>
        <v>3721</v>
      </c>
      <c r="M96">
        <f t="shared" si="4"/>
        <v>61</v>
      </c>
    </row>
    <row r="97" spans="1:13" x14ac:dyDescent="0.25">
      <c r="A97" s="1">
        <f t="shared" si="5"/>
        <v>62</v>
      </c>
      <c r="B97" s="1">
        <v>0.216</v>
      </c>
      <c r="C97">
        <f t="shared" si="8"/>
        <v>0.21677852563011357</v>
      </c>
      <c r="J97">
        <f t="shared" si="1"/>
        <v>14776336</v>
      </c>
      <c r="K97">
        <f t="shared" si="2"/>
        <v>238328</v>
      </c>
      <c r="L97">
        <f t="shared" si="3"/>
        <v>3844</v>
      </c>
      <c r="M97">
        <f t="shared" si="4"/>
        <v>62</v>
      </c>
    </row>
    <row r="98" spans="1:13" x14ac:dyDescent="0.25">
      <c r="A98" s="1">
        <f t="shared" si="5"/>
        <v>63</v>
      </c>
      <c r="B98" s="1">
        <v>0.218</v>
      </c>
      <c r="C98">
        <f t="shared" si="8"/>
        <v>0.21863870713736544</v>
      </c>
      <c r="J98">
        <f t="shared" si="1"/>
        <v>15752961</v>
      </c>
      <c r="K98">
        <f t="shared" si="2"/>
        <v>250047</v>
      </c>
      <c r="L98">
        <f t="shared" si="3"/>
        <v>3969</v>
      </c>
      <c r="M98">
        <f t="shared" si="4"/>
        <v>63</v>
      </c>
    </row>
    <row r="99" spans="1:13" x14ac:dyDescent="0.25">
      <c r="A99" s="1">
        <f t="shared" si="5"/>
        <v>64</v>
      </c>
      <c r="B99" s="1">
        <v>0.22</v>
      </c>
      <c r="C99">
        <f t="shared" si="8"/>
        <v>0.22076908612744162</v>
      </c>
      <c r="J99">
        <f t="shared" si="1"/>
        <v>16777216</v>
      </c>
      <c r="K99">
        <f t="shared" si="2"/>
        <v>262144</v>
      </c>
      <c r="L99">
        <f t="shared" si="3"/>
        <v>4096</v>
      </c>
      <c r="M99">
        <f t="shared" si="4"/>
        <v>64</v>
      </c>
    </row>
    <row r="100" spans="1:13" x14ac:dyDescent="0.25">
      <c r="A100" s="1">
        <f t="shared" si="5"/>
        <v>65</v>
      </c>
      <c r="B100" s="1">
        <v>0.222</v>
      </c>
      <c r="C100">
        <f t="shared" si="8"/>
        <v>0.22320144510061146</v>
      </c>
      <c r="J100">
        <f t="shared" si="1"/>
        <v>17850625</v>
      </c>
      <c r="K100">
        <f t="shared" si="2"/>
        <v>274625</v>
      </c>
      <c r="L100">
        <f t="shared" si="3"/>
        <v>4225</v>
      </c>
      <c r="M100">
        <f t="shared" si="4"/>
        <v>65</v>
      </c>
    </row>
    <row r="101" spans="1:13" x14ac:dyDescent="0.25">
      <c r="A101" s="1">
        <f t="shared" si="5"/>
        <v>66</v>
      </c>
      <c r="B101" s="1">
        <v>0.22600000000000001</v>
      </c>
      <c r="C101">
        <f t="shared" si="8"/>
        <v>0.22596922136675923</v>
      </c>
      <c r="J101">
        <f t="shared" ref="J101:J110" si="9">A101^4</f>
        <v>18974736</v>
      </c>
      <c r="K101">
        <f t="shared" ref="K101:K110" si="10">A101^3</f>
        <v>287496</v>
      </c>
      <c r="L101">
        <f t="shared" ref="L101:L110" si="11">A101^2</f>
        <v>4356</v>
      </c>
      <c r="M101">
        <f t="shared" ref="M101:M110" si="12">A101</f>
        <v>66</v>
      </c>
    </row>
    <row r="102" spans="1:13" x14ac:dyDescent="0.25">
      <c r="A102" s="1">
        <f t="shared" si="5"/>
        <v>67</v>
      </c>
      <c r="B102" s="1">
        <v>0.23</v>
      </c>
      <c r="C102">
        <f t="shared" si="8"/>
        <v>0.22910750704537786</v>
      </c>
      <c r="J102">
        <f t="shared" si="9"/>
        <v>20151121</v>
      </c>
      <c r="K102">
        <f t="shared" si="10"/>
        <v>300763</v>
      </c>
      <c r="L102">
        <f t="shared" si="11"/>
        <v>4489</v>
      </c>
      <c r="M102">
        <f t="shared" si="12"/>
        <v>67</v>
      </c>
    </row>
    <row r="103" spans="1:13" x14ac:dyDescent="0.25">
      <c r="A103" s="1">
        <f t="shared" si="5"/>
        <v>68</v>
      </c>
      <c r="B103" s="1">
        <v>0.23400000000000001</v>
      </c>
      <c r="C103">
        <f t="shared" si="8"/>
        <v>0.23265304906557693</v>
      </c>
      <c r="J103">
        <f t="shared" si="9"/>
        <v>21381376</v>
      </c>
      <c r="K103">
        <f t="shared" si="10"/>
        <v>314432</v>
      </c>
      <c r="L103">
        <f t="shared" si="11"/>
        <v>4624</v>
      </c>
      <c r="M103">
        <f t="shared" si="12"/>
        <v>68</v>
      </c>
    </row>
    <row r="104" spans="1:13" x14ac:dyDescent="0.25">
      <c r="A104" s="1">
        <f>A103+1</f>
        <v>69</v>
      </c>
      <c r="B104" s="1">
        <v>0.23799999999999999</v>
      </c>
      <c r="C104">
        <f t="shared" si="8"/>
        <v>0.23664424916607762</v>
      </c>
      <c r="J104">
        <f t="shared" si="9"/>
        <v>22667121</v>
      </c>
      <c r="K104">
        <f t="shared" si="10"/>
        <v>328509</v>
      </c>
      <c r="L104">
        <f t="shared" si="11"/>
        <v>4761</v>
      </c>
      <c r="M104">
        <f t="shared" si="12"/>
        <v>69</v>
      </c>
    </row>
    <row r="105" spans="1:13" x14ac:dyDescent="0.25">
      <c r="A105" s="1">
        <f>A104+1</f>
        <v>70</v>
      </c>
      <c r="B105" s="1">
        <v>0.24199999999999999</v>
      </c>
      <c r="C105">
        <f t="shared" si="8"/>
        <v>0.24112116389521421</v>
      </c>
      <c r="J105">
        <f t="shared" si="9"/>
        <v>24010000</v>
      </c>
      <c r="K105">
        <f t="shared" si="10"/>
        <v>343000</v>
      </c>
      <c r="L105">
        <f t="shared" si="11"/>
        <v>4900</v>
      </c>
      <c r="M105">
        <f t="shared" si="12"/>
        <v>70</v>
      </c>
    </row>
    <row r="106" spans="1:13" x14ac:dyDescent="0.25">
      <c r="A106" s="1">
        <f>A105+1</f>
        <v>71</v>
      </c>
      <c r="B106" s="1">
        <v>0.247</v>
      </c>
      <c r="C106">
        <f t="shared" si="8"/>
        <v>0.24612550461093474</v>
      </c>
      <c r="J106">
        <f t="shared" si="9"/>
        <v>25411681</v>
      </c>
      <c r="K106">
        <f t="shared" si="10"/>
        <v>357911</v>
      </c>
      <c r="L106">
        <f t="shared" si="11"/>
        <v>5041</v>
      </c>
      <c r="M106">
        <f t="shared" si="12"/>
        <v>71</v>
      </c>
    </row>
    <row r="107" spans="1:13" x14ac:dyDescent="0.25">
      <c r="A107" s="1">
        <f>A106+1</f>
        <v>72</v>
      </c>
      <c r="B107" s="1">
        <v>0.253</v>
      </c>
      <c r="C107">
        <f t="shared" si="8"/>
        <v>0.25170063748080063</v>
      </c>
      <c r="J107">
        <f t="shared" si="9"/>
        <v>26873856</v>
      </c>
      <c r="K107">
        <f t="shared" si="10"/>
        <v>373248</v>
      </c>
      <c r="L107">
        <f t="shared" si="11"/>
        <v>5184</v>
      </c>
      <c r="M107">
        <f t="shared" si="12"/>
        <v>72</v>
      </c>
    </row>
    <row r="108" spans="1:13" x14ac:dyDescent="0.25">
      <c r="A108" s="1">
        <v>73</v>
      </c>
      <c r="B108" s="1">
        <v>0.25900000000000001</v>
      </c>
      <c r="C108">
        <f t="shared" si="8"/>
        <v>0.25789158348198371</v>
      </c>
      <c r="J108">
        <f t="shared" si="9"/>
        <v>28398241</v>
      </c>
      <c r="K108">
        <f t="shared" si="10"/>
        <v>389017</v>
      </c>
      <c r="L108">
        <f t="shared" si="11"/>
        <v>5329</v>
      </c>
      <c r="M108">
        <f t="shared" si="12"/>
        <v>73</v>
      </c>
    </row>
    <row r="109" spans="1:13" x14ac:dyDescent="0.25">
      <c r="A109" s="1">
        <v>74</v>
      </c>
      <c r="B109" s="1">
        <v>0.26400000000000001</v>
      </c>
      <c r="C109">
        <f t="shared" si="8"/>
        <v>0.26474501840127185</v>
      </c>
      <c r="J109">
        <f t="shared" si="9"/>
        <v>29986576</v>
      </c>
      <c r="K109">
        <f t="shared" si="10"/>
        <v>405224</v>
      </c>
      <c r="L109">
        <f t="shared" si="11"/>
        <v>5476</v>
      </c>
      <c r="M109">
        <f t="shared" si="12"/>
        <v>74</v>
      </c>
    </row>
    <row r="110" spans="1:13" x14ac:dyDescent="0.25">
      <c r="A110" s="1">
        <v>75</v>
      </c>
      <c r="B110" s="1">
        <v>0.27</v>
      </c>
      <c r="C110">
        <f t="shared" si="8"/>
        <v>0.27230927283506601</v>
      </c>
      <c r="J110">
        <f t="shared" si="9"/>
        <v>31640625</v>
      </c>
      <c r="K110">
        <f t="shared" si="10"/>
        <v>421875</v>
      </c>
      <c r="L110">
        <f t="shared" si="11"/>
        <v>5625</v>
      </c>
      <c r="M110">
        <f t="shared" si="12"/>
        <v>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B90B-0A64-48B5-AF54-4A3531C2A206}">
  <dimension ref="A33:R109"/>
  <sheetViews>
    <sheetView topLeftCell="A20" workbookViewId="0">
      <selection activeCell="C51" sqref="C51"/>
    </sheetView>
  </sheetViews>
  <sheetFormatPr defaultRowHeight="15" x14ac:dyDescent="0.25"/>
  <cols>
    <col min="2" max="2" width="16.5703125" bestFit="1" customWidth="1"/>
    <col min="3" max="3" width="10" customWidth="1"/>
    <col min="17" max="17" width="11.42578125" bestFit="1" customWidth="1"/>
    <col min="18" max="18" width="23.7109375" bestFit="1" customWidth="1"/>
  </cols>
  <sheetData>
    <row r="33" spans="1:11" x14ac:dyDescent="0.25">
      <c r="D33">
        <v>1</v>
      </c>
      <c r="E33">
        <v>2</v>
      </c>
      <c r="F33">
        <v>3</v>
      </c>
      <c r="G33">
        <v>4</v>
      </c>
      <c r="H33">
        <v>5</v>
      </c>
      <c r="I33">
        <v>6</v>
      </c>
      <c r="J33">
        <v>7</v>
      </c>
      <c r="K33">
        <v>8</v>
      </c>
    </row>
    <row r="34" spans="1:11" x14ac:dyDescent="0.25">
      <c r="A34" s="1" t="s">
        <v>0</v>
      </c>
      <c r="B34" s="1" t="s">
        <v>59</v>
      </c>
      <c r="C34" t="s">
        <v>60</v>
      </c>
      <c r="D34" t="s">
        <v>65</v>
      </c>
      <c r="E34" t="s">
        <v>66</v>
      </c>
      <c r="F34" t="s">
        <v>61</v>
      </c>
      <c r="G34" t="s">
        <v>62</v>
      </c>
      <c r="H34" t="s">
        <v>52</v>
      </c>
      <c r="I34" t="s">
        <v>53</v>
      </c>
      <c r="J34" t="s">
        <v>54</v>
      </c>
      <c r="K34" t="s">
        <v>55</v>
      </c>
    </row>
    <row r="35" spans="1:11" x14ac:dyDescent="0.25">
      <c r="A35" s="2">
        <v>0</v>
      </c>
      <c r="B35" s="2"/>
      <c r="C35" s="21">
        <f>(((A35^4)*0.000005314554)-((A35^3)*0.000030394366)-((A35^2)*0.000100779343)+0.007397183099)</f>
        <v>7.3971830989999999E-3</v>
      </c>
      <c r="D35">
        <f>A35^8</f>
        <v>0</v>
      </c>
      <c r="E35">
        <f>A35^7</f>
        <v>0</v>
      </c>
      <c r="F35">
        <f>A35^6</f>
        <v>0</v>
      </c>
      <c r="G35">
        <f>A35^5</f>
        <v>0</v>
      </c>
      <c r="H35">
        <f>A35^4</f>
        <v>0</v>
      </c>
      <c r="I35">
        <f>A35^3</f>
        <v>0</v>
      </c>
      <c r="J35">
        <f>A35^2</f>
        <v>0</v>
      </c>
      <c r="K35">
        <f>A35</f>
        <v>0</v>
      </c>
    </row>
    <row r="36" spans="1:11" x14ac:dyDescent="0.25">
      <c r="A36" s="2">
        <v>2.5</v>
      </c>
      <c r="B36" s="2">
        <v>6.4999999999999997E-3</v>
      </c>
      <c r="C36" s="21">
        <f>(((A36^4)*0.000005314554)-((A36^3)*0.000030394366)-((A36^2)*0.000100779343)+0.007397183099)</f>
        <v>6.5000000021249995E-3</v>
      </c>
      <c r="D36">
        <f t="shared" ref="D36:D99" si="0">A36^8</f>
        <v>1525.87890625</v>
      </c>
      <c r="E36">
        <f t="shared" ref="E36:E99" si="1">A36^7</f>
        <v>610.3515625</v>
      </c>
      <c r="F36">
        <f t="shared" ref="F36:F99" si="2">A36^6</f>
        <v>244.140625</v>
      </c>
      <c r="G36">
        <f t="shared" ref="G36:G99" si="3">A36^5</f>
        <v>97.65625</v>
      </c>
      <c r="H36">
        <f t="shared" ref="H36:H99" si="4">A36^4</f>
        <v>39.0625</v>
      </c>
      <c r="I36">
        <f t="shared" ref="I36:I99" si="5">A36^3</f>
        <v>15.625</v>
      </c>
      <c r="J36">
        <f t="shared" ref="J36:J99" si="6">A36^2</f>
        <v>6.25</v>
      </c>
      <c r="K36">
        <f t="shared" ref="K36:K99" si="7">A36</f>
        <v>2.5</v>
      </c>
    </row>
    <row r="37" spans="1:11" x14ac:dyDescent="0.25">
      <c r="A37" s="2">
        <v>3</v>
      </c>
      <c r="B37" s="2">
        <v>6.1000000000000004E-3</v>
      </c>
      <c r="C37" s="21">
        <f t="shared" ref="C37:C39" si="8">(((A37^4)*0.000005314554)-((A37^3)*0.000030394366)-((A37^2)*0.000100779343)+0.007397183099)</f>
        <v>6.1000000039999995E-3</v>
      </c>
      <c r="D37">
        <f t="shared" si="0"/>
        <v>6561</v>
      </c>
      <c r="E37">
        <f t="shared" si="1"/>
        <v>2187</v>
      </c>
      <c r="F37">
        <f t="shared" si="2"/>
        <v>729</v>
      </c>
      <c r="G37">
        <f t="shared" si="3"/>
        <v>243</v>
      </c>
      <c r="H37">
        <f t="shared" si="4"/>
        <v>81</v>
      </c>
      <c r="I37">
        <f t="shared" si="5"/>
        <v>27</v>
      </c>
      <c r="J37">
        <f t="shared" si="6"/>
        <v>9</v>
      </c>
      <c r="K37">
        <f t="shared" si="7"/>
        <v>3</v>
      </c>
    </row>
    <row r="38" spans="1:11" x14ac:dyDescent="0.25">
      <c r="A38" s="2">
        <f>A37+1</f>
        <v>4</v>
      </c>
      <c r="B38" s="2">
        <v>5.1999999999999998E-3</v>
      </c>
      <c r="C38" s="21">
        <f t="shared" si="8"/>
        <v>5.2000000110000002E-3</v>
      </c>
      <c r="D38">
        <f t="shared" si="0"/>
        <v>65536</v>
      </c>
      <c r="E38">
        <f t="shared" si="1"/>
        <v>16384</v>
      </c>
      <c r="F38">
        <f t="shared" si="2"/>
        <v>4096</v>
      </c>
      <c r="G38">
        <f t="shared" si="3"/>
        <v>1024</v>
      </c>
      <c r="H38">
        <f t="shared" si="4"/>
        <v>256</v>
      </c>
      <c r="I38">
        <f t="shared" si="5"/>
        <v>64</v>
      </c>
      <c r="J38">
        <f t="shared" si="6"/>
        <v>16</v>
      </c>
      <c r="K38">
        <f t="shared" si="7"/>
        <v>4</v>
      </c>
    </row>
    <row r="39" spans="1:11" x14ac:dyDescent="0.25">
      <c r="A39" s="2">
        <f t="shared" ref="A39:A102" si="9">A38+1</f>
        <v>5</v>
      </c>
      <c r="B39" s="2">
        <v>4.4000000000000003E-3</v>
      </c>
      <c r="C39" s="21">
        <f t="shared" si="8"/>
        <v>4.4000000239999993E-3</v>
      </c>
      <c r="D39">
        <f t="shared" si="0"/>
        <v>390625</v>
      </c>
      <c r="E39">
        <f t="shared" si="1"/>
        <v>78125</v>
      </c>
      <c r="F39">
        <f t="shared" si="2"/>
        <v>15625</v>
      </c>
      <c r="G39">
        <f t="shared" si="3"/>
        <v>3125</v>
      </c>
      <c r="H39">
        <f t="shared" si="4"/>
        <v>625</v>
      </c>
      <c r="I39">
        <f t="shared" si="5"/>
        <v>125</v>
      </c>
      <c r="J39">
        <f t="shared" si="6"/>
        <v>25</v>
      </c>
      <c r="K39">
        <f t="shared" si="7"/>
        <v>5</v>
      </c>
    </row>
    <row r="40" spans="1:11" x14ac:dyDescent="0.25">
      <c r="A40" s="1">
        <f t="shared" si="9"/>
        <v>6</v>
      </c>
      <c r="B40" s="1">
        <v>4.1999999999999997E-3</v>
      </c>
      <c r="C40" s="21">
        <f>(((A40^4)*0.0000166667)-((A40^3)*0.0005333333)+((A40^2)*0.0063333333)-((A40)*0.0333166667)+0.0697)</f>
        <v>4.2000489999999974E-3</v>
      </c>
      <c r="D40">
        <f t="shared" si="0"/>
        <v>1679616</v>
      </c>
      <c r="E40">
        <f t="shared" si="1"/>
        <v>279936</v>
      </c>
      <c r="F40">
        <f t="shared" si="2"/>
        <v>46656</v>
      </c>
      <c r="G40">
        <f t="shared" si="3"/>
        <v>7776</v>
      </c>
      <c r="H40">
        <f t="shared" si="4"/>
        <v>1296</v>
      </c>
      <c r="I40">
        <f t="shared" si="5"/>
        <v>216</v>
      </c>
      <c r="J40">
        <f t="shared" si="6"/>
        <v>36</v>
      </c>
      <c r="K40">
        <f t="shared" si="7"/>
        <v>6</v>
      </c>
    </row>
    <row r="41" spans="1:11" x14ac:dyDescent="0.25">
      <c r="A41" s="1">
        <f t="shared" si="9"/>
        <v>7</v>
      </c>
      <c r="B41" s="1">
        <v>3.8999999999999998E-3</v>
      </c>
      <c r="C41" s="21">
        <f t="shared" ref="C41:C44" si="10">(((A41^4)*0.0000166667)-((A41^3)*0.0005333333)+((A41^2)*0.0063333333)-((A41)*0.0333166667)+0.0697)</f>
        <v>3.9000896000000035E-3</v>
      </c>
      <c r="D41">
        <f t="shared" si="0"/>
        <v>5764801</v>
      </c>
      <c r="E41">
        <f t="shared" si="1"/>
        <v>823543</v>
      </c>
      <c r="F41">
        <f t="shared" si="2"/>
        <v>117649</v>
      </c>
      <c r="G41">
        <f t="shared" si="3"/>
        <v>16807</v>
      </c>
      <c r="H41">
        <f t="shared" si="4"/>
        <v>2401</v>
      </c>
      <c r="I41">
        <f t="shared" si="5"/>
        <v>343</v>
      </c>
      <c r="J41">
        <f t="shared" si="6"/>
        <v>49</v>
      </c>
      <c r="K41">
        <f t="shared" si="7"/>
        <v>7</v>
      </c>
    </row>
    <row r="42" spans="1:11" x14ac:dyDescent="0.25">
      <c r="A42" s="1">
        <f t="shared" si="9"/>
        <v>8</v>
      </c>
      <c r="B42" s="1">
        <v>3.7000000000000002E-3</v>
      </c>
      <c r="C42" s="21">
        <f t="shared" si="10"/>
        <v>3.7001512000000153E-3</v>
      </c>
      <c r="D42">
        <f t="shared" si="0"/>
        <v>16777216</v>
      </c>
      <c r="E42">
        <f t="shared" si="1"/>
        <v>2097152</v>
      </c>
      <c r="F42">
        <f t="shared" si="2"/>
        <v>262144</v>
      </c>
      <c r="G42">
        <f t="shared" si="3"/>
        <v>32768</v>
      </c>
      <c r="H42">
        <f t="shared" si="4"/>
        <v>4096</v>
      </c>
      <c r="I42">
        <f t="shared" si="5"/>
        <v>512</v>
      </c>
      <c r="J42">
        <f t="shared" si="6"/>
        <v>64</v>
      </c>
      <c r="K42">
        <f t="shared" si="7"/>
        <v>8</v>
      </c>
    </row>
    <row r="43" spans="1:11" x14ac:dyDescent="0.25">
      <c r="A43" s="1">
        <f t="shared" si="9"/>
        <v>9</v>
      </c>
      <c r="B43" s="1">
        <v>3.3999999999999998E-3</v>
      </c>
      <c r="C43" s="21">
        <f t="shared" si="10"/>
        <v>3.4002400000000682E-3</v>
      </c>
      <c r="D43">
        <f t="shared" si="0"/>
        <v>43046721</v>
      </c>
      <c r="E43">
        <f t="shared" si="1"/>
        <v>4782969</v>
      </c>
      <c r="F43">
        <f t="shared" si="2"/>
        <v>531441</v>
      </c>
      <c r="G43">
        <f t="shared" si="3"/>
        <v>59049</v>
      </c>
      <c r="H43">
        <f t="shared" si="4"/>
        <v>6561</v>
      </c>
      <c r="I43">
        <f t="shared" si="5"/>
        <v>729</v>
      </c>
      <c r="J43">
        <f t="shared" si="6"/>
        <v>81</v>
      </c>
      <c r="K43">
        <f t="shared" si="7"/>
        <v>9</v>
      </c>
    </row>
    <row r="44" spans="1:11" x14ac:dyDescent="0.25">
      <c r="A44" s="1">
        <f t="shared" si="9"/>
        <v>10</v>
      </c>
      <c r="B44" s="1">
        <v>3.2000000000000002E-3</v>
      </c>
      <c r="C44" s="21">
        <f t="shared" si="10"/>
        <v>3.2003629999999422E-3</v>
      </c>
      <c r="D44">
        <f t="shared" si="0"/>
        <v>100000000</v>
      </c>
      <c r="E44">
        <f t="shared" si="1"/>
        <v>10000000</v>
      </c>
      <c r="F44">
        <f t="shared" si="2"/>
        <v>1000000</v>
      </c>
      <c r="G44">
        <f t="shared" si="3"/>
        <v>100000</v>
      </c>
      <c r="H44">
        <f t="shared" si="4"/>
        <v>10000</v>
      </c>
      <c r="I44">
        <f t="shared" si="5"/>
        <v>1000</v>
      </c>
      <c r="J44">
        <f t="shared" si="6"/>
        <v>100</v>
      </c>
      <c r="K44">
        <f t="shared" si="7"/>
        <v>10</v>
      </c>
    </row>
    <row r="45" spans="1:11" x14ac:dyDescent="0.25">
      <c r="A45" s="2">
        <f t="shared" si="9"/>
        <v>11</v>
      </c>
      <c r="B45" s="2">
        <v>3.0999999999999999E-3</v>
      </c>
      <c r="C45" s="21">
        <f>(((A45^4)*-0.0000125)+((A45^3)*0.0006583333)-((A45^2)*0.0129375)+((A45)*0.1122916667)-0.3599)</f>
        <v>3.0999560000001258E-3</v>
      </c>
      <c r="D45">
        <f t="shared" si="0"/>
        <v>214358881</v>
      </c>
      <c r="E45">
        <f t="shared" si="1"/>
        <v>19487171</v>
      </c>
      <c r="F45">
        <f t="shared" si="2"/>
        <v>1771561</v>
      </c>
      <c r="G45">
        <f t="shared" si="3"/>
        <v>161051</v>
      </c>
      <c r="H45">
        <f t="shared" si="4"/>
        <v>14641</v>
      </c>
      <c r="I45">
        <f t="shared" si="5"/>
        <v>1331</v>
      </c>
      <c r="J45">
        <f t="shared" si="6"/>
        <v>121</v>
      </c>
      <c r="K45">
        <f t="shared" si="7"/>
        <v>11</v>
      </c>
    </row>
    <row r="46" spans="1:11" x14ac:dyDescent="0.25">
      <c r="A46" s="2">
        <f t="shared" si="9"/>
        <v>12</v>
      </c>
      <c r="B46" s="2">
        <v>3.0000000000000001E-3</v>
      </c>
      <c r="C46" s="21">
        <f t="shared" ref="C46:C49" si="11">(((A46^4)*-0.0000125)+((A46^3)*0.0006583333)-((A46^2)*0.0129375)+((A46)*0.1122916667)-0.3599)</f>
        <v>2.9999428000000439E-3</v>
      </c>
      <c r="D46">
        <f t="shared" si="0"/>
        <v>429981696</v>
      </c>
      <c r="E46">
        <f t="shared" si="1"/>
        <v>35831808</v>
      </c>
      <c r="F46">
        <f t="shared" si="2"/>
        <v>2985984</v>
      </c>
      <c r="G46">
        <f t="shared" si="3"/>
        <v>248832</v>
      </c>
      <c r="H46">
        <f t="shared" si="4"/>
        <v>20736</v>
      </c>
      <c r="I46">
        <f t="shared" si="5"/>
        <v>1728</v>
      </c>
      <c r="J46">
        <f t="shared" si="6"/>
        <v>144</v>
      </c>
      <c r="K46">
        <f t="shared" si="7"/>
        <v>12</v>
      </c>
    </row>
    <row r="47" spans="1:11" x14ac:dyDescent="0.25">
      <c r="A47" s="2">
        <f t="shared" si="9"/>
        <v>13</v>
      </c>
      <c r="B47" s="2">
        <v>2.8E-3</v>
      </c>
      <c r="C47" s="21">
        <f t="shared" si="11"/>
        <v>2.7999272000002184E-3</v>
      </c>
      <c r="D47">
        <f t="shared" si="0"/>
        <v>815730721</v>
      </c>
      <c r="E47">
        <f t="shared" si="1"/>
        <v>62748517</v>
      </c>
      <c r="F47">
        <f t="shared" si="2"/>
        <v>4826809</v>
      </c>
      <c r="G47">
        <f t="shared" si="3"/>
        <v>371293</v>
      </c>
      <c r="H47">
        <f t="shared" si="4"/>
        <v>28561</v>
      </c>
      <c r="I47">
        <f t="shared" si="5"/>
        <v>2197</v>
      </c>
      <c r="J47">
        <f t="shared" si="6"/>
        <v>169</v>
      </c>
      <c r="K47">
        <f t="shared" si="7"/>
        <v>13</v>
      </c>
    </row>
    <row r="48" spans="1:11" ht="15.75" thickBot="1" x14ac:dyDescent="0.3">
      <c r="A48" s="2">
        <f t="shared" si="9"/>
        <v>14</v>
      </c>
      <c r="B48" s="2">
        <v>2.7000000000000001E-3</v>
      </c>
      <c r="C48" s="21">
        <f t="shared" si="11"/>
        <v>2.6999090000002779E-3</v>
      </c>
      <c r="D48">
        <f t="shared" si="0"/>
        <v>1475789056</v>
      </c>
      <c r="E48">
        <f t="shared" si="1"/>
        <v>105413504</v>
      </c>
      <c r="F48">
        <f t="shared" si="2"/>
        <v>7529536</v>
      </c>
      <c r="G48">
        <f t="shared" si="3"/>
        <v>537824</v>
      </c>
      <c r="H48">
        <f t="shared" si="4"/>
        <v>38416</v>
      </c>
      <c r="I48">
        <f t="shared" si="5"/>
        <v>2744</v>
      </c>
      <c r="J48">
        <f t="shared" si="6"/>
        <v>196</v>
      </c>
      <c r="K48">
        <f t="shared" si="7"/>
        <v>14</v>
      </c>
    </row>
    <row r="49" spans="1:18" x14ac:dyDescent="0.25">
      <c r="A49" s="2">
        <f t="shared" si="9"/>
        <v>15</v>
      </c>
      <c r="B49" s="2">
        <v>2.5999999999999999E-3</v>
      </c>
      <c r="C49" s="21">
        <f t="shared" si="11"/>
        <v>2.5998880000001057E-3</v>
      </c>
      <c r="D49">
        <f t="shared" si="0"/>
        <v>2562890625</v>
      </c>
      <c r="E49">
        <f t="shared" si="1"/>
        <v>170859375</v>
      </c>
      <c r="F49">
        <f t="shared" si="2"/>
        <v>11390625</v>
      </c>
      <c r="G49">
        <f t="shared" si="3"/>
        <v>759375</v>
      </c>
      <c r="H49">
        <f t="shared" si="4"/>
        <v>50625</v>
      </c>
      <c r="I49">
        <f t="shared" si="5"/>
        <v>3375</v>
      </c>
      <c r="J49">
        <f t="shared" si="6"/>
        <v>225</v>
      </c>
      <c r="K49">
        <f t="shared" si="7"/>
        <v>15</v>
      </c>
      <c r="Q49" s="11"/>
      <c r="R49" s="11" t="s">
        <v>39</v>
      </c>
    </row>
    <row r="50" spans="1:18" x14ac:dyDescent="0.25">
      <c r="A50" s="1">
        <f t="shared" si="9"/>
        <v>16</v>
      </c>
      <c r="B50" s="1">
        <v>2.5000000000000001E-3</v>
      </c>
      <c r="C50" s="21">
        <f>(((A50^8)*$R$51)+((A50^7)*$R$52)+((A50^6)*$R$53)+((A50^5)*$R$54)+((A50^4)*$R$55)+((A50^3)*$R$56)+((A50^2)*$R$57)+((A50)*$R$58)+$R$50)</f>
        <v>2.5073817947731114E-3</v>
      </c>
      <c r="D50">
        <f t="shared" si="0"/>
        <v>4294967296</v>
      </c>
      <c r="E50">
        <f t="shared" si="1"/>
        <v>268435456</v>
      </c>
      <c r="F50">
        <f t="shared" si="2"/>
        <v>16777216</v>
      </c>
      <c r="G50">
        <f t="shared" si="3"/>
        <v>1048576</v>
      </c>
      <c r="H50">
        <f t="shared" si="4"/>
        <v>65536</v>
      </c>
      <c r="I50">
        <f t="shared" si="5"/>
        <v>4096</v>
      </c>
      <c r="J50">
        <f t="shared" si="6"/>
        <v>256</v>
      </c>
      <c r="K50">
        <f t="shared" si="7"/>
        <v>16</v>
      </c>
      <c r="Q50" s="9" t="s">
        <v>33</v>
      </c>
      <c r="R50" s="13">
        <v>-5.4236022264060213E-2</v>
      </c>
    </row>
    <row r="51" spans="1:18" x14ac:dyDescent="0.25">
      <c r="A51" s="1">
        <f t="shared" si="9"/>
        <v>17</v>
      </c>
      <c r="B51" s="1">
        <v>2.5000000000000001E-3</v>
      </c>
      <c r="C51" s="21">
        <f t="shared" ref="C51:C109" si="12">(((A51^8)*$R$51)+((A51^7)*$R$52)+((A51^6)*$R$53)+((A51^5)*$R$54)+((A51^4)*$R$55)+((A51^3)*$R$56)+((A51^2)*$R$57)+((A51)*$R$58)+$R$50)</f>
        <v>2.4939228891407428E-3</v>
      </c>
      <c r="D51">
        <f t="shared" si="0"/>
        <v>6975757441</v>
      </c>
      <c r="E51">
        <f t="shared" si="1"/>
        <v>410338673</v>
      </c>
      <c r="F51">
        <f t="shared" si="2"/>
        <v>24137569</v>
      </c>
      <c r="G51">
        <f t="shared" si="3"/>
        <v>1419857</v>
      </c>
      <c r="H51">
        <f t="shared" si="4"/>
        <v>83521</v>
      </c>
      <c r="I51">
        <f t="shared" si="5"/>
        <v>4913</v>
      </c>
      <c r="J51">
        <f t="shared" si="6"/>
        <v>289</v>
      </c>
      <c r="K51">
        <f t="shared" si="7"/>
        <v>17</v>
      </c>
      <c r="Q51" s="9" t="s">
        <v>46</v>
      </c>
      <c r="R51" s="13">
        <v>-5.9497396158956328E-15</v>
      </c>
    </row>
    <row r="52" spans="1:18" x14ac:dyDescent="0.25">
      <c r="A52" s="1">
        <f t="shared" si="9"/>
        <v>18</v>
      </c>
      <c r="B52" s="1">
        <v>2.3999999999999998E-3</v>
      </c>
      <c r="C52" s="21">
        <f t="shared" si="12"/>
        <v>2.4383651025470798E-3</v>
      </c>
      <c r="D52">
        <f t="shared" si="0"/>
        <v>11019960576</v>
      </c>
      <c r="E52">
        <f t="shared" si="1"/>
        <v>612220032</v>
      </c>
      <c r="F52">
        <f t="shared" si="2"/>
        <v>34012224</v>
      </c>
      <c r="G52">
        <f t="shared" si="3"/>
        <v>1889568</v>
      </c>
      <c r="H52">
        <f t="shared" si="4"/>
        <v>104976</v>
      </c>
      <c r="I52">
        <f t="shared" si="5"/>
        <v>5832</v>
      </c>
      <c r="J52">
        <f t="shared" si="6"/>
        <v>324</v>
      </c>
      <c r="K52">
        <f t="shared" si="7"/>
        <v>18</v>
      </c>
      <c r="Q52" s="9" t="s">
        <v>47</v>
      </c>
      <c r="R52" s="13">
        <v>2.2238091243943126E-12</v>
      </c>
    </row>
    <row r="53" spans="1:18" x14ac:dyDescent="0.25">
      <c r="A53" s="1">
        <f t="shared" si="9"/>
        <v>19</v>
      </c>
      <c r="B53" s="1">
        <v>2.3999999999999998E-3</v>
      </c>
      <c r="C53" s="21">
        <f t="shared" si="12"/>
        <v>2.3598349200121271E-3</v>
      </c>
      <c r="D53">
        <f t="shared" si="0"/>
        <v>16983563041</v>
      </c>
      <c r="E53">
        <f t="shared" si="1"/>
        <v>893871739</v>
      </c>
      <c r="F53">
        <f t="shared" si="2"/>
        <v>47045881</v>
      </c>
      <c r="G53">
        <f t="shared" si="3"/>
        <v>2476099</v>
      </c>
      <c r="H53">
        <f t="shared" si="4"/>
        <v>130321</v>
      </c>
      <c r="I53">
        <f t="shared" si="5"/>
        <v>6859</v>
      </c>
      <c r="J53">
        <f t="shared" si="6"/>
        <v>361</v>
      </c>
      <c r="K53">
        <f t="shared" si="7"/>
        <v>19</v>
      </c>
      <c r="Q53" s="9" t="s">
        <v>48</v>
      </c>
      <c r="R53" s="13">
        <v>-3.5695915395499051E-10</v>
      </c>
    </row>
    <row r="54" spans="1:18" x14ac:dyDescent="0.25">
      <c r="A54" s="1">
        <f t="shared" si="9"/>
        <v>20</v>
      </c>
      <c r="B54" s="1">
        <v>2.3E-3</v>
      </c>
      <c r="C54" s="21">
        <f t="shared" si="12"/>
        <v>2.2728420911423686E-3</v>
      </c>
      <c r="D54">
        <f t="shared" si="0"/>
        <v>25600000000</v>
      </c>
      <c r="E54">
        <f t="shared" si="1"/>
        <v>1280000000</v>
      </c>
      <c r="F54">
        <f t="shared" si="2"/>
        <v>64000000</v>
      </c>
      <c r="G54">
        <f t="shared" si="3"/>
        <v>3200000</v>
      </c>
      <c r="H54">
        <f t="shared" si="4"/>
        <v>160000</v>
      </c>
      <c r="I54">
        <f t="shared" si="5"/>
        <v>8000</v>
      </c>
      <c r="J54">
        <f t="shared" si="6"/>
        <v>400</v>
      </c>
      <c r="K54">
        <f t="shared" si="7"/>
        <v>20</v>
      </c>
      <c r="Q54" s="9" t="s">
        <v>49</v>
      </c>
      <c r="R54" s="13">
        <v>3.2056371425049843E-8</v>
      </c>
    </row>
    <row r="55" spans="1:18" x14ac:dyDescent="0.25">
      <c r="A55" s="1">
        <f t="shared" si="9"/>
        <v>21</v>
      </c>
      <c r="B55" s="1">
        <v>2.2000000000000001E-3</v>
      </c>
      <c r="C55" s="21">
        <f t="shared" si="12"/>
        <v>2.1880379252215976E-3</v>
      </c>
      <c r="D55">
        <f t="shared" si="0"/>
        <v>37822859361</v>
      </c>
      <c r="E55">
        <f t="shared" si="1"/>
        <v>1801088541</v>
      </c>
      <c r="F55">
        <f t="shared" si="2"/>
        <v>85766121</v>
      </c>
      <c r="G55">
        <f t="shared" si="3"/>
        <v>4084101</v>
      </c>
      <c r="H55">
        <f t="shared" si="4"/>
        <v>194481</v>
      </c>
      <c r="I55">
        <f t="shared" si="5"/>
        <v>9261</v>
      </c>
      <c r="J55">
        <f t="shared" si="6"/>
        <v>441</v>
      </c>
      <c r="K55">
        <f t="shared" si="7"/>
        <v>21</v>
      </c>
      <c r="Q55" s="9" t="s">
        <v>63</v>
      </c>
      <c r="R55" s="13">
        <v>-1.7521654422980615E-6</v>
      </c>
    </row>
    <row r="56" spans="1:18" x14ac:dyDescent="0.25">
      <c r="A56" s="1">
        <f t="shared" si="9"/>
        <v>22</v>
      </c>
      <c r="B56" s="1">
        <v>2.0999999999999999E-3</v>
      </c>
      <c r="C56" s="21">
        <f t="shared" si="12"/>
        <v>2.1128861669226229E-3</v>
      </c>
      <c r="D56">
        <f t="shared" si="0"/>
        <v>54875873536</v>
      </c>
      <c r="E56">
        <f t="shared" si="1"/>
        <v>2494357888</v>
      </c>
      <c r="F56">
        <f t="shared" si="2"/>
        <v>113379904</v>
      </c>
      <c r="G56">
        <f t="shared" si="3"/>
        <v>5153632</v>
      </c>
      <c r="H56">
        <f t="shared" si="4"/>
        <v>234256</v>
      </c>
      <c r="I56">
        <f t="shared" si="5"/>
        <v>10648</v>
      </c>
      <c r="J56">
        <f t="shared" si="6"/>
        <v>484</v>
      </c>
      <c r="K56">
        <f t="shared" si="7"/>
        <v>22</v>
      </c>
      <c r="Q56" s="9" t="s">
        <v>64</v>
      </c>
      <c r="R56" s="13">
        <v>5.9157458748604658E-5</v>
      </c>
    </row>
    <row r="57" spans="1:18" x14ac:dyDescent="0.25">
      <c r="A57" s="1">
        <f t="shared" si="9"/>
        <v>23</v>
      </c>
      <c r="B57" s="1">
        <v>2.0999999999999999E-3</v>
      </c>
      <c r="C57" s="21">
        <f t="shared" si="12"/>
        <v>2.0522529827131653E-3</v>
      </c>
      <c r="D57">
        <f t="shared" si="0"/>
        <v>78310985281</v>
      </c>
      <c r="E57">
        <f t="shared" si="1"/>
        <v>3404825447</v>
      </c>
      <c r="F57">
        <f t="shared" si="2"/>
        <v>148035889</v>
      </c>
      <c r="G57">
        <f t="shared" si="3"/>
        <v>6436343</v>
      </c>
      <c r="H57">
        <f t="shared" si="4"/>
        <v>279841</v>
      </c>
      <c r="I57">
        <f t="shared" si="5"/>
        <v>12167</v>
      </c>
      <c r="J57">
        <f t="shared" si="6"/>
        <v>529</v>
      </c>
      <c r="K57">
        <f t="shared" si="7"/>
        <v>23</v>
      </c>
      <c r="Q57" s="9" t="s">
        <v>67</v>
      </c>
      <c r="R57" s="13">
        <v>-1.189609550184718E-3</v>
      </c>
    </row>
    <row r="58" spans="1:18" ht="15.75" thickBot="1" x14ac:dyDescent="0.3">
      <c r="A58" s="1">
        <f t="shared" si="9"/>
        <v>24</v>
      </c>
      <c r="B58" s="1">
        <v>2E-3</v>
      </c>
      <c r="C58" s="21">
        <f t="shared" si="12"/>
        <v>2.0089223481397078E-3</v>
      </c>
      <c r="D58">
        <f t="shared" si="0"/>
        <v>110075314176</v>
      </c>
      <c r="E58">
        <f t="shared" si="1"/>
        <v>4586471424</v>
      </c>
      <c r="F58">
        <f t="shared" si="2"/>
        <v>191102976</v>
      </c>
      <c r="G58">
        <f t="shared" si="3"/>
        <v>7962624</v>
      </c>
      <c r="H58">
        <f t="shared" si="4"/>
        <v>331776</v>
      </c>
      <c r="I58">
        <f t="shared" si="5"/>
        <v>13824</v>
      </c>
      <c r="J58">
        <f t="shared" si="6"/>
        <v>576</v>
      </c>
      <c r="K58">
        <f t="shared" si="7"/>
        <v>24</v>
      </c>
      <c r="Q58" s="10" t="s">
        <v>68</v>
      </c>
      <c r="R58" s="14">
        <v>1.2850516007792219E-2</v>
      </c>
    </row>
    <row r="59" spans="1:18" x14ac:dyDescent="0.25">
      <c r="A59" s="1">
        <f t="shared" si="9"/>
        <v>25</v>
      </c>
      <c r="B59" s="1">
        <v>1.9E-3</v>
      </c>
      <c r="C59" s="21">
        <f t="shared" si="12"/>
        <v>1.9840428862746284E-3</v>
      </c>
      <c r="D59">
        <f t="shared" si="0"/>
        <v>152587890625</v>
      </c>
      <c r="E59">
        <f t="shared" si="1"/>
        <v>6103515625</v>
      </c>
      <c r="F59">
        <f t="shared" si="2"/>
        <v>244140625</v>
      </c>
      <c r="G59">
        <f t="shared" si="3"/>
        <v>9765625</v>
      </c>
      <c r="H59">
        <f t="shared" si="4"/>
        <v>390625</v>
      </c>
      <c r="I59">
        <f t="shared" si="5"/>
        <v>15625</v>
      </c>
      <c r="J59">
        <f t="shared" si="6"/>
        <v>625</v>
      </c>
      <c r="K59">
        <f t="shared" si="7"/>
        <v>25</v>
      </c>
    </row>
    <row r="60" spans="1:18" x14ac:dyDescent="0.25">
      <c r="A60" s="1">
        <f t="shared" si="9"/>
        <v>26</v>
      </c>
      <c r="B60" s="1">
        <v>1.9E-3</v>
      </c>
      <c r="C60" s="21">
        <f t="shared" si="12"/>
        <v>1.9775119677212238E-3</v>
      </c>
      <c r="D60">
        <f t="shared" si="0"/>
        <v>208827064576</v>
      </c>
      <c r="E60">
        <f t="shared" si="1"/>
        <v>8031810176</v>
      </c>
      <c r="F60">
        <f t="shared" si="2"/>
        <v>308915776</v>
      </c>
      <c r="G60">
        <f t="shared" si="3"/>
        <v>11881376</v>
      </c>
      <c r="H60">
        <f t="shared" si="4"/>
        <v>456976</v>
      </c>
      <c r="I60">
        <f t="shared" si="5"/>
        <v>17576</v>
      </c>
      <c r="J60">
        <f t="shared" si="6"/>
        <v>676</v>
      </c>
      <c r="K60">
        <f t="shared" si="7"/>
        <v>26</v>
      </c>
    </row>
    <row r="61" spans="1:18" x14ac:dyDescent="0.25">
      <c r="A61" s="1">
        <f t="shared" si="9"/>
        <v>27</v>
      </c>
      <c r="B61" s="1">
        <v>2E-3</v>
      </c>
      <c r="C61" s="21">
        <f t="shared" si="12"/>
        <v>1.9883026426792405E-3</v>
      </c>
      <c r="D61">
        <f t="shared" si="0"/>
        <v>282429536481</v>
      </c>
      <c r="E61">
        <f t="shared" si="1"/>
        <v>10460353203</v>
      </c>
      <c r="F61">
        <f t="shared" si="2"/>
        <v>387420489</v>
      </c>
      <c r="G61">
        <f t="shared" si="3"/>
        <v>14348907</v>
      </c>
      <c r="H61">
        <f t="shared" si="4"/>
        <v>531441</v>
      </c>
      <c r="I61">
        <f t="shared" si="5"/>
        <v>19683</v>
      </c>
      <c r="J61">
        <f t="shared" si="6"/>
        <v>729</v>
      </c>
      <c r="K61">
        <f t="shared" si="7"/>
        <v>27</v>
      </c>
    </row>
    <row r="62" spans="1:18" x14ac:dyDescent="0.25">
      <c r="A62" s="1">
        <f t="shared" si="9"/>
        <v>28</v>
      </c>
      <c r="B62" s="1">
        <v>2E-3</v>
      </c>
      <c r="C62" s="21">
        <f t="shared" si="12"/>
        <v>2.0147387356756474E-3</v>
      </c>
      <c r="D62">
        <f t="shared" si="0"/>
        <v>377801998336</v>
      </c>
      <c r="E62">
        <f t="shared" si="1"/>
        <v>13492928512</v>
      </c>
      <c r="F62">
        <f t="shared" si="2"/>
        <v>481890304</v>
      </c>
      <c r="G62">
        <f t="shared" si="3"/>
        <v>17210368</v>
      </c>
      <c r="H62">
        <f t="shared" si="4"/>
        <v>614656</v>
      </c>
      <c r="I62">
        <f t="shared" si="5"/>
        <v>21952</v>
      </c>
      <c r="J62">
        <f t="shared" si="6"/>
        <v>784</v>
      </c>
      <c r="K62">
        <f t="shared" si="7"/>
        <v>28</v>
      </c>
    </row>
    <row r="63" spans="1:18" x14ac:dyDescent="0.25">
      <c r="A63" s="1">
        <f t="shared" si="9"/>
        <v>29</v>
      </c>
      <c r="B63" s="1">
        <v>2.0999999999999999E-3</v>
      </c>
      <c r="C63" s="21">
        <f t="shared" si="12"/>
        <v>2.0547231936755561E-3</v>
      </c>
      <c r="D63">
        <f t="shared" si="0"/>
        <v>500246412961</v>
      </c>
      <c r="E63">
        <f t="shared" si="1"/>
        <v>17249876309</v>
      </c>
      <c r="F63">
        <f t="shared" si="2"/>
        <v>594823321</v>
      </c>
      <c r="G63">
        <f t="shared" si="3"/>
        <v>20511149</v>
      </c>
      <c r="H63">
        <f t="shared" si="4"/>
        <v>707281</v>
      </c>
      <c r="I63">
        <f t="shared" si="5"/>
        <v>24389</v>
      </c>
      <c r="J63">
        <f t="shared" si="6"/>
        <v>841</v>
      </c>
      <c r="K63">
        <f t="shared" si="7"/>
        <v>29</v>
      </c>
    </row>
    <row r="64" spans="1:18" x14ac:dyDescent="0.25">
      <c r="A64" s="1">
        <f t="shared" si="9"/>
        <v>30</v>
      </c>
      <c r="B64" s="1">
        <v>2.0999999999999999E-3</v>
      </c>
      <c r="C64" s="21">
        <f t="shared" si="12"/>
        <v>2.1059245383939773E-3</v>
      </c>
      <c r="D64">
        <f t="shared" si="0"/>
        <v>656100000000</v>
      </c>
      <c r="E64">
        <f t="shared" si="1"/>
        <v>21870000000</v>
      </c>
      <c r="F64">
        <f t="shared" si="2"/>
        <v>729000000</v>
      </c>
      <c r="G64">
        <f t="shared" si="3"/>
        <v>24300000</v>
      </c>
      <c r="H64">
        <f t="shared" si="4"/>
        <v>810000</v>
      </c>
      <c r="I64">
        <f t="shared" si="5"/>
        <v>27000</v>
      </c>
      <c r="J64">
        <f t="shared" si="6"/>
        <v>900</v>
      </c>
      <c r="K64">
        <f t="shared" si="7"/>
        <v>30</v>
      </c>
    </row>
    <row r="65" spans="1:11" x14ac:dyDescent="0.25">
      <c r="A65" s="1">
        <f t="shared" si="9"/>
        <v>31</v>
      </c>
      <c r="B65" s="1">
        <v>2.2000000000000001E-3</v>
      </c>
      <c r="C65" s="21">
        <f t="shared" si="12"/>
        <v>2.1659260337318909E-3</v>
      </c>
      <c r="D65">
        <f t="shared" si="0"/>
        <v>852891037441</v>
      </c>
      <c r="E65">
        <f t="shared" si="1"/>
        <v>27512614111</v>
      </c>
      <c r="F65">
        <f t="shared" si="2"/>
        <v>887503681</v>
      </c>
      <c r="G65">
        <f t="shared" si="3"/>
        <v>28629151</v>
      </c>
      <c r="H65">
        <f t="shared" si="4"/>
        <v>923521</v>
      </c>
      <c r="I65">
        <f t="shared" si="5"/>
        <v>29791</v>
      </c>
      <c r="J65">
        <f t="shared" si="6"/>
        <v>961</v>
      </c>
      <c r="K65">
        <f t="shared" si="7"/>
        <v>31</v>
      </c>
    </row>
    <row r="66" spans="1:11" x14ac:dyDescent="0.25">
      <c r="A66" s="1">
        <f t="shared" si="9"/>
        <v>32</v>
      </c>
      <c r="B66" s="1">
        <v>2.3E-3</v>
      </c>
      <c r="C66" s="21">
        <f t="shared" si="12"/>
        <v>2.2323419393776578E-3</v>
      </c>
      <c r="D66">
        <f t="shared" si="0"/>
        <v>1099511627776</v>
      </c>
      <c r="E66">
        <f t="shared" si="1"/>
        <v>34359738368</v>
      </c>
      <c r="F66">
        <f t="shared" si="2"/>
        <v>1073741824</v>
      </c>
      <c r="G66">
        <f t="shared" si="3"/>
        <v>33554432</v>
      </c>
      <c r="H66">
        <f t="shared" si="4"/>
        <v>1048576</v>
      </c>
      <c r="I66">
        <f t="shared" si="5"/>
        <v>32768</v>
      </c>
      <c r="J66">
        <f t="shared" si="6"/>
        <v>1024</v>
      </c>
      <c r="K66">
        <f t="shared" si="7"/>
        <v>32</v>
      </c>
    </row>
    <row r="67" spans="1:11" x14ac:dyDescent="0.25">
      <c r="A67" s="1">
        <f t="shared" si="9"/>
        <v>33</v>
      </c>
      <c r="B67" s="1">
        <v>2.3E-3</v>
      </c>
      <c r="C67" s="21">
        <f t="shared" si="12"/>
        <v>2.3029049817026026E-3</v>
      </c>
      <c r="D67">
        <f t="shared" si="0"/>
        <v>1406408618241</v>
      </c>
      <c r="E67">
        <f t="shared" si="1"/>
        <v>42618442977</v>
      </c>
      <c r="F67">
        <f t="shared" si="2"/>
        <v>1291467969</v>
      </c>
      <c r="G67">
        <f t="shared" si="3"/>
        <v>39135393</v>
      </c>
      <c r="H67">
        <f t="shared" si="4"/>
        <v>1185921</v>
      </c>
      <c r="I67">
        <f t="shared" si="5"/>
        <v>35937</v>
      </c>
      <c r="J67">
        <f t="shared" si="6"/>
        <v>1089</v>
      </c>
      <c r="K67">
        <f t="shared" si="7"/>
        <v>33</v>
      </c>
    </row>
    <row r="68" spans="1:11" x14ac:dyDescent="0.25">
      <c r="A68" s="1">
        <f t="shared" si="9"/>
        <v>34</v>
      </c>
      <c r="B68" s="1">
        <v>2.3999999999999998E-3</v>
      </c>
      <c r="C68" s="21">
        <f t="shared" si="12"/>
        <v>2.3755289332070273E-3</v>
      </c>
      <c r="D68">
        <f t="shared" si="0"/>
        <v>1785793904896</v>
      </c>
      <c r="E68">
        <f t="shared" si="1"/>
        <v>52523350144</v>
      </c>
      <c r="F68">
        <f t="shared" si="2"/>
        <v>1544804416</v>
      </c>
      <c r="G68">
        <f t="shared" si="3"/>
        <v>45435424</v>
      </c>
      <c r="H68">
        <f t="shared" si="4"/>
        <v>1336336</v>
      </c>
      <c r="I68">
        <f t="shared" si="5"/>
        <v>39304</v>
      </c>
      <c r="J68">
        <f t="shared" si="6"/>
        <v>1156</v>
      </c>
      <c r="K68">
        <f t="shared" si="7"/>
        <v>34</v>
      </c>
    </row>
    <row r="69" spans="1:11" x14ac:dyDescent="0.25">
      <c r="A69" s="1">
        <f t="shared" si="9"/>
        <v>35</v>
      </c>
      <c r="B69" s="1">
        <v>2.5000000000000001E-3</v>
      </c>
      <c r="C69" s="21">
        <f t="shared" si="12"/>
        <v>2.448349951859663E-3</v>
      </c>
      <c r="D69">
        <f t="shared" si="0"/>
        <v>2251875390625</v>
      </c>
      <c r="E69">
        <f t="shared" si="1"/>
        <v>64339296875</v>
      </c>
      <c r="F69">
        <f t="shared" si="2"/>
        <v>1838265625</v>
      </c>
      <c r="G69">
        <f t="shared" si="3"/>
        <v>52521875</v>
      </c>
      <c r="H69">
        <f t="shared" si="4"/>
        <v>1500625</v>
      </c>
      <c r="I69">
        <f t="shared" si="5"/>
        <v>42875</v>
      </c>
      <c r="J69">
        <f t="shared" si="6"/>
        <v>1225</v>
      </c>
      <c r="K69">
        <f t="shared" si="7"/>
        <v>35</v>
      </c>
    </row>
    <row r="70" spans="1:11" x14ac:dyDescent="0.25">
      <c r="A70" s="1">
        <f t="shared" si="9"/>
        <v>36</v>
      </c>
      <c r="B70" s="1">
        <v>2.5000000000000001E-3</v>
      </c>
      <c r="C70" s="21">
        <f t="shared" si="12"/>
        <v>2.5197500918013316E-3</v>
      </c>
      <c r="D70">
        <f t="shared" si="0"/>
        <v>2821109907456</v>
      </c>
      <c r="E70">
        <f t="shared" si="1"/>
        <v>78364164096</v>
      </c>
      <c r="F70">
        <f t="shared" si="2"/>
        <v>2176782336</v>
      </c>
      <c r="G70">
        <f t="shared" si="3"/>
        <v>60466176</v>
      </c>
      <c r="H70">
        <f t="shared" si="4"/>
        <v>1679616</v>
      </c>
      <c r="I70">
        <f t="shared" si="5"/>
        <v>46656</v>
      </c>
      <c r="J70">
        <f t="shared" si="6"/>
        <v>1296</v>
      </c>
      <c r="K70">
        <f t="shared" si="7"/>
        <v>36</v>
      </c>
    </row>
    <row r="71" spans="1:11" x14ac:dyDescent="0.25">
      <c r="A71" s="1">
        <f t="shared" si="9"/>
        <v>37</v>
      </c>
      <c r="B71" s="1">
        <v>2.5999999999999999E-3</v>
      </c>
      <c r="C71" s="21">
        <f t="shared" si="12"/>
        <v>2.5883661569685579E-3</v>
      </c>
      <c r="D71">
        <f t="shared" si="0"/>
        <v>3512479453921</v>
      </c>
      <c r="E71">
        <f t="shared" si="1"/>
        <v>94931877133</v>
      </c>
      <c r="F71">
        <f t="shared" si="2"/>
        <v>2565726409</v>
      </c>
      <c r="G71">
        <f t="shared" si="3"/>
        <v>69343957</v>
      </c>
      <c r="H71">
        <f t="shared" si="4"/>
        <v>1874161</v>
      </c>
      <c r="I71">
        <f t="shared" si="5"/>
        <v>50653</v>
      </c>
      <c r="J71">
        <f t="shared" si="6"/>
        <v>1369</v>
      </c>
      <c r="K71">
        <f t="shared" si="7"/>
        <v>37</v>
      </c>
    </row>
    <row r="72" spans="1:11" x14ac:dyDescent="0.25">
      <c r="A72" s="1">
        <f t="shared" si="9"/>
        <v>38</v>
      </c>
      <c r="B72" s="1">
        <v>2.5999999999999999E-3</v>
      </c>
      <c r="C72" s="21">
        <f t="shared" si="12"/>
        <v>2.6530868293123122E-3</v>
      </c>
      <c r="D72">
        <f t="shared" si="0"/>
        <v>4347792138496</v>
      </c>
      <c r="E72">
        <f t="shared" si="1"/>
        <v>114415582592</v>
      </c>
      <c r="F72">
        <f t="shared" si="2"/>
        <v>3010936384</v>
      </c>
      <c r="G72">
        <f t="shared" si="3"/>
        <v>79235168</v>
      </c>
      <c r="H72">
        <f t="shared" si="4"/>
        <v>2085136</v>
      </c>
      <c r="I72">
        <f t="shared" si="5"/>
        <v>54872</v>
      </c>
      <c r="J72">
        <f t="shared" si="6"/>
        <v>1444</v>
      </c>
      <c r="K72">
        <f t="shared" si="7"/>
        <v>38</v>
      </c>
    </row>
    <row r="73" spans="1:11" x14ac:dyDescent="0.25">
      <c r="A73" s="1">
        <f t="shared" si="9"/>
        <v>39</v>
      </c>
      <c r="B73" s="1">
        <v>2.7000000000000001E-3</v>
      </c>
      <c r="C73" s="21">
        <f t="shared" si="12"/>
        <v>2.7130407633924047E-3</v>
      </c>
      <c r="D73">
        <f t="shared" si="0"/>
        <v>5352009260481</v>
      </c>
      <c r="E73">
        <f t="shared" si="1"/>
        <v>137231006679</v>
      </c>
      <c r="F73">
        <f t="shared" si="2"/>
        <v>3518743761</v>
      </c>
      <c r="G73">
        <f t="shared" si="3"/>
        <v>90224199</v>
      </c>
      <c r="H73">
        <f t="shared" si="4"/>
        <v>2313441</v>
      </c>
      <c r="I73">
        <f t="shared" si="5"/>
        <v>59319</v>
      </c>
      <c r="J73">
        <f t="shared" si="6"/>
        <v>1521</v>
      </c>
      <c r="K73">
        <f t="shared" si="7"/>
        <v>39</v>
      </c>
    </row>
    <row r="74" spans="1:11" x14ac:dyDescent="0.25">
      <c r="A74" s="1">
        <f t="shared" si="9"/>
        <v>40</v>
      </c>
      <c r="B74" s="1">
        <v>2.7000000000000001E-3</v>
      </c>
      <c r="C74" s="21">
        <f t="shared" si="12"/>
        <v>2.7675780992344468E-3</v>
      </c>
      <c r="D74">
        <f t="shared" si="0"/>
        <v>6553600000000</v>
      </c>
      <c r="E74">
        <f t="shared" si="1"/>
        <v>163840000000</v>
      </c>
      <c r="F74">
        <f t="shared" si="2"/>
        <v>4096000000</v>
      </c>
      <c r="G74">
        <f t="shared" si="3"/>
        <v>102400000</v>
      </c>
      <c r="H74">
        <f t="shared" si="4"/>
        <v>2560000</v>
      </c>
      <c r="I74">
        <f t="shared" si="5"/>
        <v>64000</v>
      </c>
      <c r="J74">
        <f t="shared" si="6"/>
        <v>1600</v>
      </c>
      <c r="K74">
        <f t="shared" si="7"/>
        <v>40</v>
      </c>
    </row>
    <row r="75" spans="1:11" x14ac:dyDescent="0.25">
      <c r="A75" s="1">
        <f t="shared" si="9"/>
        <v>41</v>
      </c>
      <c r="B75" s="1">
        <v>2.8E-3</v>
      </c>
      <c r="C75" s="21">
        <f t="shared" si="12"/>
        <v>2.8162476054297558E-3</v>
      </c>
      <c r="D75">
        <f t="shared" si="0"/>
        <v>7984925229121</v>
      </c>
      <c r="E75">
        <f t="shared" si="1"/>
        <v>194754273881</v>
      </c>
      <c r="F75">
        <f t="shared" si="2"/>
        <v>4750104241</v>
      </c>
      <c r="G75">
        <f t="shared" si="3"/>
        <v>115856201</v>
      </c>
      <c r="H75">
        <f t="shared" si="4"/>
        <v>2825761</v>
      </c>
      <c r="I75">
        <f t="shared" si="5"/>
        <v>68921</v>
      </c>
      <c r="J75">
        <f t="shared" si="6"/>
        <v>1681</v>
      </c>
      <c r="K75">
        <f t="shared" si="7"/>
        <v>41</v>
      </c>
    </row>
    <row r="76" spans="1:11" x14ac:dyDescent="0.25">
      <c r="A76" s="1">
        <f t="shared" si="9"/>
        <v>42</v>
      </c>
      <c r="B76" s="1">
        <v>2.8E-3</v>
      </c>
      <c r="C76" s="21">
        <f t="shared" si="12"/>
        <v>2.8587714245935647E-3</v>
      </c>
      <c r="D76">
        <f t="shared" si="0"/>
        <v>9682651996416</v>
      </c>
      <c r="E76">
        <f t="shared" si="1"/>
        <v>230539333248</v>
      </c>
      <c r="F76">
        <f t="shared" si="2"/>
        <v>5489031744</v>
      </c>
      <c r="G76">
        <f t="shared" si="3"/>
        <v>130691232</v>
      </c>
      <c r="H76">
        <f t="shared" si="4"/>
        <v>3111696</v>
      </c>
      <c r="I76">
        <f t="shared" si="5"/>
        <v>74088</v>
      </c>
      <c r="J76">
        <f t="shared" si="6"/>
        <v>1764</v>
      </c>
      <c r="K76">
        <f t="shared" si="7"/>
        <v>42</v>
      </c>
    </row>
    <row r="77" spans="1:11" x14ac:dyDescent="0.25">
      <c r="A77" s="1">
        <f t="shared" si="9"/>
        <v>43</v>
      </c>
      <c r="B77" s="1">
        <v>2.8999999999999998E-3</v>
      </c>
      <c r="C77" s="21">
        <f t="shared" si="12"/>
        <v>2.8950191533777536E-3</v>
      </c>
      <c r="D77">
        <f t="shared" si="0"/>
        <v>11688200277601</v>
      </c>
      <c r="E77">
        <f t="shared" si="1"/>
        <v>271818611107</v>
      </c>
      <c r="F77">
        <f t="shared" si="2"/>
        <v>6321363049</v>
      </c>
      <c r="G77">
        <f t="shared" si="3"/>
        <v>147008443</v>
      </c>
      <c r="H77">
        <f t="shared" si="4"/>
        <v>3418801</v>
      </c>
      <c r="I77">
        <f t="shared" si="5"/>
        <v>79507</v>
      </c>
      <c r="J77">
        <f t="shared" si="6"/>
        <v>1849</v>
      </c>
      <c r="K77">
        <f t="shared" si="7"/>
        <v>43</v>
      </c>
    </row>
    <row r="78" spans="1:11" x14ac:dyDescent="0.25">
      <c r="A78" s="1">
        <f t="shared" si="9"/>
        <v>44</v>
      </c>
      <c r="B78" s="1">
        <v>2.8999999999999998E-3</v>
      </c>
      <c r="C78" s="21">
        <f t="shared" si="12"/>
        <v>2.9249827493372793E-3</v>
      </c>
      <c r="D78">
        <f t="shared" si="0"/>
        <v>14048223625216</v>
      </c>
      <c r="E78">
        <f t="shared" si="1"/>
        <v>319277809664</v>
      </c>
      <c r="F78">
        <f t="shared" si="2"/>
        <v>7256313856</v>
      </c>
      <c r="G78">
        <f t="shared" si="3"/>
        <v>164916224</v>
      </c>
      <c r="H78">
        <f t="shared" si="4"/>
        <v>3748096</v>
      </c>
      <c r="I78">
        <f t="shared" si="5"/>
        <v>85184</v>
      </c>
      <c r="J78">
        <f t="shared" si="6"/>
        <v>1936</v>
      </c>
      <c r="K78">
        <f t="shared" si="7"/>
        <v>44</v>
      </c>
    </row>
    <row r="79" spans="1:11" x14ac:dyDescent="0.25">
      <c r="A79" s="1">
        <f t="shared" si="9"/>
        <v>45</v>
      </c>
      <c r="B79" s="1">
        <v>3.0000000000000001E-3</v>
      </c>
      <c r="C79" s="21">
        <f t="shared" si="12"/>
        <v>2.9487535170926726E-3</v>
      </c>
      <c r="D79">
        <f t="shared" si="0"/>
        <v>16815125390625</v>
      </c>
      <c r="E79">
        <f t="shared" si="1"/>
        <v>373669453125</v>
      </c>
      <c r="F79">
        <f t="shared" si="2"/>
        <v>8303765625</v>
      </c>
      <c r="G79">
        <f t="shared" si="3"/>
        <v>184528125</v>
      </c>
      <c r="H79">
        <f t="shared" si="4"/>
        <v>4100625</v>
      </c>
      <c r="I79">
        <f t="shared" si="5"/>
        <v>91125</v>
      </c>
      <c r="J79">
        <f t="shared" si="6"/>
        <v>2025</v>
      </c>
      <c r="K79">
        <f t="shared" si="7"/>
        <v>45</v>
      </c>
    </row>
    <row r="80" spans="1:11" x14ac:dyDescent="0.25">
      <c r="A80" s="1">
        <f t="shared" si="9"/>
        <v>46</v>
      </c>
      <c r="B80" s="1">
        <v>3.0000000000000001E-3</v>
      </c>
      <c r="C80" s="21">
        <f t="shared" si="12"/>
        <v>2.9665021862971264E-3</v>
      </c>
      <c r="D80">
        <f t="shared" si="0"/>
        <v>20047612231936</v>
      </c>
      <c r="E80">
        <f t="shared" si="1"/>
        <v>435817657216</v>
      </c>
      <c r="F80">
        <f t="shared" si="2"/>
        <v>9474296896</v>
      </c>
      <c r="G80">
        <f t="shared" si="3"/>
        <v>205962976</v>
      </c>
      <c r="H80">
        <f t="shared" si="4"/>
        <v>4477456</v>
      </c>
      <c r="I80">
        <f t="shared" si="5"/>
        <v>97336</v>
      </c>
      <c r="J80">
        <f t="shared" si="6"/>
        <v>2116</v>
      </c>
      <c r="K80">
        <f t="shared" si="7"/>
        <v>46</v>
      </c>
    </row>
    <row r="81" spans="1:11" x14ac:dyDescent="0.25">
      <c r="A81" s="1">
        <f t="shared" si="9"/>
        <v>47</v>
      </c>
      <c r="B81" s="1">
        <v>3.0000000000000001E-3</v>
      </c>
      <c r="C81" s="21">
        <f t="shared" si="12"/>
        <v>2.9784628540301394E-3</v>
      </c>
      <c r="D81">
        <f t="shared" si="0"/>
        <v>23811286661761</v>
      </c>
      <c r="E81">
        <f t="shared" si="1"/>
        <v>506623120463</v>
      </c>
      <c r="F81">
        <f t="shared" si="2"/>
        <v>10779215329</v>
      </c>
      <c r="G81">
        <f t="shared" si="3"/>
        <v>229345007</v>
      </c>
      <c r="H81">
        <f t="shared" si="4"/>
        <v>4879681</v>
      </c>
      <c r="I81">
        <f t="shared" si="5"/>
        <v>103823</v>
      </c>
      <c r="J81">
        <f t="shared" si="6"/>
        <v>2209</v>
      </c>
      <c r="K81">
        <f t="shared" si="7"/>
        <v>47</v>
      </c>
    </row>
    <row r="82" spans="1:11" x14ac:dyDescent="0.25">
      <c r="A82" s="1">
        <f t="shared" si="9"/>
        <v>48</v>
      </c>
      <c r="B82" s="1">
        <v>3.0000000000000001E-3</v>
      </c>
      <c r="C82" s="21">
        <f t="shared" si="12"/>
        <v>2.9849213243851036E-3</v>
      </c>
      <c r="D82">
        <f t="shared" si="0"/>
        <v>28179280429056</v>
      </c>
      <c r="E82">
        <f t="shared" si="1"/>
        <v>587068342272</v>
      </c>
      <c r="F82">
        <f t="shared" si="2"/>
        <v>12230590464</v>
      </c>
      <c r="G82">
        <f t="shared" si="3"/>
        <v>254803968</v>
      </c>
      <c r="H82">
        <f t="shared" si="4"/>
        <v>5308416</v>
      </c>
      <c r="I82">
        <f t="shared" si="5"/>
        <v>110592</v>
      </c>
      <c r="J82">
        <f t="shared" si="6"/>
        <v>2304</v>
      </c>
      <c r="K82">
        <f t="shared" si="7"/>
        <v>48</v>
      </c>
    </row>
    <row r="83" spans="1:11" x14ac:dyDescent="0.25">
      <c r="A83" s="1">
        <f t="shared" si="9"/>
        <v>49</v>
      </c>
      <c r="B83" s="1">
        <v>3.0000000000000001E-3</v>
      </c>
      <c r="C83" s="21">
        <f t="shared" si="12"/>
        <v>2.9862081380650496E-3</v>
      </c>
      <c r="D83">
        <f t="shared" si="0"/>
        <v>33232930569601</v>
      </c>
      <c r="E83">
        <f t="shared" si="1"/>
        <v>678223072849</v>
      </c>
      <c r="F83">
        <f t="shared" si="2"/>
        <v>13841287201</v>
      </c>
      <c r="G83">
        <f t="shared" si="3"/>
        <v>282475249</v>
      </c>
      <c r="H83">
        <f t="shared" si="4"/>
        <v>5764801</v>
      </c>
      <c r="I83">
        <f t="shared" si="5"/>
        <v>117649</v>
      </c>
      <c r="J83">
        <f t="shared" si="6"/>
        <v>2401</v>
      </c>
      <c r="K83">
        <f t="shared" si="7"/>
        <v>49</v>
      </c>
    </row>
    <row r="84" spans="1:11" x14ac:dyDescent="0.25">
      <c r="A84" s="1">
        <f t="shared" si="9"/>
        <v>50</v>
      </c>
      <c r="B84" s="1">
        <v>3.0000000000000001E-3</v>
      </c>
      <c r="C84" s="21">
        <f t="shared" si="12"/>
        <v>2.9826963449375299E-3</v>
      </c>
      <c r="D84">
        <f t="shared" si="0"/>
        <v>39062500000000</v>
      </c>
      <c r="E84">
        <f t="shared" si="1"/>
        <v>781250000000</v>
      </c>
      <c r="F84">
        <f t="shared" si="2"/>
        <v>15625000000</v>
      </c>
      <c r="G84">
        <f t="shared" si="3"/>
        <v>312500000</v>
      </c>
      <c r="H84">
        <f t="shared" si="4"/>
        <v>6250000</v>
      </c>
      <c r="I84">
        <f t="shared" si="5"/>
        <v>125000</v>
      </c>
      <c r="J84">
        <f t="shared" si="6"/>
        <v>2500</v>
      </c>
      <c r="K84">
        <f t="shared" si="7"/>
        <v>50</v>
      </c>
    </row>
    <row r="85" spans="1:11" x14ac:dyDescent="0.25">
      <c r="A85" s="1">
        <f t="shared" si="9"/>
        <v>51</v>
      </c>
      <c r="B85" s="1">
        <v>3.0000000000000001E-3</v>
      </c>
      <c r="C85" s="21">
        <f t="shared" si="12"/>
        <v>2.9748038326369297E-3</v>
      </c>
      <c r="D85">
        <f t="shared" si="0"/>
        <v>45767944570401</v>
      </c>
      <c r="E85">
        <f t="shared" si="1"/>
        <v>897410677851</v>
      </c>
      <c r="F85">
        <f t="shared" si="2"/>
        <v>17596287801</v>
      </c>
      <c r="G85">
        <f t="shared" si="3"/>
        <v>345025251</v>
      </c>
      <c r="H85">
        <f t="shared" si="4"/>
        <v>6765201</v>
      </c>
      <c r="I85">
        <f t="shared" si="5"/>
        <v>132651</v>
      </c>
      <c r="J85">
        <f t="shared" si="6"/>
        <v>2601</v>
      </c>
      <c r="K85">
        <f t="shared" si="7"/>
        <v>51</v>
      </c>
    </row>
    <row r="86" spans="1:11" x14ac:dyDescent="0.25">
      <c r="A86" s="1">
        <f t="shared" si="9"/>
        <v>52</v>
      </c>
      <c r="B86" s="1">
        <v>3.0000000000000001E-3</v>
      </c>
      <c r="C86" s="21">
        <f t="shared" si="12"/>
        <v>2.9629997843482192E-3</v>
      </c>
      <c r="D86">
        <f t="shared" si="0"/>
        <v>53459728531456</v>
      </c>
      <c r="E86">
        <f t="shared" si="1"/>
        <v>1028071702528</v>
      </c>
      <c r="F86">
        <f t="shared" si="2"/>
        <v>19770609664</v>
      </c>
      <c r="G86">
        <f t="shared" si="3"/>
        <v>380204032</v>
      </c>
      <c r="H86">
        <f t="shared" si="4"/>
        <v>7311616</v>
      </c>
      <c r="I86">
        <f t="shared" si="5"/>
        <v>140608</v>
      </c>
      <c r="J86">
        <f t="shared" si="6"/>
        <v>2704</v>
      </c>
      <c r="K86">
        <f t="shared" si="7"/>
        <v>52</v>
      </c>
    </row>
    <row r="87" spans="1:11" x14ac:dyDescent="0.25">
      <c r="A87" s="1">
        <f t="shared" si="9"/>
        <v>53</v>
      </c>
      <c r="B87" s="1">
        <v>2.8999999999999998E-3</v>
      </c>
      <c r="C87" s="21">
        <f t="shared" si="12"/>
        <v>2.9478145990238236E-3</v>
      </c>
      <c r="D87">
        <f t="shared" si="0"/>
        <v>62259690411361</v>
      </c>
      <c r="E87">
        <f t="shared" si="1"/>
        <v>1174711139837</v>
      </c>
      <c r="F87">
        <f t="shared" si="2"/>
        <v>22164361129</v>
      </c>
      <c r="G87">
        <f t="shared" si="3"/>
        <v>418195493</v>
      </c>
      <c r="H87">
        <f t="shared" si="4"/>
        <v>7890481</v>
      </c>
      <c r="I87">
        <f t="shared" si="5"/>
        <v>148877</v>
      </c>
      <c r="J87">
        <f t="shared" si="6"/>
        <v>2809</v>
      </c>
      <c r="K87">
        <f t="shared" si="7"/>
        <v>53</v>
      </c>
    </row>
    <row r="88" spans="1:11" x14ac:dyDescent="0.25">
      <c r="A88" s="1">
        <f t="shared" si="9"/>
        <v>54</v>
      </c>
      <c r="B88" s="1">
        <v>2.8999999999999998E-3</v>
      </c>
      <c r="C88" s="21">
        <f t="shared" si="12"/>
        <v>2.9298523674864407E-3</v>
      </c>
      <c r="D88">
        <f t="shared" si="0"/>
        <v>72301961339136</v>
      </c>
      <c r="E88">
        <f t="shared" si="1"/>
        <v>1338925209984</v>
      </c>
      <c r="F88">
        <f t="shared" si="2"/>
        <v>24794911296</v>
      </c>
      <c r="G88">
        <f t="shared" si="3"/>
        <v>459165024</v>
      </c>
      <c r="H88">
        <f t="shared" si="4"/>
        <v>8503056</v>
      </c>
      <c r="I88">
        <f t="shared" si="5"/>
        <v>157464</v>
      </c>
      <c r="J88">
        <f t="shared" si="6"/>
        <v>2916</v>
      </c>
      <c r="K88">
        <f t="shared" si="7"/>
        <v>54</v>
      </c>
    </row>
    <row r="89" spans="1:11" x14ac:dyDescent="0.25">
      <c r="A89" s="1">
        <f t="shared" si="9"/>
        <v>55</v>
      </c>
      <c r="B89" s="1">
        <v>2.8999999999999998E-3</v>
      </c>
      <c r="C89" s="21">
        <f t="shared" si="12"/>
        <v>2.9098047577927888E-3</v>
      </c>
      <c r="D89">
        <f t="shared" si="0"/>
        <v>83733937890625</v>
      </c>
      <c r="E89">
        <f t="shared" si="1"/>
        <v>1522435234375</v>
      </c>
      <c r="F89">
        <f t="shared" si="2"/>
        <v>27680640625</v>
      </c>
      <c r="G89">
        <f t="shared" si="3"/>
        <v>503284375</v>
      </c>
      <c r="H89">
        <f t="shared" si="4"/>
        <v>9150625</v>
      </c>
      <c r="I89">
        <f t="shared" si="5"/>
        <v>166375</v>
      </c>
      <c r="J89">
        <f t="shared" si="6"/>
        <v>3025</v>
      </c>
      <c r="K89">
        <f t="shared" si="7"/>
        <v>55</v>
      </c>
    </row>
    <row r="90" spans="1:11" x14ac:dyDescent="0.25">
      <c r="A90" s="1">
        <f t="shared" si="9"/>
        <v>56</v>
      </c>
      <c r="B90" s="1">
        <v>2.8999999999999998E-3</v>
      </c>
      <c r="C90" s="21">
        <f t="shared" si="12"/>
        <v>2.8884649235472182E-3</v>
      </c>
      <c r="D90">
        <f t="shared" si="0"/>
        <v>96717311574016</v>
      </c>
      <c r="E90">
        <f t="shared" si="1"/>
        <v>1727094849536</v>
      </c>
      <c r="F90">
        <f t="shared" si="2"/>
        <v>30840979456</v>
      </c>
      <c r="G90">
        <f t="shared" si="3"/>
        <v>550731776</v>
      </c>
      <c r="H90">
        <f t="shared" si="4"/>
        <v>9834496</v>
      </c>
      <c r="I90">
        <f t="shared" si="5"/>
        <v>175616</v>
      </c>
      <c r="J90">
        <f t="shared" si="6"/>
        <v>3136</v>
      </c>
      <c r="K90">
        <f t="shared" si="7"/>
        <v>56</v>
      </c>
    </row>
    <row r="91" spans="1:11" x14ac:dyDescent="0.25">
      <c r="A91" s="1">
        <f t="shared" si="9"/>
        <v>57</v>
      </c>
      <c r="B91" s="1">
        <v>2.8999999999999998E-3</v>
      </c>
      <c r="C91" s="21">
        <f t="shared" si="12"/>
        <v>2.8667398088025875E-3</v>
      </c>
      <c r="D91">
        <f t="shared" si="0"/>
        <v>111429157112001</v>
      </c>
      <c r="E91">
        <f t="shared" si="1"/>
        <v>1954897493193</v>
      </c>
      <c r="F91">
        <f t="shared" si="2"/>
        <v>34296447249</v>
      </c>
      <c r="G91">
        <f t="shared" si="3"/>
        <v>601692057</v>
      </c>
      <c r="H91">
        <f t="shared" si="4"/>
        <v>10556001</v>
      </c>
      <c r="I91">
        <f t="shared" si="5"/>
        <v>185193</v>
      </c>
      <c r="J91">
        <f t="shared" si="6"/>
        <v>3249</v>
      </c>
      <c r="K91">
        <f t="shared" si="7"/>
        <v>57</v>
      </c>
    </row>
    <row r="92" spans="1:11" x14ac:dyDescent="0.25">
      <c r="A92" s="1">
        <f t="shared" si="9"/>
        <v>58</v>
      </c>
      <c r="B92" s="1">
        <v>2.8E-3</v>
      </c>
      <c r="C92" s="21">
        <f t="shared" si="12"/>
        <v>2.8456589833376622E-3</v>
      </c>
      <c r="D92">
        <f t="shared" si="0"/>
        <v>128063081718016</v>
      </c>
      <c r="E92">
        <f t="shared" si="1"/>
        <v>2207984167552</v>
      </c>
      <c r="F92">
        <f t="shared" si="2"/>
        <v>38068692544</v>
      </c>
      <c r="G92">
        <f t="shared" si="3"/>
        <v>656356768</v>
      </c>
      <c r="H92">
        <f t="shared" si="4"/>
        <v>11316496</v>
      </c>
      <c r="I92">
        <f t="shared" si="5"/>
        <v>195112</v>
      </c>
      <c r="J92">
        <f t="shared" si="6"/>
        <v>3364</v>
      </c>
      <c r="K92">
        <f t="shared" si="7"/>
        <v>58</v>
      </c>
    </row>
    <row r="93" spans="1:11" x14ac:dyDescent="0.25">
      <c r="A93" s="1">
        <f t="shared" si="9"/>
        <v>59</v>
      </c>
      <c r="B93" s="1">
        <v>2.8E-3</v>
      </c>
      <c r="C93" s="21">
        <f t="shared" si="12"/>
        <v>2.8263779023134372E-3</v>
      </c>
      <c r="D93">
        <f t="shared" si="0"/>
        <v>146830437604321</v>
      </c>
      <c r="E93">
        <f t="shared" si="1"/>
        <v>2488651484819</v>
      </c>
      <c r="F93">
        <f t="shared" si="2"/>
        <v>42180533641</v>
      </c>
      <c r="G93">
        <f t="shared" si="3"/>
        <v>714924299</v>
      </c>
      <c r="H93">
        <f t="shared" si="4"/>
        <v>12117361</v>
      </c>
      <c r="I93">
        <f t="shared" si="5"/>
        <v>205379</v>
      </c>
      <c r="J93">
        <f t="shared" si="6"/>
        <v>3481</v>
      </c>
      <c r="K93">
        <f t="shared" si="7"/>
        <v>59</v>
      </c>
    </row>
    <row r="94" spans="1:11" x14ac:dyDescent="0.25">
      <c r="A94" s="1">
        <f t="shared" si="9"/>
        <v>60</v>
      </c>
      <c r="B94" s="1">
        <v>2.8E-3</v>
      </c>
      <c r="C94" s="21">
        <f t="shared" si="12"/>
        <v>2.8101732441868643E-3</v>
      </c>
      <c r="D94">
        <f t="shared" si="0"/>
        <v>167961600000000</v>
      </c>
      <c r="E94">
        <f t="shared" si="1"/>
        <v>2799360000000</v>
      </c>
      <c r="F94">
        <f t="shared" si="2"/>
        <v>46656000000</v>
      </c>
      <c r="G94">
        <f t="shared" si="3"/>
        <v>777600000</v>
      </c>
      <c r="H94">
        <f t="shared" si="4"/>
        <v>12960000</v>
      </c>
      <c r="I94">
        <f t="shared" si="5"/>
        <v>216000</v>
      </c>
      <c r="J94">
        <f t="shared" si="6"/>
        <v>3600</v>
      </c>
      <c r="K94">
        <f t="shared" si="7"/>
        <v>60</v>
      </c>
    </row>
    <row r="95" spans="1:11" x14ac:dyDescent="0.25">
      <c r="A95" s="1">
        <f t="shared" si="9"/>
        <v>61</v>
      </c>
      <c r="B95" s="1">
        <v>2.8E-3</v>
      </c>
      <c r="C95" s="21">
        <f t="shared" si="12"/>
        <v>2.7984277411134961E-3</v>
      </c>
      <c r="D95">
        <f t="shared" si="0"/>
        <v>191707312997281</v>
      </c>
      <c r="E95">
        <f t="shared" si="1"/>
        <v>3142742836021</v>
      </c>
      <c r="F95">
        <f t="shared" si="2"/>
        <v>51520374361</v>
      </c>
      <c r="G95">
        <f t="shared" si="3"/>
        <v>844596301</v>
      </c>
      <c r="H95">
        <f t="shared" si="4"/>
        <v>13845841</v>
      </c>
      <c r="I95">
        <f t="shared" si="5"/>
        <v>226981</v>
      </c>
      <c r="J95">
        <f t="shared" si="6"/>
        <v>3721</v>
      </c>
      <c r="K95">
        <f t="shared" si="7"/>
        <v>61</v>
      </c>
    </row>
    <row r="96" spans="1:11" x14ac:dyDescent="0.25">
      <c r="A96" s="1">
        <f t="shared" si="9"/>
        <v>62</v>
      </c>
      <c r="B96" s="1">
        <v>2.8E-3</v>
      </c>
      <c r="C96" s="21">
        <f t="shared" si="12"/>
        <v>2.7926016760296823E-3</v>
      </c>
      <c r="D96">
        <f t="shared" si="0"/>
        <v>218340105584896</v>
      </c>
      <c r="E96">
        <f t="shared" si="1"/>
        <v>3521614606208</v>
      </c>
      <c r="F96">
        <f t="shared" si="2"/>
        <v>56800235584</v>
      </c>
      <c r="G96">
        <f t="shared" si="3"/>
        <v>916132832</v>
      </c>
      <c r="H96">
        <f t="shared" si="4"/>
        <v>14776336</v>
      </c>
      <c r="I96">
        <f t="shared" si="5"/>
        <v>238328</v>
      </c>
      <c r="J96">
        <f t="shared" si="6"/>
        <v>3844</v>
      </c>
      <c r="K96">
        <f t="shared" si="7"/>
        <v>62</v>
      </c>
    </row>
    <row r="97" spans="1:11" x14ac:dyDescent="0.25">
      <c r="A97" s="1">
        <f t="shared" si="9"/>
        <v>63</v>
      </c>
      <c r="B97" s="1">
        <v>2.8E-3</v>
      </c>
      <c r="C97" s="21">
        <f t="shared" si="12"/>
        <v>2.7941879807261705E-3</v>
      </c>
      <c r="D97">
        <f t="shared" si="0"/>
        <v>248155780267521</v>
      </c>
      <c r="E97">
        <f t="shared" si="1"/>
        <v>3938980639167</v>
      </c>
      <c r="F97">
        <f t="shared" si="2"/>
        <v>62523502209</v>
      </c>
      <c r="G97">
        <f t="shared" si="3"/>
        <v>992436543</v>
      </c>
      <c r="H97">
        <f t="shared" si="4"/>
        <v>15752961</v>
      </c>
      <c r="I97">
        <f t="shared" si="5"/>
        <v>250047</v>
      </c>
      <c r="J97">
        <f t="shared" si="6"/>
        <v>3969</v>
      </c>
      <c r="K97">
        <f t="shared" si="7"/>
        <v>63</v>
      </c>
    </row>
    <row r="98" spans="1:11" x14ac:dyDescent="0.25">
      <c r="A98" s="1">
        <f t="shared" si="9"/>
        <v>64</v>
      </c>
      <c r="B98" s="1">
        <v>2.8E-3</v>
      </c>
      <c r="C98" s="21">
        <f t="shared" si="12"/>
        <v>2.804647629382595E-3</v>
      </c>
      <c r="D98">
        <f t="shared" si="0"/>
        <v>281474976710656</v>
      </c>
      <c r="E98">
        <f t="shared" si="1"/>
        <v>4398046511104</v>
      </c>
      <c r="F98">
        <f t="shared" si="2"/>
        <v>68719476736</v>
      </c>
      <c r="G98">
        <f t="shared" si="3"/>
        <v>1073741824</v>
      </c>
      <c r="H98">
        <f t="shared" si="4"/>
        <v>16777216</v>
      </c>
      <c r="I98">
        <f t="shared" si="5"/>
        <v>262144</v>
      </c>
      <c r="J98">
        <f t="shared" si="6"/>
        <v>4096</v>
      </c>
      <c r="K98">
        <f t="shared" si="7"/>
        <v>64</v>
      </c>
    </row>
    <row r="99" spans="1:11" x14ac:dyDescent="0.25">
      <c r="A99" s="1">
        <f t="shared" si="9"/>
        <v>65</v>
      </c>
      <c r="B99" s="1">
        <v>2.8E-3</v>
      </c>
      <c r="C99" s="21">
        <f t="shared" si="12"/>
        <v>2.8253217821402332E-3</v>
      </c>
      <c r="D99">
        <f t="shared" si="0"/>
        <v>318644812890625</v>
      </c>
      <c r="E99">
        <f t="shared" si="1"/>
        <v>4902227890625</v>
      </c>
      <c r="F99">
        <f t="shared" si="2"/>
        <v>75418890625</v>
      </c>
      <c r="G99">
        <f t="shared" si="3"/>
        <v>1160290625</v>
      </c>
      <c r="H99">
        <f t="shared" si="4"/>
        <v>17850625</v>
      </c>
      <c r="I99">
        <f t="shared" si="5"/>
        <v>274625</v>
      </c>
      <c r="J99">
        <f t="shared" si="6"/>
        <v>4225</v>
      </c>
      <c r="K99">
        <f t="shared" si="7"/>
        <v>65</v>
      </c>
    </row>
    <row r="100" spans="1:11" x14ac:dyDescent="0.25">
      <c r="A100" s="1">
        <f t="shared" si="9"/>
        <v>66</v>
      </c>
      <c r="B100" s="1">
        <v>2.8999999999999998E-3</v>
      </c>
      <c r="C100" s="21">
        <f t="shared" si="12"/>
        <v>2.857316893226991E-3</v>
      </c>
      <c r="D100">
        <f t="shared" ref="D100:D109" si="13">A100^8</f>
        <v>360040606269696</v>
      </c>
      <c r="E100">
        <f t="shared" ref="E100:E109" si="14">A100^7</f>
        <v>5455160701056</v>
      </c>
      <c r="F100">
        <f t="shared" ref="F100:F109" si="15">A100^6</f>
        <v>82653950016</v>
      </c>
      <c r="G100">
        <f t="shared" ref="G100:G109" si="16">A100^5</f>
        <v>1252332576</v>
      </c>
      <c r="H100">
        <f t="shared" ref="H100:H109" si="17">A100^4</f>
        <v>18974736</v>
      </c>
      <c r="I100">
        <f t="shared" ref="I100:I109" si="18">A100^3</f>
        <v>287496</v>
      </c>
      <c r="J100">
        <f t="shared" ref="J100:J109" si="19">A100^2</f>
        <v>4356</v>
      </c>
      <c r="K100">
        <f t="shared" ref="K100:K109" si="20">A100</f>
        <v>66</v>
      </c>
    </row>
    <row r="101" spans="1:11" x14ac:dyDescent="0.25">
      <c r="A101" s="1">
        <f t="shared" si="9"/>
        <v>67</v>
      </c>
      <c r="B101" s="1">
        <v>2.8999999999999998E-3</v>
      </c>
      <c r="C101" s="21">
        <f t="shared" si="12"/>
        <v>2.9013587586810274E-3</v>
      </c>
      <c r="D101">
        <f t="shared" si="13"/>
        <v>406067677556641</v>
      </c>
      <c r="E101">
        <f t="shared" si="14"/>
        <v>6060711605323</v>
      </c>
      <c r="F101">
        <f t="shared" si="15"/>
        <v>90458382169</v>
      </c>
      <c r="G101">
        <f t="shared" si="16"/>
        <v>1350125107</v>
      </c>
      <c r="H101">
        <f t="shared" si="17"/>
        <v>20151121</v>
      </c>
      <c r="I101">
        <f t="shared" si="18"/>
        <v>300763</v>
      </c>
      <c r="J101">
        <f t="shared" si="19"/>
        <v>4489</v>
      </c>
      <c r="K101">
        <f t="shared" si="20"/>
        <v>67</v>
      </c>
    </row>
    <row r="102" spans="1:11" x14ac:dyDescent="0.25">
      <c r="A102" s="1">
        <f t="shared" si="9"/>
        <v>68</v>
      </c>
      <c r="B102" s="1">
        <v>3.0000000000000001E-3</v>
      </c>
      <c r="C102" s="21">
        <f t="shared" si="12"/>
        <v>2.9576112381154429E-3</v>
      </c>
      <c r="D102">
        <f t="shared" si="13"/>
        <v>457163239653376</v>
      </c>
      <c r="E102">
        <f t="shared" si="14"/>
        <v>6722988818432</v>
      </c>
      <c r="F102">
        <f t="shared" si="15"/>
        <v>98867482624</v>
      </c>
      <c r="G102">
        <f t="shared" si="16"/>
        <v>1453933568</v>
      </c>
      <c r="H102">
        <f t="shared" si="17"/>
        <v>21381376</v>
      </c>
      <c r="I102">
        <f t="shared" si="18"/>
        <v>314432</v>
      </c>
      <c r="J102">
        <f t="shared" si="19"/>
        <v>4624</v>
      </c>
      <c r="K102">
        <f t="shared" si="20"/>
        <v>68</v>
      </c>
    </row>
    <row r="103" spans="1:11" x14ac:dyDescent="0.25">
      <c r="A103" s="1">
        <f>A102+1</f>
        <v>69</v>
      </c>
      <c r="B103" s="1">
        <v>3.0000000000000001E-3</v>
      </c>
      <c r="C103" s="21">
        <f t="shared" si="12"/>
        <v>3.0254551459794055E-3</v>
      </c>
      <c r="D103">
        <f t="shared" si="13"/>
        <v>513798374428641</v>
      </c>
      <c r="E103">
        <f t="shared" si="14"/>
        <v>7446353252589</v>
      </c>
      <c r="F103">
        <f t="shared" si="15"/>
        <v>107918163081</v>
      </c>
      <c r="G103">
        <f t="shared" si="16"/>
        <v>1564031349</v>
      </c>
      <c r="H103">
        <f t="shared" si="17"/>
        <v>22667121</v>
      </c>
      <c r="I103">
        <f t="shared" si="18"/>
        <v>328509</v>
      </c>
      <c r="J103">
        <f t="shared" si="19"/>
        <v>4761</v>
      </c>
      <c r="K103">
        <f t="shared" si="20"/>
        <v>69</v>
      </c>
    </row>
    <row r="104" spans="1:11" x14ac:dyDescent="0.25">
      <c r="A104" s="1">
        <f>A103+1</f>
        <v>70</v>
      </c>
      <c r="B104" s="1">
        <v>3.0999999999999999E-3</v>
      </c>
      <c r="C104" s="21">
        <f t="shared" si="12"/>
        <v>3.103222566989805E-3</v>
      </c>
      <c r="D104">
        <f t="shared" si="13"/>
        <v>576480100000000</v>
      </c>
      <c r="E104">
        <f t="shared" si="14"/>
        <v>8235430000000</v>
      </c>
      <c r="F104">
        <f t="shared" si="15"/>
        <v>117649000000</v>
      </c>
      <c r="G104">
        <f t="shared" si="16"/>
        <v>1680700000</v>
      </c>
      <c r="H104">
        <f t="shared" si="17"/>
        <v>24010000</v>
      </c>
      <c r="I104">
        <f t="shared" si="18"/>
        <v>343000</v>
      </c>
      <c r="J104">
        <f t="shared" si="19"/>
        <v>4900</v>
      </c>
      <c r="K104">
        <f t="shared" si="20"/>
        <v>70</v>
      </c>
    </row>
    <row r="105" spans="1:11" x14ac:dyDescent="0.25">
      <c r="A105" s="1">
        <f>A104+1</f>
        <v>71</v>
      </c>
      <c r="B105" s="1">
        <v>3.2000000000000002E-3</v>
      </c>
      <c r="C105" s="21">
        <f t="shared" si="12"/>
        <v>3.1878816111620134E-3</v>
      </c>
      <c r="D105">
        <f t="shared" si="13"/>
        <v>645753531245761</v>
      </c>
      <c r="E105">
        <f t="shared" si="14"/>
        <v>9095120158391</v>
      </c>
      <c r="F105">
        <f t="shared" si="15"/>
        <v>128100283921</v>
      </c>
      <c r="G105">
        <f t="shared" si="16"/>
        <v>1804229351</v>
      </c>
      <c r="H105">
        <f t="shared" si="17"/>
        <v>25411681</v>
      </c>
      <c r="I105">
        <f t="shared" si="18"/>
        <v>357911</v>
      </c>
      <c r="J105">
        <f t="shared" si="19"/>
        <v>5041</v>
      </c>
      <c r="K105">
        <f t="shared" si="20"/>
        <v>71</v>
      </c>
    </row>
    <row r="106" spans="1:11" x14ac:dyDescent="0.25">
      <c r="A106" s="1">
        <f>A105+1</f>
        <v>72</v>
      </c>
      <c r="B106" s="1">
        <v>3.3E-3</v>
      </c>
      <c r="C106" s="21">
        <f t="shared" si="12"/>
        <v>3.2746663836280554E-3</v>
      </c>
      <c r="D106">
        <f t="shared" si="13"/>
        <v>722204136308736</v>
      </c>
      <c r="E106">
        <f t="shared" si="14"/>
        <v>10030613004288</v>
      </c>
      <c r="F106">
        <f t="shared" si="15"/>
        <v>139314069504</v>
      </c>
      <c r="G106">
        <f t="shared" si="16"/>
        <v>1934917632</v>
      </c>
      <c r="H106">
        <f t="shared" si="17"/>
        <v>26873856</v>
      </c>
      <c r="I106">
        <f t="shared" si="18"/>
        <v>373248</v>
      </c>
      <c r="J106">
        <f t="shared" si="19"/>
        <v>5184</v>
      </c>
      <c r="K106">
        <f t="shared" si="20"/>
        <v>72</v>
      </c>
    </row>
    <row r="107" spans="1:11" x14ac:dyDescent="0.25">
      <c r="A107" s="1">
        <v>73</v>
      </c>
      <c r="B107" s="1">
        <v>3.3E-3</v>
      </c>
      <c r="C107" s="21">
        <f t="shared" si="12"/>
        <v>3.356646704718691E-3</v>
      </c>
      <c r="D107">
        <f t="shared" si="13"/>
        <v>806460091894081</v>
      </c>
      <c r="E107">
        <f t="shared" si="14"/>
        <v>11047398519097</v>
      </c>
      <c r="F107">
        <f t="shared" si="15"/>
        <v>151334226289</v>
      </c>
      <c r="G107">
        <f t="shared" si="16"/>
        <v>2073071593</v>
      </c>
      <c r="H107">
        <f t="shared" si="17"/>
        <v>28398241</v>
      </c>
      <c r="I107">
        <f t="shared" si="18"/>
        <v>389017</v>
      </c>
      <c r="J107">
        <f t="shared" si="19"/>
        <v>5329</v>
      </c>
      <c r="K107">
        <f t="shared" si="20"/>
        <v>73</v>
      </c>
    </row>
    <row r="108" spans="1:11" x14ac:dyDescent="0.25">
      <c r="A108" s="1">
        <v>74</v>
      </c>
      <c r="B108" s="1">
        <v>3.3999999999999998E-3</v>
      </c>
      <c r="C108" s="21">
        <f t="shared" si="12"/>
        <v>3.4242318756815271E-3</v>
      </c>
      <c r="D108">
        <f t="shared" si="13"/>
        <v>899194740203776</v>
      </c>
      <c r="E108">
        <f t="shared" si="14"/>
        <v>12151280273024</v>
      </c>
      <c r="F108">
        <f t="shared" si="15"/>
        <v>164206490176</v>
      </c>
      <c r="G108">
        <f t="shared" si="16"/>
        <v>2219006624</v>
      </c>
      <c r="H108">
        <f t="shared" si="17"/>
        <v>29986576</v>
      </c>
      <c r="I108">
        <f t="shared" si="18"/>
        <v>405224</v>
      </c>
      <c r="J108">
        <f t="shared" si="19"/>
        <v>5476</v>
      </c>
      <c r="K108">
        <f t="shared" si="20"/>
        <v>74</v>
      </c>
    </row>
    <row r="109" spans="1:11" x14ac:dyDescent="0.25">
      <c r="A109" s="1">
        <v>75</v>
      </c>
      <c r="B109" s="1">
        <v>3.5000000000000001E-3</v>
      </c>
      <c r="C109" s="21">
        <f t="shared" si="12"/>
        <v>3.4646025458500151E-3</v>
      </c>
      <c r="D109">
        <f t="shared" si="13"/>
        <v>1001129150390625</v>
      </c>
      <c r="E109">
        <f t="shared" si="14"/>
        <v>13348388671875</v>
      </c>
      <c r="F109">
        <f t="shared" si="15"/>
        <v>177978515625</v>
      </c>
      <c r="G109">
        <f t="shared" si="16"/>
        <v>2373046875</v>
      </c>
      <c r="H109">
        <f t="shared" si="17"/>
        <v>31640625</v>
      </c>
      <c r="I109">
        <f t="shared" si="18"/>
        <v>421875</v>
      </c>
      <c r="J109">
        <f t="shared" si="19"/>
        <v>5625</v>
      </c>
      <c r="K109">
        <f t="shared" si="20"/>
        <v>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88D9-4908-495B-9DD9-486EB96C276D}">
  <dimension ref="A33:O109"/>
  <sheetViews>
    <sheetView topLeftCell="A37" workbookViewId="0">
      <selection activeCell="C46" sqref="C46"/>
    </sheetView>
  </sheetViews>
  <sheetFormatPr defaultRowHeight="15" x14ac:dyDescent="0.25"/>
  <cols>
    <col min="2" max="2" width="16" bestFit="1" customWidth="1"/>
    <col min="3" max="3" width="16" customWidth="1"/>
  </cols>
  <sheetData>
    <row r="33" spans="1:15" x14ac:dyDescent="0.25">
      <c r="D33">
        <v>1</v>
      </c>
      <c r="E33">
        <v>2</v>
      </c>
      <c r="F33">
        <v>3</v>
      </c>
      <c r="G33">
        <v>4</v>
      </c>
      <c r="H33">
        <v>5</v>
      </c>
      <c r="I33">
        <v>6</v>
      </c>
      <c r="J33">
        <v>7</v>
      </c>
      <c r="K33">
        <v>8</v>
      </c>
    </row>
    <row r="34" spans="1:15" ht="15.75" thickBot="1" x14ac:dyDescent="0.3">
      <c r="A34" s="1" t="s">
        <v>0</v>
      </c>
      <c r="B34" s="1" t="s">
        <v>69</v>
      </c>
      <c r="C34" s="22" t="s">
        <v>71</v>
      </c>
      <c r="D34" t="s">
        <v>65</v>
      </c>
      <c r="E34" t="s">
        <v>66</v>
      </c>
      <c r="F34" t="s">
        <v>61</v>
      </c>
      <c r="G34" t="s">
        <v>62</v>
      </c>
      <c r="H34" t="s">
        <v>52</v>
      </c>
      <c r="I34" t="s">
        <v>53</v>
      </c>
      <c r="J34" t="s">
        <v>54</v>
      </c>
      <c r="K34" t="s">
        <v>55</v>
      </c>
    </row>
    <row r="35" spans="1:15" x14ac:dyDescent="0.25">
      <c r="A35" s="2">
        <v>0</v>
      </c>
      <c r="B35" s="2"/>
      <c r="C35" s="23">
        <f>(((A35^4)*$O$37)+((A35^3)*$O$38)+((A35^2)*$O$39)+$O$36)</f>
        <v>9.1549295774647765E-3</v>
      </c>
      <c r="D35">
        <f>A35^8</f>
        <v>0</v>
      </c>
      <c r="E35">
        <f>A35^7</f>
        <v>0</v>
      </c>
      <c r="F35">
        <f>A35^6</f>
        <v>0</v>
      </c>
      <c r="G35">
        <f>A35^5</f>
        <v>0</v>
      </c>
      <c r="H35">
        <f>A35^4</f>
        <v>0</v>
      </c>
      <c r="I35">
        <f>A35^3</f>
        <v>0</v>
      </c>
      <c r="J35">
        <f>A35^2</f>
        <v>0</v>
      </c>
      <c r="K35">
        <f>A35</f>
        <v>0</v>
      </c>
      <c r="N35" s="11"/>
      <c r="O35" s="11" t="s">
        <v>39</v>
      </c>
    </row>
    <row r="36" spans="1:15" x14ac:dyDescent="0.25">
      <c r="A36" s="2">
        <v>2.5</v>
      </c>
      <c r="B36" s="2">
        <v>7.4999999999999997E-3</v>
      </c>
      <c r="C36" s="23">
        <f t="shared" ref="C36:C39" si="0">(((A36^4)*$O$37)+((A36^3)*$O$38)+((A36^2)*$O$39)+$O$36)</f>
        <v>7.5000000000000006E-3</v>
      </c>
      <c r="D36">
        <f t="shared" ref="D36:D99" si="1">A36^8</f>
        <v>1525.87890625</v>
      </c>
      <c r="E36">
        <f t="shared" ref="E36:E99" si="2">A36^7</f>
        <v>610.3515625</v>
      </c>
      <c r="F36">
        <f t="shared" ref="F36:F99" si="3">A36^6</f>
        <v>244.140625</v>
      </c>
      <c r="G36">
        <f t="shared" ref="G36:G99" si="4">A36^5</f>
        <v>97.65625</v>
      </c>
      <c r="H36">
        <f t="shared" ref="H36:H99" si="5">A36^4</f>
        <v>39.0625</v>
      </c>
      <c r="I36">
        <f t="shared" ref="I36:I99" si="6">A36^3</f>
        <v>15.625</v>
      </c>
      <c r="J36">
        <f t="shared" ref="J36:J99" si="7">A36^2</f>
        <v>6.25</v>
      </c>
      <c r="K36">
        <f t="shared" ref="K36:K99" si="8">A36</f>
        <v>2.5</v>
      </c>
      <c r="N36" s="9" t="s">
        <v>33</v>
      </c>
      <c r="O36" s="9">
        <v>9.1549295774647765E-3</v>
      </c>
    </row>
    <row r="37" spans="1:15" x14ac:dyDescent="0.25">
      <c r="A37" s="2">
        <v>3</v>
      </c>
      <c r="B37" s="2">
        <v>7.0000000000000001E-3</v>
      </c>
      <c r="C37" s="23">
        <f t="shared" si="0"/>
        <v>7.000000000000001E-3</v>
      </c>
      <c r="D37">
        <f t="shared" si="1"/>
        <v>6561</v>
      </c>
      <c r="E37">
        <f t="shared" si="2"/>
        <v>2187</v>
      </c>
      <c r="F37">
        <f t="shared" si="3"/>
        <v>729</v>
      </c>
      <c r="G37">
        <f t="shared" si="4"/>
        <v>243</v>
      </c>
      <c r="H37">
        <f t="shared" si="5"/>
        <v>81</v>
      </c>
      <c r="I37">
        <f t="shared" si="6"/>
        <v>27</v>
      </c>
      <c r="J37">
        <f t="shared" si="7"/>
        <v>9</v>
      </c>
      <c r="K37">
        <f t="shared" si="8"/>
        <v>3</v>
      </c>
      <c r="N37" s="9" t="s">
        <v>46</v>
      </c>
      <c r="O37" s="9">
        <v>-5.6338028169011713E-6</v>
      </c>
    </row>
    <row r="38" spans="1:15" x14ac:dyDescent="0.25">
      <c r="A38" s="2">
        <f>A37+1</f>
        <v>4</v>
      </c>
      <c r="B38" s="2">
        <v>6.0000000000000001E-3</v>
      </c>
      <c r="C38" s="23">
        <f t="shared" si="0"/>
        <v>5.9999999999999993E-3</v>
      </c>
      <c r="D38">
        <f t="shared" si="1"/>
        <v>65536</v>
      </c>
      <c r="E38">
        <f t="shared" si="2"/>
        <v>16384</v>
      </c>
      <c r="F38">
        <f t="shared" si="3"/>
        <v>4096</v>
      </c>
      <c r="G38">
        <f t="shared" si="4"/>
        <v>1024</v>
      </c>
      <c r="H38">
        <f t="shared" si="5"/>
        <v>256</v>
      </c>
      <c r="I38">
        <f t="shared" si="6"/>
        <v>64</v>
      </c>
      <c r="J38">
        <f t="shared" si="7"/>
        <v>16</v>
      </c>
      <c r="K38">
        <f t="shared" si="8"/>
        <v>4</v>
      </c>
      <c r="N38" s="9" t="s">
        <v>47</v>
      </c>
      <c r="O38" s="9">
        <v>8.1690140845068002E-5</v>
      </c>
    </row>
    <row r="39" spans="1:15" ht="15.75" thickBot="1" x14ac:dyDescent="0.3">
      <c r="A39" s="2">
        <f t="shared" ref="A39:A102" si="9">A38+1</f>
        <v>5</v>
      </c>
      <c r="B39" s="2">
        <v>5.0000000000000001E-3</v>
      </c>
      <c r="C39" s="23">
        <f t="shared" si="0"/>
        <v>4.9999999999999992E-3</v>
      </c>
      <c r="D39">
        <f t="shared" si="1"/>
        <v>390625</v>
      </c>
      <c r="E39">
        <f t="shared" si="2"/>
        <v>78125</v>
      </c>
      <c r="F39">
        <f t="shared" si="3"/>
        <v>15625</v>
      </c>
      <c r="G39">
        <f t="shared" si="4"/>
        <v>3125</v>
      </c>
      <c r="H39">
        <f t="shared" si="5"/>
        <v>625</v>
      </c>
      <c r="I39">
        <f t="shared" si="6"/>
        <v>125</v>
      </c>
      <c r="J39">
        <f t="shared" si="7"/>
        <v>25</v>
      </c>
      <c r="K39">
        <f t="shared" si="8"/>
        <v>5</v>
      </c>
      <c r="N39" s="10" t="s">
        <v>48</v>
      </c>
      <c r="O39" s="10">
        <v>-4.3380281690140183E-4</v>
      </c>
    </row>
    <row r="40" spans="1:15" ht="15.75" thickBot="1" x14ac:dyDescent="0.3">
      <c r="A40" s="1">
        <f t="shared" si="9"/>
        <v>6</v>
      </c>
      <c r="B40" s="1">
        <v>4.7000000000000002E-3</v>
      </c>
      <c r="C40" s="23">
        <f>(((A40^4)*$O$44)+((A40^3)*$O$45)+((A40^2)*$O$46)+((A40)*$O$47)+$O$43)</f>
        <v>4.7000000000000652E-3</v>
      </c>
      <c r="D40">
        <f t="shared" si="1"/>
        <v>1679616</v>
      </c>
      <c r="E40">
        <f t="shared" si="2"/>
        <v>279936</v>
      </c>
      <c r="F40">
        <f t="shared" si="3"/>
        <v>46656</v>
      </c>
      <c r="G40">
        <f t="shared" si="4"/>
        <v>7776</v>
      </c>
      <c r="H40">
        <f t="shared" si="5"/>
        <v>1296</v>
      </c>
      <c r="I40">
        <f t="shared" si="6"/>
        <v>216</v>
      </c>
      <c r="J40">
        <f t="shared" si="7"/>
        <v>36</v>
      </c>
      <c r="K40">
        <f t="shared" si="8"/>
        <v>6</v>
      </c>
      <c r="N40" s="10"/>
      <c r="O40" s="10"/>
    </row>
    <row r="41" spans="1:15" ht="15.75" thickBot="1" x14ac:dyDescent="0.3">
      <c r="A41" s="1">
        <f t="shared" si="9"/>
        <v>7</v>
      </c>
      <c r="B41" s="1">
        <v>4.4999999999999997E-3</v>
      </c>
      <c r="C41" s="23">
        <f t="shared" ref="C41:C44" si="10">(((A41^4)*$O$44)+((A41^3)*$O$45)+((A41^2)*$O$46)+((A41)*$O$47)+$O$43)</f>
        <v>4.4999999999999485E-3</v>
      </c>
      <c r="D41">
        <f t="shared" si="1"/>
        <v>5764801</v>
      </c>
      <c r="E41">
        <f t="shared" si="2"/>
        <v>823543</v>
      </c>
      <c r="F41">
        <f t="shared" si="3"/>
        <v>117649</v>
      </c>
      <c r="G41">
        <f t="shared" si="4"/>
        <v>16807</v>
      </c>
      <c r="H41">
        <f t="shared" si="5"/>
        <v>2401</v>
      </c>
      <c r="I41">
        <f t="shared" si="6"/>
        <v>343</v>
      </c>
      <c r="J41">
        <f t="shared" si="7"/>
        <v>49</v>
      </c>
      <c r="K41">
        <f t="shared" si="8"/>
        <v>7</v>
      </c>
    </row>
    <row r="42" spans="1:15" x14ac:dyDescent="0.25">
      <c r="A42" s="1">
        <f t="shared" si="9"/>
        <v>8</v>
      </c>
      <c r="B42" s="1">
        <v>4.1999999999999997E-3</v>
      </c>
      <c r="C42" s="23">
        <f t="shared" si="10"/>
        <v>4.200000000000037E-3</v>
      </c>
      <c r="D42">
        <f t="shared" si="1"/>
        <v>16777216</v>
      </c>
      <c r="E42">
        <f t="shared" si="2"/>
        <v>2097152</v>
      </c>
      <c r="F42">
        <f t="shared" si="3"/>
        <v>262144</v>
      </c>
      <c r="G42">
        <f t="shared" si="4"/>
        <v>32768</v>
      </c>
      <c r="H42">
        <f t="shared" si="5"/>
        <v>4096</v>
      </c>
      <c r="I42">
        <f t="shared" si="6"/>
        <v>512</v>
      </c>
      <c r="J42">
        <f t="shared" si="7"/>
        <v>64</v>
      </c>
      <c r="K42">
        <f t="shared" si="8"/>
        <v>8</v>
      </c>
      <c r="N42" s="11"/>
      <c r="O42" s="11" t="s">
        <v>39</v>
      </c>
    </row>
    <row r="43" spans="1:15" x14ac:dyDescent="0.25">
      <c r="A43" s="1">
        <f t="shared" si="9"/>
        <v>9</v>
      </c>
      <c r="B43" s="1">
        <v>4.0000000000000001E-3</v>
      </c>
      <c r="C43" s="23">
        <f t="shared" si="10"/>
        <v>4.0000000000000591E-3</v>
      </c>
      <c r="D43">
        <f t="shared" si="1"/>
        <v>43046721</v>
      </c>
      <c r="E43">
        <f t="shared" si="2"/>
        <v>4782969</v>
      </c>
      <c r="F43">
        <f t="shared" si="3"/>
        <v>531441</v>
      </c>
      <c r="G43">
        <f t="shared" si="4"/>
        <v>59049</v>
      </c>
      <c r="H43">
        <f t="shared" si="5"/>
        <v>6561</v>
      </c>
      <c r="I43">
        <f t="shared" si="6"/>
        <v>729</v>
      </c>
      <c r="J43">
        <f t="shared" si="7"/>
        <v>81</v>
      </c>
      <c r="K43">
        <f t="shared" si="8"/>
        <v>9</v>
      </c>
      <c r="N43" s="9" t="s">
        <v>33</v>
      </c>
      <c r="O43" s="9">
        <v>-5.7799999999956164E-2</v>
      </c>
    </row>
    <row r="44" spans="1:15" x14ac:dyDescent="0.25">
      <c r="A44" s="1">
        <f t="shared" si="9"/>
        <v>10</v>
      </c>
      <c r="B44" s="1">
        <v>3.7000000000000002E-3</v>
      </c>
      <c r="C44" s="23">
        <f t="shared" si="10"/>
        <v>3.7000000000000366E-3</v>
      </c>
      <c r="D44">
        <f t="shared" si="1"/>
        <v>100000000</v>
      </c>
      <c r="E44">
        <f t="shared" si="2"/>
        <v>10000000</v>
      </c>
      <c r="F44">
        <f t="shared" si="3"/>
        <v>1000000</v>
      </c>
      <c r="G44">
        <f t="shared" si="4"/>
        <v>100000</v>
      </c>
      <c r="H44">
        <f t="shared" si="5"/>
        <v>10000</v>
      </c>
      <c r="I44">
        <f t="shared" si="6"/>
        <v>1000</v>
      </c>
      <c r="J44">
        <f t="shared" si="7"/>
        <v>100</v>
      </c>
      <c r="K44">
        <f t="shared" si="8"/>
        <v>10</v>
      </c>
      <c r="N44" s="9" t="s">
        <v>46</v>
      </c>
      <c r="O44" s="9">
        <v>-1.6666666666656913E-5</v>
      </c>
    </row>
    <row r="45" spans="1:15" x14ac:dyDescent="0.25">
      <c r="A45" s="2">
        <f t="shared" si="9"/>
        <v>11</v>
      </c>
      <c r="B45" s="2">
        <v>3.5999999999999999E-3</v>
      </c>
      <c r="C45" s="23">
        <f>(((A45^4)*$O$52)+((A45^3)*$O$53)+((A45^2)*$O$54)+((A45)*$O$55)+$O$51)</f>
        <v>3.6000000000000476E-3</v>
      </c>
      <c r="D45">
        <f t="shared" si="1"/>
        <v>214358881</v>
      </c>
      <c r="E45">
        <f t="shared" si="2"/>
        <v>19487171</v>
      </c>
      <c r="F45">
        <f t="shared" si="3"/>
        <v>1771561</v>
      </c>
      <c r="G45">
        <f t="shared" si="4"/>
        <v>161051</v>
      </c>
      <c r="H45">
        <f t="shared" si="5"/>
        <v>14641</v>
      </c>
      <c r="I45">
        <f t="shared" si="6"/>
        <v>1331</v>
      </c>
      <c r="J45">
        <f t="shared" si="7"/>
        <v>121</v>
      </c>
      <c r="K45">
        <f t="shared" si="8"/>
        <v>11</v>
      </c>
      <c r="N45" s="9" t="s">
        <v>47</v>
      </c>
      <c r="O45" s="9">
        <v>5.3333333333300886E-4</v>
      </c>
    </row>
    <row r="46" spans="1:15" x14ac:dyDescent="0.25">
      <c r="A46" s="2">
        <f t="shared" si="9"/>
        <v>12</v>
      </c>
      <c r="B46" s="2">
        <v>3.3999999999999998E-3</v>
      </c>
      <c r="C46" s="23">
        <f t="shared" ref="C46:C49" si="11">(((A46^4)*$O$52)+((A46^3)*$O$53)+((A46^2)*$O$54)+((A46)*$O$55)+$O$51)</f>
        <v>3.4000000000000696E-3</v>
      </c>
      <c r="D46">
        <f t="shared" si="1"/>
        <v>429981696</v>
      </c>
      <c r="E46">
        <f t="shared" si="2"/>
        <v>35831808</v>
      </c>
      <c r="F46">
        <f t="shared" si="3"/>
        <v>2985984</v>
      </c>
      <c r="G46">
        <f t="shared" si="4"/>
        <v>248832</v>
      </c>
      <c r="H46">
        <f t="shared" si="5"/>
        <v>20736</v>
      </c>
      <c r="I46">
        <f t="shared" si="6"/>
        <v>1728</v>
      </c>
      <c r="J46">
        <f t="shared" si="7"/>
        <v>144</v>
      </c>
      <c r="K46">
        <f t="shared" si="8"/>
        <v>12</v>
      </c>
      <c r="N46" s="9" t="s">
        <v>48</v>
      </c>
      <c r="O46" s="9">
        <v>-6.3333333333293216E-3</v>
      </c>
    </row>
    <row r="47" spans="1:15" ht="15.75" thickBot="1" x14ac:dyDescent="0.3">
      <c r="A47" s="2">
        <f t="shared" si="9"/>
        <v>13</v>
      </c>
      <c r="B47" s="2">
        <v>3.3E-3</v>
      </c>
      <c r="C47" s="23">
        <f t="shared" si="11"/>
        <v>3.2999999999998586E-3</v>
      </c>
      <c r="D47">
        <f t="shared" si="1"/>
        <v>815730721</v>
      </c>
      <c r="E47">
        <f t="shared" si="2"/>
        <v>62748517</v>
      </c>
      <c r="F47">
        <f t="shared" si="3"/>
        <v>4826809</v>
      </c>
      <c r="G47">
        <f t="shared" si="4"/>
        <v>371293</v>
      </c>
      <c r="H47">
        <f t="shared" si="5"/>
        <v>28561</v>
      </c>
      <c r="I47">
        <f t="shared" si="6"/>
        <v>2197</v>
      </c>
      <c r="J47">
        <f t="shared" si="7"/>
        <v>169</v>
      </c>
      <c r="K47">
        <f t="shared" si="8"/>
        <v>13</v>
      </c>
      <c r="N47" s="10" t="s">
        <v>49</v>
      </c>
      <c r="O47" s="10">
        <v>3.2816666666644873E-2</v>
      </c>
    </row>
    <row r="48" spans="1:15" x14ac:dyDescent="0.25">
      <c r="A48" s="2">
        <f t="shared" si="9"/>
        <v>14</v>
      </c>
      <c r="B48" s="2">
        <v>3.0999999999999999E-3</v>
      </c>
      <c r="C48" s="23">
        <f t="shared" si="11"/>
        <v>3.1000000000003247E-3</v>
      </c>
      <c r="D48">
        <f t="shared" si="1"/>
        <v>1475789056</v>
      </c>
      <c r="E48">
        <f t="shared" si="2"/>
        <v>105413504</v>
      </c>
      <c r="F48">
        <f t="shared" si="3"/>
        <v>7529536</v>
      </c>
      <c r="G48">
        <f t="shared" si="4"/>
        <v>537824</v>
      </c>
      <c r="H48">
        <f t="shared" si="5"/>
        <v>38416</v>
      </c>
      <c r="I48">
        <f t="shared" si="6"/>
        <v>2744</v>
      </c>
      <c r="J48">
        <f t="shared" si="7"/>
        <v>196</v>
      </c>
      <c r="K48">
        <f t="shared" si="8"/>
        <v>14</v>
      </c>
    </row>
    <row r="49" spans="1:15" ht="15.75" thickBot="1" x14ac:dyDescent="0.3">
      <c r="A49" s="2">
        <f t="shared" si="9"/>
        <v>15</v>
      </c>
      <c r="B49" s="2">
        <v>3.0000000000000001E-3</v>
      </c>
      <c r="C49" s="23">
        <f t="shared" si="11"/>
        <v>3.0000000000001137E-3</v>
      </c>
      <c r="D49">
        <f t="shared" si="1"/>
        <v>2562890625</v>
      </c>
      <c r="E49">
        <f t="shared" si="2"/>
        <v>170859375</v>
      </c>
      <c r="F49">
        <f t="shared" si="3"/>
        <v>11390625</v>
      </c>
      <c r="G49">
        <f t="shared" si="4"/>
        <v>759375</v>
      </c>
      <c r="H49">
        <f t="shared" si="5"/>
        <v>50625</v>
      </c>
      <c r="I49">
        <f t="shared" si="6"/>
        <v>3375</v>
      </c>
      <c r="J49">
        <f t="shared" si="7"/>
        <v>225</v>
      </c>
      <c r="K49">
        <f t="shared" si="8"/>
        <v>15</v>
      </c>
    </row>
    <row r="50" spans="1:15" x14ac:dyDescent="0.25">
      <c r="A50" s="1">
        <f t="shared" si="9"/>
        <v>16</v>
      </c>
      <c r="B50" s="1">
        <v>2.8999999999999998E-3</v>
      </c>
      <c r="C50" s="24">
        <f>(((A50^8)*$O$60)+((A50^7)*$O$61)+((A50^6)*$O$62)+((A50^5)*$O$63)+((A50^4)*$O$64)+((A50^3)*$O$65)+((A50^2)*$O$66)+((A50)*$O$67)+$O$59)</f>
        <v>2.8866392357608794E-3</v>
      </c>
      <c r="D50">
        <f t="shared" si="1"/>
        <v>4294967296</v>
      </c>
      <c r="E50">
        <f t="shared" si="2"/>
        <v>268435456</v>
      </c>
      <c r="F50">
        <f t="shared" si="3"/>
        <v>16777216</v>
      </c>
      <c r="G50">
        <f t="shared" si="4"/>
        <v>1048576</v>
      </c>
      <c r="H50">
        <f t="shared" si="5"/>
        <v>65536</v>
      </c>
      <c r="I50">
        <f t="shared" si="6"/>
        <v>4096</v>
      </c>
      <c r="J50">
        <f t="shared" si="7"/>
        <v>256</v>
      </c>
      <c r="K50">
        <f t="shared" si="8"/>
        <v>16</v>
      </c>
      <c r="N50" s="11"/>
      <c r="O50" s="11" t="s">
        <v>39</v>
      </c>
    </row>
    <row r="51" spans="1:15" x14ac:dyDescent="0.25">
      <c r="A51" s="1">
        <f t="shared" si="9"/>
        <v>17</v>
      </c>
      <c r="B51" s="1">
        <v>2.8999999999999998E-3</v>
      </c>
      <c r="C51" s="24">
        <f t="shared" ref="C51:C109" si="12">(((A51^8)*$O$60)+((A51^7)*$O$61)+((A51^6)*$O$62)+((A51^5)*$O$63)+((A51^4)*$O$64)+((A51^3)*$O$65)+((A51^2)*$O$66)+((A51)*$O$67)+$O$59)</f>
        <v>2.9056546168335085E-3</v>
      </c>
      <c r="D51">
        <f t="shared" si="1"/>
        <v>6975757441</v>
      </c>
      <c r="E51">
        <f t="shared" si="2"/>
        <v>410338673</v>
      </c>
      <c r="F51">
        <f t="shared" si="3"/>
        <v>24137569</v>
      </c>
      <c r="G51">
        <f t="shared" si="4"/>
        <v>1419857</v>
      </c>
      <c r="H51">
        <f t="shared" si="5"/>
        <v>83521</v>
      </c>
      <c r="I51">
        <f t="shared" si="6"/>
        <v>4913</v>
      </c>
      <c r="J51">
        <f t="shared" si="7"/>
        <v>289</v>
      </c>
      <c r="K51">
        <f t="shared" si="8"/>
        <v>17</v>
      </c>
      <c r="N51" s="9" t="s">
        <v>33</v>
      </c>
      <c r="O51" s="9">
        <v>0.46999999999985276</v>
      </c>
    </row>
    <row r="52" spans="1:15" x14ac:dyDescent="0.25">
      <c r="A52" s="1">
        <f t="shared" si="9"/>
        <v>18</v>
      </c>
      <c r="B52" s="1">
        <v>2.8E-3</v>
      </c>
      <c r="C52" s="24">
        <f t="shared" si="12"/>
        <v>2.8598790407975416E-3</v>
      </c>
      <c r="D52">
        <f t="shared" si="1"/>
        <v>11019960576</v>
      </c>
      <c r="E52">
        <f t="shared" si="2"/>
        <v>612220032</v>
      </c>
      <c r="F52">
        <f t="shared" si="3"/>
        <v>34012224</v>
      </c>
      <c r="G52">
        <f t="shared" si="4"/>
        <v>1889568</v>
      </c>
      <c r="H52">
        <f t="shared" si="5"/>
        <v>104976</v>
      </c>
      <c r="I52">
        <f t="shared" si="6"/>
        <v>5832</v>
      </c>
      <c r="J52">
        <f t="shared" si="7"/>
        <v>324</v>
      </c>
      <c r="K52">
        <f t="shared" si="8"/>
        <v>18</v>
      </c>
      <c r="N52" s="9" t="s">
        <v>46</v>
      </c>
      <c r="O52" s="9">
        <v>1.6666666666661118E-5</v>
      </c>
    </row>
    <row r="53" spans="1:15" x14ac:dyDescent="0.25">
      <c r="A53" s="1">
        <f t="shared" si="9"/>
        <v>19</v>
      </c>
      <c r="B53" s="1">
        <v>2.8E-3</v>
      </c>
      <c r="C53" s="24">
        <f t="shared" si="12"/>
        <v>2.7755759961996529E-3</v>
      </c>
      <c r="D53">
        <f t="shared" si="1"/>
        <v>16983563041</v>
      </c>
      <c r="E53">
        <f t="shared" si="2"/>
        <v>893871739</v>
      </c>
      <c r="F53">
        <f t="shared" si="3"/>
        <v>47045881</v>
      </c>
      <c r="G53">
        <f t="shared" si="4"/>
        <v>2476099</v>
      </c>
      <c r="H53">
        <f t="shared" si="5"/>
        <v>130321</v>
      </c>
      <c r="I53">
        <f t="shared" si="6"/>
        <v>6859</v>
      </c>
      <c r="J53">
        <f t="shared" si="7"/>
        <v>361</v>
      </c>
      <c r="K53">
        <f t="shared" si="8"/>
        <v>19</v>
      </c>
      <c r="N53" s="9" t="s">
        <v>47</v>
      </c>
      <c r="O53" s="9">
        <v>-8.666666666663804E-4</v>
      </c>
    </row>
    <row r="54" spans="1:15" x14ac:dyDescent="0.25">
      <c r="A54" s="1">
        <f t="shared" si="9"/>
        <v>20</v>
      </c>
      <c r="B54" s="1">
        <v>2.7000000000000001E-3</v>
      </c>
      <c r="C54" s="24">
        <f t="shared" si="12"/>
        <v>2.6730077550428666E-3</v>
      </c>
      <c r="D54">
        <f t="shared" si="1"/>
        <v>25600000000</v>
      </c>
      <c r="E54">
        <f t="shared" si="2"/>
        <v>1280000000</v>
      </c>
      <c r="F54">
        <f t="shared" si="3"/>
        <v>64000000</v>
      </c>
      <c r="G54">
        <f t="shared" si="4"/>
        <v>3200000</v>
      </c>
      <c r="H54">
        <f t="shared" si="5"/>
        <v>160000</v>
      </c>
      <c r="I54">
        <f t="shared" si="6"/>
        <v>8000</v>
      </c>
      <c r="J54">
        <f t="shared" si="7"/>
        <v>400</v>
      </c>
      <c r="K54">
        <f t="shared" si="8"/>
        <v>20</v>
      </c>
      <c r="N54" s="9" t="s">
        <v>48</v>
      </c>
      <c r="O54" s="9">
        <v>1.6833333333327836E-2</v>
      </c>
    </row>
    <row r="55" spans="1:15" ht="15.75" thickBot="1" x14ac:dyDescent="0.3">
      <c r="A55" s="1">
        <f t="shared" si="9"/>
        <v>21</v>
      </c>
      <c r="B55" s="1">
        <v>2.5999999999999999E-3</v>
      </c>
      <c r="C55" s="24">
        <f t="shared" si="12"/>
        <v>2.5673686291488029E-3</v>
      </c>
      <c r="D55">
        <f t="shared" si="1"/>
        <v>37822859361</v>
      </c>
      <c r="E55">
        <f t="shared" si="2"/>
        <v>1801088541</v>
      </c>
      <c r="F55">
        <f t="shared" si="3"/>
        <v>85766121</v>
      </c>
      <c r="G55">
        <f t="shared" si="4"/>
        <v>4084101</v>
      </c>
      <c r="H55">
        <f t="shared" si="5"/>
        <v>194481</v>
      </c>
      <c r="I55">
        <f t="shared" si="6"/>
        <v>9261</v>
      </c>
      <c r="J55">
        <f t="shared" si="7"/>
        <v>441</v>
      </c>
      <c r="K55">
        <f t="shared" si="8"/>
        <v>21</v>
      </c>
      <c r="N55" s="10" t="s">
        <v>49</v>
      </c>
      <c r="O55" s="10">
        <v>-0.14488333333328673</v>
      </c>
    </row>
    <row r="56" spans="1:15" x14ac:dyDescent="0.25">
      <c r="A56" s="1">
        <f t="shared" si="9"/>
        <v>22</v>
      </c>
      <c r="B56" s="1">
        <v>2.5000000000000001E-3</v>
      </c>
      <c r="C56" s="24">
        <f t="shared" si="12"/>
        <v>2.4696173091448004E-3</v>
      </c>
      <c r="D56">
        <f t="shared" si="1"/>
        <v>54875873536</v>
      </c>
      <c r="E56">
        <f t="shared" si="2"/>
        <v>2494357888</v>
      </c>
      <c r="F56">
        <f t="shared" si="3"/>
        <v>113379904</v>
      </c>
      <c r="G56">
        <f t="shared" si="4"/>
        <v>5153632</v>
      </c>
      <c r="H56">
        <f t="shared" si="5"/>
        <v>234256</v>
      </c>
      <c r="I56">
        <f t="shared" si="6"/>
        <v>10648</v>
      </c>
      <c r="J56">
        <f t="shared" si="7"/>
        <v>484</v>
      </c>
      <c r="K56">
        <f t="shared" si="8"/>
        <v>22</v>
      </c>
    </row>
    <row r="57" spans="1:15" ht="15.75" thickBot="1" x14ac:dyDescent="0.3">
      <c r="A57" s="1">
        <f t="shared" si="9"/>
        <v>23</v>
      </c>
      <c r="B57" s="1">
        <v>2.3999999999999998E-3</v>
      </c>
      <c r="C57" s="24">
        <f t="shared" si="12"/>
        <v>2.387215301028589E-3</v>
      </c>
      <c r="D57">
        <f t="shared" si="1"/>
        <v>78310985281</v>
      </c>
      <c r="E57">
        <f t="shared" si="2"/>
        <v>3404825447</v>
      </c>
      <c r="F57">
        <f t="shared" si="3"/>
        <v>148035889</v>
      </c>
      <c r="G57">
        <f t="shared" si="4"/>
        <v>6436343</v>
      </c>
      <c r="H57">
        <f t="shared" si="5"/>
        <v>279841</v>
      </c>
      <c r="I57">
        <f t="shared" si="6"/>
        <v>12167</v>
      </c>
      <c r="J57">
        <f t="shared" si="7"/>
        <v>529</v>
      </c>
      <c r="K57">
        <f t="shared" si="8"/>
        <v>23</v>
      </c>
    </row>
    <row r="58" spans="1:15" x14ac:dyDescent="0.25">
      <c r="A58" s="1">
        <f t="shared" si="9"/>
        <v>24</v>
      </c>
      <c r="B58" s="1">
        <v>2.3E-3</v>
      </c>
      <c r="C58" s="24">
        <f t="shared" si="12"/>
        <v>2.3247782363259861E-3</v>
      </c>
      <c r="D58">
        <f t="shared" si="1"/>
        <v>110075314176</v>
      </c>
      <c r="E58">
        <f t="shared" si="2"/>
        <v>4586471424</v>
      </c>
      <c r="F58">
        <f t="shared" si="3"/>
        <v>191102976</v>
      </c>
      <c r="G58">
        <f t="shared" si="4"/>
        <v>7962624</v>
      </c>
      <c r="H58">
        <f t="shared" si="5"/>
        <v>331776</v>
      </c>
      <c r="I58">
        <f t="shared" si="6"/>
        <v>13824</v>
      </c>
      <c r="J58">
        <f t="shared" si="7"/>
        <v>576</v>
      </c>
      <c r="K58">
        <f t="shared" si="8"/>
        <v>24</v>
      </c>
      <c r="N58" s="11"/>
      <c r="O58" s="11" t="s">
        <v>39</v>
      </c>
    </row>
    <row r="59" spans="1:15" x14ac:dyDescent="0.25">
      <c r="A59" s="1">
        <f t="shared" si="9"/>
        <v>25</v>
      </c>
      <c r="B59" s="1">
        <v>2.2000000000000001E-3</v>
      </c>
      <c r="C59" s="24">
        <f t="shared" si="12"/>
        <v>2.2846465929259874E-3</v>
      </c>
      <c r="D59">
        <f t="shared" si="1"/>
        <v>152587890625</v>
      </c>
      <c r="E59">
        <f t="shared" si="2"/>
        <v>6103515625</v>
      </c>
      <c r="F59">
        <f t="shared" si="3"/>
        <v>244140625</v>
      </c>
      <c r="G59">
        <f t="shared" si="4"/>
        <v>9765625</v>
      </c>
      <c r="H59">
        <f t="shared" si="5"/>
        <v>390625</v>
      </c>
      <c r="I59">
        <f t="shared" si="6"/>
        <v>15625</v>
      </c>
      <c r="J59">
        <f t="shared" si="7"/>
        <v>625</v>
      </c>
      <c r="K59">
        <f t="shared" si="8"/>
        <v>25</v>
      </c>
      <c r="N59" s="9" t="s">
        <v>33</v>
      </c>
      <c r="O59" s="9">
        <v>-7.2179797829012404E-2</v>
      </c>
    </row>
    <row r="60" spans="1:15" x14ac:dyDescent="0.25">
      <c r="A60" s="1">
        <f t="shared" si="9"/>
        <v>26</v>
      </c>
      <c r="B60" s="1">
        <v>2.2000000000000001E-3</v>
      </c>
      <c r="C60" s="24">
        <f t="shared" si="12"/>
        <v>2.2673821247373716E-3</v>
      </c>
      <c r="D60">
        <f t="shared" si="1"/>
        <v>208827064576</v>
      </c>
      <c r="E60">
        <f t="shared" si="2"/>
        <v>8031810176</v>
      </c>
      <c r="F60">
        <f t="shared" si="3"/>
        <v>308915776</v>
      </c>
      <c r="G60">
        <f t="shared" si="4"/>
        <v>11881376</v>
      </c>
      <c r="H60">
        <f t="shared" si="5"/>
        <v>456976</v>
      </c>
      <c r="I60">
        <f t="shared" si="6"/>
        <v>17576</v>
      </c>
      <c r="J60">
        <f t="shared" si="7"/>
        <v>676</v>
      </c>
      <c r="K60">
        <f t="shared" si="8"/>
        <v>26</v>
      </c>
      <c r="N60" s="9" t="s">
        <v>46</v>
      </c>
      <c r="O60" s="9">
        <v>-5.9259856693344569E-15</v>
      </c>
    </row>
    <row r="61" spans="1:15" x14ac:dyDescent="0.25">
      <c r="A61" s="1">
        <f t="shared" si="9"/>
        <v>27</v>
      </c>
      <c r="B61" s="1">
        <v>2.3E-3</v>
      </c>
      <c r="C61" s="24">
        <f t="shared" si="12"/>
        <v>2.272196059377618E-3</v>
      </c>
      <c r="D61">
        <f t="shared" si="1"/>
        <v>282429536481</v>
      </c>
      <c r="E61">
        <f t="shared" si="2"/>
        <v>10460353203</v>
      </c>
      <c r="F61">
        <f t="shared" si="3"/>
        <v>387420489</v>
      </c>
      <c r="G61">
        <f t="shared" si="4"/>
        <v>14348907</v>
      </c>
      <c r="H61">
        <f t="shared" si="5"/>
        <v>531441</v>
      </c>
      <c r="I61">
        <f t="shared" si="6"/>
        <v>19683</v>
      </c>
      <c r="J61">
        <f t="shared" si="7"/>
        <v>729</v>
      </c>
      <c r="K61">
        <f t="shared" si="8"/>
        <v>27</v>
      </c>
      <c r="N61" s="9" t="s">
        <v>47</v>
      </c>
      <c r="O61" s="9">
        <v>2.31630952669437E-12</v>
      </c>
    </row>
    <row r="62" spans="1:15" x14ac:dyDescent="0.25">
      <c r="A62" s="1">
        <f t="shared" si="9"/>
        <v>28</v>
      </c>
      <c r="B62" s="1">
        <v>2.3E-3</v>
      </c>
      <c r="C62" s="24">
        <f t="shared" si="12"/>
        <v>2.2973148841658464E-3</v>
      </c>
      <c r="D62">
        <f t="shared" si="1"/>
        <v>377801998336</v>
      </c>
      <c r="E62">
        <f t="shared" si="2"/>
        <v>13492928512</v>
      </c>
      <c r="F62">
        <f t="shared" si="3"/>
        <v>481890304</v>
      </c>
      <c r="G62">
        <f t="shared" si="4"/>
        <v>17210368</v>
      </c>
      <c r="H62">
        <f t="shared" si="5"/>
        <v>614656</v>
      </c>
      <c r="I62">
        <f t="shared" si="6"/>
        <v>21952</v>
      </c>
      <c r="J62">
        <f t="shared" si="7"/>
        <v>784</v>
      </c>
      <c r="K62">
        <f t="shared" si="8"/>
        <v>28</v>
      </c>
      <c r="N62" s="9" t="s">
        <v>48</v>
      </c>
      <c r="O62" s="9">
        <v>-3.8824936211743112E-10</v>
      </c>
    </row>
    <row r="63" spans="1:15" x14ac:dyDescent="0.25">
      <c r="A63" s="1">
        <f t="shared" si="9"/>
        <v>29</v>
      </c>
      <c r="B63" s="1">
        <v>2.3999999999999998E-3</v>
      </c>
      <c r="C63" s="24">
        <f t="shared" si="12"/>
        <v>2.3402893017649973E-3</v>
      </c>
      <c r="D63">
        <f t="shared" si="1"/>
        <v>500246412961</v>
      </c>
      <c r="E63">
        <f t="shared" si="2"/>
        <v>17249876309</v>
      </c>
      <c r="F63">
        <f t="shared" si="3"/>
        <v>594823321</v>
      </c>
      <c r="G63">
        <f t="shared" si="4"/>
        <v>20511149</v>
      </c>
      <c r="H63">
        <f t="shared" si="5"/>
        <v>707281</v>
      </c>
      <c r="I63">
        <f t="shared" si="6"/>
        <v>24389</v>
      </c>
      <c r="J63">
        <f t="shared" si="7"/>
        <v>841</v>
      </c>
      <c r="K63">
        <f t="shared" si="8"/>
        <v>29</v>
      </c>
      <c r="N63" s="9" t="s">
        <v>49</v>
      </c>
      <c r="O63" s="9">
        <v>3.631350901357796E-8</v>
      </c>
    </row>
    <row r="64" spans="1:15" x14ac:dyDescent="0.25">
      <c r="A64" s="1">
        <f t="shared" si="9"/>
        <v>30</v>
      </c>
      <c r="B64" s="1">
        <v>2.3999999999999998E-3</v>
      </c>
      <c r="C64" s="24">
        <f t="shared" si="12"/>
        <v>2.3982516978675594E-3</v>
      </c>
      <c r="D64">
        <f t="shared" si="1"/>
        <v>656100000000</v>
      </c>
      <c r="E64">
        <f t="shared" si="2"/>
        <v>21870000000</v>
      </c>
      <c r="F64">
        <f t="shared" si="3"/>
        <v>729000000</v>
      </c>
      <c r="G64">
        <f t="shared" si="4"/>
        <v>24300000</v>
      </c>
      <c r="H64">
        <f t="shared" si="5"/>
        <v>810000</v>
      </c>
      <c r="I64">
        <f t="shared" si="6"/>
        <v>27000</v>
      </c>
      <c r="J64">
        <f t="shared" si="7"/>
        <v>900</v>
      </c>
      <c r="K64">
        <f t="shared" si="8"/>
        <v>30</v>
      </c>
      <c r="N64" s="9" t="s">
        <v>63</v>
      </c>
      <c r="O64" s="9">
        <v>-2.0598827632712706E-6</v>
      </c>
    </row>
    <row r="65" spans="1:15" x14ac:dyDescent="0.25">
      <c r="A65" s="1">
        <f t="shared" si="9"/>
        <v>31</v>
      </c>
      <c r="B65" s="1">
        <v>2.5000000000000001E-3</v>
      </c>
      <c r="C65" s="24">
        <f t="shared" si="12"/>
        <v>2.468127224396266E-3</v>
      </c>
      <c r="D65">
        <f t="shared" si="1"/>
        <v>852891037441</v>
      </c>
      <c r="E65">
        <f t="shared" si="2"/>
        <v>27512614111</v>
      </c>
      <c r="F65">
        <f t="shared" si="3"/>
        <v>887503681</v>
      </c>
      <c r="G65">
        <f t="shared" si="4"/>
        <v>28629151</v>
      </c>
      <c r="H65">
        <f t="shared" si="5"/>
        <v>923521</v>
      </c>
      <c r="I65">
        <f t="shared" si="6"/>
        <v>29791</v>
      </c>
      <c r="J65">
        <f t="shared" si="7"/>
        <v>961</v>
      </c>
      <c r="K65">
        <f t="shared" si="8"/>
        <v>31</v>
      </c>
      <c r="N65" s="9" t="s">
        <v>64</v>
      </c>
      <c r="O65" s="9">
        <v>7.1893845648195902E-5</v>
      </c>
    </row>
    <row r="66" spans="1:15" x14ac:dyDescent="0.25">
      <c r="A66" s="1">
        <f t="shared" si="9"/>
        <v>32</v>
      </c>
      <c r="B66" s="1">
        <v>2.5999999999999999E-3</v>
      </c>
      <c r="C66" s="24">
        <f t="shared" si="12"/>
        <v>2.546803362756922E-3</v>
      </c>
      <c r="D66">
        <f t="shared" si="1"/>
        <v>1099511627776</v>
      </c>
      <c r="E66">
        <f t="shared" si="2"/>
        <v>34359738368</v>
      </c>
      <c r="F66">
        <f t="shared" si="3"/>
        <v>1073741824</v>
      </c>
      <c r="G66">
        <f t="shared" si="4"/>
        <v>33554432</v>
      </c>
      <c r="H66">
        <f t="shared" si="5"/>
        <v>1048576</v>
      </c>
      <c r="I66">
        <f t="shared" si="6"/>
        <v>32768</v>
      </c>
      <c r="J66">
        <f t="shared" si="7"/>
        <v>1024</v>
      </c>
      <c r="K66">
        <f t="shared" si="8"/>
        <v>32</v>
      </c>
      <c r="N66" s="9" t="s">
        <v>67</v>
      </c>
      <c r="O66" s="9">
        <v>-1.4895904725385288E-3</v>
      </c>
    </row>
    <row r="67" spans="1:15" ht="15.75" thickBot="1" x14ac:dyDescent="0.3">
      <c r="A67" s="1">
        <f t="shared" si="9"/>
        <v>33</v>
      </c>
      <c r="B67" s="1">
        <v>2.5999999999999999E-3</v>
      </c>
      <c r="C67" s="24">
        <f t="shared" si="12"/>
        <v>2.6312625927231714E-3</v>
      </c>
      <c r="D67">
        <f t="shared" si="1"/>
        <v>1406408618241</v>
      </c>
      <c r="E67">
        <f t="shared" si="2"/>
        <v>42618442977</v>
      </c>
      <c r="F67">
        <f t="shared" si="3"/>
        <v>1291467969</v>
      </c>
      <c r="G67">
        <f t="shared" si="4"/>
        <v>39135393</v>
      </c>
      <c r="H67">
        <f t="shared" si="5"/>
        <v>1185921</v>
      </c>
      <c r="I67">
        <f t="shared" si="6"/>
        <v>35937</v>
      </c>
      <c r="J67">
        <f t="shared" si="7"/>
        <v>1089</v>
      </c>
      <c r="K67">
        <f t="shared" si="8"/>
        <v>33</v>
      </c>
      <c r="N67" s="10" t="s">
        <v>68</v>
      </c>
      <c r="O67" s="10">
        <v>1.6547551545416754E-2</v>
      </c>
    </row>
    <row r="68" spans="1:15" x14ac:dyDescent="0.25">
      <c r="A68" s="1">
        <f t="shared" si="9"/>
        <v>34</v>
      </c>
      <c r="B68" s="1">
        <v>2.7000000000000001E-3</v>
      </c>
      <c r="C68" s="24">
        <f t="shared" si="12"/>
        <v>2.7186825536318349E-3</v>
      </c>
      <c r="D68">
        <f t="shared" si="1"/>
        <v>1785793904896</v>
      </c>
      <c r="E68">
        <f t="shared" si="2"/>
        <v>52523350144</v>
      </c>
      <c r="F68">
        <f t="shared" si="3"/>
        <v>1544804416</v>
      </c>
      <c r="G68">
        <f t="shared" si="4"/>
        <v>45435424</v>
      </c>
      <c r="H68">
        <f t="shared" si="5"/>
        <v>1336336</v>
      </c>
      <c r="I68">
        <f t="shared" si="6"/>
        <v>39304</v>
      </c>
      <c r="J68">
        <f t="shared" si="7"/>
        <v>1156</v>
      </c>
      <c r="K68">
        <f t="shared" si="8"/>
        <v>34</v>
      </c>
    </row>
    <row r="69" spans="1:15" x14ac:dyDescent="0.25">
      <c r="A69" s="1">
        <f t="shared" si="9"/>
        <v>35</v>
      </c>
      <c r="B69" s="1">
        <v>2.8E-3</v>
      </c>
      <c r="C69" s="24">
        <f t="shared" si="12"/>
        <v>2.8065078455985493E-3</v>
      </c>
      <c r="D69">
        <f t="shared" si="1"/>
        <v>2251875390625</v>
      </c>
      <c r="E69">
        <f t="shared" si="2"/>
        <v>64339296875</v>
      </c>
      <c r="F69">
        <f t="shared" si="3"/>
        <v>1838265625</v>
      </c>
      <c r="G69">
        <f t="shared" si="4"/>
        <v>52521875</v>
      </c>
      <c r="H69">
        <f t="shared" si="5"/>
        <v>1500625</v>
      </c>
      <c r="I69">
        <f t="shared" si="6"/>
        <v>42875</v>
      </c>
      <c r="J69">
        <f t="shared" si="7"/>
        <v>1225</v>
      </c>
      <c r="K69">
        <f t="shared" si="8"/>
        <v>35</v>
      </c>
    </row>
    <row r="70" spans="1:15" x14ac:dyDescent="0.25">
      <c r="A70" s="1">
        <f t="shared" si="9"/>
        <v>36</v>
      </c>
      <c r="B70" s="1">
        <v>2.8999999999999998E-3</v>
      </c>
      <c r="C70" s="24">
        <f t="shared" si="12"/>
        <v>2.8924973795509956E-3</v>
      </c>
      <c r="D70">
        <f t="shared" si="1"/>
        <v>2821109907456</v>
      </c>
      <c r="E70">
        <f t="shared" si="2"/>
        <v>78364164096</v>
      </c>
      <c r="F70">
        <f t="shared" si="3"/>
        <v>2176782336</v>
      </c>
      <c r="G70">
        <f t="shared" si="4"/>
        <v>60466176</v>
      </c>
      <c r="H70">
        <f t="shared" si="5"/>
        <v>1679616</v>
      </c>
      <c r="I70">
        <f t="shared" si="6"/>
        <v>46656</v>
      </c>
      <c r="J70">
        <f t="shared" si="7"/>
        <v>1296</v>
      </c>
      <c r="K70">
        <f t="shared" si="8"/>
        <v>36</v>
      </c>
    </row>
    <row r="71" spans="1:15" x14ac:dyDescent="0.25">
      <c r="A71" s="1">
        <f t="shared" si="9"/>
        <v>37</v>
      </c>
      <c r="B71" s="1">
        <v>3.0000000000000001E-3</v>
      </c>
      <c r="C71" s="24">
        <f t="shared" si="12"/>
        <v>2.9747509459259192E-3</v>
      </c>
      <c r="D71">
        <f t="shared" si="1"/>
        <v>3512479453921</v>
      </c>
      <c r="E71">
        <f t="shared" si="2"/>
        <v>94931877133</v>
      </c>
      <c r="F71">
        <f t="shared" si="3"/>
        <v>2565726409</v>
      </c>
      <c r="G71">
        <f t="shared" si="4"/>
        <v>69343957</v>
      </c>
      <c r="H71">
        <f t="shared" si="5"/>
        <v>1874161</v>
      </c>
      <c r="I71">
        <f t="shared" si="6"/>
        <v>50653</v>
      </c>
      <c r="J71">
        <f t="shared" si="7"/>
        <v>1369</v>
      </c>
      <c r="K71">
        <f t="shared" si="8"/>
        <v>37</v>
      </c>
    </row>
    <row r="72" spans="1:15" x14ac:dyDescent="0.25">
      <c r="A72" s="1">
        <f t="shared" si="9"/>
        <v>38</v>
      </c>
      <c r="B72" s="1">
        <v>3.0000000000000001E-3</v>
      </c>
      <c r="C72" s="24">
        <f t="shared" si="12"/>
        <v>3.0517184329534874E-3</v>
      </c>
      <c r="D72">
        <f t="shared" si="1"/>
        <v>4347792138496</v>
      </c>
      <c r="E72">
        <f t="shared" si="2"/>
        <v>114415582592</v>
      </c>
      <c r="F72">
        <f t="shared" si="3"/>
        <v>3010936384</v>
      </c>
      <c r="G72">
        <f t="shared" si="4"/>
        <v>79235168</v>
      </c>
      <c r="H72">
        <f t="shared" si="5"/>
        <v>2085136</v>
      </c>
      <c r="I72">
        <f t="shared" si="6"/>
        <v>54872</v>
      </c>
      <c r="J72">
        <f t="shared" si="7"/>
        <v>1444</v>
      </c>
      <c r="K72">
        <f t="shared" si="8"/>
        <v>38</v>
      </c>
    </row>
    <row r="73" spans="1:15" x14ac:dyDescent="0.25">
      <c r="A73" s="1">
        <f t="shared" si="9"/>
        <v>39</v>
      </c>
      <c r="B73" s="1">
        <v>3.0999999999999999E-3</v>
      </c>
      <c r="C73" s="24">
        <f t="shared" si="12"/>
        <v>3.1221948865014504E-3</v>
      </c>
      <c r="D73">
        <f t="shared" si="1"/>
        <v>5352009260481</v>
      </c>
      <c r="E73">
        <f t="shared" si="2"/>
        <v>137231006679</v>
      </c>
      <c r="F73">
        <f t="shared" si="3"/>
        <v>3518743761</v>
      </c>
      <c r="G73">
        <f t="shared" si="4"/>
        <v>90224199</v>
      </c>
      <c r="H73">
        <f t="shared" si="5"/>
        <v>2313441</v>
      </c>
      <c r="I73">
        <f t="shared" si="6"/>
        <v>59319</v>
      </c>
      <c r="J73">
        <f t="shared" si="7"/>
        <v>1521</v>
      </c>
      <c r="K73">
        <f t="shared" si="8"/>
        <v>39</v>
      </c>
    </row>
    <row r="74" spans="1:15" x14ac:dyDescent="0.25">
      <c r="A74" s="1">
        <f t="shared" si="9"/>
        <v>40</v>
      </c>
      <c r="B74" s="1">
        <v>3.2000000000000002E-3</v>
      </c>
      <c r="C74" s="24">
        <f t="shared" si="12"/>
        <v>3.1853043645371226E-3</v>
      </c>
      <c r="D74">
        <f t="shared" si="1"/>
        <v>6553600000000</v>
      </c>
      <c r="E74">
        <f t="shared" si="2"/>
        <v>163840000000</v>
      </c>
      <c r="F74">
        <f t="shared" si="3"/>
        <v>4096000000</v>
      </c>
      <c r="G74">
        <f t="shared" si="4"/>
        <v>102400000</v>
      </c>
      <c r="H74">
        <f t="shared" si="5"/>
        <v>2560000</v>
      </c>
      <c r="I74">
        <f t="shared" si="6"/>
        <v>64000</v>
      </c>
      <c r="J74">
        <f t="shared" si="7"/>
        <v>1600</v>
      </c>
      <c r="K74">
        <f t="shared" si="8"/>
        <v>40</v>
      </c>
    </row>
    <row r="75" spans="1:15" x14ac:dyDescent="0.25">
      <c r="A75" s="1">
        <f t="shared" si="9"/>
        <v>41</v>
      </c>
      <c r="B75" s="1">
        <v>3.2000000000000002E-3</v>
      </c>
      <c r="C75" s="24">
        <f t="shared" si="12"/>
        <v>3.2404753003011377E-3</v>
      </c>
      <c r="D75">
        <f t="shared" si="1"/>
        <v>7984925229121</v>
      </c>
      <c r="E75">
        <f t="shared" si="2"/>
        <v>194754273881</v>
      </c>
      <c r="F75">
        <f t="shared" si="3"/>
        <v>4750104241</v>
      </c>
      <c r="G75">
        <f t="shared" si="4"/>
        <v>115856201</v>
      </c>
      <c r="H75">
        <f t="shared" si="5"/>
        <v>2825761</v>
      </c>
      <c r="I75">
        <f t="shared" si="6"/>
        <v>68921</v>
      </c>
      <c r="J75">
        <f t="shared" si="7"/>
        <v>1681</v>
      </c>
      <c r="K75">
        <f t="shared" si="8"/>
        <v>41</v>
      </c>
    </row>
    <row r="76" spans="1:15" x14ac:dyDescent="0.25">
      <c r="A76" s="1">
        <f t="shared" si="9"/>
        <v>42</v>
      </c>
      <c r="B76" s="1">
        <v>3.3E-3</v>
      </c>
      <c r="C76" s="24">
        <f t="shared" si="12"/>
        <v>3.2874098493805848E-3</v>
      </c>
      <c r="D76">
        <f t="shared" si="1"/>
        <v>9682651996416</v>
      </c>
      <c r="E76">
        <f t="shared" si="2"/>
        <v>230539333248</v>
      </c>
      <c r="F76">
        <f t="shared" si="3"/>
        <v>5489031744</v>
      </c>
      <c r="G76">
        <f t="shared" si="4"/>
        <v>130691232</v>
      </c>
      <c r="H76">
        <f t="shared" si="5"/>
        <v>3111696</v>
      </c>
      <c r="I76">
        <f t="shared" si="6"/>
        <v>74088</v>
      </c>
      <c r="J76">
        <f t="shared" si="7"/>
        <v>1764</v>
      </c>
      <c r="K76">
        <f t="shared" si="8"/>
        <v>42</v>
      </c>
    </row>
    <row r="77" spans="1:15" x14ac:dyDescent="0.25">
      <c r="A77" s="1">
        <f t="shared" si="9"/>
        <v>43</v>
      </c>
      <c r="B77" s="1">
        <v>3.3E-3</v>
      </c>
      <c r="C77" s="24">
        <f t="shared" si="12"/>
        <v>3.3260494569108401E-3</v>
      </c>
      <c r="D77">
        <f t="shared" si="1"/>
        <v>11688200277601</v>
      </c>
      <c r="E77">
        <f t="shared" si="2"/>
        <v>271818611107</v>
      </c>
      <c r="F77">
        <f t="shared" si="3"/>
        <v>6321363049</v>
      </c>
      <c r="G77">
        <f t="shared" si="4"/>
        <v>147008443</v>
      </c>
      <c r="H77">
        <f t="shared" si="5"/>
        <v>3418801</v>
      </c>
      <c r="I77">
        <f t="shared" si="6"/>
        <v>79507</v>
      </c>
      <c r="J77">
        <f t="shared" si="7"/>
        <v>1849</v>
      </c>
      <c r="K77">
        <f t="shared" si="8"/>
        <v>43</v>
      </c>
    </row>
    <row r="78" spans="1:15" x14ac:dyDescent="0.25">
      <c r="A78" s="1">
        <f t="shared" si="9"/>
        <v>44</v>
      </c>
      <c r="B78" s="1">
        <v>3.3999999999999998E-3</v>
      </c>
      <c r="C78" s="24">
        <f t="shared" si="12"/>
        <v>3.3565386422208521E-3</v>
      </c>
      <c r="D78">
        <f t="shared" si="1"/>
        <v>14048223625216</v>
      </c>
      <c r="E78">
        <f t="shared" si="2"/>
        <v>319277809664</v>
      </c>
      <c r="F78">
        <f t="shared" si="3"/>
        <v>7256313856</v>
      </c>
      <c r="G78">
        <f t="shared" si="4"/>
        <v>164916224</v>
      </c>
      <c r="H78">
        <f t="shared" si="5"/>
        <v>3748096</v>
      </c>
      <c r="I78">
        <f t="shared" si="6"/>
        <v>85184</v>
      </c>
      <c r="J78">
        <f t="shared" si="7"/>
        <v>1936</v>
      </c>
      <c r="K78">
        <f t="shared" si="8"/>
        <v>44</v>
      </c>
    </row>
    <row r="79" spans="1:15" x14ac:dyDescent="0.25">
      <c r="A79" s="1">
        <f t="shared" si="9"/>
        <v>45</v>
      </c>
      <c r="B79" s="1">
        <v>3.3999999999999998E-3</v>
      </c>
      <c r="C79" s="24">
        <f t="shared" si="12"/>
        <v>3.3791887592656833E-3</v>
      </c>
      <c r="D79">
        <f t="shared" si="1"/>
        <v>16815125390625</v>
      </c>
      <c r="E79">
        <f t="shared" si="2"/>
        <v>373669453125</v>
      </c>
      <c r="F79">
        <f t="shared" si="3"/>
        <v>8303765625</v>
      </c>
      <c r="G79">
        <f t="shared" si="4"/>
        <v>184528125</v>
      </c>
      <c r="H79">
        <f t="shared" si="5"/>
        <v>4100625</v>
      </c>
      <c r="I79">
        <f t="shared" si="6"/>
        <v>91125</v>
      </c>
      <c r="J79">
        <f t="shared" si="7"/>
        <v>2025</v>
      </c>
      <c r="K79">
        <f t="shared" si="8"/>
        <v>45</v>
      </c>
    </row>
    <row r="80" spans="1:15" x14ac:dyDescent="0.25">
      <c r="A80" s="1">
        <f t="shared" si="9"/>
        <v>46</v>
      </c>
      <c r="B80" s="1">
        <v>3.3999999999999998E-3</v>
      </c>
      <c r="C80" s="24">
        <f t="shared" si="12"/>
        <v>3.3944432522959866E-3</v>
      </c>
      <c r="D80">
        <f t="shared" si="1"/>
        <v>20047612231936</v>
      </c>
      <c r="E80">
        <f t="shared" si="2"/>
        <v>435817657216</v>
      </c>
      <c r="F80">
        <f t="shared" si="3"/>
        <v>9474296896</v>
      </c>
      <c r="G80">
        <f t="shared" si="4"/>
        <v>205962976</v>
      </c>
      <c r="H80">
        <f t="shared" si="5"/>
        <v>4477456</v>
      </c>
      <c r="I80">
        <f t="shared" si="6"/>
        <v>97336</v>
      </c>
      <c r="J80">
        <f t="shared" si="7"/>
        <v>2116</v>
      </c>
      <c r="K80">
        <f t="shared" si="8"/>
        <v>46</v>
      </c>
    </row>
    <row r="81" spans="1:11" x14ac:dyDescent="0.25">
      <c r="A81" s="1">
        <f t="shared" si="9"/>
        <v>47</v>
      </c>
      <c r="B81" s="1">
        <v>3.3999999999999998E-3</v>
      </c>
      <c r="C81" s="24">
        <f t="shared" si="12"/>
        <v>3.4028456872720048E-3</v>
      </c>
      <c r="D81">
        <f t="shared" si="1"/>
        <v>23811286661761</v>
      </c>
      <c r="E81">
        <f t="shared" si="2"/>
        <v>506623120463</v>
      </c>
      <c r="F81">
        <f t="shared" si="3"/>
        <v>10779215329</v>
      </c>
      <c r="G81">
        <f t="shared" si="4"/>
        <v>229345007</v>
      </c>
      <c r="H81">
        <f t="shared" si="5"/>
        <v>4879681</v>
      </c>
      <c r="I81">
        <f t="shared" si="6"/>
        <v>103823</v>
      </c>
      <c r="J81">
        <f t="shared" si="7"/>
        <v>2209</v>
      </c>
      <c r="K81">
        <f t="shared" si="8"/>
        <v>47</v>
      </c>
    </row>
    <row r="82" spans="1:11" x14ac:dyDescent="0.25">
      <c r="A82" s="1">
        <f t="shared" si="9"/>
        <v>48</v>
      </c>
      <c r="B82" s="1">
        <v>3.3999999999999998E-3</v>
      </c>
      <c r="C82" s="24">
        <f t="shared" si="12"/>
        <v>3.4050116005343023E-3</v>
      </c>
      <c r="D82">
        <f t="shared" si="1"/>
        <v>28179280429056</v>
      </c>
      <c r="E82">
        <f t="shared" si="2"/>
        <v>587068342272</v>
      </c>
      <c r="F82">
        <f t="shared" si="3"/>
        <v>12230590464</v>
      </c>
      <c r="G82">
        <f t="shared" si="4"/>
        <v>254803968</v>
      </c>
      <c r="H82">
        <f t="shared" si="5"/>
        <v>5308416</v>
      </c>
      <c r="I82">
        <f t="shared" si="6"/>
        <v>110592</v>
      </c>
      <c r="J82">
        <f t="shared" si="7"/>
        <v>2304</v>
      </c>
      <c r="K82">
        <f t="shared" si="8"/>
        <v>48</v>
      </c>
    </row>
    <row r="83" spans="1:11" x14ac:dyDescent="0.25">
      <c r="A83" s="1">
        <f t="shared" si="9"/>
        <v>49</v>
      </c>
      <c r="B83" s="1">
        <v>3.3999999999999998E-3</v>
      </c>
      <c r="C83" s="24">
        <f t="shared" si="12"/>
        <v>3.4016049674087112E-3</v>
      </c>
      <c r="D83">
        <f t="shared" si="1"/>
        <v>33232930569601</v>
      </c>
      <c r="E83">
        <f t="shared" si="2"/>
        <v>678223072849</v>
      </c>
      <c r="F83">
        <f t="shared" si="3"/>
        <v>13841287201</v>
      </c>
      <c r="G83">
        <f t="shared" si="4"/>
        <v>282475249</v>
      </c>
      <c r="H83">
        <f t="shared" si="5"/>
        <v>5764801</v>
      </c>
      <c r="I83">
        <f t="shared" si="6"/>
        <v>117649</v>
      </c>
      <c r="J83">
        <f t="shared" si="7"/>
        <v>2401</v>
      </c>
      <c r="K83">
        <f t="shared" si="8"/>
        <v>49</v>
      </c>
    </row>
    <row r="84" spans="1:11" x14ac:dyDescent="0.25">
      <c r="A84" s="1">
        <f t="shared" si="9"/>
        <v>50</v>
      </c>
      <c r="B84" s="1">
        <v>3.3999999999999998E-3</v>
      </c>
      <c r="C84" s="24">
        <f t="shared" si="12"/>
        <v>3.3933198543999454E-3</v>
      </c>
      <c r="D84">
        <f t="shared" si="1"/>
        <v>39062500000000</v>
      </c>
      <c r="E84">
        <f t="shared" si="2"/>
        <v>781250000000</v>
      </c>
      <c r="F84">
        <f t="shared" si="3"/>
        <v>15625000000</v>
      </c>
      <c r="G84">
        <f t="shared" si="4"/>
        <v>312500000</v>
      </c>
      <c r="H84">
        <f t="shared" si="5"/>
        <v>6250000</v>
      </c>
      <c r="I84">
        <f t="shared" si="6"/>
        <v>125000</v>
      </c>
      <c r="J84">
        <f t="shared" si="7"/>
        <v>2500</v>
      </c>
      <c r="K84">
        <f t="shared" si="8"/>
        <v>50</v>
      </c>
    </row>
    <row r="85" spans="1:11" x14ac:dyDescent="0.25">
      <c r="A85" s="1">
        <f t="shared" si="9"/>
        <v>51</v>
      </c>
      <c r="B85" s="1">
        <v>3.3999999999999998E-3</v>
      </c>
      <c r="C85" s="24">
        <f t="shared" si="12"/>
        <v>3.3808675797478704E-3</v>
      </c>
      <c r="D85">
        <f t="shared" si="1"/>
        <v>45767944570401</v>
      </c>
      <c r="E85">
        <f t="shared" si="2"/>
        <v>897410677851</v>
      </c>
      <c r="F85">
        <f t="shared" si="3"/>
        <v>17596287801</v>
      </c>
      <c r="G85">
        <f t="shared" si="4"/>
        <v>345025251</v>
      </c>
      <c r="H85">
        <f t="shared" si="5"/>
        <v>6765201</v>
      </c>
      <c r="I85">
        <f t="shared" si="6"/>
        <v>132651</v>
      </c>
      <c r="J85">
        <f t="shared" si="7"/>
        <v>2601</v>
      </c>
      <c r="K85">
        <f t="shared" si="8"/>
        <v>51</v>
      </c>
    </row>
    <row r="86" spans="1:11" x14ac:dyDescent="0.25">
      <c r="A86" s="1">
        <f t="shared" si="9"/>
        <v>52</v>
      </c>
      <c r="B86" s="1">
        <v>3.3999999999999998E-3</v>
      </c>
      <c r="C86" s="24">
        <f t="shared" si="12"/>
        <v>3.3649694681249231E-3</v>
      </c>
      <c r="D86">
        <f t="shared" si="1"/>
        <v>53459728531456</v>
      </c>
      <c r="E86">
        <f t="shared" si="2"/>
        <v>1028071702528</v>
      </c>
      <c r="F86">
        <f t="shared" si="3"/>
        <v>19770609664</v>
      </c>
      <c r="G86">
        <f t="shared" si="4"/>
        <v>380204032</v>
      </c>
      <c r="H86">
        <f t="shared" si="5"/>
        <v>7311616</v>
      </c>
      <c r="I86">
        <f t="shared" si="6"/>
        <v>140608</v>
      </c>
      <c r="J86">
        <f t="shared" si="7"/>
        <v>2704</v>
      </c>
      <c r="K86">
        <f t="shared" si="8"/>
        <v>52</v>
      </c>
    </row>
    <row r="87" spans="1:11" x14ac:dyDescent="0.25">
      <c r="A87" s="1">
        <f t="shared" si="9"/>
        <v>53</v>
      </c>
      <c r="B87" s="1">
        <v>3.3E-3</v>
      </c>
      <c r="C87" s="24">
        <f t="shared" si="12"/>
        <v>3.3463550464135627E-3</v>
      </c>
      <c r="D87">
        <f t="shared" si="1"/>
        <v>62259690411361</v>
      </c>
      <c r="E87">
        <f t="shared" si="2"/>
        <v>1174711139837</v>
      </c>
      <c r="F87">
        <f t="shared" si="3"/>
        <v>22164361129</v>
      </c>
      <c r="G87">
        <f t="shared" si="4"/>
        <v>418195493</v>
      </c>
      <c r="H87">
        <f t="shared" si="5"/>
        <v>7890481</v>
      </c>
      <c r="I87">
        <f t="shared" si="6"/>
        <v>148877</v>
      </c>
      <c r="J87">
        <f t="shared" si="7"/>
        <v>2809</v>
      </c>
      <c r="K87">
        <f t="shared" si="8"/>
        <v>53</v>
      </c>
    </row>
    <row r="88" spans="1:11" x14ac:dyDescent="0.25">
      <c r="A88" s="1">
        <f t="shared" si="9"/>
        <v>54</v>
      </c>
      <c r="B88" s="1">
        <v>3.3E-3</v>
      </c>
      <c r="C88" s="24">
        <f t="shared" si="12"/>
        <v>3.3257652884653988E-3</v>
      </c>
      <c r="D88">
        <f t="shared" si="1"/>
        <v>72301961339136</v>
      </c>
      <c r="E88">
        <f t="shared" si="2"/>
        <v>1338925209984</v>
      </c>
      <c r="F88">
        <f t="shared" si="3"/>
        <v>24794911296</v>
      </c>
      <c r="G88">
        <f t="shared" si="4"/>
        <v>459165024</v>
      </c>
      <c r="H88">
        <f t="shared" si="5"/>
        <v>8503056</v>
      </c>
      <c r="I88">
        <f t="shared" si="6"/>
        <v>157464</v>
      </c>
      <c r="J88">
        <f t="shared" si="7"/>
        <v>2916</v>
      </c>
      <c r="K88">
        <f t="shared" si="8"/>
        <v>54</v>
      </c>
    </row>
    <row r="89" spans="1:11" x14ac:dyDescent="0.25">
      <c r="A89" s="1">
        <f t="shared" si="9"/>
        <v>55</v>
      </c>
      <c r="B89" s="1">
        <v>3.3E-3</v>
      </c>
      <c r="C89" s="24">
        <f t="shared" si="12"/>
        <v>3.3039602778365262E-3</v>
      </c>
      <c r="D89">
        <f t="shared" si="1"/>
        <v>83733937890625</v>
      </c>
      <c r="E89">
        <f t="shared" si="2"/>
        <v>1522435234375</v>
      </c>
      <c r="F89">
        <f t="shared" si="3"/>
        <v>27680640625</v>
      </c>
      <c r="G89">
        <f t="shared" si="4"/>
        <v>503284375</v>
      </c>
      <c r="H89">
        <f t="shared" si="5"/>
        <v>9150625</v>
      </c>
      <c r="I89">
        <f t="shared" si="6"/>
        <v>166375</v>
      </c>
      <c r="J89">
        <f t="shared" si="7"/>
        <v>3025</v>
      </c>
      <c r="K89">
        <f t="shared" si="8"/>
        <v>55</v>
      </c>
    </row>
    <row r="90" spans="1:11" x14ac:dyDescent="0.25">
      <c r="A90" s="1">
        <f t="shared" si="9"/>
        <v>56</v>
      </c>
      <c r="B90" s="1">
        <v>3.3E-3</v>
      </c>
      <c r="C90" s="24">
        <f t="shared" si="12"/>
        <v>3.2817304186565366E-3</v>
      </c>
      <c r="D90">
        <f t="shared" si="1"/>
        <v>96717311574016</v>
      </c>
      <c r="E90">
        <f t="shared" si="2"/>
        <v>1727094849536</v>
      </c>
      <c r="F90">
        <f t="shared" si="3"/>
        <v>30840979456</v>
      </c>
      <c r="G90">
        <f t="shared" si="4"/>
        <v>550731776</v>
      </c>
      <c r="H90">
        <f t="shared" si="5"/>
        <v>9834496</v>
      </c>
      <c r="I90">
        <f t="shared" si="6"/>
        <v>175616</v>
      </c>
      <c r="J90">
        <f t="shared" si="7"/>
        <v>3136</v>
      </c>
      <c r="K90">
        <f t="shared" si="8"/>
        <v>56</v>
      </c>
    </row>
    <row r="91" spans="1:11" x14ac:dyDescent="0.25">
      <c r="A91" s="1">
        <f t="shared" si="9"/>
        <v>57</v>
      </c>
      <c r="B91" s="1">
        <v>3.3E-3</v>
      </c>
      <c r="C91" s="24">
        <f t="shared" si="12"/>
        <v>3.2599100856522956E-3</v>
      </c>
      <c r="D91">
        <f t="shared" si="1"/>
        <v>111429157112001</v>
      </c>
      <c r="E91">
        <f t="shared" si="2"/>
        <v>1954897493193</v>
      </c>
      <c r="F91">
        <f t="shared" si="3"/>
        <v>34296447249</v>
      </c>
      <c r="G91">
        <f t="shared" si="4"/>
        <v>601692057</v>
      </c>
      <c r="H91">
        <f t="shared" si="5"/>
        <v>10556001</v>
      </c>
      <c r="I91">
        <f t="shared" si="6"/>
        <v>185193</v>
      </c>
      <c r="J91">
        <f t="shared" si="7"/>
        <v>3249</v>
      </c>
      <c r="K91">
        <f t="shared" si="8"/>
        <v>57</v>
      </c>
    </row>
    <row r="92" spans="1:11" x14ac:dyDescent="0.25">
      <c r="A92" s="1">
        <f t="shared" si="9"/>
        <v>58</v>
      </c>
      <c r="B92" s="1">
        <v>3.2000000000000002E-3</v>
      </c>
      <c r="C92" s="24">
        <f t="shared" si="12"/>
        <v>3.2393923656237611E-3</v>
      </c>
      <c r="D92">
        <f t="shared" si="1"/>
        <v>128063081718016</v>
      </c>
      <c r="E92">
        <f t="shared" si="2"/>
        <v>2207984167552</v>
      </c>
      <c r="F92">
        <f t="shared" si="3"/>
        <v>38068692544</v>
      </c>
      <c r="G92">
        <f t="shared" si="4"/>
        <v>656356768</v>
      </c>
      <c r="H92">
        <f t="shared" si="5"/>
        <v>11316496</v>
      </c>
      <c r="I92">
        <f t="shared" si="6"/>
        <v>195112</v>
      </c>
      <c r="J92">
        <f t="shared" si="7"/>
        <v>3364</v>
      </c>
      <c r="K92">
        <f t="shared" si="8"/>
        <v>58</v>
      </c>
    </row>
    <row r="93" spans="1:11" x14ac:dyDescent="0.25">
      <c r="A93" s="1">
        <f t="shared" si="9"/>
        <v>59</v>
      </c>
      <c r="B93" s="1">
        <v>3.2000000000000002E-3</v>
      </c>
      <c r="C93" s="24">
        <f t="shared" si="12"/>
        <v>3.2211433035953529E-3</v>
      </c>
      <c r="D93">
        <f t="shared" si="1"/>
        <v>146830437604321</v>
      </c>
      <c r="E93">
        <f t="shared" si="2"/>
        <v>2488651484819</v>
      </c>
      <c r="F93">
        <f t="shared" si="3"/>
        <v>42180533641</v>
      </c>
      <c r="G93">
        <f t="shared" si="4"/>
        <v>714924299</v>
      </c>
      <c r="H93">
        <f t="shared" si="5"/>
        <v>12117361</v>
      </c>
      <c r="I93">
        <f t="shared" si="6"/>
        <v>205379</v>
      </c>
      <c r="J93">
        <f t="shared" si="7"/>
        <v>3481</v>
      </c>
      <c r="K93">
        <f t="shared" si="8"/>
        <v>59</v>
      </c>
    </row>
    <row r="94" spans="1:11" x14ac:dyDescent="0.25">
      <c r="A94" s="1">
        <f t="shared" si="9"/>
        <v>60</v>
      </c>
      <c r="B94" s="1">
        <v>3.2000000000000002E-3</v>
      </c>
      <c r="C94" s="24">
        <f t="shared" si="12"/>
        <v>3.2062138279647101E-3</v>
      </c>
      <c r="D94">
        <f t="shared" si="1"/>
        <v>167961600000000</v>
      </c>
      <c r="E94">
        <f t="shared" si="2"/>
        <v>2799360000000</v>
      </c>
      <c r="F94">
        <f t="shared" si="3"/>
        <v>46656000000</v>
      </c>
      <c r="G94">
        <f t="shared" si="4"/>
        <v>777600000</v>
      </c>
      <c r="H94">
        <f t="shared" si="5"/>
        <v>12960000</v>
      </c>
      <c r="I94">
        <f t="shared" si="6"/>
        <v>216000</v>
      </c>
      <c r="J94">
        <f t="shared" si="7"/>
        <v>3600</v>
      </c>
      <c r="K94">
        <f t="shared" si="8"/>
        <v>60</v>
      </c>
    </row>
    <row r="95" spans="1:11" x14ac:dyDescent="0.25">
      <c r="A95" s="1">
        <f t="shared" si="9"/>
        <v>61</v>
      </c>
      <c r="B95" s="1">
        <v>3.2000000000000002E-3</v>
      </c>
      <c r="C95" s="24">
        <f t="shared" si="12"/>
        <v>3.1957472900689954E-3</v>
      </c>
      <c r="D95">
        <f t="shared" si="1"/>
        <v>191707312997281</v>
      </c>
      <c r="E95">
        <f t="shared" si="2"/>
        <v>3142742836021</v>
      </c>
      <c r="F95">
        <f t="shared" si="3"/>
        <v>51520374361</v>
      </c>
      <c r="G95">
        <f t="shared" si="4"/>
        <v>844596301</v>
      </c>
      <c r="H95">
        <f t="shared" si="5"/>
        <v>13845841</v>
      </c>
      <c r="I95">
        <f t="shared" si="6"/>
        <v>226981</v>
      </c>
      <c r="J95">
        <f t="shared" si="7"/>
        <v>3721</v>
      </c>
      <c r="K95">
        <f t="shared" si="8"/>
        <v>61</v>
      </c>
    </row>
    <row r="96" spans="1:11" x14ac:dyDescent="0.25">
      <c r="A96" s="1">
        <f t="shared" si="9"/>
        <v>62</v>
      </c>
      <c r="B96" s="1">
        <v>3.2000000000000002E-3</v>
      </c>
      <c r="C96" s="24">
        <f t="shared" si="12"/>
        <v>3.1909803146583648E-3</v>
      </c>
      <c r="D96">
        <f t="shared" si="1"/>
        <v>218340105584896</v>
      </c>
      <c r="E96">
        <f t="shared" si="2"/>
        <v>3521614606208</v>
      </c>
      <c r="F96">
        <f t="shared" si="3"/>
        <v>56800235584</v>
      </c>
      <c r="G96">
        <f t="shared" si="4"/>
        <v>916132832</v>
      </c>
      <c r="H96">
        <f t="shared" si="5"/>
        <v>14776336</v>
      </c>
      <c r="I96">
        <f t="shared" si="6"/>
        <v>238328</v>
      </c>
      <c r="J96">
        <f t="shared" si="7"/>
        <v>3844</v>
      </c>
      <c r="K96">
        <f t="shared" si="8"/>
        <v>62</v>
      </c>
    </row>
    <row r="97" spans="1:11" x14ac:dyDescent="0.25">
      <c r="A97" s="1">
        <f t="shared" si="9"/>
        <v>63</v>
      </c>
      <c r="B97" s="1">
        <v>3.2000000000000002E-3</v>
      </c>
      <c r="C97" s="24">
        <f t="shared" si="12"/>
        <v>3.1932344186722528E-3</v>
      </c>
      <c r="D97">
        <f t="shared" si="1"/>
        <v>248155780267521</v>
      </c>
      <c r="E97">
        <f t="shared" si="2"/>
        <v>3938980639167</v>
      </c>
      <c r="F97">
        <f t="shared" si="3"/>
        <v>62523502209</v>
      </c>
      <c r="G97">
        <f t="shared" si="4"/>
        <v>992436543</v>
      </c>
      <c r="H97">
        <f t="shared" si="5"/>
        <v>15752961</v>
      </c>
      <c r="I97">
        <f t="shared" si="6"/>
        <v>250047</v>
      </c>
      <c r="J97">
        <f t="shared" si="7"/>
        <v>3969</v>
      </c>
      <c r="K97">
        <f t="shared" si="8"/>
        <v>63</v>
      </c>
    </row>
    <row r="98" spans="1:11" x14ac:dyDescent="0.25">
      <c r="A98" s="1">
        <f t="shared" si="9"/>
        <v>64</v>
      </c>
      <c r="B98" s="1">
        <v>3.2000000000000002E-3</v>
      </c>
      <c r="C98" s="24">
        <f t="shared" si="12"/>
        <v>3.2038956170659105E-3</v>
      </c>
      <c r="D98">
        <f t="shared" si="1"/>
        <v>281474976710656</v>
      </c>
      <c r="E98">
        <f t="shared" si="2"/>
        <v>4398046511104</v>
      </c>
      <c r="F98">
        <f t="shared" si="3"/>
        <v>68719476736</v>
      </c>
      <c r="G98">
        <f t="shared" si="4"/>
        <v>1073741824</v>
      </c>
      <c r="H98">
        <f t="shared" si="5"/>
        <v>16777216</v>
      </c>
      <c r="I98">
        <f t="shared" si="6"/>
        <v>262144</v>
      </c>
      <c r="J98">
        <f t="shared" si="7"/>
        <v>4096</v>
      </c>
      <c r="K98">
        <f t="shared" si="8"/>
        <v>64</v>
      </c>
    </row>
    <row r="99" spans="1:11" x14ac:dyDescent="0.25">
      <c r="A99" s="1">
        <f t="shared" si="9"/>
        <v>65</v>
      </c>
      <c r="B99" s="1">
        <v>3.2000000000000002E-3</v>
      </c>
      <c r="C99" s="24">
        <f t="shared" si="12"/>
        <v>3.2243789952455248E-3</v>
      </c>
      <c r="D99">
        <f t="shared" si="1"/>
        <v>318644812890625</v>
      </c>
      <c r="E99">
        <f t="shared" si="2"/>
        <v>4902227890625</v>
      </c>
      <c r="F99">
        <f t="shared" si="3"/>
        <v>75418890625</v>
      </c>
      <c r="G99">
        <f t="shared" si="4"/>
        <v>1160290625</v>
      </c>
      <c r="H99">
        <f t="shared" si="5"/>
        <v>17850625</v>
      </c>
      <c r="I99">
        <f t="shared" si="6"/>
        <v>274625</v>
      </c>
      <c r="J99">
        <f t="shared" si="7"/>
        <v>4225</v>
      </c>
      <c r="K99">
        <f t="shared" si="8"/>
        <v>65</v>
      </c>
    </row>
    <row r="100" spans="1:11" x14ac:dyDescent="0.25">
      <c r="A100" s="1">
        <f t="shared" si="9"/>
        <v>66</v>
      </c>
      <c r="B100" s="1">
        <v>3.3E-3</v>
      </c>
      <c r="C100" s="24">
        <f t="shared" si="12"/>
        <v>3.2560749888506102E-3</v>
      </c>
      <c r="D100">
        <f t="shared" ref="D100:D109" si="13">A100^8</f>
        <v>360040606269696</v>
      </c>
      <c r="E100">
        <f t="shared" ref="E100:E109" si="14">A100^7</f>
        <v>5455160701056</v>
      </c>
      <c r="F100">
        <f t="shared" ref="F100:F109" si="15">A100^6</f>
        <v>82653950016</v>
      </c>
      <c r="G100">
        <f t="shared" ref="G100:G109" si="16">A100^5</f>
        <v>1252332576</v>
      </c>
      <c r="H100">
        <f t="shared" ref="H100:H109" si="17">A100^4</f>
        <v>18974736</v>
      </c>
      <c r="I100">
        <f t="shared" ref="I100:I109" si="18">A100^3</f>
        <v>287496</v>
      </c>
      <c r="J100">
        <f t="shared" ref="J100:J109" si="19">A100^2</f>
        <v>4356</v>
      </c>
      <c r="K100">
        <f t="shared" ref="K100:K109" si="20">A100</f>
        <v>66</v>
      </c>
    </row>
    <row r="101" spans="1:11" x14ac:dyDescent="0.25">
      <c r="A101" s="1">
        <f t="shared" si="9"/>
        <v>67</v>
      </c>
      <c r="B101" s="1">
        <v>3.3E-3</v>
      </c>
      <c r="C101" s="24">
        <f t="shared" si="12"/>
        <v>3.3002738726330971E-3</v>
      </c>
      <c r="D101">
        <f t="shared" si="13"/>
        <v>406067677556641</v>
      </c>
      <c r="E101">
        <f t="shared" si="14"/>
        <v>6060711605323</v>
      </c>
      <c r="F101">
        <f t="shared" si="15"/>
        <v>90458382169</v>
      </c>
      <c r="G101">
        <f t="shared" si="16"/>
        <v>1350125107</v>
      </c>
      <c r="H101">
        <f t="shared" si="17"/>
        <v>20151121</v>
      </c>
      <c r="I101">
        <f t="shared" si="18"/>
        <v>300763</v>
      </c>
      <c r="J101">
        <f t="shared" si="19"/>
        <v>4489</v>
      </c>
      <c r="K101">
        <f t="shared" si="20"/>
        <v>67</v>
      </c>
    </row>
    <row r="102" spans="1:11" x14ac:dyDescent="0.25">
      <c r="A102" s="1">
        <f t="shared" si="9"/>
        <v>68</v>
      </c>
      <c r="B102" s="1">
        <v>3.3999999999999998E-3</v>
      </c>
      <c r="C102" s="24">
        <f t="shared" si="12"/>
        <v>3.3580647213860004E-3</v>
      </c>
      <c r="D102">
        <f t="shared" si="13"/>
        <v>457163239653376</v>
      </c>
      <c r="E102">
        <f t="shared" si="14"/>
        <v>6722988818432</v>
      </c>
      <c r="F102">
        <f t="shared" si="15"/>
        <v>98867482624</v>
      </c>
      <c r="G102">
        <f t="shared" si="16"/>
        <v>1453933568</v>
      </c>
      <c r="H102">
        <f t="shared" si="17"/>
        <v>21381376</v>
      </c>
      <c r="I102">
        <f t="shared" si="18"/>
        <v>314432</v>
      </c>
      <c r="J102">
        <f t="shared" si="19"/>
        <v>4624</v>
      </c>
      <c r="K102">
        <f t="shared" si="20"/>
        <v>68</v>
      </c>
    </row>
    <row r="103" spans="1:11" x14ac:dyDescent="0.25">
      <c r="A103" s="1">
        <f>A102+1</f>
        <v>69</v>
      </c>
      <c r="B103" s="1">
        <v>3.3999999999999998E-3</v>
      </c>
      <c r="C103" s="24">
        <f t="shared" si="12"/>
        <v>3.4302048666303708E-3</v>
      </c>
      <c r="D103">
        <f t="shared" si="13"/>
        <v>513798374428641</v>
      </c>
      <c r="E103">
        <f t="shared" si="14"/>
        <v>7446353252589</v>
      </c>
      <c r="F103">
        <f t="shared" si="15"/>
        <v>107918163081</v>
      </c>
      <c r="G103">
        <f t="shared" si="16"/>
        <v>1564031349</v>
      </c>
      <c r="H103">
        <f t="shared" si="17"/>
        <v>22667121</v>
      </c>
      <c r="I103">
        <f t="shared" si="18"/>
        <v>328509</v>
      </c>
      <c r="J103">
        <f t="shared" si="19"/>
        <v>4761</v>
      </c>
      <c r="K103">
        <f t="shared" si="20"/>
        <v>69</v>
      </c>
    </row>
    <row r="104" spans="1:11" x14ac:dyDescent="0.25">
      <c r="A104" s="1">
        <f>A103+1</f>
        <v>70</v>
      </c>
      <c r="B104" s="1">
        <v>3.5000000000000001E-3</v>
      </c>
      <c r="C104" s="24">
        <f t="shared" si="12"/>
        <v>3.5169556343057629E-3</v>
      </c>
      <c r="D104">
        <f t="shared" si="13"/>
        <v>576480100000000</v>
      </c>
      <c r="E104">
        <f t="shared" si="14"/>
        <v>8235430000000</v>
      </c>
      <c r="F104">
        <f t="shared" si="15"/>
        <v>117649000000</v>
      </c>
      <c r="G104">
        <f t="shared" si="16"/>
        <v>1680700000</v>
      </c>
      <c r="H104">
        <f t="shared" si="17"/>
        <v>24010000</v>
      </c>
      <c r="I104">
        <f t="shared" si="18"/>
        <v>343000</v>
      </c>
      <c r="J104">
        <f t="shared" si="19"/>
        <v>4900</v>
      </c>
      <c r="K104">
        <f t="shared" si="20"/>
        <v>70</v>
      </c>
    </row>
    <row r="105" spans="1:11" x14ac:dyDescent="0.25">
      <c r="A105" s="1">
        <f>A104+1</f>
        <v>71</v>
      </c>
      <c r="B105" s="1">
        <v>3.5999999999999999E-3</v>
      </c>
      <c r="C105" s="24">
        <f t="shared" si="12"/>
        <v>3.6178799091801661E-3</v>
      </c>
      <c r="D105">
        <f t="shared" si="13"/>
        <v>645753531245761</v>
      </c>
      <c r="E105">
        <f t="shared" si="14"/>
        <v>9095120158391</v>
      </c>
      <c r="F105">
        <f t="shared" si="15"/>
        <v>128100283921</v>
      </c>
      <c r="G105">
        <f t="shared" si="16"/>
        <v>1804229351</v>
      </c>
      <c r="H105">
        <f t="shared" si="17"/>
        <v>25411681</v>
      </c>
      <c r="I105">
        <f t="shared" si="18"/>
        <v>357911</v>
      </c>
      <c r="J105">
        <f t="shared" si="19"/>
        <v>5041</v>
      </c>
      <c r="K105">
        <f t="shared" si="20"/>
        <v>71</v>
      </c>
    </row>
    <row r="106" spans="1:11" x14ac:dyDescent="0.25">
      <c r="A106" s="1">
        <f>A105+1</f>
        <v>72</v>
      </c>
      <c r="B106" s="1">
        <v>3.7000000000000002E-3</v>
      </c>
      <c r="C106" s="24">
        <f t="shared" si="12"/>
        <v>3.7315968334246108E-3</v>
      </c>
      <c r="D106">
        <f t="shared" si="13"/>
        <v>722204136308736</v>
      </c>
      <c r="E106">
        <f t="shared" si="14"/>
        <v>10030613004288</v>
      </c>
      <c r="F106">
        <f t="shared" si="15"/>
        <v>139314069504</v>
      </c>
      <c r="G106">
        <f t="shared" si="16"/>
        <v>1934917632</v>
      </c>
      <c r="H106">
        <f t="shared" si="17"/>
        <v>26873856</v>
      </c>
      <c r="I106">
        <f t="shared" si="18"/>
        <v>373248</v>
      </c>
      <c r="J106">
        <f t="shared" si="19"/>
        <v>5184</v>
      </c>
      <c r="K106">
        <f t="shared" si="20"/>
        <v>72</v>
      </c>
    </row>
    <row r="107" spans="1:11" x14ac:dyDescent="0.25">
      <c r="A107" s="1">
        <v>73</v>
      </c>
      <c r="B107" s="1">
        <v>3.8999999999999998E-3</v>
      </c>
      <c r="C107" s="24">
        <f t="shared" si="12"/>
        <v>3.855488707218635E-3</v>
      </c>
      <c r="D107">
        <f t="shared" si="13"/>
        <v>806460091894081</v>
      </c>
      <c r="E107">
        <f t="shared" si="14"/>
        <v>11047398519097</v>
      </c>
      <c r="F107">
        <f t="shared" si="15"/>
        <v>151334226289</v>
      </c>
      <c r="G107">
        <f t="shared" si="16"/>
        <v>2073071593</v>
      </c>
      <c r="H107">
        <f t="shared" si="17"/>
        <v>28398241</v>
      </c>
      <c r="I107">
        <f t="shared" si="18"/>
        <v>389017</v>
      </c>
      <c r="J107">
        <f t="shared" si="19"/>
        <v>5329</v>
      </c>
      <c r="K107">
        <f t="shared" si="20"/>
        <v>73</v>
      </c>
    </row>
    <row r="108" spans="1:11" x14ac:dyDescent="0.25">
      <c r="A108" s="1">
        <v>74</v>
      </c>
      <c r="B108" s="1">
        <v>4.0000000000000001E-3</v>
      </c>
      <c r="C108" s="24">
        <f t="shared" si="12"/>
        <v>3.9853549207591321E-3</v>
      </c>
      <c r="D108">
        <f t="shared" si="13"/>
        <v>899194740203776</v>
      </c>
      <c r="E108">
        <f t="shared" si="14"/>
        <v>12151280273024</v>
      </c>
      <c r="F108">
        <f t="shared" si="15"/>
        <v>164206490176</v>
      </c>
      <c r="G108">
        <f t="shared" si="16"/>
        <v>2219006624</v>
      </c>
      <c r="H108">
        <f t="shared" si="17"/>
        <v>29986576</v>
      </c>
      <c r="I108">
        <f t="shared" si="18"/>
        <v>405224</v>
      </c>
      <c r="J108">
        <f t="shared" si="19"/>
        <v>5476</v>
      </c>
      <c r="K108">
        <f t="shared" si="20"/>
        <v>74</v>
      </c>
    </row>
    <row r="109" spans="1:11" x14ac:dyDescent="0.25">
      <c r="A109" s="1">
        <v>75</v>
      </c>
      <c r="B109" s="1">
        <v>4.1000000000000003E-3</v>
      </c>
      <c r="C109" s="24">
        <f t="shared" si="12"/>
        <v>4.1150075080851334E-3</v>
      </c>
      <c r="D109">
        <f t="shared" si="13"/>
        <v>1001129150390625</v>
      </c>
      <c r="E109">
        <f t="shared" si="14"/>
        <v>13348388671875</v>
      </c>
      <c r="F109">
        <f t="shared" si="15"/>
        <v>177978515625</v>
      </c>
      <c r="G109">
        <f t="shared" si="16"/>
        <v>2373046875</v>
      </c>
      <c r="H109">
        <f t="shared" si="17"/>
        <v>31640625</v>
      </c>
      <c r="I109">
        <f t="shared" si="18"/>
        <v>421875</v>
      </c>
      <c r="J109">
        <f t="shared" si="19"/>
        <v>5625</v>
      </c>
      <c r="K109">
        <f t="shared" si="20"/>
        <v>75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1766-15A5-4720-B84B-AAA1CD46D03F}">
  <dimension ref="A33:N109"/>
  <sheetViews>
    <sheetView topLeftCell="A29" workbookViewId="0">
      <selection activeCell="C55" sqref="C55"/>
    </sheetView>
  </sheetViews>
  <sheetFormatPr defaultRowHeight="15" x14ac:dyDescent="0.25"/>
  <cols>
    <col min="2" max="2" width="14.7109375" bestFit="1" customWidth="1"/>
  </cols>
  <sheetData>
    <row r="33" spans="1:14" ht="15.75" thickBot="1" x14ac:dyDescent="0.3">
      <c r="D33">
        <v>1</v>
      </c>
      <c r="E33">
        <v>2</v>
      </c>
      <c r="F33">
        <v>3</v>
      </c>
      <c r="G33">
        <v>4</v>
      </c>
      <c r="H33">
        <v>5</v>
      </c>
      <c r="I33">
        <v>6</v>
      </c>
      <c r="J33">
        <v>7</v>
      </c>
      <c r="K33">
        <v>8</v>
      </c>
    </row>
    <row r="34" spans="1:14" x14ac:dyDescent="0.25">
      <c r="A34" s="1" t="s">
        <v>0</v>
      </c>
      <c r="B34" s="1" t="s">
        <v>70</v>
      </c>
      <c r="C34" t="s">
        <v>72</v>
      </c>
      <c r="D34" t="s">
        <v>65</v>
      </c>
      <c r="E34" t="s">
        <v>66</v>
      </c>
      <c r="F34" t="s">
        <v>61</v>
      </c>
      <c r="G34" t="s">
        <v>62</v>
      </c>
      <c r="H34" t="s">
        <v>52</v>
      </c>
      <c r="I34" t="s">
        <v>53</v>
      </c>
      <c r="J34" t="s">
        <v>54</v>
      </c>
      <c r="K34" t="s">
        <v>55</v>
      </c>
      <c r="M34" s="11"/>
      <c r="N34" s="11" t="s">
        <v>39</v>
      </c>
    </row>
    <row r="35" spans="1:14" x14ac:dyDescent="0.25">
      <c r="A35" s="2">
        <v>0</v>
      </c>
      <c r="B35" s="26"/>
      <c r="C35" s="25">
        <f>(((A35^4)*$N$36)+((A35^3)*$N$37)+((A35^2)*$N$38)+$N$35)</f>
        <v>2313.7234788732376</v>
      </c>
      <c r="D35">
        <f>A35^8</f>
        <v>0</v>
      </c>
      <c r="E35">
        <f>A35^7</f>
        <v>0</v>
      </c>
      <c r="F35">
        <f>A35^6</f>
        <v>0</v>
      </c>
      <c r="G35">
        <f>A35^5</f>
        <v>0</v>
      </c>
      <c r="H35">
        <f>A35^4</f>
        <v>0</v>
      </c>
      <c r="I35">
        <f>A35^3</f>
        <v>0</v>
      </c>
      <c r="J35">
        <f>A35^2</f>
        <v>0</v>
      </c>
      <c r="K35">
        <f>A35</f>
        <v>0</v>
      </c>
      <c r="M35" s="9" t="s">
        <v>33</v>
      </c>
      <c r="N35" s="9">
        <v>2313.7234788732376</v>
      </c>
    </row>
    <row r="36" spans="1:14" x14ac:dyDescent="0.25">
      <c r="A36" s="2">
        <v>2.5</v>
      </c>
      <c r="B36" s="26">
        <v>1789.039</v>
      </c>
      <c r="C36" s="25">
        <f t="shared" ref="C36:C39" si="0">(((A36^4)*$N$36)+((A36^3)*$N$37)+((A36^2)*$N$38)+$N$35)</f>
        <v>1789.0390000000007</v>
      </c>
      <c r="D36">
        <f t="shared" ref="D36:D99" si="1">A36^8</f>
        <v>1525.87890625</v>
      </c>
      <c r="E36">
        <f t="shared" ref="E36:E99" si="2">A36^7</f>
        <v>610.3515625</v>
      </c>
      <c r="F36">
        <f t="shared" ref="F36:F99" si="3">A36^6</f>
        <v>244.140625</v>
      </c>
      <c r="G36">
        <f t="shared" ref="G36:G99" si="4">A36^5</f>
        <v>97.65625</v>
      </c>
      <c r="H36">
        <f t="shared" ref="H36:H99" si="5">A36^4</f>
        <v>39.0625</v>
      </c>
      <c r="I36">
        <f t="shared" ref="I36:I99" si="6">A36^3</f>
        <v>15.625</v>
      </c>
      <c r="J36">
        <f t="shared" ref="J36:J99" si="7">A36^2</f>
        <v>6.25</v>
      </c>
      <c r="K36">
        <f t="shared" ref="K36:K99" si="8">A36</f>
        <v>2.5</v>
      </c>
      <c r="M36" s="9" t="s">
        <v>46</v>
      </c>
      <c r="N36" s="9">
        <v>-1.7861301408450196</v>
      </c>
    </row>
    <row r="37" spans="1:14" x14ac:dyDescent="0.25">
      <c r="A37" s="2">
        <v>3</v>
      </c>
      <c r="B37" s="26">
        <v>1630.5170000000001</v>
      </c>
      <c r="C37" s="25">
        <f t="shared" si="0"/>
        <v>1630.5170000000005</v>
      </c>
      <c r="D37">
        <f t="shared" si="1"/>
        <v>6561</v>
      </c>
      <c r="E37">
        <f t="shared" si="2"/>
        <v>2187</v>
      </c>
      <c r="F37">
        <f t="shared" si="3"/>
        <v>729</v>
      </c>
      <c r="G37">
        <f t="shared" si="4"/>
        <v>243</v>
      </c>
      <c r="H37">
        <f t="shared" si="5"/>
        <v>81</v>
      </c>
      <c r="I37">
        <f t="shared" si="6"/>
        <v>27</v>
      </c>
      <c r="J37">
        <f t="shared" si="7"/>
        <v>9</v>
      </c>
      <c r="K37">
        <f t="shared" si="8"/>
        <v>3</v>
      </c>
      <c r="M37" s="9" t="s">
        <v>47</v>
      </c>
      <c r="N37" s="9">
        <v>25.899087042253019</v>
      </c>
    </row>
    <row r="38" spans="1:14" ht="15.75" thickBot="1" x14ac:dyDescent="0.3">
      <c r="A38" s="2">
        <f>A37+1</f>
        <v>4</v>
      </c>
      <c r="B38" s="26">
        <v>1313.473</v>
      </c>
      <c r="C38" s="25">
        <f t="shared" si="0"/>
        <v>1313.473</v>
      </c>
      <c r="D38">
        <f t="shared" si="1"/>
        <v>65536</v>
      </c>
      <c r="E38">
        <f t="shared" si="2"/>
        <v>16384</v>
      </c>
      <c r="F38">
        <f t="shared" si="3"/>
        <v>4096</v>
      </c>
      <c r="G38">
        <f t="shared" si="4"/>
        <v>1024</v>
      </c>
      <c r="H38">
        <f t="shared" si="5"/>
        <v>256</v>
      </c>
      <c r="I38">
        <f t="shared" si="6"/>
        <v>64</v>
      </c>
      <c r="J38">
        <f t="shared" si="7"/>
        <v>16</v>
      </c>
      <c r="K38">
        <f t="shared" si="8"/>
        <v>4</v>
      </c>
      <c r="M38" s="10" t="s">
        <v>48</v>
      </c>
      <c r="N38" s="10">
        <v>-137.5339208450691</v>
      </c>
    </row>
    <row r="39" spans="1:14" x14ac:dyDescent="0.25">
      <c r="A39" s="2">
        <f t="shared" ref="A39:A102" si="9">A38+1</f>
        <v>5</v>
      </c>
      <c r="B39" s="26">
        <v>996.43</v>
      </c>
      <c r="C39" s="25">
        <f t="shared" si="0"/>
        <v>996.42999999999984</v>
      </c>
      <c r="D39">
        <f t="shared" si="1"/>
        <v>390625</v>
      </c>
      <c r="E39">
        <f t="shared" si="2"/>
        <v>78125</v>
      </c>
      <c r="F39">
        <f t="shared" si="3"/>
        <v>15625</v>
      </c>
      <c r="G39">
        <f t="shared" si="4"/>
        <v>3125</v>
      </c>
      <c r="H39">
        <f t="shared" si="5"/>
        <v>625</v>
      </c>
      <c r="I39">
        <f t="shared" si="6"/>
        <v>125</v>
      </c>
      <c r="J39">
        <f t="shared" si="7"/>
        <v>25</v>
      </c>
      <c r="K39">
        <f t="shared" si="8"/>
        <v>5</v>
      </c>
    </row>
    <row r="40" spans="1:14" ht="15.75" thickBot="1" x14ac:dyDescent="0.3">
      <c r="A40" s="1">
        <f t="shared" si="9"/>
        <v>6</v>
      </c>
      <c r="B40" s="27">
        <v>917.31700000000001</v>
      </c>
      <c r="C40" s="25">
        <f>(A40*$N$43)+$N$42</f>
        <v>917.31659999999988</v>
      </c>
      <c r="D40">
        <f t="shared" si="1"/>
        <v>1679616</v>
      </c>
      <c r="E40">
        <f t="shared" si="2"/>
        <v>279936</v>
      </c>
      <c r="F40">
        <f t="shared" si="3"/>
        <v>46656</v>
      </c>
      <c r="G40">
        <f t="shared" si="4"/>
        <v>7776</v>
      </c>
      <c r="H40">
        <f t="shared" si="5"/>
        <v>1296</v>
      </c>
      <c r="I40">
        <f t="shared" si="6"/>
        <v>216</v>
      </c>
      <c r="J40">
        <f t="shared" si="7"/>
        <v>36</v>
      </c>
      <c r="K40">
        <f t="shared" si="8"/>
        <v>6</v>
      </c>
    </row>
    <row r="41" spans="1:14" x14ac:dyDescent="0.25">
      <c r="A41" s="1">
        <f t="shared" si="9"/>
        <v>7</v>
      </c>
      <c r="B41" s="27">
        <v>838.20299999999997</v>
      </c>
      <c r="C41" s="25">
        <f t="shared" ref="C41:C44" si="10">(A41*$N$43)+$N$42</f>
        <v>838.20339999999999</v>
      </c>
      <c r="D41">
        <f t="shared" si="1"/>
        <v>5764801</v>
      </c>
      <c r="E41">
        <f t="shared" si="2"/>
        <v>823543</v>
      </c>
      <c r="F41">
        <f t="shared" si="3"/>
        <v>117649</v>
      </c>
      <c r="G41">
        <f t="shared" si="4"/>
        <v>16807</v>
      </c>
      <c r="H41">
        <f t="shared" si="5"/>
        <v>2401</v>
      </c>
      <c r="I41">
        <f t="shared" si="6"/>
        <v>343</v>
      </c>
      <c r="J41">
        <f t="shared" si="7"/>
        <v>49</v>
      </c>
      <c r="K41">
        <f t="shared" si="8"/>
        <v>7</v>
      </c>
      <c r="M41" s="11"/>
      <c r="N41" s="11" t="s">
        <v>39</v>
      </c>
    </row>
    <row r="42" spans="1:14" x14ac:dyDescent="0.25">
      <c r="A42" s="1">
        <f t="shared" si="9"/>
        <v>8</v>
      </c>
      <c r="B42" s="27">
        <v>759.09</v>
      </c>
      <c r="C42" s="25">
        <f t="shared" si="10"/>
        <v>759.09019999999998</v>
      </c>
      <c r="D42">
        <f t="shared" si="1"/>
        <v>16777216</v>
      </c>
      <c r="E42">
        <f t="shared" si="2"/>
        <v>2097152</v>
      </c>
      <c r="F42">
        <f t="shared" si="3"/>
        <v>262144</v>
      </c>
      <c r="G42">
        <f t="shared" si="4"/>
        <v>32768</v>
      </c>
      <c r="H42">
        <f t="shared" si="5"/>
        <v>4096</v>
      </c>
      <c r="I42">
        <f t="shared" si="6"/>
        <v>512</v>
      </c>
      <c r="J42">
        <f t="shared" si="7"/>
        <v>64</v>
      </c>
      <c r="K42">
        <f t="shared" si="8"/>
        <v>8</v>
      </c>
      <c r="M42" s="9" t="s">
        <v>33</v>
      </c>
      <c r="N42" s="9">
        <v>1391.9957999999997</v>
      </c>
    </row>
    <row r="43" spans="1:14" ht="15.75" thickBot="1" x14ac:dyDescent="0.3">
      <c r="A43" s="1">
        <f t="shared" si="9"/>
        <v>9</v>
      </c>
      <c r="B43" s="27">
        <v>679.97699999999998</v>
      </c>
      <c r="C43" s="25">
        <f t="shared" si="10"/>
        <v>679.97699999999998</v>
      </c>
      <c r="D43">
        <f t="shared" si="1"/>
        <v>43046721</v>
      </c>
      <c r="E43">
        <f t="shared" si="2"/>
        <v>4782969</v>
      </c>
      <c r="F43">
        <f t="shared" si="3"/>
        <v>531441</v>
      </c>
      <c r="G43">
        <f t="shared" si="4"/>
        <v>59049</v>
      </c>
      <c r="H43">
        <f t="shared" si="5"/>
        <v>6561</v>
      </c>
      <c r="I43">
        <f t="shared" si="6"/>
        <v>729</v>
      </c>
      <c r="J43">
        <f t="shared" si="7"/>
        <v>81</v>
      </c>
      <c r="K43">
        <f t="shared" si="8"/>
        <v>9</v>
      </c>
      <c r="M43" s="10" t="s">
        <v>46</v>
      </c>
      <c r="N43" s="10">
        <v>-79.113199999999964</v>
      </c>
    </row>
    <row r="44" spans="1:14" x14ac:dyDescent="0.25">
      <c r="A44" s="1">
        <f t="shared" si="9"/>
        <v>10</v>
      </c>
      <c r="B44" s="27">
        <v>600.86400000000003</v>
      </c>
      <c r="C44" s="25">
        <f t="shared" si="10"/>
        <v>600.86380000000008</v>
      </c>
      <c r="D44">
        <f t="shared" si="1"/>
        <v>100000000</v>
      </c>
      <c r="E44">
        <f t="shared" si="2"/>
        <v>10000000</v>
      </c>
      <c r="F44">
        <f t="shared" si="3"/>
        <v>1000000</v>
      </c>
      <c r="G44">
        <f t="shared" si="4"/>
        <v>100000</v>
      </c>
      <c r="H44">
        <f t="shared" si="5"/>
        <v>10000</v>
      </c>
      <c r="I44">
        <f t="shared" si="6"/>
        <v>1000</v>
      </c>
      <c r="J44">
        <f t="shared" si="7"/>
        <v>100</v>
      </c>
      <c r="K44">
        <f t="shared" si="8"/>
        <v>10</v>
      </c>
    </row>
    <row r="45" spans="1:14" ht="15.75" thickBot="1" x14ac:dyDescent="0.3">
      <c r="A45" s="2">
        <f t="shared" si="9"/>
        <v>11</v>
      </c>
      <c r="B45" s="26">
        <v>575.45399999999995</v>
      </c>
      <c r="C45" s="25">
        <f>(A45*$N$48)+$N$47</f>
        <v>575.45379999999989</v>
      </c>
      <c r="D45">
        <f t="shared" si="1"/>
        <v>214358881</v>
      </c>
      <c r="E45">
        <f t="shared" si="2"/>
        <v>19487171</v>
      </c>
      <c r="F45">
        <f t="shared" si="3"/>
        <v>1771561</v>
      </c>
      <c r="G45">
        <f t="shared" si="4"/>
        <v>161051</v>
      </c>
      <c r="H45">
        <f t="shared" si="5"/>
        <v>14641</v>
      </c>
      <c r="I45">
        <f t="shared" si="6"/>
        <v>1331</v>
      </c>
      <c r="J45">
        <f t="shared" si="7"/>
        <v>121</v>
      </c>
      <c r="K45">
        <f t="shared" si="8"/>
        <v>11</v>
      </c>
    </row>
    <row r="46" spans="1:14" x14ac:dyDescent="0.25">
      <c r="A46" s="2">
        <f t="shared" si="9"/>
        <v>12</v>
      </c>
      <c r="B46" s="26">
        <v>550.04300000000001</v>
      </c>
      <c r="C46" s="25">
        <f t="shared" ref="C46:C49" si="11">(A46*$N$48)+$N$47</f>
        <v>550.04329999999982</v>
      </c>
      <c r="D46">
        <f t="shared" si="1"/>
        <v>429981696</v>
      </c>
      <c r="E46">
        <f t="shared" si="2"/>
        <v>35831808</v>
      </c>
      <c r="F46">
        <f t="shared" si="3"/>
        <v>2985984</v>
      </c>
      <c r="G46">
        <f t="shared" si="4"/>
        <v>248832</v>
      </c>
      <c r="H46">
        <f t="shared" si="5"/>
        <v>20736</v>
      </c>
      <c r="I46">
        <f t="shared" si="6"/>
        <v>1728</v>
      </c>
      <c r="J46">
        <f t="shared" si="7"/>
        <v>144</v>
      </c>
      <c r="K46">
        <f t="shared" si="8"/>
        <v>12</v>
      </c>
      <c r="M46" s="11"/>
      <c r="N46" s="11" t="s">
        <v>39</v>
      </c>
    </row>
    <row r="47" spans="1:14" x14ac:dyDescent="0.25">
      <c r="A47" s="2">
        <f t="shared" si="9"/>
        <v>13</v>
      </c>
      <c r="B47" s="26">
        <v>524.63300000000004</v>
      </c>
      <c r="C47" s="25">
        <f t="shared" si="11"/>
        <v>524.63279999999986</v>
      </c>
      <c r="D47">
        <f t="shared" si="1"/>
        <v>815730721</v>
      </c>
      <c r="E47">
        <f t="shared" si="2"/>
        <v>62748517</v>
      </c>
      <c r="F47">
        <f t="shared" si="3"/>
        <v>4826809</v>
      </c>
      <c r="G47">
        <f t="shared" si="4"/>
        <v>371293</v>
      </c>
      <c r="H47">
        <f t="shared" si="5"/>
        <v>28561</v>
      </c>
      <c r="I47">
        <f t="shared" si="6"/>
        <v>2197</v>
      </c>
      <c r="J47">
        <f t="shared" si="7"/>
        <v>169</v>
      </c>
      <c r="K47">
        <f t="shared" si="8"/>
        <v>13</v>
      </c>
      <c r="M47" s="9" t="s">
        <v>33</v>
      </c>
      <c r="N47" s="9">
        <v>854.96929999999975</v>
      </c>
    </row>
    <row r="48" spans="1:14" ht="15.75" thickBot="1" x14ac:dyDescent="0.3">
      <c r="A48" s="2">
        <f t="shared" si="9"/>
        <v>14</v>
      </c>
      <c r="B48" s="26">
        <v>499.22199999999998</v>
      </c>
      <c r="C48" s="25">
        <f t="shared" si="11"/>
        <v>499.2222999999999</v>
      </c>
      <c r="D48">
        <f t="shared" si="1"/>
        <v>1475789056</v>
      </c>
      <c r="E48">
        <f t="shared" si="2"/>
        <v>105413504</v>
      </c>
      <c r="F48">
        <f t="shared" si="3"/>
        <v>7529536</v>
      </c>
      <c r="G48">
        <f t="shared" si="4"/>
        <v>537824</v>
      </c>
      <c r="H48">
        <f t="shared" si="5"/>
        <v>38416</v>
      </c>
      <c r="I48">
        <f t="shared" si="6"/>
        <v>2744</v>
      </c>
      <c r="J48">
        <f t="shared" si="7"/>
        <v>196</v>
      </c>
      <c r="K48">
        <f t="shared" si="8"/>
        <v>14</v>
      </c>
      <c r="M48" s="10" t="s">
        <v>46</v>
      </c>
      <c r="N48" s="10">
        <v>-25.410499999999988</v>
      </c>
    </row>
    <row r="49" spans="1:14" x14ac:dyDescent="0.25">
      <c r="A49" s="2">
        <f t="shared" si="9"/>
        <v>15</v>
      </c>
      <c r="B49" s="26">
        <v>473.81200000000001</v>
      </c>
      <c r="C49" s="25">
        <f t="shared" si="11"/>
        <v>473.81179999999995</v>
      </c>
      <c r="D49">
        <f t="shared" si="1"/>
        <v>2562890625</v>
      </c>
      <c r="E49">
        <f t="shared" si="2"/>
        <v>170859375</v>
      </c>
      <c r="F49">
        <f t="shared" si="3"/>
        <v>11390625</v>
      </c>
      <c r="G49">
        <f t="shared" si="4"/>
        <v>759375</v>
      </c>
      <c r="H49">
        <f t="shared" si="5"/>
        <v>50625</v>
      </c>
      <c r="I49">
        <f t="shared" si="6"/>
        <v>3375</v>
      </c>
      <c r="J49">
        <f t="shared" si="7"/>
        <v>225</v>
      </c>
      <c r="K49">
        <f t="shared" si="8"/>
        <v>15</v>
      </c>
    </row>
    <row r="50" spans="1:14" ht="15.75" thickBot="1" x14ac:dyDescent="0.3">
      <c r="A50" s="1">
        <f t="shared" si="9"/>
        <v>16</v>
      </c>
      <c r="B50" s="27">
        <v>459.58</v>
      </c>
      <c r="C50" s="25">
        <f>(((A50^5)*$N$53)+((A50^4)*$N$54)+((A50^3)*$N$55)+((A50^2)*$N$56)+((A50)*$N$57)+$N$52)</f>
        <v>461.97089847149209</v>
      </c>
      <c r="D50">
        <f t="shared" si="1"/>
        <v>4294967296</v>
      </c>
      <c r="E50">
        <f t="shared" si="2"/>
        <v>268435456</v>
      </c>
      <c r="F50">
        <f t="shared" si="3"/>
        <v>16777216</v>
      </c>
      <c r="G50">
        <f t="shared" si="4"/>
        <v>1048576</v>
      </c>
      <c r="H50">
        <f t="shared" si="5"/>
        <v>65536</v>
      </c>
      <c r="I50">
        <f t="shared" si="6"/>
        <v>4096</v>
      </c>
      <c r="J50">
        <f t="shared" si="7"/>
        <v>256</v>
      </c>
      <c r="K50">
        <f t="shared" si="8"/>
        <v>16</v>
      </c>
    </row>
    <row r="51" spans="1:14" x14ac:dyDescent="0.25">
      <c r="A51" s="1">
        <f t="shared" si="9"/>
        <v>17</v>
      </c>
      <c r="B51" s="27">
        <v>445.34800000000001</v>
      </c>
      <c r="C51" s="25">
        <f t="shared" ref="C51:C109" si="12">(((A51^5)*$N$53)+((A51^4)*$N$54)+((A51^3)*$N$55)+((A51^2)*$N$56)+((A51)*$N$57)+$N$52)</f>
        <v>445.48109205539117</v>
      </c>
      <c r="D51">
        <f t="shared" si="1"/>
        <v>6975757441</v>
      </c>
      <c r="E51">
        <f t="shared" si="2"/>
        <v>410338673</v>
      </c>
      <c r="F51">
        <f t="shared" si="3"/>
        <v>24137569</v>
      </c>
      <c r="G51">
        <f t="shared" si="4"/>
        <v>1419857</v>
      </c>
      <c r="H51">
        <f t="shared" si="5"/>
        <v>83521</v>
      </c>
      <c r="I51">
        <f t="shared" si="6"/>
        <v>4913</v>
      </c>
      <c r="J51">
        <f t="shared" si="7"/>
        <v>289</v>
      </c>
      <c r="K51">
        <f t="shared" si="8"/>
        <v>17</v>
      </c>
      <c r="M51" s="11"/>
      <c r="N51" s="11" t="s">
        <v>39</v>
      </c>
    </row>
    <row r="52" spans="1:14" x14ac:dyDescent="0.25">
      <c r="A52" s="1">
        <f t="shared" si="9"/>
        <v>18</v>
      </c>
      <c r="B52" s="27">
        <v>431.11599999999999</v>
      </c>
      <c r="C52" s="25">
        <f t="shared" si="12"/>
        <v>430.43865049160115</v>
      </c>
      <c r="D52">
        <f t="shared" si="1"/>
        <v>11019960576</v>
      </c>
      <c r="E52">
        <f t="shared" si="2"/>
        <v>612220032</v>
      </c>
      <c r="F52">
        <f t="shared" si="3"/>
        <v>34012224</v>
      </c>
      <c r="G52">
        <f t="shared" si="4"/>
        <v>1889568</v>
      </c>
      <c r="H52">
        <f t="shared" si="5"/>
        <v>104976</v>
      </c>
      <c r="I52">
        <f t="shared" si="6"/>
        <v>5832</v>
      </c>
      <c r="J52">
        <f t="shared" si="7"/>
        <v>324</v>
      </c>
      <c r="K52">
        <f t="shared" si="8"/>
        <v>18</v>
      </c>
      <c r="M52" s="9" t="s">
        <v>33</v>
      </c>
      <c r="N52" s="9">
        <v>1025.1226937977535</v>
      </c>
    </row>
    <row r="53" spans="1:14" x14ac:dyDescent="0.25">
      <c r="A53" s="1">
        <f t="shared" si="9"/>
        <v>19</v>
      </c>
      <c r="B53" s="27">
        <v>416.88400000000001</v>
      </c>
      <c r="C53" s="25">
        <f t="shared" si="12"/>
        <v>416.74143553871693</v>
      </c>
      <c r="D53">
        <f t="shared" si="1"/>
        <v>16983563041</v>
      </c>
      <c r="E53">
        <f t="shared" si="2"/>
        <v>893871739</v>
      </c>
      <c r="F53">
        <f t="shared" si="3"/>
        <v>47045881</v>
      </c>
      <c r="G53">
        <f t="shared" si="4"/>
        <v>2476099</v>
      </c>
      <c r="H53">
        <f t="shared" si="5"/>
        <v>130321</v>
      </c>
      <c r="I53">
        <f t="shared" si="6"/>
        <v>6859</v>
      </c>
      <c r="J53">
        <f t="shared" si="7"/>
        <v>361</v>
      </c>
      <c r="K53">
        <f t="shared" si="8"/>
        <v>19</v>
      </c>
      <c r="M53" s="9" t="s">
        <v>46</v>
      </c>
      <c r="N53" s="9">
        <v>-7.0788943985665985E-7</v>
      </c>
    </row>
    <row r="54" spans="1:14" x14ac:dyDescent="0.25">
      <c r="A54" s="1">
        <f t="shared" si="9"/>
        <v>20</v>
      </c>
      <c r="B54" s="27">
        <v>402.65199999999999</v>
      </c>
      <c r="C54" s="25">
        <f t="shared" si="12"/>
        <v>404.2919042736055</v>
      </c>
      <c r="D54">
        <f t="shared" si="1"/>
        <v>25600000000</v>
      </c>
      <c r="E54">
        <f t="shared" si="2"/>
        <v>1280000000</v>
      </c>
      <c r="F54">
        <f t="shared" si="3"/>
        <v>64000000</v>
      </c>
      <c r="G54">
        <f t="shared" si="4"/>
        <v>3200000</v>
      </c>
      <c r="H54">
        <f t="shared" si="5"/>
        <v>160000</v>
      </c>
      <c r="I54">
        <f t="shared" si="6"/>
        <v>8000</v>
      </c>
      <c r="J54">
        <f t="shared" si="7"/>
        <v>400</v>
      </c>
      <c r="K54">
        <f t="shared" si="8"/>
        <v>20</v>
      </c>
      <c r="M54" s="9" t="s">
        <v>47</v>
      </c>
      <c r="N54" s="9">
        <v>2.5518164425991765E-4</v>
      </c>
    </row>
    <row r="55" spans="1:14" x14ac:dyDescent="0.25">
      <c r="A55" s="1">
        <f t="shared" si="9"/>
        <v>21</v>
      </c>
      <c r="B55" s="27">
        <v>393.91</v>
      </c>
      <c r="C55" s="25">
        <f t="shared" si="12"/>
        <v>392.99702414467356</v>
      </c>
      <c r="D55">
        <f t="shared" si="1"/>
        <v>37822859361</v>
      </c>
      <c r="E55">
        <f t="shared" si="2"/>
        <v>1801088541</v>
      </c>
      <c r="F55">
        <f t="shared" si="3"/>
        <v>85766121</v>
      </c>
      <c r="G55">
        <f t="shared" si="4"/>
        <v>4084101</v>
      </c>
      <c r="H55">
        <f t="shared" si="5"/>
        <v>194481</v>
      </c>
      <c r="I55">
        <f t="shared" si="6"/>
        <v>9261</v>
      </c>
      <c r="J55">
        <f t="shared" si="7"/>
        <v>441</v>
      </c>
      <c r="K55">
        <f t="shared" si="8"/>
        <v>21</v>
      </c>
      <c r="M55" s="9" t="s">
        <v>48</v>
      </c>
      <c r="N55" s="9">
        <v>-3.2716074199199079E-2</v>
      </c>
    </row>
    <row r="56" spans="1:14" x14ac:dyDescent="0.25">
      <c r="A56" s="1">
        <f t="shared" si="9"/>
        <v>22</v>
      </c>
      <c r="B56" s="27">
        <v>385.16800000000001</v>
      </c>
      <c r="C56" s="25">
        <f t="shared" si="12"/>
        <v>382.76818802513435</v>
      </c>
      <c r="D56">
        <f t="shared" si="1"/>
        <v>54875873536</v>
      </c>
      <c r="E56">
        <f t="shared" si="2"/>
        <v>2494357888</v>
      </c>
      <c r="F56">
        <f t="shared" si="3"/>
        <v>113379904</v>
      </c>
      <c r="G56">
        <f t="shared" si="4"/>
        <v>5153632</v>
      </c>
      <c r="H56">
        <f t="shared" si="5"/>
        <v>234256</v>
      </c>
      <c r="I56">
        <f t="shared" si="6"/>
        <v>10648</v>
      </c>
      <c r="J56">
        <f t="shared" si="7"/>
        <v>484</v>
      </c>
      <c r="K56">
        <f t="shared" si="8"/>
        <v>22</v>
      </c>
      <c r="M56" s="9" t="s">
        <v>49</v>
      </c>
      <c r="N56" s="9">
        <v>1.9843008363061276</v>
      </c>
    </row>
    <row r="57" spans="1:14" ht="15.75" thickBot="1" x14ac:dyDescent="0.3">
      <c r="A57" s="1">
        <f t="shared" si="9"/>
        <v>23</v>
      </c>
      <c r="B57" s="27">
        <v>376.42700000000002</v>
      </c>
      <c r="C57" s="25">
        <f t="shared" si="12"/>
        <v>373.52112926627456</v>
      </c>
      <c r="D57">
        <f t="shared" si="1"/>
        <v>78310985281</v>
      </c>
      <c r="E57">
        <f t="shared" si="2"/>
        <v>3404825447</v>
      </c>
      <c r="F57">
        <f t="shared" si="3"/>
        <v>148035889</v>
      </c>
      <c r="G57">
        <f t="shared" si="4"/>
        <v>6436343</v>
      </c>
      <c r="H57">
        <f t="shared" si="5"/>
        <v>279841</v>
      </c>
      <c r="I57">
        <f t="shared" si="6"/>
        <v>12167</v>
      </c>
      <c r="J57">
        <f t="shared" si="7"/>
        <v>529</v>
      </c>
      <c r="K57">
        <f t="shared" si="8"/>
        <v>23</v>
      </c>
      <c r="M57" s="10" t="s">
        <v>63</v>
      </c>
      <c r="N57" s="10">
        <v>-59.569317366352593</v>
      </c>
    </row>
    <row r="58" spans="1:14" x14ac:dyDescent="0.25">
      <c r="A58" s="1">
        <f t="shared" si="9"/>
        <v>24</v>
      </c>
      <c r="B58" s="27">
        <v>367.685</v>
      </c>
      <c r="C58" s="25">
        <f t="shared" si="12"/>
        <v>365.17583675072206</v>
      </c>
      <c r="D58">
        <f t="shared" si="1"/>
        <v>110075314176</v>
      </c>
      <c r="E58">
        <f t="shared" si="2"/>
        <v>4586471424</v>
      </c>
      <c r="F58">
        <f t="shared" si="3"/>
        <v>191102976</v>
      </c>
      <c r="G58">
        <f t="shared" si="4"/>
        <v>7962624</v>
      </c>
      <c r="H58">
        <f t="shared" si="5"/>
        <v>331776</v>
      </c>
      <c r="I58">
        <f t="shared" si="6"/>
        <v>13824</v>
      </c>
      <c r="J58">
        <f t="shared" si="7"/>
        <v>576</v>
      </c>
      <c r="K58">
        <f t="shared" si="8"/>
        <v>24</v>
      </c>
    </row>
    <row r="59" spans="1:14" x14ac:dyDescent="0.25">
      <c r="A59" s="1">
        <f t="shared" si="9"/>
        <v>25</v>
      </c>
      <c r="B59" s="27">
        <v>358.94299999999998</v>
      </c>
      <c r="C59" s="25">
        <f t="shared" si="12"/>
        <v>357.65646994571307</v>
      </c>
      <c r="D59">
        <f t="shared" si="1"/>
        <v>152587890625</v>
      </c>
      <c r="E59">
        <f t="shared" si="2"/>
        <v>6103515625</v>
      </c>
      <c r="F59">
        <f t="shared" si="3"/>
        <v>244140625</v>
      </c>
      <c r="G59">
        <f t="shared" si="4"/>
        <v>9765625</v>
      </c>
      <c r="H59">
        <f t="shared" si="5"/>
        <v>390625</v>
      </c>
      <c r="I59">
        <f t="shared" si="6"/>
        <v>15625</v>
      </c>
      <c r="J59">
        <f t="shared" si="7"/>
        <v>625</v>
      </c>
      <c r="K59">
        <f t="shared" si="8"/>
        <v>25</v>
      </c>
    </row>
    <row r="60" spans="1:14" x14ac:dyDescent="0.25">
      <c r="A60" s="1">
        <f t="shared" si="9"/>
        <v>26</v>
      </c>
      <c r="B60" s="27">
        <v>352.577</v>
      </c>
      <c r="C60" s="25">
        <f t="shared" si="12"/>
        <v>350.89127395635933</v>
      </c>
      <c r="D60">
        <f t="shared" si="1"/>
        <v>208827064576</v>
      </c>
      <c r="E60">
        <f t="shared" si="2"/>
        <v>8031810176</v>
      </c>
      <c r="F60">
        <f t="shared" si="3"/>
        <v>308915776</v>
      </c>
      <c r="G60">
        <f t="shared" si="4"/>
        <v>11881376</v>
      </c>
      <c r="H60">
        <f t="shared" si="5"/>
        <v>456976</v>
      </c>
      <c r="I60">
        <f t="shared" si="6"/>
        <v>17576</v>
      </c>
      <c r="J60">
        <f t="shared" si="7"/>
        <v>676</v>
      </c>
      <c r="K60">
        <f t="shared" si="8"/>
        <v>26</v>
      </c>
    </row>
    <row r="61" spans="1:14" x14ac:dyDescent="0.25">
      <c r="A61" s="1">
        <f t="shared" si="9"/>
        <v>27</v>
      </c>
      <c r="B61" s="27">
        <v>346.21</v>
      </c>
      <c r="C61" s="25">
        <f t="shared" si="12"/>
        <v>344.81249457891477</v>
      </c>
      <c r="D61">
        <f t="shared" si="1"/>
        <v>282429536481</v>
      </c>
      <c r="E61">
        <f t="shared" si="2"/>
        <v>10460353203</v>
      </c>
      <c r="F61">
        <f t="shared" si="3"/>
        <v>387420489</v>
      </c>
      <c r="G61">
        <f t="shared" si="4"/>
        <v>14348907</v>
      </c>
      <c r="H61">
        <f t="shared" si="5"/>
        <v>531441</v>
      </c>
      <c r="I61">
        <f t="shared" si="6"/>
        <v>19683</v>
      </c>
      <c r="J61">
        <f t="shared" si="7"/>
        <v>729</v>
      </c>
      <c r="K61">
        <f t="shared" si="8"/>
        <v>27</v>
      </c>
    </row>
    <row r="62" spans="1:14" x14ac:dyDescent="0.25">
      <c r="A62" s="1">
        <f t="shared" si="9"/>
        <v>28</v>
      </c>
      <c r="B62" s="27">
        <v>339.84399999999999</v>
      </c>
      <c r="C62" s="25">
        <f t="shared" si="12"/>
        <v>339.35629335404394</v>
      </c>
      <c r="D62">
        <f t="shared" si="1"/>
        <v>377801998336</v>
      </c>
      <c r="E62">
        <f t="shared" si="2"/>
        <v>13492928512</v>
      </c>
      <c r="F62">
        <f t="shared" si="3"/>
        <v>481890304</v>
      </c>
      <c r="G62">
        <f t="shared" si="4"/>
        <v>17210368</v>
      </c>
      <c r="H62">
        <f t="shared" si="5"/>
        <v>614656</v>
      </c>
      <c r="I62">
        <f t="shared" si="6"/>
        <v>21952</v>
      </c>
      <c r="J62">
        <f t="shared" si="7"/>
        <v>784</v>
      </c>
      <c r="K62">
        <f t="shared" si="8"/>
        <v>28</v>
      </c>
    </row>
    <row r="63" spans="1:14" x14ac:dyDescent="0.25">
      <c r="A63" s="1">
        <f t="shared" si="9"/>
        <v>29</v>
      </c>
      <c r="B63" s="27">
        <v>333.47800000000001</v>
      </c>
      <c r="C63" s="25">
        <f t="shared" si="12"/>
        <v>334.46266262008771</v>
      </c>
      <c r="D63">
        <f t="shared" si="1"/>
        <v>500246412961</v>
      </c>
      <c r="E63">
        <f t="shared" si="2"/>
        <v>17249876309</v>
      </c>
      <c r="F63">
        <f t="shared" si="3"/>
        <v>594823321</v>
      </c>
      <c r="G63">
        <f t="shared" si="4"/>
        <v>20511149</v>
      </c>
      <c r="H63">
        <f t="shared" si="5"/>
        <v>707281</v>
      </c>
      <c r="I63">
        <f t="shared" si="6"/>
        <v>24389</v>
      </c>
      <c r="J63">
        <f t="shared" si="7"/>
        <v>841</v>
      </c>
      <c r="K63">
        <f t="shared" si="8"/>
        <v>29</v>
      </c>
    </row>
    <row r="64" spans="1:14" x14ac:dyDescent="0.25">
      <c r="A64" s="1">
        <f t="shared" si="9"/>
        <v>30</v>
      </c>
      <c r="B64" s="27">
        <v>327.11200000000002</v>
      </c>
      <c r="C64" s="25">
        <f t="shared" si="12"/>
        <v>330.07534056633222</v>
      </c>
      <c r="D64">
        <f t="shared" si="1"/>
        <v>656100000000</v>
      </c>
      <c r="E64">
        <f t="shared" si="2"/>
        <v>21870000000</v>
      </c>
      <c r="F64">
        <f t="shared" si="3"/>
        <v>729000000</v>
      </c>
      <c r="G64">
        <f t="shared" si="4"/>
        <v>24300000</v>
      </c>
      <c r="H64">
        <f t="shared" si="5"/>
        <v>810000</v>
      </c>
      <c r="I64">
        <f t="shared" si="6"/>
        <v>27000</v>
      </c>
      <c r="J64">
        <f t="shared" si="7"/>
        <v>900</v>
      </c>
      <c r="K64">
        <f t="shared" si="8"/>
        <v>30</v>
      </c>
    </row>
    <row r="65" spans="1:11" x14ac:dyDescent="0.25">
      <c r="A65" s="1">
        <f t="shared" si="9"/>
        <v>31</v>
      </c>
      <c r="B65" s="27">
        <v>312.464</v>
      </c>
      <c r="C65" s="25">
        <f t="shared" si="12"/>
        <v>326.14172628627375</v>
      </c>
      <c r="D65">
        <f t="shared" si="1"/>
        <v>852891037441</v>
      </c>
      <c r="E65">
        <f t="shared" si="2"/>
        <v>27512614111</v>
      </c>
      <c r="F65">
        <f t="shared" si="3"/>
        <v>887503681</v>
      </c>
      <c r="G65">
        <f t="shared" si="4"/>
        <v>28629151</v>
      </c>
      <c r="H65">
        <f t="shared" si="5"/>
        <v>923521</v>
      </c>
      <c r="I65">
        <f t="shared" si="6"/>
        <v>29791</v>
      </c>
      <c r="J65">
        <f t="shared" si="7"/>
        <v>961</v>
      </c>
      <c r="K65">
        <f t="shared" si="8"/>
        <v>31</v>
      </c>
    </row>
    <row r="66" spans="1:11" x14ac:dyDescent="0.25">
      <c r="A66" s="1">
        <f t="shared" si="9"/>
        <v>32</v>
      </c>
      <c r="B66" s="27">
        <v>321.81700000000001</v>
      </c>
      <c r="C66" s="25">
        <f t="shared" si="12"/>
        <v>322.61279483088902</v>
      </c>
      <c r="D66">
        <f t="shared" si="1"/>
        <v>1099511627776</v>
      </c>
      <c r="E66">
        <f t="shared" si="2"/>
        <v>34359738368</v>
      </c>
      <c r="F66">
        <f t="shared" si="3"/>
        <v>1073741824</v>
      </c>
      <c r="G66">
        <f t="shared" si="4"/>
        <v>33554432</v>
      </c>
      <c r="H66">
        <f t="shared" si="5"/>
        <v>1048576</v>
      </c>
      <c r="I66">
        <f t="shared" si="6"/>
        <v>32768</v>
      </c>
      <c r="J66">
        <f t="shared" si="7"/>
        <v>1024</v>
      </c>
      <c r="K66">
        <f t="shared" si="8"/>
        <v>32</v>
      </c>
    </row>
    <row r="67" spans="1:11" x14ac:dyDescent="0.25">
      <c r="A67" s="1">
        <f t="shared" si="9"/>
        <v>33</v>
      </c>
      <c r="B67" s="27">
        <v>319.16899999999998</v>
      </c>
      <c r="C67" s="25">
        <f t="shared" si="12"/>
        <v>319.44301226189918</v>
      </c>
      <c r="D67">
        <f t="shared" si="1"/>
        <v>1406408618241</v>
      </c>
      <c r="E67">
        <f t="shared" si="2"/>
        <v>42618442977</v>
      </c>
      <c r="F67">
        <f t="shared" si="3"/>
        <v>1291467969</v>
      </c>
      <c r="G67">
        <f t="shared" si="4"/>
        <v>39135393</v>
      </c>
      <c r="H67">
        <f t="shared" si="5"/>
        <v>1185921</v>
      </c>
      <c r="I67">
        <f t="shared" si="6"/>
        <v>35937</v>
      </c>
      <c r="J67">
        <f t="shared" si="7"/>
        <v>1089</v>
      </c>
      <c r="K67">
        <f t="shared" si="8"/>
        <v>33</v>
      </c>
    </row>
    <row r="68" spans="1:11" x14ac:dyDescent="0.25">
      <c r="A68" s="1">
        <f t="shared" si="9"/>
        <v>34</v>
      </c>
      <c r="B68" s="27">
        <v>316.52199999999999</v>
      </c>
      <c r="C68" s="25">
        <f t="shared" si="12"/>
        <v>316.59025070503958</v>
      </c>
      <c r="D68">
        <f t="shared" si="1"/>
        <v>1785793904896</v>
      </c>
      <c r="E68">
        <f t="shared" si="2"/>
        <v>52523350144</v>
      </c>
      <c r="F68">
        <f t="shared" si="3"/>
        <v>1544804416</v>
      </c>
      <c r="G68">
        <f t="shared" si="4"/>
        <v>45435424</v>
      </c>
      <c r="H68">
        <f t="shared" si="5"/>
        <v>1336336</v>
      </c>
      <c r="I68">
        <f t="shared" si="6"/>
        <v>39304</v>
      </c>
      <c r="J68">
        <f t="shared" si="7"/>
        <v>1156</v>
      </c>
      <c r="K68">
        <f t="shared" si="8"/>
        <v>34</v>
      </c>
    </row>
    <row r="69" spans="1:11" x14ac:dyDescent="0.25">
      <c r="A69" s="1">
        <f t="shared" si="9"/>
        <v>35</v>
      </c>
      <c r="B69" s="27">
        <v>313.87400000000002</v>
      </c>
      <c r="C69" s="25">
        <f t="shared" si="12"/>
        <v>314.01570340332614</v>
      </c>
      <c r="D69">
        <f t="shared" si="1"/>
        <v>2251875390625</v>
      </c>
      <c r="E69">
        <f t="shared" si="2"/>
        <v>64339296875</v>
      </c>
      <c r="F69">
        <f t="shared" si="3"/>
        <v>1838265625</v>
      </c>
      <c r="G69">
        <f t="shared" si="4"/>
        <v>52521875</v>
      </c>
      <c r="H69">
        <f t="shared" si="5"/>
        <v>1500625</v>
      </c>
      <c r="I69">
        <f t="shared" si="6"/>
        <v>42875</v>
      </c>
      <c r="J69">
        <f t="shared" si="7"/>
        <v>1225</v>
      </c>
      <c r="K69">
        <f t="shared" si="8"/>
        <v>35</v>
      </c>
    </row>
    <row r="70" spans="1:11" x14ac:dyDescent="0.25">
      <c r="A70" s="1">
        <f t="shared" si="9"/>
        <v>36</v>
      </c>
      <c r="B70" s="27">
        <v>312.16399999999999</v>
      </c>
      <c r="C70" s="25">
        <f t="shared" si="12"/>
        <v>311.683799770321</v>
      </c>
      <c r="D70">
        <f t="shared" si="1"/>
        <v>2821109907456</v>
      </c>
      <c r="E70">
        <f t="shared" si="2"/>
        <v>78364164096</v>
      </c>
      <c r="F70">
        <f t="shared" si="3"/>
        <v>2176782336</v>
      </c>
      <c r="G70">
        <f t="shared" si="4"/>
        <v>60466176</v>
      </c>
      <c r="H70">
        <f t="shared" si="5"/>
        <v>1679616</v>
      </c>
      <c r="I70">
        <f t="shared" si="6"/>
        <v>46656</v>
      </c>
      <c r="J70">
        <f t="shared" si="7"/>
        <v>1296</v>
      </c>
      <c r="K70">
        <f t="shared" si="8"/>
        <v>36</v>
      </c>
    </row>
    <row r="71" spans="1:11" x14ac:dyDescent="0.25">
      <c r="A71" s="1">
        <f t="shared" si="9"/>
        <v>37</v>
      </c>
      <c r="B71" s="27">
        <v>310.45400000000001</v>
      </c>
      <c r="C71" s="25">
        <f t="shared" si="12"/>
        <v>309.56212044340282</v>
      </c>
      <c r="D71">
        <f t="shared" si="1"/>
        <v>3512479453921</v>
      </c>
      <c r="E71">
        <f t="shared" si="2"/>
        <v>94931877133</v>
      </c>
      <c r="F71">
        <f t="shared" si="3"/>
        <v>2565726409</v>
      </c>
      <c r="G71">
        <f t="shared" si="4"/>
        <v>69343957</v>
      </c>
      <c r="H71">
        <f t="shared" si="5"/>
        <v>1874161</v>
      </c>
      <c r="I71">
        <f t="shared" si="6"/>
        <v>50653</v>
      </c>
      <c r="J71">
        <f t="shared" si="7"/>
        <v>1369</v>
      </c>
      <c r="K71">
        <f t="shared" si="8"/>
        <v>37</v>
      </c>
    </row>
    <row r="72" spans="1:11" x14ac:dyDescent="0.25">
      <c r="A72" s="1">
        <f t="shared" si="9"/>
        <v>38</v>
      </c>
      <c r="B72" s="27">
        <v>308.74400000000003</v>
      </c>
      <c r="C72" s="25">
        <f t="shared" si="12"/>
        <v>307.62131233703076</v>
      </c>
      <c r="D72">
        <f t="shared" si="1"/>
        <v>4347792138496</v>
      </c>
      <c r="E72">
        <f t="shared" si="2"/>
        <v>114415582592</v>
      </c>
      <c r="F72">
        <f t="shared" si="3"/>
        <v>3010936384</v>
      </c>
      <c r="G72">
        <f t="shared" si="4"/>
        <v>79235168</v>
      </c>
      <c r="H72">
        <f t="shared" si="5"/>
        <v>2085136</v>
      </c>
      <c r="I72">
        <f t="shared" si="6"/>
        <v>54872</v>
      </c>
      <c r="J72">
        <f t="shared" si="7"/>
        <v>1444</v>
      </c>
      <c r="K72">
        <f t="shared" si="8"/>
        <v>38</v>
      </c>
    </row>
    <row r="73" spans="1:11" x14ac:dyDescent="0.25">
      <c r="A73" s="1">
        <f t="shared" si="9"/>
        <v>39</v>
      </c>
      <c r="B73" s="27">
        <v>307.03399999999999</v>
      </c>
      <c r="C73" s="25">
        <f t="shared" si="12"/>
        <v>305.83500369601461</v>
      </c>
      <c r="D73">
        <f t="shared" si="1"/>
        <v>5352009260481</v>
      </c>
      <c r="E73">
        <f t="shared" si="2"/>
        <v>137231006679</v>
      </c>
      <c r="F73">
        <f t="shared" si="3"/>
        <v>3518743761</v>
      </c>
      <c r="G73">
        <f t="shared" si="4"/>
        <v>90224199</v>
      </c>
      <c r="H73">
        <f t="shared" si="5"/>
        <v>2313441</v>
      </c>
      <c r="I73">
        <f t="shared" si="6"/>
        <v>59319</v>
      </c>
      <c r="J73">
        <f t="shared" si="7"/>
        <v>1521</v>
      </c>
      <c r="K73">
        <f t="shared" si="8"/>
        <v>39</v>
      </c>
    </row>
    <row r="74" spans="1:11" x14ac:dyDescent="0.25">
      <c r="A74" s="1">
        <f t="shared" si="9"/>
        <v>40</v>
      </c>
      <c r="B74" s="27">
        <v>305.32400000000001</v>
      </c>
      <c r="C74" s="25">
        <f t="shared" si="12"/>
        <v>304.17971914878012</v>
      </c>
      <c r="D74">
        <f t="shared" si="1"/>
        <v>6553600000000</v>
      </c>
      <c r="E74">
        <f t="shared" si="2"/>
        <v>163840000000</v>
      </c>
      <c r="F74">
        <f t="shared" si="3"/>
        <v>4096000000</v>
      </c>
      <c r="G74">
        <f t="shared" si="4"/>
        <v>102400000</v>
      </c>
      <c r="H74">
        <f t="shared" si="5"/>
        <v>2560000</v>
      </c>
      <c r="I74">
        <f t="shared" si="6"/>
        <v>64000</v>
      </c>
      <c r="J74">
        <f t="shared" si="7"/>
        <v>1600</v>
      </c>
      <c r="K74">
        <f t="shared" si="8"/>
        <v>40</v>
      </c>
    </row>
    <row r="75" spans="1:11" x14ac:dyDescent="0.25">
      <c r="A75" s="1">
        <f t="shared" si="9"/>
        <v>41</v>
      </c>
      <c r="B75" s="27">
        <v>303.95499999999998</v>
      </c>
      <c r="C75" s="25">
        <f t="shared" si="12"/>
        <v>302.6347947606364</v>
      </c>
      <c r="D75">
        <f t="shared" si="1"/>
        <v>7984925229121</v>
      </c>
      <c r="E75">
        <f t="shared" si="2"/>
        <v>194754273881</v>
      </c>
      <c r="F75">
        <f t="shared" si="3"/>
        <v>4750104241</v>
      </c>
      <c r="G75">
        <f t="shared" si="4"/>
        <v>115856201</v>
      </c>
      <c r="H75">
        <f t="shared" si="5"/>
        <v>2825761</v>
      </c>
      <c r="I75">
        <f t="shared" si="6"/>
        <v>68921</v>
      </c>
      <c r="J75">
        <f t="shared" si="7"/>
        <v>1681</v>
      </c>
      <c r="K75">
        <f t="shared" si="8"/>
        <v>41</v>
      </c>
    </row>
    <row r="76" spans="1:11" x14ac:dyDescent="0.25">
      <c r="A76" s="1">
        <f t="shared" si="9"/>
        <v>42</v>
      </c>
      <c r="B76" s="27">
        <v>302.58600000000001</v>
      </c>
      <c r="C76" s="25">
        <f t="shared" si="12"/>
        <v>301.1822930870444</v>
      </c>
      <c r="D76">
        <f t="shared" si="1"/>
        <v>9682651996416</v>
      </c>
      <c r="E76">
        <f t="shared" si="2"/>
        <v>230539333248</v>
      </c>
      <c r="F76">
        <f t="shared" si="3"/>
        <v>5489031744</v>
      </c>
      <c r="G76">
        <f t="shared" si="4"/>
        <v>130691232</v>
      </c>
      <c r="H76">
        <f t="shared" si="5"/>
        <v>3111696</v>
      </c>
      <c r="I76">
        <f t="shared" si="6"/>
        <v>74088</v>
      </c>
      <c r="J76">
        <f t="shared" si="7"/>
        <v>1764</v>
      </c>
      <c r="K76">
        <f t="shared" si="8"/>
        <v>42</v>
      </c>
    </row>
    <row r="77" spans="1:11" x14ac:dyDescent="0.25">
      <c r="A77" s="1">
        <f t="shared" si="9"/>
        <v>43</v>
      </c>
      <c r="B77" s="27">
        <v>301.21699999999998</v>
      </c>
      <c r="C77" s="25">
        <f t="shared" si="12"/>
        <v>299.80691822688163</v>
      </c>
      <c r="D77">
        <f t="shared" si="1"/>
        <v>11688200277601</v>
      </c>
      <c r="E77">
        <f t="shared" si="2"/>
        <v>271818611107</v>
      </c>
      <c r="F77">
        <f t="shared" si="3"/>
        <v>6321363049</v>
      </c>
      <c r="G77">
        <f t="shared" si="4"/>
        <v>147008443</v>
      </c>
      <c r="H77">
        <f t="shared" si="5"/>
        <v>3418801</v>
      </c>
      <c r="I77">
        <f t="shared" si="6"/>
        <v>79507</v>
      </c>
      <c r="J77">
        <f t="shared" si="7"/>
        <v>1849</v>
      </c>
      <c r="K77">
        <f t="shared" si="8"/>
        <v>43</v>
      </c>
    </row>
    <row r="78" spans="1:11" x14ac:dyDescent="0.25">
      <c r="A78" s="1">
        <f t="shared" si="9"/>
        <v>44</v>
      </c>
      <c r="B78" s="27">
        <v>299.84800000000001</v>
      </c>
      <c r="C78" s="25">
        <f t="shared" si="12"/>
        <v>298.49593087571293</v>
      </c>
      <c r="D78">
        <f t="shared" si="1"/>
        <v>14048223625216</v>
      </c>
      <c r="E78">
        <f t="shared" si="2"/>
        <v>319277809664</v>
      </c>
      <c r="F78">
        <f t="shared" si="3"/>
        <v>7256313856</v>
      </c>
      <c r="G78">
        <f t="shared" si="4"/>
        <v>164916224</v>
      </c>
      <c r="H78">
        <f t="shared" si="5"/>
        <v>3748096</v>
      </c>
      <c r="I78">
        <f t="shared" si="6"/>
        <v>85184</v>
      </c>
      <c r="J78">
        <f t="shared" si="7"/>
        <v>1936</v>
      </c>
      <c r="K78">
        <f t="shared" si="8"/>
        <v>44</v>
      </c>
    </row>
    <row r="79" spans="1:11" x14ac:dyDescent="0.25">
      <c r="A79" s="1">
        <f t="shared" si="9"/>
        <v>45</v>
      </c>
      <c r="B79" s="27">
        <v>298.47899999999998</v>
      </c>
      <c r="C79" s="25">
        <f t="shared" si="12"/>
        <v>297.23906337905419</v>
      </c>
      <c r="D79">
        <f t="shared" si="1"/>
        <v>16815125390625</v>
      </c>
      <c r="E79">
        <f t="shared" si="2"/>
        <v>373669453125</v>
      </c>
      <c r="F79">
        <f t="shared" si="3"/>
        <v>8303765625</v>
      </c>
      <c r="G79">
        <f t="shared" si="4"/>
        <v>184528125</v>
      </c>
      <c r="H79">
        <f t="shared" si="5"/>
        <v>4100625</v>
      </c>
      <c r="I79">
        <f t="shared" si="6"/>
        <v>91125</v>
      </c>
      <c r="J79">
        <f t="shared" si="7"/>
        <v>2025</v>
      </c>
      <c r="K79">
        <f t="shared" si="8"/>
        <v>45</v>
      </c>
    </row>
    <row r="80" spans="1:11" x14ac:dyDescent="0.25">
      <c r="A80" s="1">
        <f t="shared" si="9"/>
        <v>46</v>
      </c>
      <c r="B80" s="27">
        <v>297.08100000000002</v>
      </c>
      <c r="C80" s="25">
        <f t="shared" si="12"/>
        <v>296.02843478564228</v>
      </c>
      <c r="D80">
        <f t="shared" si="1"/>
        <v>20047612231936</v>
      </c>
      <c r="E80">
        <f t="shared" si="2"/>
        <v>435817657216</v>
      </c>
      <c r="F80">
        <f t="shared" si="3"/>
        <v>9474296896</v>
      </c>
      <c r="G80">
        <f t="shared" si="4"/>
        <v>205962976</v>
      </c>
      <c r="H80">
        <f t="shared" si="5"/>
        <v>4477456</v>
      </c>
      <c r="I80">
        <f t="shared" si="6"/>
        <v>97336</v>
      </c>
      <c r="J80">
        <f t="shared" si="7"/>
        <v>2116</v>
      </c>
      <c r="K80">
        <f t="shared" si="8"/>
        <v>46</v>
      </c>
    </row>
    <row r="81" spans="1:11" x14ac:dyDescent="0.25">
      <c r="A81" s="1">
        <f t="shared" si="9"/>
        <v>47</v>
      </c>
      <c r="B81" s="27">
        <v>295.68400000000003</v>
      </c>
      <c r="C81" s="25">
        <f t="shared" si="12"/>
        <v>294.85846590069923</v>
      </c>
      <c r="D81">
        <f t="shared" si="1"/>
        <v>23811286661761</v>
      </c>
      <c r="E81">
        <f t="shared" si="2"/>
        <v>506623120463</v>
      </c>
      <c r="F81">
        <f t="shared" si="3"/>
        <v>10779215329</v>
      </c>
      <c r="G81">
        <f t="shared" si="4"/>
        <v>229345007</v>
      </c>
      <c r="H81">
        <f t="shared" si="5"/>
        <v>4879681</v>
      </c>
      <c r="I81">
        <f t="shared" si="6"/>
        <v>103823</v>
      </c>
      <c r="J81">
        <f t="shared" si="7"/>
        <v>2209</v>
      </c>
      <c r="K81">
        <f t="shared" si="8"/>
        <v>47</v>
      </c>
    </row>
    <row r="82" spans="1:11" x14ac:dyDescent="0.25">
      <c r="A82" s="1">
        <f t="shared" si="9"/>
        <v>48</v>
      </c>
      <c r="B82" s="27">
        <v>294.28699999999998</v>
      </c>
      <c r="C82" s="25">
        <f t="shared" si="12"/>
        <v>293.72579433920328</v>
      </c>
      <c r="D82">
        <f t="shared" si="1"/>
        <v>28179280429056</v>
      </c>
      <c r="E82">
        <f t="shared" si="2"/>
        <v>587068342272</v>
      </c>
      <c r="F82">
        <f t="shared" si="3"/>
        <v>12230590464</v>
      </c>
      <c r="G82">
        <f t="shared" si="4"/>
        <v>254803968</v>
      </c>
      <c r="H82">
        <f t="shared" si="5"/>
        <v>5308416</v>
      </c>
      <c r="I82">
        <f t="shared" si="6"/>
        <v>110592</v>
      </c>
      <c r="J82">
        <f t="shared" si="7"/>
        <v>2304</v>
      </c>
      <c r="K82">
        <f t="shared" si="8"/>
        <v>48</v>
      </c>
    </row>
    <row r="83" spans="1:11" x14ac:dyDescent="0.25">
      <c r="A83" s="1">
        <f t="shared" si="9"/>
        <v>49</v>
      </c>
      <c r="B83" s="27">
        <v>292.89</v>
      </c>
      <c r="C83" s="25">
        <f t="shared" si="12"/>
        <v>292.62918957915417</v>
      </c>
      <c r="D83">
        <f t="shared" si="1"/>
        <v>33232930569601</v>
      </c>
      <c r="E83">
        <f t="shared" si="2"/>
        <v>678223072849</v>
      </c>
      <c r="F83">
        <f t="shared" si="3"/>
        <v>13841287201</v>
      </c>
      <c r="G83">
        <f t="shared" si="4"/>
        <v>282475249</v>
      </c>
      <c r="H83">
        <f t="shared" si="5"/>
        <v>5764801</v>
      </c>
      <c r="I83">
        <f t="shared" si="6"/>
        <v>117649</v>
      </c>
      <c r="J83">
        <f t="shared" si="7"/>
        <v>2401</v>
      </c>
      <c r="K83">
        <f t="shared" si="8"/>
        <v>49</v>
      </c>
    </row>
    <row r="84" spans="1:11" x14ac:dyDescent="0.25">
      <c r="A84" s="1">
        <f t="shared" si="9"/>
        <v>50</v>
      </c>
      <c r="B84" s="27">
        <v>291.49200000000002</v>
      </c>
      <c r="C84" s="25">
        <f t="shared" si="12"/>
        <v>291.56946801483718</v>
      </c>
      <c r="D84">
        <f t="shared" si="1"/>
        <v>39062500000000</v>
      </c>
      <c r="E84">
        <f t="shared" si="2"/>
        <v>781250000000</v>
      </c>
      <c r="F84">
        <f t="shared" si="3"/>
        <v>15625000000</v>
      </c>
      <c r="G84">
        <f t="shared" si="4"/>
        <v>312500000</v>
      </c>
      <c r="H84">
        <f t="shared" si="5"/>
        <v>6250000</v>
      </c>
      <c r="I84">
        <f t="shared" si="6"/>
        <v>125000</v>
      </c>
      <c r="J84">
        <f t="shared" si="7"/>
        <v>2500</v>
      </c>
      <c r="K84">
        <f t="shared" si="8"/>
        <v>50</v>
      </c>
    </row>
    <row r="85" spans="1:11" x14ac:dyDescent="0.25">
      <c r="A85" s="1">
        <f t="shared" si="9"/>
        <v>51</v>
      </c>
      <c r="B85" s="27">
        <v>289.35300000000001</v>
      </c>
      <c r="C85" s="25">
        <f t="shared" si="12"/>
        <v>290.54940801009752</v>
      </c>
      <c r="D85">
        <f t="shared" si="1"/>
        <v>45767944570401</v>
      </c>
      <c r="E85">
        <f t="shared" si="2"/>
        <v>897410677851</v>
      </c>
      <c r="F85">
        <f t="shared" si="3"/>
        <v>17596287801</v>
      </c>
      <c r="G85">
        <f t="shared" si="4"/>
        <v>345025251</v>
      </c>
      <c r="H85">
        <f t="shared" si="5"/>
        <v>6765201</v>
      </c>
      <c r="I85">
        <f t="shared" si="6"/>
        <v>132651</v>
      </c>
      <c r="J85">
        <f t="shared" si="7"/>
        <v>2601</v>
      </c>
      <c r="K85">
        <f t="shared" si="8"/>
        <v>51</v>
      </c>
    </row>
    <row r="86" spans="1:11" x14ac:dyDescent="0.25">
      <c r="A86" s="1">
        <f t="shared" si="9"/>
        <v>52</v>
      </c>
      <c r="B86" s="27">
        <v>289.35300000000001</v>
      </c>
      <c r="C86" s="25">
        <f t="shared" si="12"/>
        <v>289.5736649516025</v>
      </c>
      <c r="D86">
        <f t="shared" si="1"/>
        <v>53459728531456</v>
      </c>
      <c r="E86">
        <f t="shared" si="2"/>
        <v>1028071702528</v>
      </c>
      <c r="F86">
        <f t="shared" si="3"/>
        <v>19770609664</v>
      </c>
      <c r="G86">
        <f t="shared" si="4"/>
        <v>380204032</v>
      </c>
      <c r="H86">
        <f t="shared" si="5"/>
        <v>7311616</v>
      </c>
      <c r="I86">
        <f t="shared" si="6"/>
        <v>140608</v>
      </c>
      <c r="J86">
        <f t="shared" si="7"/>
        <v>2704</v>
      </c>
      <c r="K86">
        <f t="shared" si="8"/>
        <v>52</v>
      </c>
    </row>
    <row r="87" spans="1:11" x14ac:dyDescent="0.25">
      <c r="A87" s="1">
        <f t="shared" si="9"/>
        <v>53</v>
      </c>
      <c r="B87" s="27">
        <v>288.28300000000002</v>
      </c>
      <c r="C87" s="25">
        <f t="shared" si="12"/>
        <v>288.64868630210685</v>
      </c>
      <c r="D87">
        <f t="shared" si="1"/>
        <v>62259690411361</v>
      </c>
      <c r="E87">
        <f t="shared" si="2"/>
        <v>1174711139837</v>
      </c>
      <c r="F87">
        <f t="shared" si="3"/>
        <v>22164361129</v>
      </c>
      <c r="G87">
        <f t="shared" si="4"/>
        <v>418195493</v>
      </c>
      <c r="H87">
        <f t="shared" si="5"/>
        <v>7890481</v>
      </c>
      <c r="I87">
        <f t="shared" si="6"/>
        <v>148877</v>
      </c>
      <c r="J87">
        <f t="shared" si="7"/>
        <v>2809</v>
      </c>
      <c r="K87">
        <f t="shared" si="8"/>
        <v>53</v>
      </c>
    </row>
    <row r="88" spans="1:11" x14ac:dyDescent="0.25">
      <c r="A88" s="1">
        <f t="shared" si="9"/>
        <v>54</v>
      </c>
      <c r="B88" s="27">
        <v>287.214</v>
      </c>
      <c r="C88" s="25">
        <f t="shared" si="12"/>
        <v>287.78262665372677</v>
      </c>
      <c r="D88">
        <f t="shared" si="1"/>
        <v>72301961339136</v>
      </c>
      <c r="E88">
        <f t="shared" si="2"/>
        <v>1338925209984</v>
      </c>
      <c r="F88">
        <f t="shared" si="3"/>
        <v>24794911296</v>
      </c>
      <c r="G88">
        <f t="shared" si="4"/>
        <v>459165024</v>
      </c>
      <c r="H88">
        <f t="shared" si="5"/>
        <v>8503056</v>
      </c>
      <c r="I88">
        <f t="shared" si="6"/>
        <v>157464</v>
      </c>
      <c r="J88">
        <f t="shared" si="7"/>
        <v>2916</v>
      </c>
      <c r="K88">
        <f t="shared" si="8"/>
        <v>54</v>
      </c>
    </row>
    <row r="89" spans="1:11" x14ac:dyDescent="0.25">
      <c r="A89" s="1">
        <f t="shared" si="9"/>
        <v>55</v>
      </c>
      <c r="B89" s="27">
        <v>286.14400000000001</v>
      </c>
      <c r="C89" s="25">
        <f t="shared" si="12"/>
        <v>286.98526278120016</v>
      </c>
      <c r="D89">
        <f t="shared" si="1"/>
        <v>83733937890625</v>
      </c>
      <c r="E89">
        <f t="shared" si="2"/>
        <v>1522435234375</v>
      </c>
      <c r="F89">
        <f t="shared" si="3"/>
        <v>27680640625</v>
      </c>
      <c r="G89">
        <f t="shared" si="4"/>
        <v>503284375</v>
      </c>
      <c r="H89">
        <f t="shared" si="5"/>
        <v>9150625</v>
      </c>
      <c r="I89">
        <f t="shared" si="6"/>
        <v>166375</v>
      </c>
      <c r="J89">
        <f t="shared" si="7"/>
        <v>3025</v>
      </c>
      <c r="K89">
        <f t="shared" si="8"/>
        <v>55</v>
      </c>
    </row>
    <row r="90" spans="1:11" x14ac:dyDescent="0.25">
      <c r="A90" s="1">
        <f t="shared" si="9"/>
        <v>56</v>
      </c>
      <c r="B90" s="27">
        <v>285.53899999999999</v>
      </c>
      <c r="C90" s="25">
        <f t="shared" si="12"/>
        <v>286.26790869515889</v>
      </c>
      <c r="D90">
        <f t="shared" si="1"/>
        <v>96717311574016</v>
      </c>
      <c r="E90">
        <f t="shared" si="2"/>
        <v>1727094849536</v>
      </c>
      <c r="F90">
        <f t="shared" si="3"/>
        <v>30840979456</v>
      </c>
      <c r="G90">
        <f t="shared" si="4"/>
        <v>550731776</v>
      </c>
      <c r="H90">
        <f t="shared" si="5"/>
        <v>9834496</v>
      </c>
      <c r="I90">
        <f t="shared" si="6"/>
        <v>175616</v>
      </c>
      <c r="J90">
        <f t="shared" si="7"/>
        <v>3136</v>
      </c>
      <c r="K90">
        <f t="shared" si="8"/>
        <v>56</v>
      </c>
    </row>
    <row r="91" spans="1:11" x14ac:dyDescent="0.25">
      <c r="A91" s="1">
        <f t="shared" si="9"/>
        <v>57</v>
      </c>
      <c r="B91" s="27">
        <v>284.93400000000003</v>
      </c>
      <c r="C91" s="25">
        <f t="shared" si="12"/>
        <v>285.64333069539271</v>
      </c>
      <c r="D91">
        <f t="shared" si="1"/>
        <v>111429157112001</v>
      </c>
      <c r="E91">
        <f t="shared" si="2"/>
        <v>1954897493193</v>
      </c>
      <c r="F91">
        <f t="shared" si="3"/>
        <v>34296447249</v>
      </c>
      <c r="G91">
        <f t="shared" si="4"/>
        <v>601692057</v>
      </c>
      <c r="H91">
        <f t="shared" si="5"/>
        <v>10556001</v>
      </c>
      <c r="I91">
        <f t="shared" si="6"/>
        <v>185193</v>
      </c>
      <c r="J91">
        <f t="shared" si="7"/>
        <v>3249</v>
      </c>
      <c r="K91">
        <f t="shared" si="8"/>
        <v>57</v>
      </c>
    </row>
    <row r="92" spans="1:11" x14ac:dyDescent="0.25">
      <c r="A92" s="1">
        <f t="shared" si="9"/>
        <v>58</v>
      </c>
      <c r="B92" s="27">
        <v>284.32799999999997</v>
      </c>
      <c r="C92" s="25">
        <f t="shared" si="12"/>
        <v>285.12566242411913</v>
      </c>
      <c r="D92">
        <f t="shared" si="1"/>
        <v>128063081718016</v>
      </c>
      <c r="E92">
        <f t="shared" si="2"/>
        <v>2207984167552</v>
      </c>
      <c r="F92">
        <f t="shared" si="3"/>
        <v>38068692544</v>
      </c>
      <c r="G92">
        <f t="shared" si="4"/>
        <v>656356768</v>
      </c>
      <c r="H92">
        <f t="shared" si="5"/>
        <v>11316496</v>
      </c>
      <c r="I92">
        <f t="shared" si="6"/>
        <v>195112</v>
      </c>
      <c r="J92">
        <f t="shared" si="7"/>
        <v>3364</v>
      </c>
      <c r="K92">
        <f t="shared" si="8"/>
        <v>58</v>
      </c>
    </row>
    <row r="93" spans="1:11" x14ac:dyDescent="0.25">
      <c r="A93" s="1">
        <f t="shared" si="9"/>
        <v>59</v>
      </c>
      <c r="B93" s="27">
        <v>283.72300000000001</v>
      </c>
      <c r="C93" s="25">
        <f t="shared" si="12"/>
        <v>284.7303199192479</v>
      </c>
      <c r="D93">
        <f t="shared" si="1"/>
        <v>146830437604321</v>
      </c>
      <c r="E93">
        <f t="shared" si="2"/>
        <v>2488651484819</v>
      </c>
      <c r="F93">
        <f t="shared" si="3"/>
        <v>42180533641</v>
      </c>
      <c r="G93">
        <f t="shared" si="4"/>
        <v>714924299</v>
      </c>
      <c r="H93">
        <f t="shared" si="5"/>
        <v>12117361</v>
      </c>
      <c r="I93">
        <f t="shared" si="6"/>
        <v>205379</v>
      </c>
      <c r="J93">
        <f t="shared" si="7"/>
        <v>3481</v>
      </c>
      <c r="K93">
        <f t="shared" si="8"/>
        <v>59</v>
      </c>
    </row>
    <row r="94" spans="1:11" x14ac:dyDescent="0.25">
      <c r="A94" s="1">
        <f t="shared" si="9"/>
        <v>60</v>
      </c>
      <c r="B94" s="27">
        <v>283.11700000000002</v>
      </c>
      <c r="C94" s="25">
        <f t="shared" si="12"/>
        <v>284.47391666765179</v>
      </c>
      <c r="D94">
        <f t="shared" si="1"/>
        <v>167961600000000</v>
      </c>
      <c r="E94">
        <f t="shared" si="2"/>
        <v>2799360000000</v>
      </c>
      <c r="F94">
        <f t="shared" si="3"/>
        <v>46656000000</v>
      </c>
      <c r="G94">
        <f t="shared" si="4"/>
        <v>777600000</v>
      </c>
      <c r="H94">
        <f t="shared" si="5"/>
        <v>12960000</v>
      </c>
      <c r="I94">
        <f t="shared" si="6"/>
        <v>216000</v>
      </c>
      <c r="J94">
        <f t="shared" si="7"/>
        <v>3600</v>
      </c>
      <c r="K94">
        <f t="shared" si="8"/>
        <v>60</v>
      </c>
    </row>
    <row r="95" spans="1:11" x14ac:dyDescent="0.25">
      <c r="A95" s="1">
        <f t="shared" si="9"/>
        <v>61</v>
      </c>
      <c r="B95" s="27">
        <v>283.60500000000002</v>
      </c>
      <c r="C95" s="25">
        <f t="shared" si="12"/>
        <v>284.37417865842554</v>
      </c>
      <c r="D95">
        <f t="shared" si="1"/>
        <v>191707312997281</v>
      </c>
      <c r="E95">
        <f t="shared" si="2"/>
        <v>3142742836021</v>
      </c>
      <c r="F95">
        <f t="shared" si="3"/>
        <v>51520374361</v>
      </c>
      <c r="G95">
        <f t="shared" si="4"/>
        <v>844596301</v>
      </c>
      <c r="H95">
        <f t="shared" si="5"/>
        <v>13845841</v>
      </c>
      <c r="I95">
        <f t="shared" si="6"/>
        <v>226981</v>
      </c>
      <c r="J95">
        <f t="shared" si="7"/>
        <v>3721</v>
      </c>
      <c r="K95">
        <f t="shared" si="8"/>
        <v>61</v>
      </c>
    </row>
    <row r="96" spans="1:11" x14ac:dyDescent="0.25">
      <c r="A96" s="1">
        <f t="shared" si="9"/>
        <v>62</v>
      </c>
      <c r="B96" s="27">
        <v>284.09300000000002</v>
      </c>
      <c r="C96" s="25">
        <f t="shared" si="12"/>
        <v>284.44985943616848</v>
      </c>
      <c r="D96">
        <f t="shared" si="1"/>
        <v>218340105584896</v>
      </c>
      <c r="E96">
        <f t="shared" si="2"/>
        <v>3521614606208</v>
      </c>
      <c r="F96">
        <f t="shared" si="3"/>
        <v>56800235584</v>
      </c>
      <c r="G96">
        <f t="shared" si="4"/>
        <v>916132832</v>
      </c>
      <c r="H96">
        <f t="shared" si="5"/>
        <v>14776336</v>
      </c>
      <c r="I96">
        <f t="shared" si="6"/>
        <v>238328</v>
      </c>
      <c r="J96">
        <f t="shared" si="7"/>
        <v>3844</v>
      </c>
      <c r="K96">
        <f t="shared" si="8"/>
        <v>62</v>
      </c>
    </row>
    <row r="97" spans="1:11" x14ac:dyDescent="0.25">
      <c r="A97" s="1">
        <f t="shared" si="9"/>
        <v>63</v>
      </c>
      <c r="B97" s="27">
        <v>284.58100000000002</v>
      </c>
      <c r="C97" s="25">
        <f t="shared" si="12"/>
        <v>284.72065515423537</v>
      </c>
      <c r="D97">
        <f t="shared" si="1"/>
        <v>248155780267521</v>
      </c>
      <c r="E97">
        <f t="shared" si="2"/>
        <v>3938980639167</v>
      </c>
      <c r="F97">
        <f t="shared" si="3"/>
        <v>62523502209</v>
      </c>
      <c r="G97">
        <f t="shared" si="4"/>
        <v>992436543</v>
      </c>
      <c r="H97">
        <f t="shared" si="5"/>
        <v>15752961</v>
      </c>
      <c r="I97">
        <f t="shared" si="6"/>
        <v>250047</v>
      </c>
      <c r="J97">
        <f t="shared" si="7"/>
        <v>3969</v>
      </c>
      <c r="K97">
        <f t="shared" si="8"/>
        <v>63</v>
      </c>
    </row>
    <row r="98" spans="1:11" x14ac:dyDescent="0.25">
      <c r="A98" s="1">
        <f t="shared" si="9"/>
        <v>64</v>
      </c>
      <c r="B98" s="27">
        <v>285.06900000000002</v>
      </c>
      <c r="C98" s="25">
        <f t="shared" si="12"/>
        <v>285.20711962801306</v>
      </c>
      <c r="D98">
        <f t="shared" si="1"/>
        <v>281474976710656</v>
      </c>
      <c r="E98">
        <f t="shared" si="2"/>
        <v>4398046511104</v>
      </c>
      <c r="F98">
        <f t="shared" si="3"/>
        <v>68719476736</v>
      </c>
      <c r="G98">
        <f t="shared" si="4"/>
        <v>1073741824</v>
      </c>
      <c r="H98">
        <f t="shared" si="5"/>
        <v>16777216</v>
      </c>
      <c r="I98">
        <f t="shared" si="6"/>
        <v>262144</v>
      </c>
      <c r="J98">
        <f t="shared" si="7"/>
        <v>4096</v>
      </c>
      <c r="K98">
        <f t="shared" si="8"/>
        <v>64</v>
      </c>
    </row>
    <row r="99" spans="1:11" x14ac:dyDescent="0.25">
      <c r="A99" s="1">
        <f t="shared" si="9"/>
        <v>65</v>
      </c>
      <c r="B99" s="27">
        <v>285.55700000000002</v>
      </c>
      <c r="C99" s="25">
        <f t="shared" si="12"/>
        <v>285.93057938818629</v>
      </c>
      <c r="D99">
        <f t="shared" si="1"/>
        <v>318644812890625</v>
      </c>
      <c r="E99">
        <f t="shared" si="2"/>
        <v>4902227890625</v>
      </c>
      <c r="F99">
        <f t="shared" si="3"/>
        <v>75418890625</v>
      </c>
      <c r="G99">
        <f t="shared" si="4"/>
        <v>1160290625</v>
      </c>
      <c r="H99">
        <f t="shared" si="5"/>
        <v>17850625</v>
      </c>
      <c r="I99">
        <f t="shared" si="6"/>
        <v>274625</v>
      </c>
      <c r="J99">
        <f t="shared" si="7"/>
        <v>4225</v>
      </c>
      <c r="K99">
        <f t="shared" si="8"/>
        <v>65</v>
      </c>
    </row>
    <row r="100" spans="1:11" x14ac:dyDescent="0.25">
      <c r="A100" s="1">
        <f t="shared" si="9"/>
        <v>66</v>
      </c>
      <c r="B100" s="27">
        <v>287.36399999999998</v>
      </c>
      <c r="C100" s="25">
        <f t="shared" si="12"/>
        <v>286.91304873400077</v>
      </c>
      <c r="D100">
        <f t="shared" ref="D100:D109" si="13">A100^8</f>
        <v>360040606269696</v>
      </c>
      <c r="E100">
        <f t="shared" ref="E100:E109" si="14">A100^7</f>
        <v>5455160701056</v>
      </c>
      <c r="F100">
        <f t="shared" ref="F100:F109" si="15">A100^6</f>
        <v>82653950016</v>
      </c>
      <c r="G100">
        <f t="shared" ref="G100:G109" si="16">A100^5</f>
        <v>1252332576</v>
      </c>
      <c r="H100">
        <f t="shared" ref="H100:H109" si="17">A100^4</f>
        <v>18974736</v>
      </c>
      <c r="I100">
        <f t="shared" ref="I100:I109" si="18">A100^3</f>
        <v>287496</v>
      </c>
      <c r="J100">
        <f t="shared" ref="J100:J109" si="19">A100^2</f>
        <v>4356</v>
      </c>
      <c r="K100">
        <f t="shared" ref="K100:K109" si="20">A100</f>
        <v>66</v>
      </c>
    </row>
    <row r="101" spans="1:11" x14ac:dyDescent="0.25">
      <c r="A101" s="1">
        <f t="shared" si="9"/>
        <v>67</v>
      </c>
      <c r="B101" s="27">
        <v>289.17099999999999</v>
      </c>
      <c r="C101" s="25">
        <f t="shared" si="12"/>
        <v>288.17714478653716</v>
      </c>
      <c r="D101">
        <f t="shared" si="13"/>
        <v>406067677556641</v>
      </c>
      <c r="E101">
        <f t="shared" si="14"/>
        <v>6060711605323</v>
      </c>
      <c r="F101">
        <f t="shared" si="15"/>
        <v>90458382169</v>
      </c>
      <c r="G101">
        <f t="shared" si="16"/>
        <v>1350125107</v>
      </c>
      <c r="H101">
        <f t="shared" si="17"/>
        <v>20151121</v>
      </c>
      <c r="I101">
        <f t="shared" si="18"/>
        <v>300763</v>
      </c>
      <c r="J101">
        <f t="shared" si="19"/>
        <v>4489</v>
      </c>
      <c r="K101">
        <f t="shared" si="20"/>
        <v>67</v>
      </c>
    </row>
    <row r="102" spans="1:11" x14ac:dyDescent="0.25">
      <c r="A102" s="1">
        <f t="shared" si="9"/>
        <v>68</v>
      </c>
      <c r="B102" s="27">
        <v>290.97699999999998</v>
      </c>
      <c r="C102" s="25">
        <f t="shared" si="12"/>
        <v>289.7460025419723</v>
      </c>
      <c r="D102">
        <f t="shared" si="13"/>
        <v>457163239653376</v>
      </c>
      <c r="E102">
        <f t="shared" si="14"/>
        <v>6722988818432</v>
      </c>
      <c r="F102">
        <f t="shared" si="15"/>
        <v>98867482624</v>
      </c>
      <c r="G102">
        <f t="shared" si="16"/>
        <v>1453933568</v>
      </c>
      <c r="H102">
        <f t="shared" si="17"/>
        <v>21381376</v>
      </c>
      <c r="I102">
        <f t="shared" si="18"/>
        <v>314432</v>
      </c>
      <c r="J102">
        <f t="shared" si="19"/>
        <v>4624</v>
      </c>
      <c r="K102">
        <f t="shared" si="20"/>
        <v>68</v>
      </c>
    </row>
    <row r="103" spans="1:11" x14ac:dyDescent="0.25">
      <c r="A103" s="1">
        <f>A102+1</f>
        <v>69</v>
      </c>
      <c r="B103" s="27">
        <v>292.78399999999999</v>
      </c>
      <c r="C103" s="25">
        <f t="shared" si="12"/>
        <v>291.64318992485096</v>
      </c>
      <c r="D103">
        <f t="shared" si="13"/>
        <v>513798374428641</v>
      </c>
      <c r="E103">
        <f t="shared" si="14"/>
        <v>7446353252589</v>
      </c>
      <c r="F103">
        <f t="shared" si="15"/>
        <v>107918163081</v>
      </c>
      <c r="G103">
        <f t="shared" si="16"/>
        <v>1564031349</v>
      </c>
      <c r="H103">
        <f t="shared" si="17"/>
        <v>22667121</v>
      </c>
      <c r="I103">
        <f t="shared" si="18"/>
        <v>328509</v>
      </c>
      <c r="J103">
        <f t="shared" si="19"/>
        <v>4761</v>
      </c>
      <c r="K103">
        <f t="shared" si="20"/>
        <v>69</v>
      </c>
    </row>
    <row r="104" spans="1:11" x14ac:dyDescent="0.25">
      <c r="A104" s="1">
        <f>A103+1</f>
        <v>70</v>
      </c>
      <c r="B104" s="27">
        <v>294.59100000000001</v>
      </c>
      <c r="C104" s="25">
        <f t="shared" si="12"/>
        <v>293.89262284134929</v>
      </c>
      <c r="D104">
        <f t="shared" si="13"/>
        <v>576480100000000</v>
      </c>
      <c r="E104">
        <f t="shared" si="14"/>
        <v>8235430000000</v>
      </c>
      <c r="F104">
        <f t="shared" si="15"/>
        <v>117649000000</v>
      </c>
      <c r="G104">
        <f t="shared" si="16"/>
        <v>1680700000</v>
      </c>
      <c r="H104">
        <f t="shared" si="17"/>
        <v>24010000</v>
      </c>
      <c r="I104">
        <f t="shared" si="18"/>
        <v>343000</v>
      </c>
      <c r="J104">
        <f t="shared" si="19"/>
        <v>4900</v>
      </c>
      <c r="K104">
        <f t="shared" si="20"/>
        <v>70</v>
      </c>
    </row>
    <row r="105" spans="1:11" x14ac:dyDescent="0.25">
      <c r="A105" s="1">
        <f>A104+1</f>
        <v>71</v>
      </c>
      <c r="B105" s="27">
        <v>297.512</v>
      </c>
      <c r="C105" s="25">
        <f t="shared" si="12"/>
        <v>296.51848023254206</v>
      </c>
      <c r="D105">
        <f t="shared" si="13"/>
        <v>645753531245761</v>
      </c>
      <c r="E105">
        <f t="shared" si="14"/>
        <v>9095120158391</v>
      </c>
      <c r="F105">
        <f t="shared" si="15"/>
        <v>128100283921</v>
      </c>
      <c r="G105">
        <f t="shared" si="16"/>
        <v>1804229351</v>
      </c>
      <c r="H105">
        <f t="shared" si="17"/>
        <v>25411681</v>
      </c>
      <c r="I105">
        <f t="shared" si="18"/>
        <v>357911</v>
      </c>
      <c r="J105">
        <f t="shared" si="19"/>
        <v>5041</v>
      </c>
      <c r="K105">
        <f t="shared" si="20"/>
        <v>71</v>
      </c>
    </row>
    <row r="106" spans="1:11" x14ac:dyDescent="0.25">
      <c r="A106" s="1">
        <f>A105+1</f>
        <v>72</v>
      </c>
      <c r="B106" s="27">
        <v>300.43200000000002</v>
      </c>
      <c r="C106" s="25">
        <f t="shared" si="12"/>
        <v>299.54511912767339</v>
      </c>
      <c r="D106">
        <f t="shared" si="13"/>
        <v>722204136308736</v>
      </c>
      <c r="E106">
        <f t="shared" si="14"/>
        <v>10030613004288</v>
      </c>
      <c r="F106">
        <f t="shared" si="15"/>
        <v>139314069504</v>
      </c>
      <c r="G106">
        <f t="shared" si="16"/>
        <v>1934917632</v>
      </c>
      <c r="H106">
        <f t="shared" si="17"/>
        <v>26873856</v>
      </c>
      <c r="I106">
        <f t="shared" si="18"/>
        <v>373248</v>
      </c>
      <c r="J106">
        <f t="shared" si="19"/>
        <v>5184</v>
      </c>
      <c r="K106">
        <f t="shared" si="20"/>
        <v>72</v>
      </c>
    </row>
    <row r="107" spans="1:11" x14ac:dyDescent="0.25">
      <c r="A107" s="1">
        <v>73</v>
      </c>
      <c r="B107" s="27">
        <v>303.35300000000001</v>
      </c>
      <c r="C107" s="25">
        <f t="shared" si="12"/>
        <v>302.99698969742622</v>
      </c>
      <c r="D107">
        <f t="shared" si="13"/>
        <v>806460091894081</v>
      </c>
      <c r="E107">
        <f t="shared" si="14"/>
        <v>11047398519097</v>
      </c>
      <c r="F107">
        <f t="shared" si="15"/>
        <v>151334226289</v>
      </c>
      <c r="G107">
        <f t="shared" si="16"/>
        <v>2073071593</v>
      </c>
      <c r="H107">
        <f t="shared" si="17"/>
        <v>28398241</v>
      </c>
      <c r="I107">
        <f t="shared" si="18"/>
        <v>389017</v>
      </c>
      <c r="J107">
        <f t="shared" si="19"/>
        <v>5329</v>
      </c>
      <c r="K107">
        <f t="shared" si="20"/>
        <v>73</v>
      </c>
    </row>
    <row r="108" spans="1:11" x14ac:dyDescent="0.25">
      <c r="A108" s="1">
        <v>74</v>
      </c>
      <c r="B108" s="27">
        <v>306.274</v>
      </c>
      <c r="C108" s="25">
        <f t="shared" si="12"/>
        <v>306.89855030717627</v>
      </c>
      <c r="D108">
        <f t="shared" si="13"/>
        <v>899194740203776</v>
      </c>
      <c r="E108">
        <f t="shared" si="14"/>
        <v>12151280273024</v>
      </c>
      <c r="F108">
        <f t="shared" si="15"/>
        <v>164206490176</v>
      </c>
      <c r="G108">
        <f t="shared" si="16"/>
        <v>2219006624</v>
      </c>
      <c r="H108">
        <f t="shared" si="17"/>
        <v>29986576</v>
      </c>
      <c r="I108">
        <f t="shared" si="18"/>
        <v>405224</v>
      </c>
      <c r="J108">
        <f t="shared" si="19"/>
        <v>5476</v>
      </c>
      <c r="K108">
        <f t="shared" si="20"/>
        <v>74</v>
      </c>
    </row>
    <row r="109" spans="1:11" x14ac:dyDescent="0.25">
      <c r="A109" s="1">
        <v>75</v>
      </c>
      <c r="B109" s="27">
        <v>309.19499999999999</v>
      </c>
      <c r="C109" s="25">
        <f t="shared" si="12"/>
        <v>311.27418257027693</v>
      </c>
      <c r="D109">
        <f t="shared" si="13"/>
        <v>1001129150390625</v>
      </c>
      <c r="E109">
        <f t="shared" si="14"/>
        <v>13348388671875</v>
      </c>
      <c r="F109">
        <f t="shared" si="15"/>
        <v>177978515625</v>
      </c>
      <c r="G109">
        <f t="shared" si="16"/>
        <v>2373046875</v>
      </c>
      <c r="H109">
        <f t="shared" si="17"/>
        <v>31640625</v>
      </c>
      <c r="I109">
        <f t="shared" si="18"/>
        <v>421875</v>
      </c>
      <c r="J109">
        <f t="shared" si="19"/>
        <v>5625</v>
      </c>
      <c r="K109">
        <f t="shared" si="20"/>
        <v>75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D02C-3BE5-464B-AA83-39A7CAA05778}">
  <dimension ref="A33:P109"/>
  <sheetViews>
    <sheetView topLeftCell="A25" workbookViewId="0">
      <selection activeCell="U32" sqref="U32"/>
    </sheetView>
  </sheetViews>
  <sheetFormatPr defaultRowHeight="15" x14ac:dyDescent="0.25"/>
  <cols>
    <col min="2" max="2" width="11.7109375" bestFit="1" customWidth="1"/>
  </cols>
  <sheetData>
    <row r="33" spans="1:15" ht="15.75" thickBot="1" x14ac:dyDescent="0.3">
      <c r="D33">
        <v>1</v>
      </c>
      <c r="E33">
        <v>2</v>
      </c>
      <c r="F33">
        <v>3</v>
      </c>
      <c r="G33">
        <v>4</v>
      </c>
      <c r="H33">
        <v>5</v>
      </c>
      <c r="I33">
        <v>6</v>
      </c>
      <c r="J33">
        <v>7</v>
      </c>
      <c r="K33">
        <v>8</v>
      </c>
    </row>
    <row r="34" spans="1:15" x14ac:dyDescent="0.25">
      <c r="A34" s="1" t="s">
        <v>0</v>
      </c>
      <c r="B34" s="1" t="s">
        <v>74</v>
      </c>
      <c r="C34" t="s">
        <v>73</v>
      </c>
      <c r="D34" t="s">
        <v>65</v>
      </c>
      <c r="E34" t="s">
        <v>66</v>
      </c>
      <c r="F34" t="s">
        <v>61</v>
      </c>
      <c r="G34" t="s">
        <v>62</v>
      </c>
      <c r="H34" t="s">
        <v>52</v>
      </c>
      <c r="I34" t="s">
        <v>53</v>
      </c>
      <c r="J34" t="s">
        <v>54</v>
      </c>
      <c r="K34" t="s">
        <v>55</v>
      </c>
      <c r="N34" s="11"/>
      <c r="O34" s="11" t="s">
        <v>39</v>
      </c>
    </row>
    <row r="35" spans="1:15" x14ac:dyDescent="0.25">
      <c r="A35" s="2">
        <v>0</v>
      </c>
      <c r="B35" s="8"/>
      <c r="C35" s="28">
        <f>(((A35^3)*$O$36)+((A35^2)*$O$37)+((A35)*$O$38)+$O$35)</f>
        <v>15.772999999999982</v>
      </c>
      <c r="D35">
        <f>A35^8</f>
        <v>0</v>
      </c>
      <c r="E35">
        <f>A35^7</f>
        <v>0</v>
      </c>
      <c r="F35">
        <f>A35^6</f>
        <v>0</v>
      </c>
      <c r="G35">
        <f>A35^5</f>
        <v>0</v>
      </c>
      <c r="H35">
        <f>A35^4</f>
        <v>0</v>
      </c>
      <c r="I35">
        <f>A35^3</f>
        <v>0</v>
      </c>
      <c r="J35">
        <f>A35^2</f>
        <v>0</v>
      </c>
      <c r="K35">
        <f>A35</f>
        <v>0</v>
      </c>
      <c r="N35" s="9" t="s">
        <v>33</v>
      </c>
      <c r="O35" s="9">
        <v>15.772999999999982</v>
      </c>
    </row>
    <row r="36" spans="1:15" x14ac:dyDescent="0.25">
      <c r="A36" s="2">
        <v>2.5</v>
      </c>
      <c r="B36" s="2">
        <v>11.041</v>
      </c>
      <c r="C36" s="2">
        <f t="shared" ref="C36:C39" si="0">(((A36^3)*$O$36)+((A36^2)*$O$37)+((A36)*$O$38)+$O$35)</f>
        <v>11.040999999999999</v>
      </c>
      <c r="D36">
        <f t="shared" ref="D36:D99" si="1">A36^8</f>
        <v>1525.87890625</v>
      </c>
      <c r="E36">
        <f t="shared" ref="E36:E99" si="2">A36^7</f>
        <v>610.3515625</v>
      </c>
      <c r="F36">
        <f t="shared" ref="F36:F99" si="3">A36^6</f>
        <v>244.140625</v>
      </c>
      <c r="G36">
        <f t="shared" ref="G36:G99" si="4">A36^5</f>
        <v>97.65625</v>
      </c>
      <c r="H36">
        <f t="shared" ref="H36:H99" si="5">A36^4</f>
        <v>39.0625</v>
      </c>
      <c r="I36">
        <f t="shared" ref="I36:I99" si="6">A36^3</f>
        <v>15.625</v>
      </c>
      <c r="J36">
        <f t="shared" ref="J36:J99" si="7">A36^2</f>
        <v>6.25</v>
      </c>
      <c r="K36">
        <f t="shared" ref="K36:K99" si="8">A36</f>
        <v>2.5</v>
      </c>
      <c r="N36" s="9" t="s">
        <v>46</v>
      </c>
      <c r="O36" s="9">
        <v>2.6666666666700479E-4</v>
      </c>
    </row>
    <row r="37" spans="1:15" x14ac:dyDescent="0.25">
      <c r="A37" s="2">
        <v>3</v>
      </c>
      <c r="B37" s="2">
        <v>10.092000000000001</v>
      </c>
      <c r="C37" s="2">
        <f t="shared" si="0"/>
        <v>10.091999999999999</v>
      </c>
      <c r="D37">
        <f t="shared" si="1"/>
        <v>6561</v>
      </c>
      <c r="E37">
        <f t="shared" si="2"/>
        <v>2187</v>
      </c>
      <c r="F37">
        <f t="shared" si="3"/>
        <v>729</v>
      </c>
      <c r="G37">
        <f t="shared" si="4"/>
        <v>243</v>
      </c>
      <c r="H37">
        <f t="shared" si="5"/>
        <v>81</v>
      </c>
      <c r="I37">
        <f t="shared" si="6"/>
        <v>27</v>
      </c>
      <c r="J37">
        <f t="shared" si="7"/>
        <v>9</v>
      </c>
      <c r="K37">
        <f t="shared" si="8"/>
        <v>3</v>
      </c>
      <c r="N37" s="9" t="s">
        <v>47</v>
      </c>
      <c r="O37" s="9">
        <v>-3.2000000000039623E-3</v>
      </c>
    </row>
    <row r="38" spans="1:15" ht="15.75" thickBot="1" x14ac:dyDescent="0.3">
      <c r="A38" s="2">
        <f>A37+1</f>
        <v>4</v>
      </c>
      <c r="B38" s="2">
        <v>8.1929999999999996</v>
      </c>
      <c r="C38" s="2">
        <f t="shared" si="0"/>
        <v>8.1929999999999978</v>
      </c>
      <c r="D38">
        <f t="shared" si="1"/>
        <v>65536</v>
      </c>
      <c r="E38">
        <f t="shared" si="2"/>
        <v>16384</v>
      </c>
      <c r="F38">
        <f t="shared" si="3"/>
        <v>4096</v>
      </c>
      <c r="G38">
        <f t="shared" si="4"/>
        <v>1024</v>
      </c>
      <c r="H38">
        <f t="shared" si="5"/>
        <v>256</v>
      </c>
      <c r="I38">
        <f t="shared" si="6"/>
        <v>64</v>
      </c>
      <c r="J38">
        <f t="shared" si="7"/>
        <v>16</v>
      </c>
      <c r="K38">
        <f t="shared" si="8"/>
        <v>4</v>
      </c>
      <c r="N38" s="10" t="s">
        <v>48</v>
      </c>
      <c r="O38" s="10">
        <v>-1.8864666666666521</v>
      </c>
    </row>
    <row r="39" spans="1:15" ht="15.75" thickBot="1" x14ac:dyDescent="0.3">
      <c r="A39" s="2">
        <f t="shared" ref="A39:A102" si="9">A38+1</f>
        <v>5</v>
      </c>
      <c r="B39" s="2">
        <v>6.2939999999999996</v>
      </c>
      <c r="C39" s="2">
        <f t="shared" si="0"/>
        <v>6.2939999999999969</v>
      </c>
      <c r="D39">
        <f t="shared" si="1"/>
        <v>390625</v>
      </c>
      <c r="E39">
        <f t="shared" si="2"/>
        <v>78125</v>
      </c>
      <c r="F39">
        <f t="shared" si="3"/>
        <v>15625</v>
      </c>
      <c r="G39">
        <f t="shared" si="4"/>
        <v>3125</v>
      </c>
      <c r="H39">
        <f t="shared" si="5"/>
        <v>625</v>
      </c>
      <c r="I39">
        <f t="shared" si="6"/>
        <v>125</v>
      </c>
      <c r="J39">
        <f t="shared" si="7"/>
        <v>25</v>
      </c>
      <c r="K39">
        <f t="shared" si="8"/>
        <v>5</v>
      </c>
    </row>
    <row r="40" spans="1:15" x14ac:dyDescent="0.25">
      <c r="A40" s="1">
        <f t="shared" si="9"/>
        <v>6</v>
      </c>
      <c r="B40" s="1">
        <v>5.7679999999999998</v>
      </c>
      <c r="C40" s="28">
        <f>(A40*$O$42)+$O$41</f>
        <v>5.7680000000000007</v>
      </c>
      <c r="D40">
        <f t="shared" si="1"/>
        <v>1679616</v>
      </c>
      <c r="E40">
        <f t="shared" si="2"/>
        <v>279936</v>
      </c>
      <c r="F40">
        <f t="shared" si="3"/>
        <v>46656</v>
      </c>
      <c r="G40">
        <f t="shared" si="4"/>
        <v>7776</v>
      </c>
      <c r="H40">
        <f t="shared" si="5"/>
        <v>1296</v>
      </c>
      <c r="I40">
        <f t="shared" si="6"/>
        <v>216</v>
      </c>
      <c r="J40">
        <f t="shared" si="7"/>
        <v>36</v>
      </c>
      <c r="K40">
        <f t="shared" si="8"/>
        <v>6</v>
      </c>
      <c r="N40" s="11"/>
      <c r="O40" s="11" t="s">
        <v>39</v>
      </c>
    </row>
    <row r="41" spans="1:15" x14ac:dyDescent="0.25">
      <c r="A41" s="1">
        <f t="shared" si="9"/>
        <v>7</v>
      </c>
      <c r="B41" s="1">
        <v>5.2409999999999997</v>
      </c>
      <c r="C41" s="28">
        <f t="shared" ref="C41:C44" si="10">(A41*$O$42)+$O$41</f>
        <v>5.2410000000000005</v>
      </c>
      <c r="D41">
        <f t="shared" si="1"/>
        <v>5764801</v>
      </c>
      <c r="E41">
        <f t="shared" si="2"/>
        <v>823543</v>
      </c>
      <c r="F41">
        <f t="shared" si="3"/>
        <v>117649</v>
      </c>
      <c r="G41">
        <f t="shared" si="4"/>
        <v>16807</v>
      </c>
      <c r="H41">
        <f t="shared" si="5"/>
        <v>2401</v>
      </c>
      <c r="I41">
        <f t="shared" si="6"/>
        <v>343</v>
      </c>
      <c r="J41">
        <f t="shared" si="7"/>
        <v>49</v>
      </c>
      <c r="K41">
        <f t="shared" si="8"/>
        <v>7</v>
      </c>
      <c r="N41" s="9" t="s">
        <v>33</v>
      </c>
      <c r="O41" s="9">
        <v>8.93</v>
      </c>
    </row>
    <row r="42" spans="1:15" ht="15.75" thickBot="1" x14ac:dyDescent="0.3">
      <c r="A42" s="1">
        <f t="shared" si="9"/>
        <v>8</v>
      </c>
      <c r="B42" s="1">
        <v>4.7140000000000004</v>
      </c>
      <c r="C42" s="28">
        <f t="shared" si="10"/>
        <v>4.7140000000000004</v>
      </c>
      <c r="D42">
        <f t="shared" si="1"/>
        <v>16777216</v>
      </c>
      <c r="E42">
        <f t="shared" si="2"/>
        <v>2097152</v>
      </c>
      <c r="F42">
        <f t="shared" si="3"/>
        <v>262144</v>
      </c>
      <c r="G42">
        <f t="shared" si="4"/>
        <v>32768</v>
      </c>
      <c r="H42">
        <f t="shared" si="5"/>
        <v>4096</v>
      </c>
      <c r="I42">
        <f t="shared" si="6"/>
        <v>512</v>
      </c>
      <c r="J42">
        <f t="shared" si="7"/>
        <v>64</v>
      </c>
      <c r="K42">
        <f t="shared" si="8"/>
        <v>8</v>
      </c>
      <c r="N42" s="10" t="s">
        <v>46</v>
      </c>
      <c r="O42" s="10">
        <v>-0.52699999999999991</v>
      </c>
    </row>
    <row r="43" spans="1:15" ht="15.75" thickBot="1" x14ac:dyDescent="0.3">
      <c r="A43" s="1">
        <f t="shared" si="9"/>
        <v>9</v>
      </c>
      <c r="B43" s="1">
        <v>4.1870000000000003</v>
      </c>
      <c r="C43" s="28">
        <f t="shared" si="10"/>
        <v>4.1870000000000003</v>
      </c>
      <c r="D43">
        <f t="shared" si="1"/>
        <v>43046721</v>
      </c>
      <c r="E43">
        <f t="shared" si="2"/>
        <v>4782969</v>
      </c>
      <c r="F43">
        <f t="shared" si="3"/>
        <v>531441</v>
      </c>
      <c r="G43">
        <f t="shared" si="4"/>
        <v>59049</v>
      </c>
      <c r="H43">
        <f t="shared" si="5"/>
        <v>6561</v>
      </c>
      <c r="I43">
        <f t="shared" si="6"/>
        <v>729</v>
      </c>
      <c r="J43">
        <f t="shared" si="7"/>
        <v>81</v>
      </c>
      <c r="K43">
        <f t="shared" si="8"/>
        <v>9</v>
      </c>
    </row>
    <row r="44" spans="1:15" x14ac:dyDescent="0.25">
      <c r="A44" s="1">
        <f t="shared" si="9"/>
        <v>10</v>
      </c>
      <c r="B44" s="1">
        <v>3.66</v>
      </c>
      <c r="C44" s="28">
        <f t="shared" si="10"/>
        <v>3.66</v>
      </c>
      <c r="D44">
        <f t="shared" si="1"/>
        <v>100000000</v>
      </c>
      <c r="E44">
        <f t="shared" si="2"/>
        <v>10000000</v>
      </c>
      <c r="F44">
        <f t="shared" si="3"/>
        <v>1000000</v>
      </c>
      <c r="G44">
        <f t="shared" si="4"/>
        <v>100000</v>
      </c>
      <c r="H44">
        <f t="shared" si="5"/>
        <v>10000</v>
      </c>
      <c r="I44">
        <f t="shared" si="6"/>
        <v>1000</v>
      </c>
      <c r="J44">
        <f t="shared" si="7"/>
        <v>100</v>
      </c>
      <c r="K44">
        <f t="shared" si="8"/>
        <v>10</v>
      </c>
      <c r="N44" s="11"/>
      <c r="O44" s="11" t="s">
        <v>39</v>
      </c>
    </row>
    <row r="45" spans="1:15" x14ac:dyDescent="0.25">
      <c r="A45" s="2">
        <f t="shared" si="9"/>
        <v>11</v>
      </c>
      <c r="B45" s="2">
        <v>3.4950000000000001</v>
      </c>
      <c r="C45" s="28">
        <f>(A45*$O$46)+$O$45</f>
        <v>3.4946000000000002</v>
      </c>
      <c r="D45">
        <f t="shared" si="1"/>
        <v>214358881</v>
      </c>
      <c r="E45">
        <f t="shared" si="2"/>
        <v>19487171</v>
      </c>
      <c r="F45">
        <f t="shared" si="3"/>
        <v>1771561</v>
      </c>
      <c r="G45">
        <f t="shared" si="4"/>
        <v>161051</v>
      </c>
      <c r="H45">
        <f t="shared" si="5"/>
        <v>14641</v>
      </c>
      <c r="I45">
        <f t="shared" si="6"/>
        <v>1331</v>
      </c>
      <c r="J45">
        <f t="shared" si="7"/>
        <v>121</v>
      </c>
      <c r="K45">
        <f t="shared" si="8"/>
        <v>11</v>
      </c>
      <c r="N45" s="9" t="s">
        <v>33</v>
      </c>
      <c r="O45" s="9">
        <v>5.3117999999999999</v>
      </c>
    </row>
    <row r="46" spans="1:15" ht="15.75" thickBot="1" x14ac:dyDescent="0.3">
      <c r="A46" s="2">
        <f t="shared" si="9"/>
        <v>12</v>
      </c>
      <c r="B46" s="2">
        <v>3.3290000000000002</v>
      </c>
      <c r="C46" s="28">
        <f t="shared" ref="C46:C49" si="11">(A46*$O$46)+$O$45</f>
        <v>3.3294000000000001</v>
      </c>
      <c r="D46">
        <f t="shared" si="1"/>
        <v>429981696</v>
      </c>
      <c r="E46">
        <f t="shared" si="2"/>
        <v>35831808</v>
      </c>
      <c r="F46">
        <f t="shared" si="3"/>
        <v>2985984</v>
      </c>
      <c r="G46">
        <f t="shared" si="4"/>
        <v>248832</v>
      </c>
      <c r="H46">
        <f t="shared" si="5"/>
        <v>20736</v>
      </c>
      <c r="I46">
        <f t="shared" si="6"/>
        <v>1728</v>
      </c>
      <c r="J46">
        <f t="shared" si="7"/>
        <v>144</v>
      </c>
      <c r="K46">
        <f t="shared" si="8"/>
        <v>12</v>
      </c>
      <c r="N46" s="10" t="s">
        <v>46</v>
      </c>
      <c r="O46" s="10">
        <v>-0.16519999999999999</v>
      </c>
    </row>
    <row r="47" spans="1:15" ht="15.75" thickBot="1" x14ac:dyDescent="0.3">
      <c r="A47" s="2">
        <f t="shared" si="9"/>
        <v>13</v>
      </c>
      <c r="B47" s="2">
        <v>3.1640000000000001</v>
      </c>
      <c r="C47" s="28">
        <f t="shared" si="11"/>
        <v>3.1642000000000001</v>
      </c>
      <c r="D47">
        <f t="shared" si="1"/>
        <v>815730721</v>
      </c>
      <c r="E47">
        <f t="shared" si="2"/>
        <v>62748517</v>
      </c>
      <c r="F47">
        <f t="shared" si="3"/>
        <v>4826809</v>
      </c>
      <c r="G47">
        <f t="shared" si="4"/>
        <v>371293</v>
      </c>
      <c r="H47">
        <f t="shared" si="5"/>
        <v>28561</v>
      </c>
      <c r="I47">
        <f t="shared" si="6"/>
        <v>2197</v>
      </c>
      <c r="J47">
        <f t="shared" si="7"/>
        <v>169</v>
      </c>
      <c r="K47">
        <f t="shared" si="8"/>
        <v>13</v>
      </c>
    </row>
    <row r="48" spans="1:15" x14ac:dyDescent="0.25">
      <c r="A48" s="2">
        <f t="shared" si="9"/>
        <v>14</v>
      </c>
      <c r="B48" s="2">
        <v>2.9990000000000001</v>
      </c>
      <c r="C48" s="28">
        <f t="shared" si="11"/>
        <v>2.9990000000000001</v>
      </c>
      <c r="D48">
        <f t="shared" si="1"/>
        <v>1475789056</v>
      </c>
      <c r="E48">
        <f t="shared" si="2"/>
        <v>105413504</v>
      </c>
      <c r="F48">
        <f t="shared" si="3"/>
        <v>7529536</v>
      </c>
      <c r="G48">
        <f t="shared" si="4"/>
        <v>537824</v>
      </c>
      <c r="H48">
        <f t="shared" si="5"/>
        <v>38416</v>
      </c>
      <c r="I48">
        <f t="shared" si="6"/>
        <v>2744</v>
      </c>
      <c r="J48">
        <f t="shared" si="7"/>
        <v>196</v>
      </c>
      <c r="K48">
        <f t="shared" si="8"/>
        <v>14</v>
      </c>
      <c r="N48" s="11"/>
      <c r="O48" s="11" t="s">
        <v>39</v>
      </c>
    </row>
    <row r="49" spans="1:16" x14ac:dyDescent="0.25">
      <c r="A49" s="2">
        <f t="shared" si="9"/>
        <v>15</v>
      </c>
      <c r="B49" s="2">
        <v>2.8340000000000001</v>
      </c>
      <c r="C49" s="28">
        <f t="shared" si="11"/>
        <v>2.8338000000000001</v>
      </c>
      <c r="D49">
        <f t="shared" si="1"/>
        <v>2562890625</v>
      </c>
      <c r="E49">
        <f t="shared" si="2"/>
        <v>170859375</v>
      </c>
      <c r="F49">
        <f t="shared" si="3"/>
        <v>11390625</v>
      </c>
      <c r="G49">
        <f t="shared" si="4"/>
        <v>759375</v>
      </c>
      <c r="H49">
        <f t="shared" si="5"/>
        <v>50625</v>
      </c>
      <c r="I49">
        <f t="shared" si="6"/>
        <v>3375</v>
      </c>
      <c r="J49">
        <f t="shared" si="7"/>
        <v>225</v>
      </c>
      <c r="K49">
        <f t="shared" si="8"/>
        <v>15</v>
      </c>
      <c r="N49" s="9" t="s">
        <v>33</v>
      </c>
      <c r="O49" s="9">
        <v>15.245960095764659</v>
      </c>
    </row>
    <row r="50" spans="1:16" x14ac:dyDescent="0.25">
      <c r="A50" s="1">
        <f t="shared" si="9"/>
        <v>16</v>
      </c>
      <c r="B50" s="1">
        <v>2.7440000000000002</v>
      </c>
      <c r="C50" s="1">
        <f>(((A50^8)*$O$50)+((A50^7)*$O$51)+((A50^6)*$O$52)+((A50^5)*$O$53)+((A50^4)*$O$54)+((A50^3)*$O$55)+((A50^2)*$O$56)+((A50)*$O$57)+$O$49)</f>
        <v>2.7572886050922243</v>
      </c>
      <c r="D50">
        <f t="shared" si="1"/>
        <v>4294967296</v>
      </c>
      <c r="E50">
        <f t="shared" si="2"/>
        <v>268435456</v>
      </c>
      <c r="F50">
        <f t="shared" si="3"/>
        <v>16777216</v>
      </c>
      <c r="G50">
        <f t="shared" si="4"/>
        <v>1048576</v>
      </c>
      <c r="H50">
        <f t="shared" si="5"/>
        <v>65536</v>
      </c>
      <c r="I50">
        <f t="shared" si="6"/>
        <v>4096</v>
      </c>
      <c r="J50">
        <f t="shared" si="7"/>
        <v>256</v>
      </c>
      <c r="K50">
        <f t="shared" si="8"/>
        <v>16</v>
      </c>
      <c r="N50" s="9" t="s">
        <v>46</v>
      </c>
      <c r="O50" s="9">
        <v>6.6538981749139972E-13</v>
      </c>
      <c r="P50">
        <v>50</v>
      </c>
    </row>
    <row r="51" spans="1:16" x14ac:dyDescent="0.25">
      <c r="A51" s="1">
        <f t="shared" si="9"/>
        <v>17</v>
      </c>
      <c r="B51" s="1">
        <v>2.6539999999999999</v>
      </c>
      <c r="C51" s="1">
        <f t="shared" ref="C51:C109" si="12">(((A51^8)*$O$50)+((A51^7)*$O$51)+((A51^6)*$O$52)+((A51^5)*$O$53)+((A51^4)*$O$54)+((A51^3)*$O$55)+((A51^2)*$O$56)+((A51)*$O$57)+$O$49)</f>
        <v>2.644654731762877</v>
      </c>
      <c r="D51">
        <f t="shared" si="1"/>
        <v>6975757441</v>
      </c>
      <c r="E51">
        <f t="shared" si="2"/>
        <v>410338673</v>
      </c>
      <c r="F51">
        <f t="shared" si="3"/>
        <v>24137569</v>
      </c>
      <c r="G51">
        <f t="shared" si="4"/>
        <v>1419857</v>
      </c>
      <c r="H51">
        <f t="shared" si="5"/>
        <v>83521</v>
      </c>
      <c r="I51">
        <f t="shared" si="6"/>
        <v>4913</v>
      </c>
      <c r="J51">
        <f t="shared" si="7"/>
        <v>289</v>
      </c>
      <c r="K51">
        <f t="shared" si="8"/>
        <v>17</v>
      </c>
      <c r="N51" s="9" t="s">
        <v>47</v>
      </c>
      <c r="O51" s="9">
        <v>-2.6801556213346231E-10</v>
      </c>
      <c r="P51">
        <v>51</v>
      </c>
    </row>
    <row r="52" spans="1:16" x14ac:dyDescent="0.25">
      <c r="A52" s="1">
        <f t="shared" si="9"/>
        <v>18</v>
      </c>
      <c r="B52" s="1">
        <v>2.5630000000000002</v>
      </c>
      <c r="C52" s="1">
        <f t="shared" si="12"/>
        <v>2.5486713978666558</v>
      </c>
      <c r="D52">
        <f t="shared" si="1"/>
        <v>11019960576</v>
      </c>
      <c r="E52">
        <f t="shared" si="2"/>
        <v>612220032</v>
      </c>
      <c r="F52">
        <f t="shared" si="3"/>
        <v>34012224</v>
      </c>
      <c r="G52">
        <f t="shared" si="4"/>
        <v>1889568</v>
      </c>
      <c r="H52">
        <f t="shared" si="5"/>
        <v>104976</v>
      </c>
      <c r="I52">
        <f t="shared" si="6"/>
        <v>5832</v>
      </c>
      <c r="J52">
        <f t="shared" si="7"/>
        <v>324</v>
      </c>
      <c r="K52">
        <f t="shared" si="8"/>
        <v>18</v>
      </c>
      <c r="N52" s="9" t="s">
        <v>48</v>
      </c>
      <c r="O52" s="9">
        <v>4.5864162305086502E-8</v>
      </c>
      <c r="P52">
        <v>52</v>
      </c>
    </row>
    <row r="53" spans="1:16" x14ac:dyDescent="0.25">
      <c r="A53" s="1">
        <f t="shared" si="9"/>
        <v>19</v>
      </c>
      <c r="B53" s="1">
        <v>2.4729999999999999</v>
      </c>
      <c r="C53" s="1">
        <f t="shared" si="12"/>
        <v>2.4656719852823343</v>
      </c>
      <c r="D53">
        <f t="shared" si="1"/>
        <v>16983563041</v>
      </c>
      <c r="E53">
        <f t="shared" si="2"/>
        <v>893871739</v>
      </c>
      <c r="F53">
        <f t="shared" si="3"/>
        <v>47045881</v>
      </c>
      <c r="G53">
        <f t="shared" si="4"/>
        <v>2476099</v>
      </c>
      <c r="H53">
        <f t="shared" si="5"/>
        <v>130321</v>
      </c>
      <c r="I53">
        <f t="shared" si="6"/>
        <v>6859</v>
      </c>
      <c r="J53">
        <f t="shared" si="7"/>
        <v>361</v>
      </c>
      <c r="K53">
        <f t="shared" si="8"/>
        <v>19</v>
      </c>
      <c r="N53" s="9" t="s">
        <v>49</v>
      </c>
      <c r="O53" s="9">
        <v>-4.342547362035965E-6</v>
      </c>
      <c r="P53">
        <v>53</v>
      </c>
    </row>
    <row r="54" spans="1:16" x14ac:dyDescent="0.25">
      <c r="A54" s="1">
        <f t="shared" si="9"/>
        <v>20</v>
      </c>
      <c r="B54" s="1">
        <v>2.383</v>
      </c>
      <c r="C54" s="1">
        <f t="shared" si="12"/>
        <v>2.3927272630375143</v>
      </c>
      <c r="D54">
        <f t="shared" si="1"/>
        <v>25600000000</v>
      </c>
      <c r="E54">
        <f t="shared" si="2"/>
        <v>1280000000</v>
      </c>
      <c r="F54">
        <f t="shared" si="3"/>
        <v>64000000</v>
      </c>
      <c r="G54">
        <f t="shared" si="4"/>
        <v>3200000</v>
      </c>
      <c r="H54">
        <f t="shared" si="5"/>
        <v>160000</v>
      </c>
      <c r="I54">
        <f t="shared" si="6"/>
        <v>8000</v>
      </c>
      <c r="J54">
        <f t="shared" si="7"/>
        <v>400</v>
      </c>
      <c r="K54">
        <f t="shared" si="8"/>
        <v>20</v>
      </c>
      <c r="N54" s="9" t="s">
        <v>63</v>
      </c>
      <c r="O54" s="9">
        <v>2.4838107048953071E-4</v>
      </c>
      <c r="P54">
        <v>54</v>
      </c>
    </row>
    <row r="55" spans="1:16" x14ac:dyDescent="0.25">
      <c r="A55" s="1">
        <f t="shared" si="9"/>
        <v>21</v>
      </c>
      <c r="B55" s="1">
        <v>2.3260000000000001</v>
      </c>
      <c r="C55" s="1">
        <f t="shared" si="12"/>
        <v>2.3275321702223337</v>
      </c>
      <c r="D55">
        <f t="shared" si="1"/>
        <v>37822859361</v>
      </c>
      <c r="E55">
        <f t="shared" si="2"/>
        <v>1801088541</v>
      </c>
      <c r="F55">
        <f t="shared" si="3"/>
        <v>85766121</v>
      </c>
      <c r="G55">
        <f t="shared" si="4"/>
        <v>4084101</v>
      </c>
      <c r="H55">
        <f t="shared" si="5"/>
        <v>194481</v>
      </c>
      <c r="I55">
        <f t="shared" si="6"/>
        <v>9261</v>
      </c>
      <c r="J55">
        <f t="shared" si="7"/>
        <v>441</v>
      </c>
      <c r="K55">
        <f t="shared" si="8"/>
        <v>21</v>
      </c>
      <c r="N55" s="9" t="s">
        <v>64</v>
      </c>
      <c r="O55" s="9">
        <v>-8.7935292682332668E-3</v>
      </c>
      <c r="P55">
        <v>55</v>
      </c>
    </row>
    <row r="56" spans="1:16" x14ac:dyDescent="0.25">
      <c r="A56" s="1">
        <f t="shared" si="9"/>
        <v>22</v>
      </c>
      <c r="B56" s="1">
        <v>2.2679999999999998</v>
      </c>
      <c r="C56" s="1">
        <f t="shared" si="12"/>
        <v>2.2683048051844423</v>
      </c>
      <c r="D56">
        <f t="shared" si="1"/>
        <v>54875873536</v>
      </c>
      <c r="E56">
        <f t="shared" si="2"/>
        <v>2494357888</v>
      </c>
      <c r="F56">
        <f t="shared" si="3"/>
        <v>113379904</v>
      </c>
      <c r="G56">
        <f t="shared" si="4"/>
        <v>5153632</v>
      </c>
      <c r="H56">
        <f t="shared" si="5"/>
        <v>234256</v>
      </c>
      <c r="I56">
        <f t="shared" si="6"/>
        <v>10648</v>
      </c>
      <c r="J56">
        <f t="shared" si="7"/>
        <v>484</v>
      </c>
      <c r="K56">
        <f t="shared" si="8"/>
        <v>22</v>
      </c>
      <c r="N56" s="9" t="s">
        <v>67</v>
      </c>
      <c r="O56" s="9">
        <v>0.18949833317534828</v>
      </c>
      <c r="P56">
        <v>56</v>
      </c>
    </row>
    <row r="57" spans="1:16" ht="15.75" thickBot="1" x14ac:dyDescent="0.3">
      <c r="A57" s="1">
        <f t="shared" si="9"/>
        <v>23</v>
      </c>
      <c r="B57" s="1">
        <v>2.2109999999999999</v>
      </c>
      <c r="C57" s="1">
        <f t="shared" si="12"/>
        <v>2.2136967933627645</v>
      </c>
      <c r="D57">
        <f t="shared" si="1"/>
        <v>78310985281</v>
      </c>
      <c r="E57">
        <f t="shared" si="2"/>
        <v>3404825447</v>
      </c>
      <c r="F57">
        <f t="shared" si="3"/>
        <v>148035889</v>
      </c>
      <c r="G57">
        <f t="shared" si="4"/>
        <v>6436343</v>
      </c>
      <c r="H57">
        <f t="shared" si="5"/>
        <v>279841</v>
      </c>
      <c r="I57">
        <f t="shared" si="6"/>
        <v>12167</v>
      </c>
      <c r="J57">
        <f t="shared" si="7"/>
        <v>529</v>
      </c>
      <c r="K57">
        <f t="shared" si="8"/>
        <v>23</v>
      </c>
      <c r="N57" s="10" t="s">
        <v>68</v>
      </c>
      <c r="O57" s="10">
        <v>-2.3379216062066321</v>
      </c>
      <c r="P57">
        <v>57</v>
      </c>
    </row>
    <row r="58" spans="1:16" x14ac:dyDescent="0.25">
      <c r="A58" s="1">
        <f t="shared" si="9"/>
        <v>24</v>
      </c>
      <c r="B58" s="1">
        <v>2.1539999999999999</v>
      </c>
      <c r="C58" s="1">
        <f t="shared" si="12"/>
        <v>2.1627142329462217</v>
      </c>
      <c r="D58">
        <f t="shared" si="1"/>
        <v>110075314176</v>
      </c>
      <c r="E58">
        <f t="shared" si="2"/>
        <v>4586471424</v>
      </c>
      <c r="F58">
        <f t="shared" si="3"/>
        <v>191102976</v>
      </c>
      <c r="G58">
        <f t="shared" si="4"/>
        <v>7962624</v>
      </c>
      <c r="H58">
        <f t="shared" si="5"/>
        <v>331776</v>
      </c>
      <c r="I58">
        <f t="shared" si="6"/>
        <v>13824</v>
      </c>
      <c r="J58">
        <f t="shared" si="7"/>
        <v>576</v>
      </c>
      <c r="K58">
        <f t="shared" si="8"/>
        <v>24</v>
      </c>
    </row>
    <row r="59" spans="1:16" x14ac:dyDescent="0.25">
      <c r="A59" s="1">
        <f t="shared" si="9"/>
        <v>25</v>
      </c>
      <c r="B59" s="1">
        <v>2.097</v>
      </c>
      <c r="C59" s="1">
        <f t="shared" si="12"/>
        <v>2.1146484443720723</v>
      </c>
      <c r="D59">
        <f t="shared" si="1"/>
        <v>152587890625</v>
      </c>
      <c r="E59">
        <f t="shared" si="2"/>
        <v>6103515625</v>
      </c>
      <c r="F59">
        <f t="shared" si="3"/>
        <v>244140625</v>
      </c>
      <c r="G59">
        <f t="shared" si="4"/>
        <v>9765625</v>
      </c>
      <c r="H59">
        <f t="shared" si="5"/>
        <v>390625</v>
      </c>
      <c r="I59">
        <f t="shared" si="6"/>
        <v>15625</v>
      </c>
      <c r="J59">
        <f t="shared" si="7"/>
        <v>625</v>
      </c>
      <c r="K59">
        <f t="shared" si="8"/>
        <v>25</v>
      </c>
    </row>
    <row r="60" spans="1:16" x14ac:dyDescent="0.25">
      <c r="A60" s="1">
        <f t="shared" si="9"/>
        <v>26</v>
      </c>
      <c r="B60" s="1">
        <v>2.0619999999999998</v>
      </c>
      <c r="C60" s="1">
        <f t="shared" si="12"/>
        <v>2.0690157765074559</v>
      </c>
      <c r="D60">
        <f t="shared" si="1"/>
        <v>208827064576</v>
      </c>
      <c r="E60">
        <f t="shared" si="2"/>
        <v>8031810176</v>
      </c>
      <c r="F60">
        <f t="shared" si="3"/>
        <v>308915776</v>
      </c>
      <c r="G60">
        <f t="shared" si="4"/>
        <v>11881376</v>
      </c>
      <c r="H60">
        <f t="shared" si="5"/>
        <v>456976</v>
      </c>
      <c r="I60">
        <f t="shared" si="6"/>
        <v>17576</v>
      </c>
      <c r="J60">
        <f t="shared" si="7"/>
        <v>676</v>
      </c>
      <c r="K60">
        <f t="shared" si="8"/>
        <v>26</v>
      </c>
    </row>
    <row r="61" spans="1:16" x14ac:dyDescent="0.25">
      <c r="A61" s="1">
        <f t="shared" si="9"/>
        <v>27</v>
      </c>
      <c r="B61" s="1">
        <v>2.028</v>
      </c>
      <c r="C61" s="1">
        <f t="shared" si="12"/>
        <v>2.0255057491850295</v>
      </c>
      <c r="D61">
        <f t="shared" si="1"/>
        <v>282429536481</v>
      </c>
      <c r="E61">
        <f t="shared" si="2"/>
        <v>10460353203</v>
      </c>
      <c r="F61">
        <f t="shared" si="3"/>
        <v>387420489</v>
      </c>
      <c r="G61">
        <f t="shared" si="4"/>
        <v>14348907</v>
      </c>
      <c r="H61">
        <f t="shared" si="5"/>
        <v>531441</v>
      </c>
      <c r="I61">
        <f t="shared" si="6"/>
        <v>19683</v>
      </c>
      <c r="J61">
        <f t="shared" si="7"/>
        <v>729</v>
      </c>
      <c r="K61">
        <f t="shared" si="8"/>
        <v>27</v>
      </c>
    </row>
    <row r="62" spans="1:16" x14ac:dyDescent="0.25">
      <c r="A62" s="1">
        <f t="shared" si="9"/>
        <v>28</v>
      </c>
      <c r="B62" s="1">
        <v>1.9930000000000001</v>
      </c>
      <c r="C62" s="1">
        <f t="shared" si="12"/>
        <v>1.9839368385939764</v>
      </c>
      <c r="D62">
        <f t="shared" si="1"/>
        <v>377801998336</v>
      </c>
      <c r="E62">
        <f t="shared" si="2"/>
        <v>13492928512</v>
      </c>
      <c r="F62">
        <f t="shared" si="3"/>
        <v>481890304</v>
      </c>
      <c r="G62">
        <f t="shared" si="4"/>
        <v>17210368</v>
      </c>
      <c r="H62">
        <f t="shared" si="5"/>
        <v>614656</v>
      </c>
      <c r="I62">
        <f t="shared" si="6"/>
        <v>21952</v>
      </c>
      <c r="J62">
        <f t="shared" si="7"/>
        <v>784</v>
      </c>
      <c r="K62">
        <f t="shared" si="8"/>
        <v>28</v>
      </c>
    </row>
    <row r="63" spans="1:16" x14ac:dyDescent="0.25">
      <c r="A63" s="1">
        <f t="shared" si="9"/>
        <v>29</v>
      </c>
      <c r="B63" s="1">
        <v>1.958</v>
      </c>
      <c r="C63" s="1">
        <f t="shared" si="12"/>
        <v>1.9442192388543162</v>
      </c>
      <c r="D63">
        <f t="shared" si="1"/>
        <v>500246412961</v>
      </c>
      <c r="E63">
        <f t="shared" si="2"/>
        <v>17249876309</v>
      </c>
      <c r="F63">
        <f t="shared" si="3"/>
        <v>594823321</v>
      </c>
      <c r="G63">
        <f t="shared" si="4"/>
        <v>20511149</v>
      </c>
      <c r="H63">
        <f t="shared" si="5"/>
        <v>707281</v>
      </c>
      <c r="I63">
        <f t="shared" si="6"/>
        <v>24389</v>
      </c>
      <c r="J63">
        <f t="shared" si="7"/>
        <v>841</v>
      </c>
      <c r="K63">
        <f t="shared" si="8"/>
        <v>29</v>
      </c>
    </row>
    <row r="64" spans="1:16" x14ac:dyDescent="0.25">
      <c r="A64" s="1">
        <f t="shared" si="9"/>
        <v>30</v>
      </c>
      <c r="B64" s="1">
        <v>1.923</v>
      </c>
      <c r="C64" s="1">
        <f t="shared" si="12"/>
        <v>1.9063239599322372</v>
      </c>
      <c r="D64">
        <f t="shared" si="1"/>
        <v>656100000000</v>
      </c>
      <c r="E64">
        <f t="shared" si="2"/>
        <v>21870000000</v>
      </c>
      <c r="F64">
        <f t="shared" si="3"/>
        <v>729000000</v>
      </c>
      <c r="G64">
        <f t="shared" si="4"/>
        <v>24300000</v>
      </c>
      <c r="H64">
        <f t="shared" si="5"/>
        <v>810000</v>
      </c>
      <c r="I64">
        <f t="shared" si="6"/>
        <v>27000</v>
      </c>
      <c r="J64">
        <f t="shared" si="7"/>
        <v>900</v>
      </c>
      <c r="K64">
        <f t="shared" si="8"/>
        <v>30</v>
      </c>
    </row>
    <row r="65" spans="1:11" x14ac:dyDescent="0.25">
      <c r="A65" s="1">
        <f t="shared" si="9"/>
        <v>31</v>
      </c>
      <c r="B65" s="1">
        <v>1.8839999999999999</v>
      </c>
      <c r="C65" s="1">
        <f t="shared" si="12"/>
        <v>1.8702576488820597</v>
      </c>
      <c r="D65">
        <f t="shared" si="1"/>
        <v>852891037441</v>
      </c>
      <c r="E65">
        <f t="shared" si="2"/>
        <v>27512614111</v>
      </c>
      <c r="F65">
        <f t="shared" si="3"/>
        <v>887503681</v>
      </c>
      <c r="G65">
        <f t="shared" si="4"/>
        <v>28629151</v>
      </c>
      <c r="H65">
        <f t="shared" si="5"/>
        <v>923521</v>
      </c>
      <c r="I65">
        <f t="shared" si="6"/>
        <v>29791</v>
      </c>
      <c r="J65">
        <f t="shared" si="7"/>
        <v>961</v>
      </c>
      <c r="K65">
        <f t="shared" si="8"/>
        <v>31</v>
      </c>
    </row>
    <row r="66" spans="1:11" x14ac:dyDescent="0.25">
      <c r="A66" s="1">
        <f t="shared" si="9"/>
        <v>32</v>
      </c>
      <c r="B66" s="1">
        <v>1.8440000000000001</v>
      </c>
      <c r="C66" s="1">
        <f t="shared" si="12"/>
        <v>1.8360425482293437</v>
      </c>
      <c r="D66">
        <f t="shared" si="1"/>
        <v>1099511627776</v>
      </c>
      <c r="E66">
        <f t="shared" si="2"/>
        <v>34359738368</v>
      </c>
      <c r="F66">
        <f t="shared" si="3"/>
        <v>1073741824</v>
      </c>
      <c r="G66">
        <f t="shared" si="4"/>
        <v>33554432</v>
      </c>
      <c r="H66">
        <f t="shared" si="5"/>
        <v>1048576</v>
      </c>
      <c r="I66">
        <f t="shared" si="6"/>
        <v>32768</v>
      </c>
      <c r="J66">
        <f t="shared" si="7"/>
        <v>1024</v>
      </c>
      <c r="K66">
        <f t="shared" si="8"/>
        <v>32</v>
      </c>
    </row>
    <row r="67" spans="1:11" x14ac:dyDescent="0.25">
      <c r="A67" s="1">
        <f t="shared" si="9"/>
        <v>33</v>
      </c>
      <c r="B67" s="1">
        <v>1.8049999999999999</v>
      </c>
      <c r="C67" s="1">
        <f t="shared" si="12"/>
        <v>1.8037010321377096</v>
      </c>
      <c r="D67">
        <f t="shared" si="1"/>
        <v>1406408618241</v>
      </c>
      <c r="E67">
        <f t="shared" si="2"/>
        <v>42618442977</v>
      </c>
      <c r="F67">
        <f t="shared" si="3"/>
        <v>1291467969</v>
      </c>
      <c r="G67">
        <f t="shared" si="4"/>
        <v>39135393</v>
      </c>
      <c r="H67">
        <f t="shared" si="5"/>
        <v>1185921</v>
      </c>
      <c r="I67">
        <f t="shared" si="6"/>
        <v>35937</v>
      </c>
      <c r="J67">
        <f t="shared" si="7"/>
        <v>1089</v>
      </c>
      <c r="K67">
        <f t="shared" si="8"/>
        <v>33</v>
      </c>
    </row>
    <row r="68" spans="1:11" x14ac:dyDescent="0.25">
      <c r="A68" s="1">
        <f t="shared" si="9"/>
        <v>34</v>
      </c>
      <c r="B68" s="1">
        <v>1.7649999999999999</v>
      </c>
      <c r="C68" s="1">
        <f t="shared" si="12"/>
        <v>1.7732441878308833</v>
      </c>
      <c r="D68">
        <f t="shared" si="1"/>
        <v>1785793904896</v>
      </c>
      <c r="E68">
        <f t="shared" si="2"/>
        <v>52523350144</v>
      </c>
      <c r="F68">
        <f t="shared" si="3"/>
        <v>1544804416</v>
      </c>
      <c r="G68">
        <f t="shared" si="4"/>
        <v>45435424</v>
      </c>
      <c r="H68">
        <f t="shared" si="5"/>
        <v>1336336</v>
      </c>
      <c r="I68">
        <f t="shared" si="6"/>
        <v>39304</v>
      </c>
      <c r="J68">
        <f t="shared" si="7"/>
        <v>1156</v>
      </c>
      <c r="K68">
        <f t="shared" si="8"/>
        <v>34</v>
      </c>
    </row>
    <row r="69" spans="1:11" x14ac:dyDescent="0.25">
      <c r="A69" s="1">
        <f t="shared" si="9"/>
        <v>35</v>
      </c>
      <c r="B69" s="1">
        <v>1.726</v>
      </c>
      <c r="C69" s="1">
        <f t="shared" si="12"/>
        <v>1.7446639365699639</v>
      </c>
      <c r="D69">
        <f t="shared" si="1"/>
        <v>2251875390625</v>
      </c>
      <c r="E69">
        <f t="shared" si="2"/>
        <v>64339296875</v>
      </c>
      <c r="F69">
        <f t="shared" si="3"/>
        <v>1838265625</v>
      </c>
      <c r="G69">
        <f t="shared" si="4"/>
        <v>52521875</v>
      </c>
      <c r="H69">
        <f t="shared" si="5"/>
        <v>1500625</v>
      </c>
      <c r="I69">
        <f t="shared" si="6"/>
        <v>42875</v>
      </c>
      <c r="J69">
        <f t="shared" si="7"/>
        <v>1225</v>
      </c>
      <c r="K69">
        <f t="shared" si="8"/>
        <v>35</v>
      </c>
    </row>
    <row r="70" spans="1:11" x14ac:dyDescent="0.25">
      <c r="A70" s="1">
        <f t="shared" si="9"/>
        <v>36</v>
      </c>
      <c r="B70" s="1">
        <v>1.706</v>
      </c>
      <c r="C70" s="1">
        <f t="shared" si="12"/>
        <v>1.7179282153135489</v>
      </c>
      <c r="D70">
        <f t="shared" si="1"/>
        <v>2821109907456</v>
      </c>
      <c r="E70">
        <f t="shared" si="2"/>
        <v>78364164096</v>
      </c>
      <c r="F70">
        <f t="shared" si="3"/>
        <v>2176782336</v>
      </c>
      <c r="G70">
        <f t="shared" si="4"/>
        <v>60466176</v>
      </c>
      <c r="H70">
        <f t="shared" si="5"/>
        <v>1679616</v>
      </c>
      <c r="I70">
        <f t="shared" si="6"/>
        <v>46656</v>
      </c>
      <c r="J70">
        <f t="shared" si="7"/>
        <v>1296</v>
      </c>
      <c r="K70">
        <f t="shared" si="8"/>
        <v>36</v>
      </c>
    </row>
    <row r="71" spans="1:11" x14ac:dyDescent="0.25">
      <c r="A71" s="1">
        <f t="shared" si="9"/>
        <v>37</v>
      </c>
      <c r="B71" s="1">
        <v>1.6859999999999999</v>
      </c>
      <c r="C71" s="1">
        <f t="shared" si="12"/>
        <v>1.6929787670192127</v>
      </c>
      <c r="D71">
        <f t="shared" si="1"/>
        <v>3512479453921</v>
      </c>
      <c r="E71">
        <f t="shared" si="2"/>
        <v>94931877133</v>
      </c>
      <c r="F71">
        <f t="shared" si="3"/>
        <v>2565726409</v>
      </c>
      <c r="G71">
        <f t="shared" si="4"/>
        <v>69343957</v>
      </c>
      <c r="H71">
        <f t="shared" si="5"/>
        <v>1874161</v>
      </c>
      <c r="I71">
        <f t="shared" si="6"/>
        <v>50653</v>
      </c>
      <c r="J71">
        <f t="shared" si="7"/>
        <v>1369</v>
      </c>
      <c r="K71">
        <f t="shared" si="8"/>
        <v>37</v>
      </c>
    </row>
    <row r="72" spans="1:11" x14ac:dyDescent="0.25">
      <c r="A72" s="1">
        <f t="shared" si="9"/>
        <v>38</v>
      </c>
      <c r="B72" s="1">
        <v>1.6659999999999999</v>
      </c>
      <c r="C72" s="1">
        <f t="shared" si="12"/>
        <v>1.6697311143695401</v>
      </c>
      <c r="D72">
        <f t="shared" si="1"/>
        <v>4347792138496</v>
      </c>
      <c r="E72">
        <f t="shared" si="2"/>
        <v>114415582592</v>
      </c>
      <c r="F72">
        <f t="shared" si="3"/>
        <v>3010936384</v>
      </c>
      <c r="G72">
        <f t="shared" si="4"/>
        <v>79235168</v>
      </c>
      <c r="H72">
        <f t="shared" si="5"/>
        <v>2085136</v>
      </c>
      <c r="I72">
        <f t="shared" si="6"/>
        <v>54872</v>
      </c>
      <c r="J72">
        <f t="shared" si="7"/>
        <v>1444</v>
      </c>
      <c r="K72">
        <f t="shared" si="8"/>
        <v>38</v>
      </c>
    </row>
    <row r="73" spans="1:11" x14ac:dyDescent="0.25">
      <c r="A73" s="1">
        <f t="shared" si="9"/>
        <v>39</v>
      </c>
      <c r="B73" s="1">
        <v>1.6459999999999999</v>
      </c>
      <c r="C73" s="1">
        <f t="shared" si="12"/>
        <v>1.6480763185392675</v>
      </c>
      <c r="D73">
        <f t="shared" si="1"/>
        <v>5352009260481</v>
      </c>
      <c r="E73">
        <f t="shared" si="2"/>
        <v>137231006679</v>
      </c>
      <c r="F73">
        <f t="shared" si="3"/>
        <v>3518743761</v>
      </c>
      <c r="G73">
        <f t="shared" si="4"/>
        <v>90224199</v>
      </c>
      <c r="H73">
        <f t="shared" si="5"/>
        <v>2313441</v>
      </c>
      <c r="I73">
        <f t="shared" si="6"/>
        <v>59319</v>
      </c>
      <c r="J73">
        <f t="shared" si="7"/>
        <v>1521</v>
      </c>
      <c r="K73">
        <f t="shared" si="8"/>
        <v>39</v>
      </c>
    </row>
    <row r="74" spans="1:11" x14ac:dyDescent="0.25">
      <c r="A74" s="1">
        <f t="shared" si="9"/>
        <v>40</v>
      </c>
      <c r="B74" s="1">
        <v>1.6259999999999999</v>
      </c>
      <c r="C74" s="1">
        <f t="shared" si="12"/>
        <v>1.6278841514428706</v>
      </c>
      <c r="D74">
        <f t="shared" si="1"/>
        <v>6553600000000</v>
      </c>
      <c r="E74">
        <f t="shared" si="2"/>
        <v>163840000000</v>
      </c>
      <c r="F74">
        <f t="shared" si="3"/>
        <v>4096000000</v>
      </c>
      <c r="G74">
        <f t="shared" si="4"/>
        <v>102400000</v>
      </c>
      <c r="H74">
        <f t="shared" si="5"/>
        <v>2560000</v>
      </c>
      <c r="I74">
        <f t="shared" si="6"/>
        <v>64000</v>
      </c>
      <c r="J74">
        <f t="shared" si="7"/>
        <v>1600</v>
      </c>
      <c r="K74">
        <f t="shared" si="8"/>
        <v>40</v>
      </c>
    </row>
    <row r="75" spans="1:11" x14ac:dyDescent="0.25">
      <c r="A75" s="1">
        <f t="shared" si="9"/>
        <v>41</v>
      </c>
      <c r="B75" s="1">
        <v>1.611</v>
      </c>
      <c r="C75" s="1">
        <f t="shared" si="12"/>
        <v>1.6090073367370366</v>
      </c>
      <c r="D75">
        <f t="shared" si="1"/>
        <v>7984925229121</v>
      </c>
      <c r="E75">
        <f t="shared" si="2"/>
        <v>194754273881</v>
      </c>
      <c r="F75">
        <f t="shared" si="3"/>
        <v>4750104241</v>
      </c>
      <c r="G75">
        <f t="shared" si="4"/>
        <v>115856201</v>
      </c>
      <c r="H75">
        <f t="shared" si="5"/>
        <v>2825761</v>
      </c>
      <c r="I75">
        <f t="shared" si="6"/>
        <v>68921</v>
      </c>
      <c r="J75">
        <f t="shared" si="7"/>
        <v>1681</v>
      </c>
      <c r="K75">
        <f t="shared" si="8"/>
        <v>41</v>
      </c>
    </row>
    <row r="76" spans="1:11" x14ac:dyDescent="0.25">
      <c r="A76" s="1">
        <f t="shared" si="9"/>
        <v>42</v>
      </c>
      <c r="B76" s="1">
        <v>1.595</v>
      </c>
      <c r="C76" s="1">
        <f t="shared" si="12"/>
        <v>1.5912865416744495</v>
      </c>
      <c r="D76">
        <f t="shared" si="1"/>
        <v>9682651996416</v>
      </c>
      <c r="E76">
        <f t="shared" si="2"/>
        <v>230539333248</v>
      </c>
      <c r="F76">
        <f t="shared" si="3"/>
        <v>5489031744</v>
      </c>
      <c r="G76">
        <f t="shared" si="4"/>
        <v>130691232</v>
      </c>
      <c r="H76">
        <f t="shared" si="5"/>
        <v>3111696</v>
      </c>
      <c r="I76">
        <f t="shared" si="6"/>
        <v>74088</v>
      </c>
      <c r="J76">
        <f t="shared" si="7"/>
        <v>1764</v>
      </c>
      <c r="K76">
        <f t="shared" si="8"/>
        <v>42</v>
      </c>
    </row>
    <row r="77" spans="1:11" x14ac:dyDescent="0.25">
      <c r="A77" s="1">
        <f t="shared" si="9"/>
        <v>43</v>
      </c>
      <c r="B77" s="1">
        <v>1.579</v>
      </c>
      <c r="C77" s="1">
        <f t="shared" si="12"/>
        <v>1.5745558287383261</v>
      </c>
      <c r="D77">
        <f t="shared" si="1"/>
        <v>11688200277601</v>
      </c>
      <c r="E77">
        <f t="shared" si="2"/>
        <v>271818611107</v>
      </c>
      <c r="F77">
        <f t="shared" si="3"/>
        <v>6321363049</v>
      </c>
      <c r="G77">
        <f t="shared" si="4"/>
        <v>147008443</v>
      </c>
      <c r="H77">
        <f t="shared" si="5"/>
        <v>3418801</v>
      </c>
      <c r="I77">
        <f t="shared" si="6"/>
        <v>79507</v>
      </c>
      <c r="J77">
        <f t="shared" si="7"/>
        <v>1849</v>
      </c>
      <c r="K77">
        <f t="shared" si="8"/>
        <v>43</v>
      </c>
    </row>
    <row r="78" spans="1:11" x14ac:dyDescent="0.25">
      <c r="A78" s="1">
        <f t="shared" si="9"/>
        <v>44</v>
      </c>
      <c r="B78" s="1">
        <v>1.5629999999999999</v>
      </c>
      <c r="C78" s="1">
        <f t="shared" si="12"/>
        <v>1.5586483028157119</v>
      </c>
      <c r="D78">
        <f t="shared" si="1"/>
        <v>14048223625216</v>
      </c>
      <c r="E78">
        <f t="shared" si="2"/>
        <v>319277809664</v>
      </c>
      <c r="F78">
        <f t="shared" si="3"/>
        <v>7256313856</v>
      </c>
      <c r="G78">
        <f t="shared" si="4"/>
        <v>164916224</v>
      </c>
      <c r="H78">
        <f t="shared" si="5"/>
        <v>3748096</v>
      </c>
      <c r="I78">
        <f t="shared" si="6"/>
        <v>85184</v>
      </c>
      <c r="J78">
        <f t="shared" si="7"/>
        <v>1936</v>
      </c>
      <c r="K78">
        <f t="shared" si="8"/>
        <v>44</v>
      </c>
    </row>
    <row r="79" spans="1:11" x14ac:dyDescent="0.25">
      <c r="A79" s="1">
        <f t="shared" si="9"/>
        <v>45</v>
      </c>
      <c r="B79" s="1">
        <v>1.548</v>
      </c>
      <c r="C79" s="1">
        <f t="shared" si="12"/>
        <v>1.5434017164897824</v>
      </c>
      <c r="D79">
        <f t="shared" si="1"/>
        <v>16815125390625</v>
      </c>
      <c r="E79">
        <f t="shared" si="2"/>
        <v>373669453125</v>
      </c>
      <c r="F79">
        <f t="shared" si="3"/>
        <v>8303765625</v>
      </c>
      <c r="G79">
        <f t="shared" si="4"/>
        <v>184528125</v>
      </c>
      <c r="H79">
        <f t="shared" si="5"/>
        <v>4100625</v>
      </c>
      <c r="I79">
        <f t="shared" si="6"/>
        <v>91125</v>
      </c>
      <c r="J79">
        <f t="shared" si="7"/>
        <v>2025</v>
      </c>
      <c r="K79">
        <f t="shared" si="8"/>
        <v>45</v>
      </c>
    </row>
    <row r="80" spans="1:11" x14ac:dyDescent="0.25">
      <c r="A80" s="1">
        <f t="shared" si="9"/>
        <v>46</v>
      </c>
      <c r="B80" s="1">
        <v>1.532</v>
      </c>
      <c r="C80" s="1">
        <f t="shared" si="12"/>
        <v>1.5286638228715503</v>
      </c>
      <c r="D80">
        <f t="shared" si="1"/>
        <v>20047612231936</v>
      </c>
      <c r="E80">
        <f t="shared" si="2"/>
        <v>435817657216</v>
      </c>
      <c r="F80">
        <f t="shared" si="3"/>
        <v>9474296896</v>
      </c>
      <c r="G80">
        <f t="shared" si="4"/>
        <v>205962976</v>
      </c>
      <c r="H80">
        <f t="shared" si="5"/>
        <v>4477456</v>
      </c>
      <c r="I80">
        <f t="shared" si="6"/>
        <v>97336</v>
      </c>
      <c r="J80">
        <f t="shared" si="7"/>
        <v>2116</v>
      </c>
      <c r="K80">
        <f t="shared" si="8"/>
        <v>46</v>
      </c>
    </row>
    <row r="81" spans="1:11" x14ac:dyDescent="0.25">
      <c r="A81" s="1">
        <f t="shared" si="9"/>
        <v>47</v>
      </c>
      <c r="B81" s="1">
        <v>1.5169999999999999</v>
      </c>
      <c r="C81" s="1">
        <f t="shared" si="12"/>
        <v>1.5142972922058391</v>
      </c>
      <c r="D81">
        <f t="shared" si="1"/>
        <v>23811286661761</v>
      </c>
      <c r="E81">
        <f t="shared" si="2"/>
        <v>506623120463</v>
      </c>
      <c r="F81">
        <f t="shared" si="3"/>
        <v>10779215329</v>
      </c>
      <c r="G81">
        <f t="shared" si="4"/>
        <v>229345007</v>
      </c>
      <c r="H81">
        <f t="shared" si="5"/>
        <v>4879681</v>
      </c>
      <c r="I81">
        <f t="shared" si="6"/>
        <v>103823</v>
      </c>
      <c r="J81">
        <f t="shared" si="7"/>
        <v>2209</v>
      </c>
      <c r="K81">
        <f t="shared" si="8"/>
        <v>47</v>
      </c>
    </row>
    <row r="82" spans="1:11" x14ac:dyDescent="0.25">
      <c r="A82" s="1">
        <f t="shared" si="9"/>
        <v>48</v>
      </c>
      <c r="B82" s="1">
        <v>1.502</v>
      </c>
      <c r="C82" s="1">
        <f t="shared" si="12"/>
        <v>1.500184035329454</v>
      </c>
      <c r="D82">
        <f t="shared" si="1"/>
        <v>28179280429056</v>
      </c>
      <c r="E82">
        <f t="shared" si="2"/>
        <v>587068342272</v>
      </c>
      <c r="F82">
        <f t="shared" si="3"/>
        <v>12230590464</v>
      </c>
      <c r="G82">
        <f t="shared" si="4"/>
        <v>254803968</v>
      </c>
      <c r="H82">
        <f t="shared" si="5"/>
        <v>5308416</v>
      </c>
      <c r="I82">
        <f t="shared" si="6"/>
        <v>110592</v>
      </c>
      <c r="J82">
        <f t="shared" si="7"/>
        <v>2304</v>
      </c>
      <c r="K82">
        <f t="shared" si="8"/>
        <v>48</v>
      </c>
    </row>
    <row r="83" spans="1:11" x14ac:dyDescent="0.25">
      <c r="A83" s="1">
        <f t="shared" si="9"/>
        <v>49</v>
      </c>
      <c r="B83" s="1">
        <v>1.486</v>
      </c>
      <c r="C83" s="1">
        <f t="shared" si="12"/>
        <v>1.4862288038727058</v>
      </c>
      <c r="D83">
        <f t="shared" si="1"/>
        <v>33232930569601</v>
      </c>
      <c r="E83">
        <f t="shared" si="2"/>
        <v>678223072849</v>
      </c>
      <c r="F83">
        <f t="shared" si="3"/>
        <v>13841287201</v>
      </c>
      <c r="G83">
        <f t="shared" si="4"/>
        <v>282475249</v>
      </c>
      <c r="H83">
        <f t="shared" si="5"/>
        <v>5764801</v>
      </c>
      <c r="I83">
        <f t="shared" si="6"/>
        <v>117649</v>
      </c>
      <c r="J83">
        <f t="shared" si="7"/>
        <v>2401</v>
      </c>
      <c r="K83">
        <f t="shared" si="8"/>
        <v>49</v>
      </c>
    </row>
    <row r="84" spans="1:11" x14ac:dyDescent="0.25">
      <c r="A84" s="1">
        <f t="shared" si="9"/>
        <v>50</v>
      </c>
      <c r="B84" s="1">
        <v>1.4710000000000001</v>
      </c>
      <c r="C84" s="1">
        <f t="shared" si="12"/>
        <v>1.4723619639403012</v>
      </c>
      <c r="D84">
        <f t="shared" si="1"/>
        <v>39062500000000</v>
      </c>
      <c r="E84">
        <f t="shared" si="2"/>
        <v>781250000000</v>
      </c>
      <c r="F84">
        <f t="shared" si="3"/>
        <v>15625000000</v>
      </c>
      <c r="G84">
        <f t="shared" si="4"/>
        <v>312500000</v>
      </c>
      <c r="H84">
        <f t="shared" si="5"/>
        <v>6250000</v>
      </c>
      <c r="I84">
        <f t="shared" si="6"/>
        <v>125000</v>
      </c>
      <c r="J84">
        <f t="shared" si="7"/>
        <v>2500</v>
      </c>
      <c r="K84">
        <f t="shared" si="8"/>
        <v>50</v>
      </c>
    </row>
    <row r="85" spans="1:11" x14ac:dyDescent="0.25">
      <c r="A85" s="1">
        <f t="shared" si="9"/>
        <v>51</v>
      </c>
      <c r="B85" s="1">
        <v>1.4570000000000001</v>
      </c>
      <c r="C85" s="1">
        <f t="shared" si="12"/>
        <v>1.4585413668192899</v>
      </c>
      <c r="D85">
        <f t="shared" si="1"/>
        <v>45767944570401</v>
      </c>
      <c r="E85">
        <f t="shared" si="2"/>
        <v>897410677851</v>
      </c>
      <c r="F85">
        <f t="shared" si="3"/>
        <v>17596287801</v>
      </c>
      <c r="G85">
        <f t="shared" si="4"/>
        <v>345025251</v>
      </c>
      <c r="H85">
        <f t="shared" si="5"/>
        <v>6765201</v>
      </c>
      <c r="I85">
        <f t="shared" si="6"/>
        <v>132651</v>
      </c>
      <c r="J85">
        <f t="shared" si="7"/>
        <v>2601</v>
      </c>
      <c r="K85">
        <f t="shared" si="8"/>
        <v>51</v>
      </c>
    </row>
    <row r="86" spans="1:11" x14ac:dyDescent="0.25">
      <c r="A86" s="1">
        <f t="shared" si="9"/>
        <v>52</v>
      </c>
      <c r="B86" s="1">
        <v>1.444</v>
      </c>
      <c r="C86" s="1">
        <f t="shared" si="12"/>
        <v>1.4447532671068046</v>
      </c>
      <c r="D86">
        <f t="shared" si="1"/>
        <v>53459728531456</v>
      </c>
      <c r="E86">
        <f t="shared" si="2"/>
        <v>1028071702528</v>
      </c>
      <c r="F86">
        <f t="shared" si="3"/>
        <v>19770609664</v>
      </c>
      <c r="G86">
        <f t="shared" si="4"/>
        <v>380204032</v>
      </c>
      <c r="H86">
        <f t="shared" si="5"/>
        <v>7311616</v>
      </c>
      <c r="I86">
        <f t="shared" si="6"/>
        <v>140608</v>
      </c>
      <c r="J86">
        <f t="shared" si="7"/>
        <v>2704</v>
      </c>
      <c r="K86">
        <f t="shared" si="8"/>
        <v>52</v>
      </c>
    </row>
    <row r="87" spans="1:11" x14ac:dyDescent="0.25">
      <c r="A87" s="1">
        <f t="shared" si="9"/>
        <v>53</v>
      </c>
      <c r="B87" s="1">
        <v>1.43</v>
      </c>
      <c r="C87" s="1">
        <f t="shared" si="12"/>
        <v>1.4310122654644459</v>
      </c>
      <c r="D87">
        <f t="shared" si="1"/>
        <v>62259690411361</v>
      </c>
      <c r="E87">
        <f t="shared" si="2"/>
        <v>1174711139837</v>
      </c>
      <c r="F87">
        <f t="shared" si="3"/>
        <v>22164361129</v>
      </c>
      <c r="G87">
        <f t="shared" si="4"/>
        <v>418195493</v>
      </c>
      <c r="H87">
        <f t="shared" si="5"/>
        <v>7890481</v>
      </c>
      <c r="I87">
        <f t="shared" si="6"/>
        <v>148877</v>
      </c>
      <c r="J87">
        <f t="shared" si="7"/>
        <v>2809</v>
      </c>
      <c r="K87">
        <f t="shared" si="8"/>
        <v>53</v>
      </c>
    </row>
    <row r="88" spans="1:11" x14ac:dyDescent="0.25">
      <c r="A88" s="1">
        <f t="shared" si="9"/>
        <v>54</v>
      </c>
      <c r="B88" s="1">
        <v>1.4159999999999999</v>
      </c>
      <c r="C88" s="1">
        <f t="shared" si="12"/>
        <v>1.4173602800441785</v>
      </c>
      <c r="D88">
        <f t="shared" si="1"/>
        <v>72301961339136</v>
      </c>
      <c r="E88">
        <f t="shared" si="2"/>
        <v>1338925209984</v>
      </c>
      <c r="F88">
        <f t="shared" si="3"/>
        <v>24794911296</v>
      </c>
      <c r="G88">
        <f t="shared" si="4"/>
        <v>459165024</v>
      </c>
      <c r="H88">
        <f t="shared" si="5"/>
        <v>8503056</v>
      </c>
      <c r="I88">
        <f t="shared" si="6"/>
        <v>157464</v>
      </c>
      <c r="J88">
        <f t="shared" si="7"/>
        <v>2916</v>
      </c>
      <c r="K88">
        <f t="shared" si="8"/>
        <v>54</v>
      </c>
    </row>
    <row r="89" spans="1:11" x14ac:dyDescent="0.25">
      <c r="A89" s="1">
        <f t="shared" si="9"/>
        <v>55</v>
      </c>
      <c r="B89" s="1">
        <v>1.403</v>
      </c>
      <c r="C89" s="1">
        <f t="shared" si="12"/>
        <v>1.4038645774563605</v>
      </c>
      <c r="D89">
        <f t="shared" si="1"/>
        <v>83733937890625</v>
      </c>
      <c r="E89">
        <f t="shared" si="2"/>
        <v>1522435234375</v>
      </c>
      <c r="F89">
        <f t="shared" si="3"/>
        <v>27680640625</v>
      </c>
      <c r="G89">
        <f t="shared" si="4"/>
        <v>503284375</v>
      </c>
      <c r="H89">
        <f t="shared" si="5"/>
        <v>9150625</v>
      </c>
      <c r="I89">
        <f t="shared" si="6"/>
        <v>166375</v>
      </c>
      <c r="J89">
        <f t="shared" si="7"/>
        <v>3025</v>
      </c>
      <c r="K89">
        <f t="shared" si="8"/>
        <v>55</v>
      </c>
    </row>
    <row r="90" spans="1:11" x14ac:dyDescent="0.25">
      <c r="A90" s="1">
        <f t="shared" si="9"/>
        <v>56</v>
      </c>
      <c r="B90" s="1">
        <v>1.39</v>
      </c>
      <c r="C90" s="1">
        <f t="shared" si="12"/>
        <v>1.3906149209752101</v>
      </c>
      <c r="D90">
        <f t="shared" si="1"/>
        <v>96717311574016</v>
      </c>
      <c r="E90">
        <f t="shared" si="2"/>
        <v>1727094849536</v>
      </c>
      <c r="F90">
        <f t="shared" si="3"/>
        <v>30840979456</v>
      </c>
      <c r="G90">
        <f t="shared" si="4"/>
        <v>550731776</v>
      </c>
      <c r="H90">
        <f t="shared" si="5"/>
        <v>9834496</v>
      </c>
      <c r="I90">
        <f t="shared" si="6"/>
        <v>175616</v>
      </c>
      <c r="J90">
        <f t="shared" si="7"/>
        <v>3136</v>
      </c>
      <c r="K90">
        <f t="shared" si="8"/>
        <v>56</v>
      </c>
    </row>
    <row r="91" spans="1:11" x14ac:dyDescent="0.25">
      <c r="A91" s="1">
        <f t="shared" si="9"/>
        <v>57</v>
      </c>
      <c r="B91" s="1">
        <v>1.377</v>
      </c>
      <c r="C91" s="1">
        <f t="shared" si="12"/>
        <v>1.3777199205133996</v>
      </c>
      <c r="D91">
        <f t="shared" si="1"/>
        <v>111429157112001</v>
      </c>
      <c r="E91">
        <f t="shared" si="2"/>
        <v>1954897493193</v>
      </c>
      <c r="F91">
        <f t="shared" si="3"/>
        <v>34296447249</v>
      </c>
      <c r="G91">
        <f t="shared" si="4"/>
        <v>601692057</v>
      </c>
      <c r="H91">
        <f t="shared" si="5"/>
        <v>10556001</v>
      </c>
      <c r="I91">
        <f t="shared" si="6"/>
        <v>185193</v>
      </c>
      <c r="J91">
        <f t="shared" si="7"/>
        <v>3249</v>
      </c>
      <c r="K91">
        <f t="shared" si="8"/>
        <v>57</v>
      </c>
    </row>
    <row r="92" spans="1:11" x14ac:dyDescent="0.25">
      <c r="A92" s="1">
        <f t="shared" si="9"/>
        <v>58</v>
      </c>
      <c r="B92" s="1">
        <v>1.3640000000000001</v>
      </c>
      <c r="C92" s="1">
        <f t="shared" si="12"/>
        <v>1.3653026957180572</v>
      </c>
      <c r="D92">
        <f t="shared" si="1"/>
        <v>128063081718016</v>
      </c>
      <c r="E92">
        <f t="shared" si="2"/>
        <v>2207984167552</v>
      </c>
      <c r="F92">
        <f t="shared" si="3"/>
        <v>38068692544</v>
      </c>
      <c r="G92">
        <f t="shared" si="4"/>
        <v>656356768</v>
      </c>
      <c r="H92">
        <f t="shared" si="5"/>
        <v>11316496</v>
      </c>
      <c r="I92">
        <f t="shared" si="6"/>
        <v>195112</v>
      </c>
      <c r="J92">
        <f t="shared" si="7"/>
        <v>3364</v>
      </c>
      <c r="K92">
        <f t="shared" si="8"/>
        <v>58</v>
      </c>
    </row>
    <row r="93" spans="1:11" x14ac:dyDescent="0.25">
      <c r="A93" s="1">
        <f t="shared" si="9"/>
        <v>59</v>
      </c>
      <c r="B93" s="1">
        <v>1.3520000000000001</v>
      </c>
      <c r="C93" s="1">
        <f t="shared" si="12"/>
        <v>1.3534959903766008</v>
      </c>
      <c r="D93">
        <f t="shared" si="1"/>
        <v>146830437604321</v>
      </c>
      <c r="E93">
        <f t="shared" si="2"/>
        <v>2488651484819</v>
      </c>
      <c r="F93">
        <f t="shared" si="3"/>
        <v>42180533641</v>
      </c>
      <c r="G93">
        <f t="shared" si="4"/>
        <v>714924299</v>
      </c>
      <c r="H93">
        <f t="shared" si="5"/>
        <v>12117361</v>
      </c>
      <c r="I93">
        <f t="shared" si="6"/>
        <v>205379</v>
      </c>
      <c r="J93">
        <f t="shared" si="7"/>
        <v>3481</v>
      </c>
      <c r="K93">
        <f t="shared" si="8"/>
        <v>59</v>
      </c>
    </row>
    <row r="94" spans="1:11" x14ac:dyDescent="0.25">
      <c r="A94" s="1">
        <f t="shared" si="9"/>
        <v>60</v>
      </c>
      <c r="B94" s="1">
        <v>1.339</v>
      </c>
      <c r="C94" s="1">
        <f t="shared" si="12"/>
        <v>1.342436903136857</v>
      </c>
      <c r="D94">
        <f t="shared" si="1"/>
        <v>167961600000000</v>
      </c>
      <c r="E94">
        <f t="shared" si="2"/>
        <v>2799360000000</v>
      </c>
      <c r="F94">
        <f t="shared" si="3"/>
        <v>46656000000</v>
      </c>
      <c r="G94">
        <f t="shared" si="4"/>
        <v>777600000</v>
      </c>
      <c r="H94">
        <f t="shared" si="5"/>
        <v>12960000</v>
      </c>
      <c r="I94">
        <f t="shared" si="6"/>
        <v>216000</v>
      </c>
      <c r="J94">
        <f t="shared" si="7"/>
        <v>3600</v>
      </c>
      <c r="K94">
        <f t="shared" si="8"/>
        <v>60</v>
      </c>
    </row>
    <row r="95" spans="1:11" x14ac:dyDescent="0.25">
      <c r="A95" s="1">
        <f t="shared" si="9"/>
        <v>61</v>
      </c>
      <c r="B95" s="1">
        <v>1.3320000000000001</v>
      </c>
      <c r="C95" s="1">
        <f t="shared" si="12"/>
        <v>1.3322614263952488</v>
      </c>
      <c r="D95">
        <f t="shared" si="1"/>
        <v>191707312997281</v>
      </c>
      <c r="E95">
        <f t="shared" si="2"/>
        <v>3142742836021</v>
      </c>
      <c r="F95">
        <f t="shared" si="3"/>
        <v>51520374361</v>
      </c>
      <c r="G95">
        <f t="shared" si="4"/>
        <v>844596301</v>
      </c>
      <c r="H95">
        <f t="shared" si="5"/>
        <v>13845841</v>
      </c>
      <c r="I95">
        <f t="shared" si="6"/>
        <v>226981</v>
      </c>
      <c r="J95">
        <f t="shared" si="7"/>
        <v>3721</v>
      </c>
      <c r="K95">
        <f t="shared" si="8"/>
        <v>61</v>
      </c>
    </row>
    <row r="96" spans="1:11" x14ac:dyDescent="0.25">
      <c r="A96" s="1">
        <f t="shared" si="9"/>
        <v>62</v>
      </c>
      <c r="B96" s="1">
        <v>1.3240000000000001</v>
      </c>
      <c r="C96" s="1">
        <f t="shared" si="12"/>
        <v>1.3230990120109283</v>
      </c>
      <c r="D96">
        <f t="shared" si="1"/>
        <v>218340105584896</v>
      </c>
      <c r="E96">
        <f t="shared" si="2"/>
        <v>3521614606208</v>
      </c>
      <c r="F96">
        <f t="shared" si="3"/>
        <v>56800235584</v>
      </c>
      <c r="G96">
        <f t="shared" si="4"/>
        <v>916132832</v>
      </c>
      <c r="H96">
        <f t="shared" si="5"/>
        <v>14776336</v>
      </c>
      <c r="I96">
        <f t="shared" si="6"/>
        <v>238328</v>
      </c>
      <c r="J96">
        <f t="shared" si="7"/>
        <v>3844</v>
      </c>
      <c r="K96">
        <f t="shared" si="8"/>
        <v>62</v>
      </c>
    </row>
    <row r="97" spans="1:11" x14ac:dyDescent="0.25">
      <c r="A97" s="1">
        <f t="shared" si="9"/>
        <v>63</v>
      </c>
      <c r="B97" s="1">
        <v>1.3169999999999999</v>
      </c>
      <c r="C97" s="1">
        <f t="shared" si="12"/>
        <v>1.3150674093506183</v>
      </c>
      <c r="D97">
        <f t="shared" si="1"/>
        <v>248155780267521</v>
      </c>
      <c r="E97">
        <f t="shared" si="2"/>
        <v>3938980639167</v>
      </c>
      <c r="F97">
        <f t="shared" si="3"/>
        <v>62523502209</v>
      </c>
      <c r="G97">
        <f t="shared" si="4"/>
        <v>992436543</v>
      </c>
      <c r="H97">
        <f t="shared" si="5"/>
        <v>15752961</v>
      </c>
      <c r="I97">
        <f t="shared" si="6"/>
        <v>250047</v>
      </c>
      <c r="J97">
        <f t="shared" si="7"/>
        <v>3969</v>
      </c>
      <c r="K97">
        <f t="shared" si="8"/>
        <v>63</v>
      </c>
    </row>
    <row r="98" spans="1:11" x14ac:dyDescent="0.25">
      <c r="A98" s="1">
        <f t="shared" si="9"/>
        <v>64</v>
      </c>
      <c r="B98" s="1">
        <v>1.31</v>
      </c>
      <c r="C98" s="1">
        <f t="shared" si="12"/>
        <v>1.3082680479905804</v>
      </c>
      <c r="D98">
        <f t="shared" si="1"/>
        <v>281474976710656</v>
      </c>
      <c r="E98">
        <f t="shared" si="2"/>
        <v>4398046511104</v>
      </c>
      <c r="F98">
        <f t="shared" si="3"/>
        <v>68719476736</v>
      </c>
      <c r="G98">
        <f t="shared" si="4"/>
        <v>1073741824</v>
      </c>
      <c r="H98">
        <f t="shared" si="5"/>
        <v>16777216</v>
      </c>
      <c r="I98">
        <f t="shared" si="6"/>
        <v>262144</v>
      </c>
      <c r="J98">
        <f t="shared" si="7"/>
        <v>4096</v>
      </c>
      <c r="K98">
        <f t="shared" si="8"/>
        <v>64</v>
      </c>
    </row>
    <row r="99" spans="1:11" x14ac:dyDescent="0.25">
      <c r="A99" s="1">
        <f t="shared" si="9"/>
        <v>65</v>
      </c>
      <c r="B99" s="1">
        <v>1.3029999999999999</v>
      </c>
      <c r="C99" s="1">
        <f t="shared" si="12"/>
        <v>1.3027822642312827</v>
      </c>
      <c r="D99">
        <f t="shared" si="1"/>
        <v>318644812890625</v>
      </c>
      <c r="E99">
        <f t="shared" si="2"/>
        <v>4902227890625</v>
      </c>
      <c r="F99">
        <f t="shared" si="3"/>
        <v>75418890625</v>
      </c>
      <c r="G99">
        <f t="shared" si="4"/>
        <v>1160290625</v>
      </c>
      <c r="H99">
        <f t="shared" si="5"/>
        <v>17850625</v>
      </c>
      <c r="I99">
        <f t="shared" si="6"/>
        <v>274625</v>
      </c>
      <c r="J99">
        <f t="shared" si="7"/>
        <v>4225</v>
      </c>
      <c r="K99">
        <f t="shared" si="8"/>
        <v>65</v>
      </c>
    </row>
    <row r="100" spans="1:11" x14ac:dyDescent="0.25">
      <c r="A100" s="1">
        <f t="shared" si="9"/>
        <v>66</v>
      </c>
      <c r="B100" s="1">
        <v>1.3009999999999999</v>
      </c>
      <c r="C100" s="1">
        <f t="shared" si="12"/>
        <v>1.2986686974051764</v>
      </c>
      <c r="D100">
        <f t="shared" ref="D100:D109" si="13">A100^8</f>
        <v>360040606269696</v>
      </c>
      <c r="E100">
        <f t="shared" ref="E100:E109" si="14">A100^7</f>
        <v>5455160701056</v>
      </c>
      <c r="F100">
        <f t="shared" ref="F100:F109" si="15">A100^6</f>
        <v>82653950016</v>
      </c>
      <c r="G100">
        <f t="shared" ref="G100:G109" si="16">A100^5</f>
        <v>1252332576</v>
      </c>
      <c r="H100">
        <f t="shared" ref="H100:H109" si="17">A100^4</f>
        <v>18974736</v>
      </c>
      <c r="I100">
        <f t="shared" ref="I100:I109" si="18">A100^3</f>
        <v>287496</v>
      </c>
      <c r="J100">
        <f t="shared" ref="J100:J109" si="19">A100^2</f>
        <v>4356</v>
      </c>
      <c r="K100">
        <f t="shared" ref="K100:K109" si="20">A100</f>
        <v>66</v>
      </c>
    </row>
    <row r="101" spans="1:11" x14ac:dyDescent="0.25">
      <c r="A101" s="1">
        <f t="shared" si="9"/>
        <v>67</v>
      </c>
      <c r="B101" s="1">
        <v>1.2989999999999999</v>
      </c>
      <c r="C101" s="1">
        <f t="shared" si="12"/>
        <v>1.2959622087908116</v>
      </c>
      <c r="D101">
        <f t="shared" si="13"/>
        <v>406067677556641</v>
      </c>
      <c r="E101">
        <f t="shared" si="14"/>
        <v>6060711605323</v>
      </c>
      <c r="F101">
        <f t="shared" si="15"/>
        <v>90458382169</v>
      </c>
      <c r="G101">
        <f t="shared" si="16"/>
        <v>1350125107</v>
      </c>
      <c r="H101">
        <f t="shared" si="17"/>
        <v>20151121</v>
      </c>
      <c r="I101">
        <f t="shared" si="18"/>
        <v>300763</v>
      </c>
      <c r="J101">
        <f t="shared" si="19"/>
        <v>4489</v>
      </c>
      <c r="K101">
        <f t="shared" si="20"/>
        <v>67</v>
      </c>
    </row>
    <row r="102" spans="1:11" x14ac:dyDescent="0.25">
      <c r="A102" s="1">
        <f t="shared" si="9"/>
        <v>68</v>
      </c>
      <c r="B102" s="1">
        <v>1.2969999999999999</v>
      </c>
      <c r="C102" s="1">
        <f t="shared" si="12"/>
        <v>1.2946747027810517</v>
      </c>
      <c r="D102">
        <f t="shared" si="13"/>
        <v>457163239653376</v>
      </c>
      <c r="E102">
        <f t="shared" si="14"/>
        <v>6722988818432</v>
      </c>
      <c r="F102">
        <f t="shared" si="15"/>
        <v>98867482624</v>
      </c>
      <c r="G102">
        <f t="shared" si="16"/>
        <v>1453933568</v>
      </c>
      <c r="H102">
        <f t="shared" si="17"/>
        <v>21381376</v>
      </c>
      <c r="I102">
        <f t="shared" si="18"/>
        <v>314432</v>
      </c>
      <c r="J102">
        <f t="shared" si="19"/>
        <v>4624</v>
      </c>
      <c r="K102">
        <f t="shared" si="20"/>
        <v>68</v>
      </c>
    </row>
    <row r="103" spans="1:11" x14ac:dyDescent="0.25">
      <c r="A103" s="1">
        <f>A102+1</f>
        <v>69</v>
      </c>
      <c r="B103" s="1">
        <v>1.2949999999999999</v>
      </c>
      <c r="C103" s="1">
        <f t="shared" si="12"/>
        <v>1.2947982567708465</v>
      </c>
      <c r="D103">
        <f t="shared" si="13"/>
        <v>513798374428641</v>
      </c>
      <c r="E103">
        <f t="shared" si="14"/>
        <v>7446353252589</v>
      </c>
      <c r="F103">
        <f t="shared" si="15"/>
        <v>107918163081</v>
      </c>
      <c r="G103">
        <f t="shared" si="16"/>
        <v>1564031349</v>
      </c>
      <c r="H103">
        <f t="shared" si="17"/>
        <v>22667121</v>
      </c>
      <c r="I103">
        <f t="shared" si="18"/>
        <v>328509</v>
      </c>
      <c r="J103">
        <f t="shared" si="19"/>
        <v>4761</v>
      </c>
      <c r="K103">
        <f t="shared" si="20"/>
        <v>69</v>
      </c>
    </row>
    <row r="104" spans="1:11" x14ac:dyDescent="0.25">
      <c r="A104" s="1">
        <f>A103+1</f>
        <v>70</v>
      </c>
      <c r="B104" s="1">
        <v>1.2929999999999999</v>
      </c>
      <c r="C104" s="1">
        <f t="shared" si="12"/>
        <v>1.2963109930474133</v>
      </c>
      <c r="D104">
        <f t="shared" si="13"/>
        <v>576480100000000</v>
      </c>
      <c r="E104">
        <f t="shared" si="14"/>
        <v>8235430000000</v>
      </c>
      <c r="F104">
        <f t="shared" si="15"/>
        <v>117649000000</v>
      </c>
      <c r="G104">
        <f t="shared" si="16"/>
        <v>1680700000</v>
      </c>
      <c r="H104">
        <f t="shared" si="17"/>
        <v>24010000</v>
      </c>
      <c r="I104">
        <f t="shared" si="18"/>
        <v>343000</v>
      </c>
      <c r="J104">
        <f t="shared" si="19"/>
        <v>4900</v>
      </c>
      <c r="K104">
        <f t="shared" si="20"/>
        <v>70</v>
      </c>
    </row>
    <row r="105" spans="1:11" x14ac:dyDescent="0.25">
      <c r="A105" s="1">
        <f>A104+1</f>
        <v>71</v>
      </c>
      <c r="B105" s="1">
        <v>1.2949999999999999</v>
      </c>
      <c r="C105" s="1">
        <f t="shared" si="12"/>
        <v>1.299186152846957</v>
      </c>
      <c r="D105">
        <f t="shared" si="13"/>
        <v>645753531245761</v>
      </c>
      <c r="E105">
        <f t="shared" si="14"/>
        <v>9095120158391</v>
      </c>
      <c r="F105">
        <f t="shared" si="15"/>
        <v>128100283921</v>
      </c>
      <c r="G105">
        <f t="shared" si="16"/>
        <v>1804229351</v>
      </c>
      <c r="H105">
        <f t="shared" si="17"/>
        <v>25411681</v>
      </c>
      <c r="I105">
        <f t="shared" si="18"/>
        <v>357911</v>
      </c>
      <c r="J105">
        <f t="shared" si="19"/>
        <v>5041</v>
      </c>
      <c r="K105">
        <f t="shared" si="20"/>
        <v>71</v>
      </c>
    </row>
    <row r="106" spans="1:11" x14ac:dyDescent="0.25">
      <c r="A106" s="1">
        <f>A105+1</f>
        <v>72</v>
      </c>
      <c r="B106" s="1">
        <v>1.3</v>
      </c>
      <c r="C106" s="1">
        <f t="shared" si="12"/>
        <v>1.303404859479528</v>
      </c>
      <c r="D106">
        <f t="shared" si="13"/>
        <v>722204136308736</v>
      </c>
      <c r="E106">
        <f t="shared" si="14"/>
        <v>10030613004288</v>
      </c>
      <c r="F106">
        <f t="shared" si="15"/>
        <v>139314069504</v>
      </c>
      <c r="G106">
        <f t="shared" si="16"/>
        <v>1934917632</v>
      </c>
      <c r="H106">
        <f t="shared" si="17"/>
        <v>26873856</v>
      </c>
      <c r="I106">
        <f t="shared" si="18"/>
        <v>373248</v>
      </c>
      <c r="J106">
        <f t="shared" si="19"/>
        <v>5184</v>
      </c>
      <c r="K106">
        <f t="shared" si="20"/>
        <v>72</v>
      </c>
    </row>
    <row r="107" spans="1:11" x14ac:dyDescent="0.25">
      <c r="A107" s="1">
        <v>73</v>
      </c>
      <c r="B107" s="1">
        <v>1.3120000000000001</v>
      </c>
      <c r="C107" s="1">
        <f t="shared" si="12"/>
        <v>1.3089730843699243</v>
      </c>
      <c r="D107">
        <f t="shared" si="13"/>
        <v>806460091894081</v>
      </c>
      <c r="E107">
        <f t="shared" si="14"/>
        <v>11047398519097</v>
      </c>
      <c r="F107">
        <f t="shared" si="15"/>
        <v>151334226289</v>
      </c>
      <c r="G107">
        <f t="shared" si="16"/>
        <v>2073071593</v>
      </c>
      <c r="H107">
        <f t="shared" si="17"/>
        <v>28398241</v>
      </c>
      <c r="I107">
        <f t="shared" si="18"/>
        <v>389017</v>
      </c>
      <c r="J107">
        <f t="shared" si="19"/>
        <v>5329</v>
      </c>
      <c r="K107">
        <f t="shared" si="20"/>
        <v>73</v>
      </c>
    </row>
    <row r="108" spans="1:11" x14ac:dyDescent="0.25">
      <c r="A108" s="1">
        <v>74</v>
      </c>
      <c r="B108" s="1">
        <v>1.3180000000000001</v>
      </c>
      <c r="C108" s="1">
        <f t="shared" si="12"/>
        <v>1.3159433565567582</v>
      </c>
      <c r="D108">
        <f t="shared" si="13"/>
        <v>899194740203776</v>
      </c>
      <c r="E108">
        <f t="shared" si="14"/>
        <v>12151280273024</v>
      </c>
      <c r="F108">
        <f t="shared" si="15"/>
        <v>164206490176</v>
      </c>
      <c r="G108">
        <f t="shared" si="16"/>
        <v>2219006624</v>
      </c>
      <c r="H108">
        <f t="shared" si="17"/>
        <v>29986576</v>
      </c>
      <c r="I108">
        <f t="shared" si="18"/>
        <v>405224</v>
      </c>
      <c r="J108">
        <f t="shared" si="19"/>
        <v>5476</v>
      </c>
      <c r="K108">
        <f t="shared" si="20"/>
        <v>74</v>
      </c>
    </row>
    <row r="109" spans="1:11" x14ac:dyDescent="0.25">
      <c r="A109" s="1">
        <v>75</v>
      </c>
      <c r="B109" s="1">
        <v>1.3240000000000001</v>
      </c>
      <c r="C109" s="1">
        <f t="shared" si="12"/>
        <v>1.3244417831520394</v>
      </c>
      <c r="D109">
        <f t="shared" si="13"/>
        <v>1001129150390625</v>
      </c>
      <c r="E109">
        <f t="shared" si="14"/>
        <v>13348388671875</v>
      </c>
      <c r="F109">
        <f t="shared" si="15"/>
        <v>177978515625</v>
      </c>
      <c r="G109">
        <f t="shared" si="16"/>
        <v>2373046875</v>
      </c>
      <c r="H109">
        <f t="shared" si="17"/>
        <v>31640625</v>
      </c>
      <c r="I109">
        <f t="shared" si="18"/>
        <v>421875</v>
      </c>
      <c r="J109">
        <f t="shared" si="19"/>
        <v>5625</v>
      </c>
      <c r="K109">
        <f t="shared" si="20"/>
        <v>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C14D-77A9-4892-8E2B-19EDCA68066A}">
  <dimension ref="A33:O109"/>
  <sheetViews>
    <sheetView topLeftCell="A22" workbookViewId="0">
      <selection activeCell="N36" sqref="N36:N39"/>
    </sheetView>
  </sheetViews>
  <sheetFormatPr defaultRowHeight="15" x14ac:dyDescent="0.25"/>
  <cols>
    <col min="14" max="14" width="16.42578125" customWidth="1"/>
  </cols>
  <sheetData>
    <row r="33" spans="1:14" x14ac:dyDescent="0.25">
      <c r="B33" s="3"/>
      <c r="D33">
        <v>1</v>
      </c>
      <c r="E33">
        <v>2</v>
      </c>
      <c r="F33">
        <v>3</v>
      </c>
      <c r="G33">
        <v>4</v>
      </c>
      <c r="H33">
        <v>5</v>
      </c>
      <c r="I33">
        <v>6</v>
      </c>
      <c r="J33">
        <v>7</v>
      </c>
      <c r="K33">
        <v>8</v>
      </c>
    </row>
    <row r="34" spans="1:14" ht="15.75" thickBot="1" x14ac:dyDescent="0.3">
      <c r="A34" s="1" t="s">
        <v>0</v>
      </c>
      <c r="B34" s="1" t="s">
        <v>77</v>
      </c>
      <c r="C34" t="s">
        <v>76</v>
      </c>
      <c r="D34" t="s">
        <v>65</v>
      </c>
      <c r="E34" t="s">
        <v>66</v>
      </c>
      <c r="F34" t="s">
        <v>61</v>
      </c>
      <c r="G34" t="s">
        <v>62</v>
      </c>
      <c r="H34" t="s">
        <v>52</v>
      </c>
      <c r="I34" t="s">
        <v>53</v>
      </c>
      <c r="J34" t="s">
        <v>54</v>
      </c>
      <c r="K34" t="s">
        <v>55</v>
      </c>
    </row>
    <row r="35" spans="1:14" x14ac:dyDescent="0.25">
      <c r="A35" s="2">
        <v>0</v>
      </c>
      <c r="B35" s="2"/>
      <c r="C35">
        <f>(((A35^3)*$N$37)+((A35^2)*$N$38)+((A35)*$N$39)+$N$36)</f>
        <v>5.2630000000000123</v>
      </c>
      <c r="D35">
        <f>A35^8</f>
        <v>0</v>
      </c>
      <c r="E35">
        <f>A35^7</f>
        <v>0</v>
      </c>
      <c r="F35">
        <f>A35^6</f>
        <v>0</v>
      </c>
      <c r="G35">
        <f>A35^5</f>
        <v>0</v>
      </c>
      <c r="H35">
        <f>A35^4</f>
        <v>0</v>
      </c>
      <c r="I35">
        <f>A35^3</f>
        <v>0</v>
      </c>
      <c r="J35">
        <f>A35^2</f>
        <v>0</v>
      </c>
      <c r="K35">
        <f>A35</f>
        <v>0</v>
      </c>
      <c r="M35" s="11"/>
      <c r="N35" s="11" t="s">
        <v>39</v>
      </c>
    </row>
    <row r="36" spans="1:14" x14ac:dyDescent="0.25">
      <c r="A36" s="2">
        <v>2.5</v>
      </c>
      <c r="B36" s="2">
        <v>3.605</v>
      </c>
      <c r="C36">
        <f t="shared" ref="C36:C39" si="0">(((A36^3)*$N$37)+((A36^2)*$N$38)+((A36)*$N$39)+$N$36)</f>
        <v>3.6049999999999986</v>
      </c>
      <c r="D36">
        <f t="shared" ref="D36:D99" si="1">A36^8</f>
        <v>1525.87890625</v>
      </c>
      <c r="E36">
        <f t="shared" ref="E36:E99" si="2">A36^7</f>
        <v>610.3515625</v>
      </c>
      <c r="F36">
        <f t="shared" ref="F36:F99" si="3">A36^6</f>
        <v>244.140625</v>
      </c>
      <c r="G36">
        <f t="shared" ref="G36:G99" si="4">A36^5</f>
        <v>97.65625</v>
      </c>
      <c r="H36">
        <f t="shared" ref="H36:H99" si="5">A36^4</f>
        <v>39.0625</v>
      </c>
      <c r="I36">
        <f t="shared" ref="I36:I99" si="6">A36^3</f>
        <v>15.625</v>
      </c>
      <c r="J36">
        <f t="shared" ref="J36:J99" si="7">A36^2</f>
        <v>6.25</v>
      </c>
      <c r="K36">
        <f t="shared" ref="K36:K99" si="8">A36</f>
        <v>2.5</v>
      </c>
      <c r="M36" s="9" t="s">
        <v>33</v>
      </c>
      <c r="N36" s="9">
        <v>5.2630000000000123</v>
      </c>
    </row>
    <row r="37" spans="1:14" x14ac:dyDescent="0.25">
      <c r="A37" s="2">
        <v>3</v>
      </c>
      <c r="B37" s="2">
        <v>3.2759999999999998</v>
      </c>
      <c r="C37">
        <f t="shared" si="0"/>
        <v>3.2759999999999989</v>
      </c>
      <c r="D37">
        <f t="shared" si="1"/>
        <v>6561</v>
      </c>
      <c r="E37">
        <f t="shared" si="2"/>
        <v>2187</v>
      </c>
      <c r="F37">
        <f t="shared" si="3"/>
        <v>729</v>
      </c>
      <c r="G37">
        <f t="shared" si="4"/>
        <v>243</v>
      </c>
      <c r="H37">
        <f t="shared" si="5"/>
        <v>81</v>
      </c>
      <c r="I37">
        <f t="shared" si="6"/>
        <v>27</v>
      </c>
      <c r="J37">
        <f t="shared" si="7"/>
        <v>9</v>
      </c>
      <c r="K37">
        <f t="shared" si="8"/>
        <v>3</v>
      </c>
      <c r="M37" s="9" t="s">
        <v>46</v>
      </c>
      <c r="N37" s="9">
        <v>-2.6666666666697096E-4</v>
      </c>
    </row>
    <row r="38" spans="1:14" x14ac:dyDescent="0.25">
      <c r="A38" s="2">
        <f>A37+1</f>
        <v>4</v>
      </c>
      <c r="B38" s="2">
        <v>2.6190000000000002</v>
      </c>
      <c r="C38">
        <f t="shared" si="0"/>
        <v>2.6189999999999993</v>
      </c>
      <c r="D38">
        <f t="shared" si="1"/>
        <v>65536</v>
      </c>
      <c r="E38">
        <f t="shared" si="2"/>
        <v>16384</v>
      </c>
      <c r="F38">
        <f t="shared" si="3"/>
        <v>4096</v>
      </c>
      <c r="G38">
        <f t="shared" si="4"/>
        <v>1024</v>
      </c>
      <c r="H38">
        <f t="shared" si="5"/>
        <v>256</v>
      </c>
      <c r="I38">
        <f t="shared" si="6"/>
        <v>64</v>
      </c>
      <c r="J38">
        <f t="shared" si="7"/>
        <v>16</v>
      </c>
      <c r="K38">
        <f t="shared" si="8"/>
        <v>4</v>
      </c>
      <c r="M38" s="9" t="s">
        <v>47</v>
      </c>
      <c r="N38" s="9">
        <v>3.2000000000033408E-3</v>
      </c>
    </row>
    <row r="39" spans="1:14" ht="15.75" thickBot="1" x14ac:dyDescent="0.3">
      <c r="A39" s="2">
        <f t="shared" ref="A39:A102" si="9">A38+1</f>
        <v>5</v>
      </c>
      <c r="B39" s="2">
        <v>1.962</v>
      </c>
      <c r="C39">
        <f t="shared" si="0"/>
        <v>1.9619999999999989</v>
      </c>
      <c r="D39">
        <f t="shared" si="1"/>
        <v>390625</v>
      </c>
      <c r="E39">
        <f t="shared" si="2"/>
        <v>78125</v>
      </c>
      <c r="F39">
        <f t="shared" si="3"/>
        <v>15625</v>
      </c>
      <c r="G39">
        <f t="shared" si="4"/>
        <v>3125</v>
      </c>
      <c r="H39">
        <f t="shared" si="5"/>
        <v>625</v>
      </c>
      <c r="I39">
        <f t="shared" si="6"/>
        <v>125</v>
      </c>
      <c r="J39">
        <f t="shared" si="7"/>
        <v>25</v>
      </c>
      <c r="K39">
        <f t="shared" si="8"/>
        <v>5</v>
      </c>
      <c r="M39" s="10" t="s">
        <v>48</v>
      </c>
      <c r="N39" s="10">
        <v>-0.66953333333334508</v>
      </c>
    </row>
    <row r="40" spans="1:14" ht="15.75" thickBot="1" x14ac:dyDescent="0.3">
      <c r="A40" s="1">
        <f t="shared" si="9"/>
        <v>6</v>
      </c>
      <c r="B40" s="1">
        <v>1.7809999999999999</v>
      </c>
      <c r="C40">
        <f>(A40*$N$43)+$N$42</f>
        <v>1.7811999999999999</v>
      </c>
      <c r="D40">
        <f t="shared" si="1"/>
        <v>1679616</v>
      </c>
      <c r="E40">
        <f t="shared" si="2"/>
        <v>279936</v>
      </c>
      <c r="F40">
        <f t="shared" si="3"/>
        <v>46656</v>
      </c>
      <c r="G40">
        <f t="shared" si="4"/>
        <v>7776</v>
      </c>
      <c r="H40">
        <f t="shared" si="5"/>
        <v>1296</v>
      </c>
      <c r="I40">
        <f t="shared" si="6"/>
        <v>216</v>
      </c>
      <c r="J40">
        <f t="shared" si="7"/>
        <v>36</v>
      </c>
      <c r="K40">
        <f t="shared" si="8"/>
        <v>6</v>
      </c>
    </row>
    <row r="41" spans="1:14" x14ac:dyDescent="0.25">
      <c r="A41" s="1">
        <f t="shared" si="9"/>
        <v>7</v>
      </c>
      <c r="B41" s="1">
        <v>1.6</v>
      </c>
      <c r="C41">
        <f t="shared" ref="C41:C44" si="10">(A41*$N$43)+$N$42</f>
        <v>1.6</v>
      </c>
      <c r="D41">
        <f t="shared" si="1"/>
        <v>5764801</v>
      </c>
      <c r="E41">
        <f t="shared" si="2"/>
        <v>823543</v>
      </c>
      <c r="F41">
        <f t="shared" si="3"/>
        <v>117649</v>
      </c>
      <c r="G41">
        <f t="shared" si="4"/>
        <v>16807</v>
      </c>
      <c r="H41">
        <f t="shared" si="5"/>
        <v>2401</v>
      </c>
      <c r="I41">
        <f t="shared" si="6"/>
        <v>343</v>
      </c>
      <c r="J41">
        <f t="shared" si="7"/>
        <v>49</v>
      </c>
      <c r="K41">
        <f t="shared" si="8"/>
        <v>7</v>
      </c>
      <c r="M41" s="11"/>
      <c r="N41" s="11" t="s">
        <v>39</v>
      </c>
    </row>
    <row r="42" spans="1:14" x14ac:dyDescent="0.25">
      <c r="A42" s="1">
        <f t="shared" si="9"/>
        <v>8</v>
      </c>
      <c r="B42" s="1">
        <v>1.419</v>
      </c>
      <c r="C42">
        <f t="shared" si="10"/>
        <v>1.4188000000000001</v>
      </c>
      <c r="D42">
        <f t="shared" si="1"/>
        <v>16777216</v>
      </c>
      <c r="E42">
        <f t="shared" si="2"/>
        <v>2097152</v>
      </c>
      <c r="F42">
        <f t="shared" si="3"/>
        <v>262144</v>
      </c>
      <c r="G42">
        <f t="shared" si="4"/>
        <v>32768</v>
      </c>
      <c r="H42">
        <f t="shared" si="5"/>
        <v>4096</v>
      </c>
      <c r="I42">
        <f t="shared" si="6"/>
        <v>512</v>
      </c>
      <c r="J42">
        <f t="shared" si="7"/>
        <v>64</v>
      </c>
      <c r="K42">
        <f t="shared" si="8"/>
        <v>8</v>
      </c>
      <c r="M42" s="9" t="s">
        <v>33</v>
      </c>
      <c r="N42" s="9">
        <v>2.8683999999999994</v>
      </c>
    </row>
    <row r="43" spans="1:14" ht="15.75" thickBot="1" x14ac:dyDescent="0.3">
      <c r="A43" s="1">
        <f t="shared" si="9"/>
        <v>9</v>
      </c>
      <c r="B43" s="1">
        <v>1.238</v>
      </c>
      <c r="C43">
        <f t="shared" si="10"/>
        <v>1.2376</v>
      </c>
      <c r="D43">
        <f t="shared" si="1"/>
        <v>43046721</v>
      </c>
      <c r="E43">
        <f t="shared" si="2"/>
        <v>4782969</v>
      </c>
      <c r="F43">
        <f t="shared" si="3"/>
        <v>531441</v>
      </c>
      <c r="G43">
        <f t="shared" si="4"/>
        <v>59049</v>
      </c>
      <c r="H43">
        <f t="shared" si="5"/>
        <v>6561</v>
      </c>
      <c r="I43">
        <f t="shared" si="6"/>
        <v>729</v>
      </c>
      <c r="J43">
        <f t="shared" si="7"/>
        <v>81</v>
      </c>
      <c r="K43">
        <f t="shared" si="8"/>
        <v>9</v>
      </c>
      <c r="M43" s="10" t="s">
        <v>46</v>
      </c>
      <c r="N43" s="10">
        <v>-0.18119999999999992</v>
      </c>
    </row>
    <row r="44" spans="1:14" ht="15.75" thickBot="1" x14ac:dyDescent="0.3">
      <c r="A44" s="1">
        <f t="shared" si="9"/>
        <v>10</v>
      </c>
      <c r="B44" s="1">
        <v>1.056</v>
      </c>
      <c r="C44">
        <f t="shared" si="10"/>
        <v>1.0564000000000002</v>
      </c>
      <c r="D44">
        <f t="shared" si="1"/>
        <v>100000000</v>
      </c>
      <c r="E44">
        <f t="shared" si="2"/>
        <v>10000000</v>
      </c>
      <c r="F44">
        <f t="shared" si="3"/>
        <v>1000000</v>
      </c>
      <c r="G44">
        <f t="shared" si="4"/>
        <v>100000</v>
      </c>
      <c r="H44">
        <f t="shared" si="5"/>
        <v>10000</v>
      </c>
      <c r="I44">
        <f t="shared" si="6"/>
        <v>1000</v>
      </c>
      <c r="J44">
        <f t="shared" si="7"/>
        <v>100</v>
      </c>
      <c r="K44">
        <f t="shared" si="8"/>
        <v>10</v>
      </c>
    </row>
    <row r="45" spans="1:14" x14ac:dyDescent="0.25">
      <c r="A45" s="2">
        <f t="shared" si="9"/>
        <v>11</v>
      </c>
      <c r="B45" s="2">
        <v>0.996</v>
      </c>
      <c r="C45">
        <f>(A45*$N$47)+$N$46</f>
        <v>0.99580000000000024</v>
      </c>
      <c r="D45">
        <f t="shared" si="1"/>
        <v>214358881</v>
      </c>
      <c r="E45">
        <f t="shared" si="2"/>
        <v>19487171</v>
      </c>
      <c r="F45">
        <f t="shared" si="3"/>
        <v>1771561</v>
      </c>
      <c r="G45">
        <f t="shared" si="4"/>
        <v>161051</v>
      </c>
      <c r="H45">
        <f t="shared" si="5"/>
        <v>14641</v>
      </c>
      <c r="I45">
        <f t="shared" si="6"/>
        <v>1331</v>
      </c>
      <c r="J45">
        <f t="shared" si="7"/>
        <v>121</v>
      </c>
      <c r="K45">
        <f t="shared" si="8"/>
        <v>11</v>
      </c>
      <c r="M45" s="11"/>
      <c r="N45" s="11" t="s">
        <v>39</v>
      </c>
    </row>
    <row r="46" spans="1:14" x14ac:dyDescent="0.25">
      <c r="A46" s="2">
        <f t="shared" si="9"/>
        <v>12</v>
      </c>
      <c r="B46" s="2">
        <v>0.93500000000000005</v>
      </c>
      <c r="C46">
        <f t="shared" ref="C46:C49" si="11">(A46*$N$47)+$N$46</f>
        <v>0.93530000000000024</v>
      </c>
      <c r="D46">
        <f t="shared" si="1"/>
        <v>429981696</v>
      </c>
      <c r="E46">
        <f t="shared" si="2"/>
        <v>35831808</v>
      </c>
      <c r="F46">
        <f t="shared" si="3"/>
        <v>2985984</v>
      </c>
      <c r="G46">
        <f t="shared" si="4"/>
        <v>248832</v>
      </c>
      <c r="H46">
        <f t="shared" si="5"/>
        <v>20736</v>
      </c>
      <c r="I46">
        <f t="shared" si="6"/>
        <v>1728</v>
      </c>
      <c r="J46">
        <f t="shared" si="7"/>
        <v>144</v>
      </c>
      <c r="K46">
        <f t="shared" si="8"/>
        <v>12</v>
      </c>
      <c r="M46" s="9" t="s">
        <v>33</v>
      </c>
      <c r="N46" s="9">
        <v>1.6613000000000002</v>
      </c>
    </row>
    <row r="47" spans="1:14" ht="15.75" thickBot="1" x14ac:dyDescent="0.3">
      <c r="A47" s="2">
        <f t="shared" si="9"/>
        <v>13</v>
      </c>
      <c r="B47" s="2">
        <v>0.875</v>
      </c>
      <c r="C47">
        <f t="shared" si="11"/>
        <v>0.87480000000000024</v>
      </c>
      <c r="D47">
        <f t="shared" si="1"/>
        <v>815730721</v>
      </c>
      <c r="E47">
        <f t="shared" si="2"/>
        <v>62748517</v>
      </c>
      <c r="F47">
        <f t="shared" si="3"/>
        <v>4826809</v>
      </c>
      <c r="G47">
        <f t="shared" si="4"/>
        <v>371293</v>
      </c>
      <c r="H47">
        <f t="shared" si="5"/>
        <v>28561</v>
      </c>
      <c r="I47">
        <f t="shared" si="6"/>
        <v>2197</v>
      </c>
      <c r="J47">
        <f t="shared" si="7"/>
        <v>169</v>
      </c>
      <c r="K47">
        <f t="shared" si="8"/>
        <v>13</v>
      </c>
      <c r="M47" s="10" t="s">
        <v>46</v>
      </c>
      <c r="N47" s="10">
        <v>-6.0499999999999998E-2</v>
      </c>
    </row>
    <row r="48" spans="1:14" ht="15.75" thickBot="1" x14ac:dyDescent="0.3">
      <c r="A48" s="2">
        <f t="shared" si="9"/>
        <v>14</v>
      </c>
      <c r="B48" s="2">
        <v>0.81399999999999995</v>
      </c>
      <c r="C48">
        <f t="shared" si="11"/>
        <v>0.81430000000000025</v>
      </c>
      <c r="D48">
        <f t="shared" si="1"/>
        <v>1475789056</v>
      </c>
      <c r="E48">
        <f t="shared" si="2"/>
        <v>105413504</v>
      </c>
      <c r="F48">
        <f t="shared" si="3"/>
        <v>7529536</v>
      </c>
      <c r="G48">
        <f t="shared" si="4"/>
        <v>537824</v>
      </c>
      <c r="H48">
        <f t="shared" si="5"/>
        <v>38416</v>
      </c>
      <c r="I48">
        <f t="shared" si="6"/>
        <v>2744</v>
      </c>
      <c r="J48">
        <f t="shared" si="7"/>
        <v>196</v>
      </c>
      <c r="K48">
        <f t="shared" si="8"/>
        <v>14</v>
      </c>
    </row>
    <row r="49" spans="1:15" x14ac:dyDescent="0.25">
      <c r="A49" s="2">
        <f t="shared" si="9"/>
        <v>15</v>
      </c>
      <c r="B49" s="2">
        <v>0.754</v>
      </c>
      <c r="C49">
        <f t="shared" si="11"/>
        <v>0.75380000000000025</v>
      </c>
      <c r="D49">
        <f t="shared" si="1"/>
        <v>2562890625</v>
      </c>
      <c r="E49">
        <f t="shared" si="2"/>
        <v>170859375</v>
      </c>
      <c r="F49">
        <f t="shared" si="3"/>
        <v>11390625</v>
      </c>
      <c r="G49">
        <f t="shared" si="4"/>
        <v>759375</v>
      </c>
      <c r="H49">
        <f t="shared" si="5"/>
        <v>50625</v>
      </c>
      <c r="I49">
        <f t="shared" si="6"/>
        <v>3375</v>
      </c>
      <c r="J49">
        <f t="shared" si="7"/>
        <v>225</v>
      </c>
      <c r="K49">
        <f t="shared" si="8"/>
        <v>15</v>
      </c>
      <c r="M49" s="11"/>
      <c r="N49" s="11" t="s">
        <v>39</v>
      </c>
    </row>
    <row r="50" spans="1:15" x14ac:dyDescent="0.25">
      <c r="A50" s="1">
        <f t="shared" si="9"/>
        <v>16</v>
      </c>
      <c r="B50" s="1">
        <v>0.72199999999999998</v>
      </c>
      <c r="C50">
        <f>(((A50^8)*$N$51)+((A50^7)*$N$52)+((A50^6)*$N$53)+((A50^5)*$N$54)+((A50^4)*$N$55)+((A50^3)*$N$56)+((A50^2)*$N$57)+((A50)*$N$58)+$N$50)</f>
        <v>0.72496220811222556</v>
      </c>
      <c r="D50">
        <f t="shared" si="1"/>
        <v>4294967296</v>
      </c>
      <c r="E50">
        <f t="shared" si="2"/>
        <v>268435456</v>
      </c>
      <c r="F50">
        <f t="shared" si="3"/>
        <v>16777216</v>
      </c>
      <c r="G50">
        <f t="shared" si="4"/>
        <v>1048576</v>
      </c>
      <c r="H50">
        <f t="shared" si="5"/>
        <v>65536</v>
      </c>
      <c r="I50">
        <f t="shared" si="6"/>
        <v>4096</v>
      </c>
      <c r="J50">
        <f t="shared" si="7"/>
        <v>256</v>
      </c>
      <c r="K50">
        <f t="shared" si="8"/>
        <v>16</v>
      </c>
      <c r="M50" s="9" t="s">
        <v>33</v>
      </c>
      <c r="N50" s="9">
        <v>1.878006100748407</v>
      </c>
    </row>
    <row r="51" spans="1:15" x14ac:dyDescent="0.25">
      <c r="A51" s="1">
        <f t="shared" si="9"/>
        <v>17</v>
      </c>
      <c r="B51" s="1">
        <v>0.69099999999999995</v>
      </c>
      <c r="C51">
        <f t="shared" ref="C51:C109" si="12">(((A51^8)*$N$51)+((A51^7)*$N$52)+((A51^6)*$N$53)+((A51^5)*$N$54)+((A51^4)*$N$55)+((A51^3)*$N$56)+((A51^2)*$N$57)+((A51)*$N$58)+$N$50)</f>
        <v>0.68852369404070357</v>
      </c>
      <c r="D51">
        <f t="shared" si="1"/>
        <v>6975757441</v>
      </c>
      <c r="E51">
        <f t="shared" si="2"/>
        <v>410338673</v>
      </c>
      <c r="F51">
        <f t="shared" si="3"/>
        <v>24137569</v>
      </c>
      <c r="G51">
        <f t="shared" si="4"/>
        <v>1419857</v>
      </c>
      <c r="H51">
        <f t="shared" si="5"/>
        <v>83521</v>
      </c>
      <c r="I51">
        <f t="shared" si="6"/>
        <v>4913</v>
      </c>
      <c r="J51">
        <f t="shared" si="7"/>
        <v>289</v>
      </c>
      <c r="K51">
        <f t="shared" si="8"/>
        <v>17</v>
      </c>
      <c r="M51" s="9" t="s">
        <v>46</v>
      </c>
      <c r="N51" s="9">
        <v>-1.7128685083298975E-13</v>
      </c>
      <c r="O51">
        <v>51</v>
      </c>
    </row>
    <row r="52" spans="1:15" x14ac:dyDescent="0.25">
      <c r="A52" s="1">
        <f t="shared" si="9"/>
        <v>18</v>
      </c>
      <c r="B52" s="1">
        <v>0.65900000000000003</v>
      </c>
      <c r="C52">
        <f t="shared" si="12"/>
        <v>0.65586552308171142</v>
      </c>
      <c r="D52">
        <f t="shared" si="1"/>
        <v>11019960576</v>
      </c>
      <c r="E52">
        <f t="shared" si="2"/>
        <v>612220032</v>
      </c>
      <c r="F52">
        <f t="shared" si="3"/>
        <v>34012224</v>
      </c>
      <c r="G52">
        <f t="shared" si="4"/>
        <v>1889568</v>
      </c>
      <c r="H52">
        <f t="shared" si="5"/>
        <v>104976</v>
      </c>
      <c r="I52">
        <f t="shared" si="6"/>
        <v>5832</v>
      </c>
      <c r="J52">
        <f t="shared" si="7"/>
        <v>324</v>
      </c>
      <c r="K52">
        <f t="shared" si="8"/>
        <v>18</v>
      </c>
      <c r="M52" s="9" t="s">
        <v>47</v>
      </c>
      <c r="N52" s="9">
        <v>5.8046730380515394E-11</v>
      </c>
      <c r="O52">
        <v>52</v>
      </c>
    </row>
    <row r="53" spans="1:15" x14ac:dyDescent="0.25">
      <c r="A53" s="1">
        <f t="shared" si="9"/>
        <v>19</v>
      </c>
      <c r="B53" s="1">
        <v>0.628</v>
      </c>
      <c r="C53">
        <f t="shared" si="12"/>
        <v>0.62664022046007006</v>
      </c>
      <c r="D53">
        <f t="shared" si="1"/>
        <v>16983563041</v>
      </c>
      <c r="E53">
        <f t="shared" si="2"/>
        <v>893871739</v>
      </c>
      <c r="F53">
        <f t="shared" si="3"/>
        <v>47045881</v>
      </c>
      <c r="G53">
        <f t="shared" si="4"/>
        <v>2476099</v>
      </c>
      <c r="H53">
        <f t="shared" si="5"/>
        <v>130321</v>
      </c>
      <c r="I53">
        <f t="shared" si="6"/>
        <v>6859</v>
      </c>
      <c r="J53">
        <f t="shared" si="7"/>
        <v>361</v>
      </c>
      <c r="K53">
        <f t="shared" si="8"/>
        <v>19</v>
      </c>
      <c r="M53" s="9" t="s">
        <v>48</v>
      </c>
      <c r="N53" s="9">
        <v>-8.167370217410898E-9</v>
      </c>
      <c r="O53">
        <v>53</v>
      </c>
    </row>
    <row r="54" spans="1:15" x14ac:dyDescent="0.25">
      <c r="A54" s="1">
        <f t="shared" si="9"/>
        <v>20</v>
      </c>
      <c r="B54" s="1">
        <v>0.59599999999999997</v>
      </c>
      <c r="C54">
        <f t="shared" si="12"/>
        <v>0.60050178122309483</v>
      </c>
      <c r="D54">
        <f t="shared" si="1"/>
        <v>25600000000</v>
      </c>
      <c r="E54">
        <f t="shared" si="2"/>
        <v>1280000000</v>
      </c>
      <c r="F54">
        <f t="shared" si="3"/>
        <v>64000000</v>
      </c>
      <c r="G54">
        <f t="shared" si="4"/>
        <v>3200000</v>
      </c>
      <c r="H54">
        <f t="shared" si="5"/>
        <v>160000</v>
      </c>
      <c r="I54">
        <f t="shared" si="6"/>
        <v>8000</v>
      </c>
      <c r="J54">
        <f t="shared" si="7"/>
        <v>400</v>
      </c>
      <c r="K54">
        <f t="shared" si="8"/>
        <v>20</v>
      </c>
      <c r="M54" s="9" t="s">
        <v>49</v>
      </c>
      <c r="N54" s="9">
        <v>6.1315375697417225E-7</v>
      </c>
      <c r="O54">
        <v>54</v>
      </c>
    </row>
    <row r="55" spans="1:15" x14ac:dyDescent="0.25">
      <c r="A55" s="1">
        <f t="shared" si="9"/>
        <v>21</v>
      </c>
      <c r="B55" s="1">
        <v>0.57699999999999996</v>
      </c>
      <c r="C55">
        <f t="shared" si="12"/>
        <v>0.57711326921277561</v>
      </c>
      <c r="D55">
        <f t="shared" si="1"/>
        <v>37822859361</v>
      </c>
      <c r="E55">
        <f t="shared" si="2"/>
        <v>1801088541</v>
      </c>
      <c r="F55">
        <f t="shared" si="3"/>
        <v>85766121</v>
      </c>
      <c r="G55">
        <f t="shared" si="4"/>
        <v>4084101</v>
      </c>
      <c r="H55">
        <f t="shared" si="5"/>
        <v>194481</v>
      </c>
      <c r="I55">
        <f t="shared" si="6"/>
        <v>9261</v>
      </c>
      <c r="J55">
        <f t="shared" si="7"/>
        <v>441</v>
      </c>
      <c r="K55">
        <f t="shared" si="8"/>
        <v>21</v>
      </c>
      <c r="M55" s="9" t="s">
        <v>63</v>
      </c>
      <c r="N55" s="9">
        <v>-2.6006963701191328E-5</v>
      </c>
      <c r="O55">
        <v>55</v>
      </c>
    </row>
    <row r="56" spans="1:15" x14ac:dyDescent="0.25">
      <c r="A56" s="1">
        <f t="shared" si="9"/>
        <v>22</v>
      </c>
      <c r="B56" s="1">
        <v>0.55800000000000005</v>
      </c>
      <c r="C56">
        <f t="shared" si="12"/>
        <v>0.55615284577515034</v>
      </c>
      <c r="D56">
        <f t="shared" si="1"/>
        <v>54875873536</v>
      </c>
      <c r="E56">
        <f t="shared" si="2"/>
        <v>2494357888</v>
      </c>
      <c r="F56">
        <f t="shared" si="3"/>
        <v>113379904</v>
      </c>
      <c r="G56">
        <f t="shared" si="4"/>
        <v>5153632</v>
      </c>
      <c r="H56">
        <f t="shared" si="5"/>
        <v>234256</v>
      </c>
      <c r="I56">
        <f t="shared" si="6"/>
        <v>10648</v>
      </c>
      <c r="J56">
        <f t="shared" si="7"/>
        <v>484</v>
      </c>
      <c r="K56">
        <f t="shared" si="8"/>
        <v>22</v>
      </c>
      <c r="M56" s="9" t="s">
        <v>64</v>
      </c>
      <c r="N56" s="9">
        <v>5.852360452830123E-4</v>
      </c>
      <c r="O56">
        <v>56</v>
      </c>
    </row>
    <row r="57" spans="1:15" x14ac:dyDescent="0.25">
      <c r="A57" s="1">
        <f t="shared" si="9"/>
        <v>23</v>
      </c>
      <c r="B57" s="1">
        <v>0.53900000000000003</v>
      </c>
      <c r="C57">
        <f t="shared" si="12"/>
        <v>0.53731838608979321</v>
      </c>
      <c r="D57">
        <f t="shared" si="1"/>
        <v>78310985281</v>
      </c>
      <c r="E57">
        <f t="shared" si="2"/>
        <v>3404825447</v>
      </c>
      <c r="F57">
        <f t="shared" si="3"/>
        <v>148035889</v>
      </c>
      <c r="G57">
        <f t="shared" si="4"/>
        <v>6436343</v>
      </c>
      <c r="H57">
        <f t="shared" si="5"/>
        <v>279841</v>
      </c>
      <c r="I57">
        <f t="shared" si="6"/>
        <v>12167</v>
      </c>
      <c r="J57">
        <f t="shared" si="7"/>
        <v>529</v>
      </c>
      <c r="K57">
        <f t="shared" si="8"/>
        <v>23</v>
      </c>
      <c r="M57" s="9" t="s">
        <v>67</v>
      </c>
      <c r="N57" s="9">
        <v>-4.3675294048753895E-3</v>
      </c>
      <c r="O57">
        <v>57</v>
      </c>
    </row>
    <row r="58" spans="1:15" ht="15.75" thickBot="1" x14ac:dyDescent="0.3">
      <c r="A58" s="1">
        <f t="shared" si="9"/>
        <v>24</v>
      </c>
      <c r="B58" s="1">
        <v>0.52</v>
      </c>
      <c r="C58">
        <f t="shared" si="12"/>
        <v>0.52033083409610081</v>
      </c>
      <c r="D58">
        <f t="shared" si="1"/>
        <v>110075314176</v>
      </c>
      <c r="E58">
        <f t="shared" si="2"/>
        <v>4586471424</v>
      </c>
      <c r="F58">
        <f t="shared" si="3"/>
        <v>191102976</v>
      </c>
      <c r="G58">
        <f t="shared" si="4"/>
        <v>7962624</v>
      </c>
      <c r="H58">
        <f t="shared" si="5"/>
        <v>331776</v>
      </c>
      <c r="I58">
        <f t="shared" si="6"/>
        <v>13824</v>
      </c>
      <c r="J58">
        <f t="shared" si="7"/>
        <v>576</v>
      </c>
      <c r="K58">
        <f t="shared" si="8"/>
        <v>24</v>
      </c>
      <c r="M58" s="10" t="s">
        <v>68</v>
      </c>
      <c r="N58" s="10">
        <v>-7.8028096377871586E-2</v>
      </c>
      <c r="O58">
        <v>58</v>
      </c>
    </row>
    <row r="59" spans="1:15" x14ac:dyDescent="0.25">
      <c r="A59" s="1">
        <f t="shared" si="9"/>
        <v>25</v>
      </c>
      <c r="B59" s="1">
        <v>0.5</v>
      </c>
      <c r="C59">
        <f t="shared" si="12"/>
        <v>0.50493644008675376</v>
      </c>
      <c r="D59">
        <f t="shared" si="1"/>
        <v>152587890625</v>
      </c>
      <c r="E59">
        <f t="shared" si="2"/>
        <v>6103515625</v>
      </c>
      <c r="F59">
        <f t="shared" si="3"/>
        <v>244140625</v>
      </c>
      <c r="G59">
        <f t="shared" si="4"/>
        <v>9765625</v>
      </c>
      <c r="H59">
        <f t="shared" si="5"/>
        <v>390625</v>
      </c>
      <c r="I59">
        <f t="shared" si="6"/>
        <v>15625</v>
      </c>
      <c r="J59">
        <f t="shared" si="7"/>
        <v>625</v>
      </c>
      <c r="K59">
        <f t="shared" si="8"/>
        <v>25</v>
      </c>
    </row>
    <row r="60" spans="1:15" x14ac:dyDescent="0.25">
      <c r="A60" s="1">
        <f t="shared" si="9"/>
        <v>26</v>
      </c>
      <c r="B60" s="1">
        <v>0.48899999999999999</v>
      </c>
      <c r="C60">
        <f t="shared" si="12"/>
        <v>0.49090801813241658</v>
      </c>
      <c r="D60">
        <f t="shared" si="1"/>
        <v>208827064576</v>
      </c>
      <c r="E60">
        <f t="shared" si="2"/>
        <v>8031810176</v>
      </c>
      <c r="F60">
        <f t="shared" si="3"/>
        <v>308915776</v>
      </c>
      <c r="G60">
        <f t="shared" si="4"/>
        <v>11881376</v>
      </c>
      <c r="H60">
        <f t="shared" si="5"/>
        <v>456976</v>
      </c>
      <c r="I60">
        <f t="shared" si="6"/>
        <v>17576</v>
      </c>
      <c r="J60">
        <f t="shared" si="7"/>
        <v>676</v>
      </c>
      <c r="K60">
        <f t="shared" si="8"/>
        <v>26</v>
      </c>
    </row>
    <row r="61" spans="1:15" x14ac:dyDescent="0.25">
      <c r="A61" s="1">
        <f t="shared" si="9"/>
        <v>27</v>
      </c>
      <c r="B61" s="1">
        <v>0.47699999999999998</v>
      </c>
      <c r="C61">
        <f t="shared" si="12"/>
        <v>0.47804535359551004</v>
      </c>
      <c r="D61">
        <f t="shared" si="1"/>
        <v>282429536481</v>
      </c>
      <c r="E61">
        <f t="shared" si="2"/>
        <v>10460353203</v>
      </c>
      <c r="F61">
        <f t="shared" si="3"/>
        <v>387420489</v>
      </c>
      <c r="G61">
        <f t="shared" si="4"/>
        <v>14348907</v>
      </c>
      <c r="H61">
        <f t="shared" si="5"/>
        <v>531441</v>
      </c>
      <c r="I61">
        <f t="shared" si="6"/>
        <v>19683</v>
      </c>
      <c r="J61">
        <f t="shared" si="7"/>
        <v>729</v>
      </c>
      <c r="K61">
        <f t="shared" si="8"/>
        <v>27</v>
      </c>
    </row>
    <row r="62" spans="1:15" x14ac:dyDescent="0.25">
      <c r="A62" s="1">
        <f t="shared" si="9"/>
        <v>28</v>
      </c>
      <c r="B62" s="1">
        <v>0.46500000000000002</v>
      </c>
      <c r="C62">
        <f t="shared" si="12"/>
        <v>0.46617488408456254</v>
      </c>
      <c r="D62">
        <f t="shared" si="1"/>
        <v>377801998336</v>
      </c>
      <c r="E62">
        <f t="shared" si="2"/>
        <v>13492928512</v>
      </c>
      <c r="F62">
        <f t="shared" si="3"/>
        <v>481890304</v>
      </c>
      <c r="G62">
        <f t="shared" si="4"/>
        <v>17210368</v>
      </c>
      <c r="H62">
        <f t="shared" si="5"/>
        <v>614656</v>
      </c>
      <c r="I62">
        <f t="shared" si="6"/>
        <v>21952</v>
      </c>
      <c r="J62">
        <f t="shared" si="7"/>
        <v>784</v>
      </c>
      <c r="K62">
        <f t="shared" si="8"/>
        <v>28</v>
      </c>
    </row>
    <row r="63" spans="1:15" x14ac:dyDescent="0.25">
      <c r="A63" s="1">
        <f t="shared" si="9"/>
        <v>29</v>
      </c>
      <c r="B63" s="1">
        <v>0.45300000000000001</v>
      </c>
      <c r="C63">
        <f t="shared" si="12"/>
        <v>0.45514877029437928</v>
      </c>
      <c r="D63">
        <f t="shared" si="1"/>
        <v>500246412961</v>
      </c>
      <c r="E63">
        <f t="shared" si="2"/>
        <v>17249876309</v>
      </c>
      <c r="F63">
        <f t="shared" si="3"/>
        <v>594823321</v>
      </c>
      <c r="G63">
        <f t="shared" si="4"/>
        <v>20511149</v>
      </c>
      <c r="H63">
        <f t="shared" si="5"/>
        <v>707281</v>
      </c>
      <c r="I63">
        <f t="shared" si="6"/>
        <v>24389</v>
      </c>
      <c r="J63">
        <f t="shared" si="7"/>
        <v>841</v>
      </c>
      <c r="K63">
        <f t="shared" si="8"/>
        <v>29</v>
      </c>
    </row>
    <row r="64" spans="1:15" x14ac:dyDescent="0.25">
      <c r="A64" s="1">
        <f t="shared" si="9"/>
        <v>30</v>
      </c>
      <c r="B64" s="1">
        <v>0.441</v>
      </c>
      <c r="C64">
        <f t="shared" si="12"/>
        <v>0.44484346627095483</v>
      </c>
      <c r="D64">
        <f t="shared" si="1"/>
        <v>656100000000</v>
      </c>
      <c r="E64">
        <f t="shared" si="2"/>
        <v>21870000000</v>
      </c>
      <c r="F64">
        <f t="shared" si="3"/>
        <v>729000000</v>
      </c>
      <c r="G64">
        <f t="shared" si="4"/>
        <v>24300000</v>
      </c>
      <c r="H64">
        <f t="shared" si="5"/>
        <v>810000</v>
      </c>
      <c r="I64">
        <f t="shared" si="6"/>
        <v>27000</v>
      </c>
      <c r="J64">
        <f t="shared" si="7"/>
        <v>900</v>
      </c>
      <c r="K64">
        <f t="shared" si="8"/>
        <v>30</v>
      </c>
    </row>
    <row r="65" spans="1:11" x14ac:dyDescent="0.25">
      <c r="A65" s="1">
        <f t="shared" si="9"/>
        <v>31</v>
      </c>
      <c r="B65" s="1">
        <v>0.46200000000000002</v>
      </c>
      <c r="C65">
        <f t="shared" si="12"/>
        <v>0.43515789173380703</v>
      </c>
      <c r="D65">
        <f t="shared" si="1"/>
        <v>852891037441</v>
      </c>
      <c r="E65">
        <f t="shared" si="2"/>
        <v>27512614111</v>
      </c>
      <c r="F65">
        <f t="shared" si="3"/>
        <v>887503681</v>
      </c>
      <c r="G65">
        <f t="shared" si="4"/>
        <v>28629151</v>
      </c>
      <c r="H65">
        <f t="shared" si="5"/>
        <v>923521</v>
      </c>
      <c r="I65">
        <f t="shared" si="6"/>
        <v>29791</v>
      </c>
      <c r="J65">
        <f t="shared" si="7"/>
        <v>961</v>
      </c>
      <c r="K65">
        <f t="shared" si="8"/>
        <v>31</v>
      </c>
    </row>
    <row r="66" spans="1:11" x14ac:dyDescent="0.25">
      <c r="A66" s="1">
        <f t="shared" si="9"/>
        <v>32</v>
      </c>
      <c r="B66" s="1">
        <v>0.42399999999999999</v>
      </c>
      <c r="C66">
        <f t="shared" si="12"/>
        <v>0.42601130218214056</v>
      </c>
      <c r="D66">
        <f t="shared" si="1"/>
        <v>1099511627776</v>
      </c>
      <c r="E66">
        <f t="shared" si="2"/>
        <v>34359738368</v>
      </c>
      <c r="F66">
        <f t="shared" si="3"/>
        <v>1073741824</v>
      </c>
      <c r="G66">
        <f t="shared" si="4"/>
        <v>33554432</v>
      </c>
      <c r="H66">
        <f t="shared" si="5"/>
        <v>1048576</v>
      </c>
      <c r="I66">
        <f t="shared" si="6"/>
        <v>32768</v>
      </c>
      <c r="J66">
        <f t="shared" si="7"/>
        <v>1024</v>
      </c>
      <c r="K66">
        <f t="shared" si="8"/>
        <v>32</v>
      </c>
    </row>
    <row r="67" spans="1:11" x14ac:dyDescent="0.25">
      <c r="A67" s="1">
        <f t="shared" si="9"/>
        <v>33</v>
      </c>
      <c r="B67" s="1">
        <v>0.41499999999999998</v>
      </c>
      <c r="C67">
        <f t="shared" si="12"/>
        <v>0.41734094560483026</v>
      </c>
      <c r="D67">
        <f t="shared" si="1"/>
        <v>1406408618241</v>
      </c>
      <c r="E67">
        <f t="shared" si="2"/>
        <v>42618442977</v>
      </c>
      <c r="F67">
        <f t="shared" si="3"/>
        <v>1291467969</v>
      </c>
      <c r="G67">
        <f t="shared" si="4"/>
        <v>39135393</v>
      </c>
      <c r="H67">
        <f t="shared" si="5"/>
        <v>1185921</v>
      </c>
      <c r="I67">
        <f t="shared" si="6"/>
        <v>35937</v>
      </c>
      <c r="J67">
        <f t="shared" si="7"/>
        <v>1089</v>
      </c>
      <c r="K67">
        <f t="shared" si="8"/>
        <v>33</v>
      </c>
    </row>
    <row r="68" spans="1:11" x14ac:dyDescent="0.25">
      <c r="A68" s="1">
        <f t="shared" si="9"/>
        <v>34</v>
      </c>
      <c r="B68" s="1">
        <v>0.40600000000000003</v>
      </c>
      <c r="C68">
        <f t="shared" si="12"/>
        <v>0.40909958770814914</v>
      </c>
      <c r="D68">
        <f t="shared" si="1"/>
        <v>1785793904896</v>
      </c>
      <c r="E68">
        <f t="shared" si="2"/>
        <v>52523350144</v>
      </c>
      <c r="F68">
        <f t="shared" si="3"/>
        <v>1544804416</v>
      </c>
      <c r="G68">
        <f t="shared" si="4"/>
        <v>45435424</v>
      </c>
      <c r="H68">
        <f t="shared" si="5"/>
        <v>1336336</v>
      </c>
      <c r="I68">
        <f t="shared" si="6"/>
        <v>39304</v>
      </c>
      <c r="J68">
        <f t="shared" si="7"/>
        <v>1156</v>
      </c>
      <c r="K68">
        <f t="shared" si="8"/>
        <v>34</v>
      </c>
    </row>
    <row r="69" spans="1:11" x14ac:dyDescent="0.25">
      <c r="A69" s="1">
        <f t="shared" si="9"/>
        <v>35</v>
      </c>
      <c r="B69" s="1">
        <v>0.39700000000000002</v>
      </c>
      <c r="C69">
        <f t="shared" si="12"/>
        <v>0.40125298066868753</v>
      </c>
      <c r="D69">
        <f t="shared" si="1"/>
        <v>2251875390625</v>
      </c>
      <c r="E69">
        <f t="shared" si="2"/>
        <v>64339296875</v>
      </c>
      <c r="F69">
        <f t="shared" si="3"/>
        <v>1838265625</v>
      </c>
      <c r="G69">
        <f t="shared" si="4"/>
        <v>52521875</v>
      </c>
      <c r="H69">
        <f t="shared" si="5"/>
        <v>1500625</v>
      </c>
      <c r="I69">
        <f t="shared" si="6"/>
        <v>42875</v>
      </c>
      <c r="J69">
        <f t="shared" si="7"/>
        <v>1225</v>
      </c>
      <c r="K69">
        <f t="shared" si="8"/>
        <v>35</v>
      </c>
    </row>
    <row r="70" spans="1:11" x14ac:dyDescent="0.25">
      <c r="A70" s="1">
        <f t="shared" si="9"/>
        <v>36</v>
      </c>
      <c r="B70" s="1">
        <v>0.39100000000000001</v>
      </c>
      <c r="C70">
        <f t="shared" si="12"/>
        <v>0.39377734351266769</v>
      </c>
      <c r="D70">
        <f t="shared" si="1"/>
        <v>2821109907456</v>
      </c>
      <c r="E70">
        <f t="shared" si="2"/>
        <v>78364164096</v>
      </c>
      <c r="F70">
        <f t="shared" si="3"/>
        <v>2176782336</v>
      </c>
      <c r="G70">
        <f t="shared" si="4"/>
        <v>60466176</v>
      </c>
      <c r="H70">
        <f t="shared" si="5"/>
        <v>1679616</v>
      </c>
      <c r="I70">
        <f t="shared" si="6"/>
        <v>46656</v>
      </c>
      <c r="J70">
        <f t="shared" si="7"/>
        <v>1296</v>
      </c>
      <c r="K70">
        <f t="shared" si="8"/>
        <v>36</v>
      </c>
    </row>
    <row r="71" spans="1:11" x14ac:dyDescent="0.25">
      <c r="A71" s="1">
        <f t="shared" si="9"/>
        <v>37</v>
      </c>
      <c r="B71" s="1">
        <v>0.38500000000000001</v>
      </c>
      <c r="C71">
        <f t="shared" si="12"/>
        <v>0.38665691531672808</v>
      </c>
      <c r="D71">
        <f t="shared" si="1"/>
        <v>3512479453921</v>
      </c>
      <c r="E71">
        <f t="shared" si="2"/>
        <v>94931877133</v>
      </c>
      <c r="F71">
        <f t="shared" si="3"/>
        <v>2565726409</v>
      </c>
      <c r="G71">
        <f t="shared" si="4"/>
        <v>69343957</v>
      </c>
      <c r="H71">
        <f t="shared" si="5"/>
        <v>1874161</v>
      </c>
      <c r="I71">
        <f t="shared" si="6"/>
        <v>50653</v>
      </c>
      <c r="J71">
        <f t="shared" si="7"/>
        <v>1369</v>
      </c>
      <c r="K71">
        <f t="shared" si="8"/>
        <v>37</v>
      </c>
    </row>
    <row r="72" spans="1:11" x14ac:dyDescent="0.25">
      <c r="A72" s="1">
        <f t="shared" si="9"/>
        <v>38</v>
      </c>
      <c r="B72" s="1">
        <v>0.379</v>
      </c>
      <c r="C72">
        <f t="shared" si="12"/>
        <v>0.37988163551864185</v>
      </c>
      <c r="D72">
        <f t="shared" si="1"/>
        <v>4347792138496</v>
      </c>
      <c r="E72">
        <f t="shared" si="2"/>
        <v>114415582592</v>
      </c>
      <c r="F72">
        <f t="shared" si="3"/>
        <v>3010936384</v>
      </c>
      <c r="G72">
        <f t="shared" si="4"/>
        <v>79235168</v>
      </c>
      <c r="H72">
        <f t="shared" si="5"/>
        <v>2085136</v>
      </c>
      <c r="I72">
        <f t="shared" si="6"/>
        <v>54872</v>
      </c>
      <c r="J72">
        <f t="shared" si="7"/>
        <v>1444</v>
      </c>
      <c r="K72">
        <f t="shared" si="8"/>
        <v>38</v>
      </c>
    </row>
    <row r="73" spans="1:11" x14ac:dyDescent="0.25">
      <c r="A73" s="1">
        <f t="shared" si="9"/>
        <v>39</v>
      </c>
      <c r="B73" s="1">
        <v>0.373</v>
      </c>
      <c r="C73">
        <f t="shared" si="12"/>
        <v>0.37344499872056547</v>
      </c>
      <c r="D73">
        <f t="shared" si="1"/>
        <v>5352009260481</v>
      </c>
      <c r="E73">
        <f t="shared" si="2"/>
        <v>137231006679</v>
      </c>
      <c r="F73">
        <f t="shared" si="3"/>
        <v>3518743761</v>
      </c>
      <c r="G73">
        <f t="shared" si="4"/>
        <v>90224199</v>
      </c>
      <c r="H73">
        <f t="shared" si="5"/>
        <v>2313441</v>
      </c>
      <c r="I73">
        <f t="shared" si="6"/>
        <v>59319</v>
      </c>
      <c r="J73">
        <f t="shared" si="7"/>
        <v>1521</v>
      </c>
      <c r="K73">
        <f t="shared" si="8"/>
        <v>39</v>
      </c>
    </row>
    <row r="74" spans="1:11" x14ac:dyDescent="0.25">
      <c r="A74" s="1">
        <f t="shared" si="9"/>
        <v>40</v>
      </c>
      <c r="B74" s="1">
        <v>0.36599999999999999</v>
      </c>
      <c r="C74">
        <f t="shared" si="12"/>
        <v>0.36734212446067005</v>
      </c>
      <c r="D74">
        <f t="shared" si="1"/>
        <v>6553600000000</v>
      </c>
      <c r="E74">
        <f t="shared" si="2"/>
        <v>163840000000</v>
      </c>
      <c r="F74">
        <f t="shared" si="3"/>
        <v>4096000000</v>
      </c>
      <c r="G74">
        <f t="shared" si="4"/>
        <v>102400000</v>
      </c>
      <c r="H74">
        <f t="shared" si="5"/>
        <v>2560000</v>
      </c>
      <c r="I74">
        <f t="shared" si="6"/>
        <v>64000</v>
      </c>
      <c r="J74">
        <f t="shared" si="7"/>
        <v>1600</v>
      </c>
      <c r="K74">
        <f t="shared" si="8"/>
        <v>40</v>
      </c>
    </row>
    <row r="75" spans="1:11" x14ac:dyDescent="0.25">
      <c r="A75" s="1">
        <f t="shared" si="9"/>
        <v>41</v>
      </c>
      <c r="B75" s="1">
        <v>0.36199999999999999</v>
      </c>
      <c r="C75">
        <f t="shared" si="12"/>
        <v>0.3615680755232118</v>
      </c>
      <c r="D75">
        <f t="shared" si="1"/>
        <v>7984925229121</v>
      </c>
      <c r="E75">
        <f t="shared" si="2"/>
        <v>194754273881</v>
      </c>
      <c r="F75">
        <f t="shared" si="3"/>
        <v>4750104241</v>
      </c>
      <c r="G75">
        <f t="shared" si="4"/>
        <v>115856201</v>
      </c>
      <c r="H75">
        <f t="shared" si="5"/>
        <v>2825761</v>
      </c>
      <c r="I75">
        <f t="shared" si="6"/>
        <v>68921</v>
      </c>
      <c r="J75">
        <f t="shared" si="7"/>
        <v>1681</v>
      </c>
      <c r="K75">
        <f t="shared" si="8"/>
        <v>41</v>
      </c>
    </row>
    <row r="76" spans="1:11" x14ac:dyDescent="0.25">
      <c r="A76" s="1">
        <f t="shared" si="9"/>
        <v>42</v>
      </c>
      <c r="B76" s="1">
        <v>0.35699999999999998</v>
      </c>
      <c r="C76">
        <f t="shared" si="12"/>
        <v>0.35611645145032256</v>
      </c>
      <c r="D76">
        <f t="shared" si="1"/>
        <v>9682651996416</v>
      </c>
      <c r="E76">
        <f t="shared" si="2"/>
        <v>230539333248</v>
      </c>
      <c r="F76">
        <f t="shared" si="3"/>
        <v>5489031744</v>
      </c>
      <c r="G76">
        <f t="shared" si="4"/>
        <v>130691232</v>
      </c>
      <c r="H76">
        <f t="shared" si="5"/>
        <v>3111696</v>
      </c>
      <c r="I76">
        <f t="shared" si="6"/>
        <v>74088</v>
      </c>
      <c r="J76">
        <f t="shared" si="7"/>
        <v>1764</v>
      </c>
      <c r="K76">
        <f t="shared" si="8"/>
        <v>42</v>
      </c>
    </row>
    <row r="77" spans="1:11" x14ac:dyDescent="0.25">
      <c r="A77" s="1">
        <f t="shared" si="9"/>
        <v>43</v>
      </c>
      <c r="B77" s="1">
        <v>0.35199999999999998</v>
      </c>
      <c r="C77">
        <f t="shared" si="12"/>
        <v>0.35097827701293483</v>
      </c>
      <c r="D77">
        <f t="shared" si="1"/>
        <v>11688200277601</v>
      </c>
      <c r="E77">
        <f t="shared" si="2"/>
        <v>271818611107</v>
      </c>
      <c r="F77">
        <f t="shared" si="3"/>
        <v>6321363049</v>
      </c>
      <c r="G77">
        <f t="shared" si="4"/>
        <v>147008443</v>
      </c>
      <c r="H77">
        <f t="shared" si="5"/>
        <v>3418801</v>
      </c>
      <c r="I77">
        <f t="shared" si="6"/>
        <v>79507</v>
      </c>
      <c r="J77">
        <f t="shared" si="7"/>
        <v>1849</v>
      </c>
      <c r="K77">
        <f t="shared" si="8"/>
        <v>43</v>
      </c>
    </row>
    <row r="78" spans="1:11" x14ac:dyDescent="0.25">
      <c r="A78" s="1">
        <f t="shared" si="9"/>
        <v>44</v>
      </c>
      <c r="B78" s="1">
        <v>0.34699999999999998</v>
      </c>
      <c r="C78">
        <f t="shared" si="12"/>
        <v>0.34614119849159675</v>
      </c>
      <c r="D78">
        <f t="shared" si="1"/>
        <v>14048223625216</v>
      </c>
      <c r="E78">
        <f t="shared" si="2"/>
        <v>319277809664</v>
      </c>
      <c r="F78">
        <f t="shared" si="3"/>
        <v>7256313856</v>
      </c>
      <c r="G78">
        <f t="shared" si="4"/>
        <v>164916224</v>
      </c>
      <c r="H78">
        <f t="shared" si="5"/>
        <v>3748096</v>
      </c>
      <c r="I78">
        <f t="shared" si="6"/>
        <v>85184</v>
      </c>
      <c r="J78">
        <f t="shared" si="7"/>
        <v>1936</v>
      </c>
      <c r="K78">
        <f t="shared" si="8"/>
        <v>44</v>
      </c>
    </row>
    <row r="79" spans="1:11" x14ac:dyDescent="0.25">
      <c r="A79" s="1">
        <f t="shared" si="9"/>
        <v>45</v>
      </c>
      <c r="B79" s="1">
        <v>0.34200000000000003</v>
      </c>
      <c r="C79">
        <f t="shared" si="12"/>
        <v>0.34158899371212392</v>
      </c>
      <c r="D79">
        <f t="shared" si="1"/>
        <v>16815125390625</v>
      </c>
      <c r="E79">
        <f t="shared" si="2"/>
        <v>373669453125</v>
      </c>
      <c r="F79">
        <f t="shared" si="3"/>
        <v>8303765625</v>
      </c>
      <c r="G79">
        <f t="shared" si="4"/>
        <v>184528125</v>
      </c>
      <c r="H79">
        <f t="shared" si="5"/>
        <v>4100625</v>
      </c>
      <c r="I79">
        <f t="shared" si="6"/>
        <v>91125</v>
      </c>
      <c r="J79">
        <f t="shared" si="7"/>
        <v>2025</v>
      </c>
      <c r="K79">
        <f t="shared" si="8"/>
        <v>45</v>
      </c>
    </row>
    <row r="80" spans="1:11" x14ac:dyDescent="0.25">
      <c r="A80" s="1">
        <f t="shared" si="9"/>
        <v>46</v>
      </c>
      <c r="B80" s="1">
        <v>0.33800000000000002</v>
      </c>
      <c r="C80">
        <f t="shared" si="12"/>
        <v>0.33730139487410815</v>
      </c>
      <c r="D80">
        <f t="shared" si="1"/>
        <v>20047612231936</v>
      </c>
      <c r="E80">
        <f t="shared" si="2"/>
        <v>435817657216</v>
      </c>
      <c r="F80">
        <f t="shared" si="3"/>
        <v>9474296896</v>
      </c>
      <c r="G80">
        <f t="shared" si="4"/>
        <v>205962976</v>
      </c>
      <c r="H80">
        <f t="shared" si="5"/>
        <v>4477456</v>
      </c>
      <c r="I80">
        <f t="shared" si="6"/>
        <v>97336</v>
      </c>
      <c r="J80">
        <f t="shared" si="7"/>
        <v>2116</v>
      </c>
      <c r="K80">
        <f t="shared" si="8"/>
        <v>46</v>
      </c>
    </row>
    <row r="81" spans="1:11" x14ac:dyDescent="0.25">
      <c r="A81" s="1">
        <f t="shared" si="9"/>
        <v>47</v>
      </c>
      <c r="B81" s="1">
        <v>0.33400000000000002</v>
      </c>
      <c r="C81">
        <f t="shared" si="12"/>
        <v>0.33325421630463525</v>
      </c>
      <c r="D81">
        <f t="shared" si="1"/>
        <v>23811286661761</v>
      </c>
      <c r="E81">
        <f t="shared" si="2"/>
        <v>506623120463</v>
      </c>
      <c r="F81">
        <f t="shared" si="3"/>
        <v>10779215329</v>
      </c>
      <c r="G81">
        <f t="shared" si="4"/>
        <v>229345007</v>
      </c>
      <c r="H81">
        <f t="shared" si="5"/>
        <v>4879681</v>
      </c>
      <c r="I81">
        <f t="shared" si="6"/>
        <v>103823</v>
      </c>
      <c r="J81">
        <f t="shared" si="7"/>
        <v>2209</v>
      </c>
      <c r="K81">
        <f t="shared" si="8"/>
        <v>47</v>
      </c>
    </row>
    <row r="82" spans="1:11" x14ac:dyDescent="0.25">
      <c r="A82" s="1">
        <f t="shared" si="9"/>
        <v>48</v>
      </c>
      <c r="B82" s="1">
        <v>0.33</v>
      </c>
      <c r="C82">
        <f t="shared" si="12"/>
        <v>0.32941977236291953</v>
      </c>
      <c r="D82">
        <f t="shared" si="1"/>
        <v>28179280429056</v>
      </c>
      <c r="E82">
        <f t="shared" si="2"/>
        <v>587068342272</v>
      </c>
      <c r="F82">
        <f t="shared" si="3"/>
        <v>12230590464</v>
      </c>
      <c r="G82">
        <f t="shared" si="4"/>
        <v>254803968</v>
      </c>
      <c r="H82">
        <f t="shared" si="5"/>
        <v>5308416</v>
      </c>
      <c r="I82">
        <f t="shared" si="6"/>
        <v>110592</v>
      </c>
      <c r="J82">
        <f t="shared" si="7"/>
        <v>2304</v>
      </c>
      <c r="K82">
        <f t="shared" si="8"/>
        <v>48</v>
      </c>
    </row>
    <row r="83" spans="1:11" x14ac:dyDescent="0.25">
      <c r="A83" s="1">
        <f t="shared" si="9"/>
        <v>49</v>
      </c>
      <c r="B83" s="1">
        <v>0.32600000000000001</v>
      </c>
      <c r="C83">
        <f t="shared" si="12"/>
        <v>0.3257675638154649</v>
      </c>
      <c r="D83">
        <f t="shared" si="1"/>
        <v>33232930569601</v>
      </c>
      <c r="E83">
        <f t="shared" si="2"/>
        <v>678223072849</v>
      </c>
      <c r="F83">
        <f t="shared" si="3"/>
        <v>13841287201</v>
      </c>
      <c r="G83">
        <f t="shared" si="4"/>
        <v>282475249</v>
      </c>
      <c r="H83">
        <f t="shared" si="5"/>
        <v>5764801</v>
      </c>
      <c r="I83">
        <f t="shared" si="6"/>
        <v>117649</v>
      </c>
      <c r="J83">
        <f t="shared" si="7"/>
        <v>2401</v>
      </c>
      <c r="K83">
        <f t="shared" si="8"/>
        <v>49</v>
      </c>
    </row>
    <row r="84" spans="1:11" x14ac:dyDescent="0.25">
      <c r="A84" s="1">
        <f t="shared" si="9"/>
        <v>50</v>
      </c>
      <c r="B84" s="1">
        <v>0.32200000000000001</v>
      </c>
      <c r="C84">
        <f t="shared" si="12"/>
        <v>0.32226520409460013</v>
      </c>
      <c r="D84">
        <f t="shared" si="1"/>
        <v>39062500000000</v>
      </c>
      <c r="E84">
        <f t="shared" si="2"/>
        <v>781250000000</v>
      </c>
      <c r="F84">
        <f t="shared" si="3"/>
        <v>15625000000</v>
      </c>
      <c r="G84">
        <f t="shared" si="4"/>
        <v>312500000</v>
      </c>
      <c r="H84">
        <f t="shared" si="5"/>
        <v>6250000</v>
      </c>
      <c r="I84">
        <f t="shared" si="6"/>
        <v>125000</v>
      </c>
      <c r="J84">
        <f t="shared" si="7"/>
        <v>2500</v>
      </c>
      <c r="K84">
        <f t="shared" si="8"/>
        <v>50</v>
      </c>
    </row>
    <row r="85" spans="1:11" x14ac:dyDescent="0.25">
      <c r="A85" s="1">
        <f t="shared" si="9"/>
        <v>51</v>
      </c>
      <c r="B85" s="1">
        <v>0.31900000000000001</v>
      </c>
      <c r="C85">
        <f t="shared" si="12"/>
        <v>0.31887954994801948</v>
      </c>
      <c r="D85">
        <f t="shared" si="1"/>
        <v>45767944570401</v>
      </c>
      <c r="E85">
        <f t="shared" si="2"/>
        <v>897410677851</v>
      </c>
      <c r="F85">
        <f t="shared" si="3"/>
        <v>17596287801</v>
      </c>
      <c r="G85">
        <f t="shared" si="4"/>
        <v>345025251</v>
      </c>
      <c r="H85">
        <f t="shared" si="5"/>
        <v>6765201</v>
      </c>
      <c r="I85">
        <f t="shared" si="6"/>
        <v>132651</v>
      </c>
      <c r="J85">
        <f t="shared" si="7"/>
        <v>2601</v>
      </c>
      <c r="K85">
        <f t="shared" si="8"/>
        <v>51</v>
      </c>
    </row>
    <row r="86" spans="1:11" x14ac:dyDescent="0.25">
      <c r="A86" s="1">
        <f t="shared" si="9"/>
        <v>52</v>
      </c>
      <c r="B86" s="1">
        <v>0.316</v>
      </c>
      <c r="C86">
        <f t="shared" si="12"/>
        <v>0.31557799407943143</v>
      </c>
      <c r="D86">
        <f t="shared" si="1"/>
        <v>53459728531456</v>
      </c>
      <c r="E86">
        <f t="shared" si="2"/>
        <v>1028071702528</v>
      </c>
      <c r="F86">
        <f t="shared" si="3"/>
        <v>19770609664</v>
      </c>
      <c r="G86">
        <f t="shared" si="4"/>
        <v>380204032</v>
      </c>
      <c r="H86">
        <f t="shared" si="5"/>
        <v>7311616</v>
      </c>
      <c r="I86">
        <f t="shared" si="6"/>
        <v>140608</v>
      </c>
      <c r="J86">
        <f t="shared" si="7"/>
        <v>2704</v>
      </c>
      <c r="K86">
        <f t="shared" si="8"/>
        <v>52</v>
      </c>
    </row>
    <row r="87" spans="1:11" x14ac:dyDescent="0.25">
      <c r="A87" s="1">
        <f t="shared" si="9"/>
        <v>53</v>
      </c>
      <c r="B87" s="1">
        <v>0.312</v>
      </c>
      <c r="C87">
        <f t="shared" si="12"/>
        <v>0.31232987047450944</v>
      </c>
      <c r="D87">
        <f t="shared" si="1"/>
        <v>62259690411361</v>
      </c>
      <c r="E87">
        <f t="shared" si="2"/>
        <v>1174711139837</v>
      </c>
      <c r="F87">
        <f t="shared" si="3"/>
        <v>22164361129</v>
      </c>
      <c r="G87">
        <f t="shared" si="4"/>
        <v>418195493</v>
      </c>
      <c r="H87">
        <f t="shared" si="5"/>
        <v>7890481</v>
      </c>
      <c r="I87">
        <f t="shared" si="6"/>
        <v>148877</v>
      </c>
      <c r="J87">
        <f t="shared" si="7"/>
        <v>2809</v>
      </c>
      <c r="K87">
        <f t="shared" si="8"/>
        <v>53</v>
      </c>
    </row>
    <row r="88" spans="1:11" x14ac:dyDescent="0.25">
      <c r="A88" s="1">
        <f t="shared" si="9"/>
        <v>54</v>
      </c>
      <c r="B88" s="1">
        <v>0.309</v>
      </c>
      <c r="C88">
        <f t="shared" si="12"/>
        <v>0.30910791620140188</v>
      </c>
      <c r="D88">
        <f t="shared" si="1"/>
        <v>72301961339136</v>
      </c>
      <c r="E88">
        <f t="shared" si="2"/>
        <v>1338925209984</v>
      </c>
      <c r="F88">
        <f t="shared" si="3"/>
        <v>24794911296</v>
      </c>
      <c r="G88">
        <f t="shared" si="4"/>
        <v>459165024</v>
      </c>
      <c r="H88">
        <f t="shared" si="5"/>
        <v>8503056</v>
      </c>
      <c r="I88">
        <f t="shared" si="6"/>
        <v>157464</v>
      </c>
      <c r="J88">
        <f t="shared" si="7"/>
        <v>2916</v>
      </c>
      <c r="K88">
        <f t="shared" si="8"/>
        <v>54</v>
      </c>
    </row>
    <row r="89" spans="1:11" x14ac:dyDescent="0.25">
      <c r="A89" s="1">
        <f t="shared" si="9"/>
        <v>55</v>
      </c>
      <c r="B89" s="1">
        <v>0.30599999999999999</v>
      </c>
      <c r="C89">
        <f t="shared" si="12"/>
        <v>0.30588972656576185</v>
      </c>
      <c r="D89">
        <f t="shared" si="1"/>
        <v>83733937890625</v>
      </c>
      <c r="E89">
        <f t="shared" si="2"/>
        <v>1522435234375</v>
      </c>
      <c r="F89">
        <f t="shared" si="3"/>
        <v>27680640625</v>
      </c>
      <c r="G89">
        <f t="shared" si="4"/>
        <v>503284375</v>
      </c>
      <c r="H89">
        <f t="shared" si="5"/>
        <v>9150625</v>
      </c>
      <c r="I89">
        <f t="shared" si="6"/>
        <v>166375</v>
      </c>
      <c r="J89">
        <f t="shared" si="7"/>
        <v>3025</v>
      </c>
      <c r="K89">
        <f t="shared" si="8"/>
        <v>55</v>
      </c>
    </row>
    <row r="90" spans="1:11" x14ac:dyDescent="0.25">
      <c r="A90" s="1">
        <f t="shared" si="9"/>
        <v>56</v>
      </c>
      <c r="B90" s="1">
        <v>0.30199999999999999</v>
      </c>
      <c r="C90">
        <f t="shared" si="12"/>
        <v>0.30265913359779795</v>
      </c>
      <c r="D90">
        <f t="shared" si="1"/>
        <v>96717311574016</v>
      </c>
      <c r="E90">
        <f t="shared" si="2"/>
        <v>1727094849536</v>
      </c>
      <c r="F90">
        <f t="shared" si="3"/>
        <v>30840979456</v>
      </c>
      <c r="G90">
        <f t="shared" si="4"/>
        <v>550731776</v>
      </c>
      <c r="H90">
        <f t="shared" si="5"/>
        <v>9834496</v>
      </c>
      <c r="I90">
        <f t="shared" si="6"/>
        <v>175616</v>
      </c>
      <c r="J90">
        <f t="shared" si="7"/>
        <v>3136</v>
      </c>
      <c r="K90">
        <f t="shared" si="8"/>
        <v>56</v>
      </c>
    </row>
    <row r="91" spans="1:11" x14ac:dyDescent="0.25">
      <c r="A91" s="1">
        <f t="shared" si="9"/>
        <v>57</v>
      </c>
      <c r="B91" s="1">
        <v>0.29899999999999999</v>
      </c>
      <c r="C91">
        <f t="shared" si="12"/>
        <v>0.29940743093881128</v>
      </c>
      <c r="D91">
        <f t="shared" si="1"/>
        <v>111429157112001</v>
      </c>
      <c r="E91">
        <f t="shared" si="2"/>
        <v>1954897493193</v>
      </c>
      <c r="F91">
        <f t="shared" si="3"/>
        <v>34296447249</v>
      </c>
      <c r="G91">
        <f t="shared" si="4"/>
        <v>601692057</v>
      </c>
      <c r="H91">
        <f t="shared" si="5"/>
        <v>10556001</v>
      </c>
      <c r="I91">
        <f t="shared" si="6"/>
        <v>185193</v>
      </c>
      <c r="J91">
        <f t="shared" si="7"/>
        <v>3249</v>
      </c>
      <c r="K91">
        <f t="shared" si="8"/>
        <v>57</v>
      </c>
    </row>
    <row r="92" spans="1:11" x14ac:dyDescent="0.25">
      <c r="A92" s="1">
        <f t="shared" si="9"/>
        <v>58</v>
      </c>
      <c r="B92" s="1">
        <v>0.29599999999999999</v>
      </c>
      <c r="C92">
        <f t="shared" si="12"/>
        <v>0.29613436129140247</v>
      </c>
      <c r="D92">
        <f t="shared" si="1"/>
        <v>128063081718016</v>
      </c>
      <c r="E92">
        <f t="shared" si="2"/>
        <v>2207984167552</v>
      </c>
      <c r="F92">
        <f t="shared" si="3"/>
        <v>38068692544</v>
      </c>
      <c r="G92">
        <f t="shared" si="4"/>
        <v>656356768</v>
      </c>
      <c r="H92">
        <f t="shared" si="5"/>
        <v>11316496</v>
      </c>
      <c r="I92">
        <f t="shared" si="6"/>
        <v>195112</v>
      </c>
      <c r="J92">
        <f t="shared" si="7"/>
        <v>3364</v>
      </c>
      <c r="K92">
        <f t="shared" si="8"/>
        <v>58</v>
      </c>
    </row>
    <row r="93" spans="1:11" x14ac:dyDescent="0.25">
      <c r="A93" s="1">
        <f t="shared" si="9"/>
        <v>59</v>
      </c>
      <c r="B93" s="1">
        <v>0.29199999999999998</v>
      </c>
      <c r="C93">
        <f t="shared" si="12"/>
        <v>0.29284877568948176</v>
      </c>
      <c r="D93">
        <f t="shared" si="1"/>
        <v>146830437604321</v>
      </c>
      <c r="E93">
        <f t="shared" si="2"/>
        <v>2488651484819</v>
      </c>
      <c r="F93">
        <f t="shared" si="3"/>
        <v>42180533641</v>
      </c>
      <c r="G93">
        <f t="shared" si="4"/>
        <v>714924299</v>
      </c>
      <c r="H93">
        <f t="shared" si="5"/>
        <v>12117361</v>
      </c>
      <c r="I93">
        <f t="shared" si="6"/>
        <v>205379</v>
      </c>
      <c r="J93">
        <f t="shared" si="7"/>
        <v>3481</v>
      </c>
      <c r="K93">
        <f t="shared" si="8"/>
        <v>59</v>
      </c>
    </row>
    <row r="94" spans="1:11" x14ac:dyDescent="0.25">
      <c r="A94" s="1">
        <f t="shared" si="9"/>
        <v>60</v>
      </c>
      <c r="B94" s="1">
        <v>0.28899999999999998</v>
      </c>
      <c r="C94">
        <f t="shared" si="12"/>
        <v>0.28956886693850326</v>
      </c>
      <c r="D94">
        <f t="shared" si="1"/>
        <v>167961600000000</v>
      </c>
      <c r="E94">
        <f t="shared" si="2"/>
        <v>2799360000000</v>
      </c>
      <c r="F94">
        <f t="shared" si="3"/>
        <v>46656000000</v>
      </c>
      <c r="G94">
        <f t="shared" si="4"/>
        <v>777600000</v>
      </c>
      <c r="H94">
        <f t="shared" si="5"/>
        <v>12960000</v>
      </c>
      <c r="I94">
        <f t="shared" si="6"/>
        <v>216000</v>
      </c>
      <c r="J94">
        <f t="shared" si="7"/>
        <v>3600</v>
      </c>
      <c r="K94">
        <f t="shared" si="8"/>
        <v>60</v>
      </c>
    </row>
    <row r="95" spans="1:11" x14ac:dyDescent="0.25">
      <c r="A95" s="1">
        <f t="shared" si="9"/>
        <v>61</v>
      </c>
      <c r="B95" s="1">
        <v>0.28599999999999998</v>
      </c>
      <c r="C95">
        <f t="shared" si="12"/>
        <v>0.2863218726698129</v>
      </c>
      <c r="D95">
        <f t="shared" si="1"/>
        <v>191707312997281</v>
      </c>
      <c r="E95">
        <f t="shared" si="2"/>
        <v>3142742836021</v>
      </c>
      <c r="F95">
        <f t="shared" si="3"/>
        <v>51520374361</v>
      </c>
      <c r="G95">
        <f t="shared" si="4"/>
        <v>844596301</v>
      </c>
      <c r="H95">
        <f t="shared" si="5"/>
        <v>13845841</v>
      </c>
      <c r="I95">
        <f t="shared" si="6"/>
        <v>226981</v>
      </c>
      <c r="J95">
        <f t="shared" si="7"/>
        <v>3721</v>
      </c>
      <c r="K95">
        <f t="shared" si="8"/>
        <v>61</v>
      </c>
    </row>
    <row r="96" spans="1:11" x14ac:dyDescent="0.25">
      <c r="A96" s="1">
        <f t="shared" si="9"/>
        <v>62</v>
      </c>
      <c r="B96" s="1">
        <v>0.28299999999999997</v>
      </c>
      <c r="C96">
        <f t="shared" si="12"/>
        <v>0.28314313654767442</v>
      </c>
      <c r="D96">
        <f t="shared" si="1"/>
        <v>218340105584896</v>
      </c>
      <c r="E96">
        <f t="shared" si="2"/>
        <v>3521614606208</v>
      </c>
      <c r="F96">
        <f t="shared" si="3"/>
        <v>56800235584</v>
      </c>
      <c r="G96">
        <f t="shared" si="4"/>
        <v>916132832</v>
      </c>
      <c r="H96">
        <f t="shared" si="5"/>
        <v>14776336</v>
      </c>
      <c r="I96">
        <f t="shared" si="6"/>
        <v>238328</v>
      </c>
      <c r="J96">
        <f t="shared" si="7"/>
        <v>3844</v>
      </c>
      <c r="K96">
        <f t="shared" si="8"/>
        <v>62</v>
      </c>
    </row>
    <row r="97" spans="1:11" x14ac:dyDescent="0.25">
      <c r="A97" s="1">
        <f t="shared" si="9"/>
        <v>63</v>
      </c>
      <c r="B97" s="1">
        <v>0.28000000000000003</v>
      </c>
      <c r="C97">
        <f t="shared" si="12"/>
        <v>0.28007440925943605</v>
      </c>
      <c r="D97">
        <f t="shared" si="1"/>
        <v>248155780267521</v>
      </c>
      <c r="E97">
        <f t="shared" si="2"/>
        <v>3938980639167</v>
      </c>
      <c r="F97">
        <f t="shared" si="3"/>
        <v>62523502209</v>
      </c>
      <c r="G97">
        <f t="shared" si="4"/>
        <v>992436543</v>
      </c>
      <c r="H97">
        <f t="shared" si="5"/>
        <v>15752961</v>
      </c>
      <c r="I97">
        <f t="shared" si="6"/>
        <v>250047</v>
      </c>
      <c r="J97">
        <f t="shared" si="7"/>
        <v>3969</v>
      </c>
      <c r="K97">
        <f t="shared" si="8"/>
        <v>63</v>
      </c>
    </row>
    <row r="98" spans="1:11" x14ac:dyDescent="0.25">
      <c r="A98" s="1">
        <f t="shared" si="9"/>
        <v>64</v>
      </c>
      <c r="B98" s="1">
        <v>0.27800000000000002</v>
      </c>
      <c r="C98">
        <f t="shared" si="12"/>
        <v>0.27716126401446761</v>
      </c>
      <c r="D98">
        <f t="shared" si="1"/>
        <v>281474976710656</v>
      </c>
      <c r="E98">
        <f t="shared" si="2"/>
        <v>4398046511104</v>
      </c>
      <c r="F98">
        <f t="shared" si="3"/>
        <v>68719476736</v>
      </c>
      <c r="G98">
        <f t="shared" si="4"/>
        <v>1073741824</v>
      </c>
      <c r="H98">
        <f t="shared" si="5"/>
        <v>16777216</v>
      </c>
      <c r="I98">
        <f t="shared" si="6"/>
        <v>262144</v>
      </c>
      <c r="J98">
        <f t="shared" si="7"/>
        <v>4096</v>
      </c>
      <c r="K98">
        <f t="shared" si="8"/>
        <v>64</v>
      </c>
    </row>
    <row r="99" spans="1:11" x14ac:dyDescent="0.25">
      <c r="A99" s="1">
        <f t="shared" si="9"/>
        <v>65</v>
      </c>
      <c r="B99" s="1">
        <v>0.27500000000000002</v>
      </c>
      <c r="C99">
        <f t="shared" si="12"/>
        <v>0.27444949437208521</v>
      </c>
      <c r="D99">
        <f t="shared" si="1"/>
        <v>318644812890625</v>
      </c>
      <c r="E99">
        <f t="shared" si="2"/>
        <v>4902227890625</v>
      </c>
      <c r="F99">
        <f t="shared" si="3"/>
        <v>75418890625</v>
      </c>
      <c r="G99">
        <f t="shared" si="4"/>
        <v>1160290625</v>
      </c>
      <c r="H99">
        <f t="shared" si="5"/>
        <v>17850625</v>
      </c>
      <c r="I99">
        <f t="shared" si="6"/>
        <v>274625</v>
      </c>
      <c r="J99">
        <f t="shared" si="7"/>
        <v>4225</v>
      </c>
      <c r="K99">
        <f t="shared" si="8"/>
        <v>65</v>
      </c>
    </row>
    <row r="100" spans="1:11" x14ac:dyDescent="0.25">
      <c r="A100" s="1">
        <f t="shared" si="9"/>
        <v>66</v>
      </c>
      <c r="B100" s="1">
        <v>0.27300000000000002</v>
      </c>
      <c r="C100">
        <f t="shared" si="12"/>
        <v>0.27198035530828246</v>
      </c>
      <c r="D100">
        <f t="shared" ref="D100:D109" si="13">A100^8</f>
        <v>360040606269696</v>
      </c>
      <c r="E100">
        <f t="shared" ref="E100:E109" si="14">A100^7</f>
        <v>5455160701056</v>
      </c>
      <c r="F100">
        <f t="shared" ref="F100:F109" si="15">A100^6</f>
        <v>82653950016</v>
      </c>
      <c r="G100">
        <f t="shared" ref="G100:G109" si="16">A100^5</f>
        <v>1252332576</v>
      </c>
      <c r="H100">
        <f t="shared" ref="H100:H109" si="17">A100^4</f>
        <v>18974736</v>
      </c>
      <c r="I100">
        <f t="shared" ref="I100:I109" si="18">A100^3</f>
        <v>287496</v>
      </c>
      <c r="J100">
        <f t="shared" ref="J100:J109" si="19">A100^2</f>
        <v>4356</v>
      </c>
      <c r="K100">
        <f t="shared" ref="K100:K109" si="20">A100</f>
        <v>66</v>
      </c>
    </row>
    <row r="101" spans="1:11" x14ac:dyDescent="0.25">
      <c r="A101" s="1">
        <f t="shared" si="9"/>
        <v>67</v>
      </c>
      <c r="B101" s="1">
        <v>0.27</v>
      </c>
      <c r="C101">
        <f t="shared" si="12"/>
        <v>0.2697845015302196</v>
      </c>
      <c r="D101">
        <f t="shared" si="13"/>
        <v>406067677556641</v>
      </c>
      <c r="E101">
        <f t="shared" si="14"/>
        <v>6060711605323</v>
      </c>
      <c r="F101">
        <f t="shared" si="15"/>
        <v>90458382169</v>
      </c>
      <c r="G101">
        <f t="shared" si="16"/>
        <v>1350125107</v>
      </c>
      <c r="H101">
        <f t="shared" si="17"/>
        <v>20151121</v>
      </c>
      <c r="I101">
        <f t="shared" si="18"/>
        <v>300763</v>
      </c>
      <c r="J101">
        <f t="shared" si="19"/>
        <v>4489</v>
      </c>
      <c r="K101">
        <f t="shared" si="20"/>
        <v>67</v>
      </c>
    </row>
    <row r="102" spans="1:11" x14ac:dyDescent="0.25">
      <c r="A102" s="1">
        <f t="shared" si="9"/>
        <v>68</v>
      </c>
      <c r="B102" s="1">
        <v>0.26800000000000002</v>
      </c>
      <c r="C102">
        <f t="shared" si="12"/>
        <v>0.26787447013800136</v>
      </c>
      <c r="D102">
        <f t="shared" si="13"/>
        <v>457163239653376</v>
      </c>
      <c r="E102">
        <f t="shared" si="14"/>
        <v>6722988818432</v>
      </c>
      <c r="F102">
        <f t="shared" si="15"/>
        <v>98867482624</v>
      </c>
      <c r="G102">
        <f t="shared" si="16"/>
        <v>1453933568</v>
      </c>
      <c r="H102">
        <f t="shared" si="17"/>
        <v>21381376</v>
      </c>
      <c r="I102">
        <f t="shared" si="18"/>
        <v>314432</v>
      </c>
      <c r="J102">
        <f t="shared" si="19"/>
        <v>4624</v>
      </c>
      <c r="K102">
        <f t="shared" si="20"/>
        <v>68</v>
      </c>
    </row>
    <row r="103" spans="1:11" x14ac:dyDescent="0.25">
      <c r="A103" s="1">
        <f>A102+1</f>
        <v>69</v>
      </c>
      <c r="B103" s="1">
        <v>0.26600000000000001</v>
      </c>
      <c r="C103">
        <f t="shared" si="12"/>
        <v>0.26623554782630876</v>
      </c>
      <c r="D103">
        <f t="shared" si="13"/>
        <v>513798374428641</v>
      </c>
      <c r="E103">
        <f t="shared" si="14"/>
        <v>7446353252589</v>
      </c>
      <c r="F103">
        <f t="shared" si="15"/>
        <v>107918163081</v>
      </c>
      <c r="G103">
        <f t="shared" si="16"/>
        <v>1564031349</v>
      </c>
      <c r="H103">
        <f t="shared" si="17"/>
        <v>22667121</v>
      </c>
      <c r="I103">
        <f t="shared" si="18"/>
        <v>328509</v>
      </c>
      <c r="J103">
        <f t="shared" si="19"/>
        <v>4761</v>
      </c>
      <c r="K103">
        <f t="shared" si="20"/>
        <v>69</v>
      </c>
    </row>
    <row r="104" spans="1:11" x14ac:dyDescent="0.25">
      <c r="A104" s="1">
        <f>A103+1</f>
        <v>70</v>
      </c>
      <c r="B104" s="1">
        <v>0.26300000000000001</v>
      </c>
      <c r="C104">
        <f t="shared" si="12"/>
        <v>0.26481485591499521</v>
      </c>
      <c r="D104">
        <f t="shared" si="13"/>
        <v>576480100000000</v>
      </c>
      <c r="E104">
        <f t="shared" si="14"/>
        <v>8235430000000</v>
      </c>
      <c r="F104">
        <f t="shared" si="15"/>
        <v>117649000000</v>
      </c>
      <c r="G104">
        <f t="shared" si="16"/>
        <v>1680700000</v>
      </c>
      <c r="H104">
        <f t="shared" si="17"/>
        <v>24010000</v>
      </c>
      <c r="I104">
        <f t="shared" si="18"/>
        <v>343000</v>
      </c>
      <c r="J104">
        <f t="shared" si="19"/>
        <v>4900</v>
      </c>
      <c r="K104">
        <f t="shared" si="20"/>
        <v>70</v>
      </c>
    </row>
    <row r="105" spans="1:11" x14ac:dyDescent="0.25">
      <c r="A105" s="1">
        <f>A104+1</f>
        <v>71</v>
      </c>
      <c r="B105" s="1">
        <v>0.26600000000000001</v>
      </c>
      <c r="C105">
        <f t="shared" si="12"/>
        <v>0.26350847958847279</v>
      </c>
      <c r="D105">
        <f t="shared" si="13"/>
        <v>645753531245761</v>
      </c>
      <c r="E105">
        <f t="shared" si="14"/>
        <v>9095120158391</v>
      </c>
      <c r="F105">
        <f t="shared" si="15"/>
        <v>128100283921</v>
      </c>
      <c r="G105">
        <f t="shared" si="16"/>
        <v>1804229351</v>
      </c>
      <c r="H105">
        <f t="shared" si="17"/>
        <v>25411681</v>
      </c>
      <c r="I105">
        <f t="shared" si="18"/>
        <v>357911</v>
      </c>
      <c r="J105">
        <f t="shared" si="19"/>
        <v>5041</v>
      </c>
      <c r="K105">
        <f t="shared" si="20"/>
        <v>71</v>
      </c>
    </row>
    <row r="106" spans="1:11" x14ac:dyDescent="0.25">
      <c r="A106" s="1">
        <f>A105+1</f>
        <v>72</v>
      </c>
      <c r="B106" s="1">
        <v>0.26200000000000001</v>
      </c>
      <c r="C106">
        <f t="shared" si="12"/>
        <v>0.26214646082038051</v>
      </c>
      <c r="D106">
        <f t="shared" si="13"/>
        <v>722204136308736</v>
      </c>
      <c r="E106">
        <f t="shared" si="14"/>
        <v>10030613004288</v>
      </c>
      <c r="F106">
        <f t="shared" si="15"/>
        <v>139314069504</v>
      </c>
      <c r="G106">
        <f t="shared" si="16"/>
        <v>1934917632</v>
      </c>
      <c r="H106">
        <f t="shared" si="17"/>
        <v>26873856</v>
      </c>
      <c r="I106">
        <f t="shared" si="18"/>
        <v>373248</v>
      </c>
      <c r="J106">
        <f t="shared" si="19"/>
        <v>5184</v>
      </c>
      <c r="K106">
        <f t="shared" si="20"/>
        <v>72</v>
      </c>
    </row>
    <row r="107" spans="1:11" x14ac:dyDescent="0.25">
      <c r="A107" s="1">
        <v>73</v>
      </c>
      <c r="B107" s="1">
        <v>0.25900000000000001</v>
      </c>
      <c r="C107">
        <f t="shared" si="12"/>
        <v>0.26047546755117512</v>
      </c>
      <c r="D107">
        <f t="shared" si="13"/>
        <v>806460091894081</v>
      </c>
      <c r="E107">
        <f t="shared" si="14"/>
        <v>11047398519097</v>
      </c>
      <c r="F107">
        <f t="shared" si="15"/>
        <v>151334226289</v>
      </c>
      <c r="G107">
        <f t="shared" si="16"/>
        <v>2073071593</v>
      </c>
      <c r="H107">
        <f t="shared" si="17"/>
        <v>28398241</v>
      </c>
      <c r="I107">
        <f t="shared" si="18"/>
        <v>389017</v>
      </c>
      <c r="J107">
        <f t="shared" si="19"/>
        <v>5329</v>
      </c>
      <c r="K107">
        <f t="shared" si="20"/>
        <v>73</v>
      </c>
    </row>
    <row r="108" spans="1:11" x14ac:dyDescent="0.25">
      <c r="A108" s="1">
        <v>74</v>
      </c>
      <c r="B108" s="1">
        <v>0.25700000000000001</v>
      </c>
      <c r="C108">
        <f t="shared" si="12"/>
        <v>0.2581389447799225</v>
      </c>
      <c r="D108">
        <f t="shared" si="13"/>
        <v>899194740203776</v>
      </c>
      <c r="E108">
        <f t="shared" si="14"/>
        <v>12151280273024</v>
      </c>
      <c r="F108">
        <f t="shared" si="15"/>
        <v>164206490176</v>
      </c>
      <c r="G108">
        <f t="shared" si="16"/>
        <v>2219006624</v>
      </c>
      <c r="H108">
        <f t="shared" si="17"/>
        <v>29986576</v>
      </c>
      <c r="I108">
        <f t="shared" si="18"/>
        <v>405224</v>
      </c>
      <c r="J108">
        <f t="shared" si="19"/>
        <v>5476</v>
      </c>
      <c r="K108">
        <f t="shared" si="20"/>
        <v>74</v>
      </c>
    </row>
    <row r="109" spans="1:11" x14ac:dyDescent="0.25">
      <c r="A109" s="1">
        <v>75</v>
      </c>
      <c r="B109" s="1">
        <v>0.25600000000000001</v>
      </c>
      <c r="C109">
        <f t="shared" si="12"/>
        <v>0.25465454632880746</v>
      </c>
      <c r="D109">
        <f t="shared" si="13"/>
        <v>1001129150390625</v>
      </c>
      <c r="E109">
        <f t="shared" si="14"/>
        <v>13348388671875</v>
      </c>
      <c r="F109">
        <f t="shared" si="15"/>
        <v>177978515625</v>
      </c>
      <c r="G109">
        <f t="shared" si="16"/>
        <v>2373046875</v>
      </c>
      <c r="H109">
        <f t="shared" si="17"/>
        <v>31640625</v>
      </c>
      <c r="I109">
        <f t="shared" si="18"/>
        <v>421875</v>
      </c>
      <c r="J109">
        <f t="shared" si="19"/>
        <v>5625</v>
      </c>
      <c r="K109">
        <f t="shared" si="20"/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CMAQTracEmissions Est</vt:lpstr>
      <vt:lpstr>CO Gas</vt:lpstr>
      <vt:lpstr>VOC Gas</vt:lpstr>
      <vt:lpstr>NOx Gas</vt:lpstr>
      <vt:lpstr>PM2.5 Gas</vt:lpstr>
      <vt:lpstr>PM10 Gas</vt:lpstr>
      <vt:lpstr>CO2 Gas</vt:lpstr>
      <vt:lpstr>CO Diesel</vt:lpstr>
      <vt:lpstr>VOC Diesel</vt:lpstr>
      <vt:lpstr>NOX Diesel</vt:lpstr>
      <vt:lpstr>PM2.5 Diesel</vt:lpstr>
      <vt:lpstr>PM10 Diesel</vt:lpstr>
      <vt:lpstr>CO2 Diesel</vt:lpstr>
      <vt:lpstr>CO Gas Models</vt:lpstr>
      <vt:lpstr>VOC Gas Models</vt:lpstr>
      <vt:lpstr>NOx Gas Models</vt:lpstr>
      <vt:lpstr>PM2.5 Gas Models</vt:lpstr>
      <vt:lpstr>PM10 Gas Models</vt:lpstr>
      <vt:lpstr>Co2 Gas Models</vt:lpstr>
      <vt:lpstr>CO Diesel Models</vt:lpstr>
      <vt:lpstr>VOC Diesel Models</vt:lpstr>
      <vt:lpstr>Nox Diesel Models</vt:lpstr>
      <vt:lpstr>PM2.5 Diesel Models</vt:lpstr>
      <vt:lpstr>PM10 Diesel Models</vt:lpstr>
      <vt:lpstr>CO2 Diesel Models</vt:lpstr>
      <vt:lpstr>CMAQTracAssumptions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Warde, Alan (DOT)</dc:creator>
  <cp:lastModifiedBy>Warde, Alan (DOT)</cp:lastModifiedBy>
  <dcterms:created xsi:type="dcterms:W3CDTF">2021-10-21T14:14:27Z</dcterms:created>
  <dcterms:modified xsi:type="dcterms:W3CDTF">2021-10-28T13:15:47Z</dcterms:modified>
</cp:coreProperties>
</file>