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7.xml.rels" ContentType="application/vnd.openxmlformats-package.relationships+xml"/>
  <Override PartName="/xl/worksheets/_rels/sheet1.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29.png" ContentType="image/png"/>
  <Override PartName="/xl/media/image31.png" ContentType="image/png"/>
  <Override PartName="/xl/media/image28.png" ContentType="image/png"/>
  <Override PartName="/xl/media/image30.png" ContentType="image/png"/>
  <Override PartName="/xl/media/image34.png" ContentType="image/png"/>
  <Override PartName="/xl/media/image22.png" ContentType="image/png"/>
  <Override PartName="/xl/media/image33.png" ContentType="image/png"/>
  <Override PartName="/xl/media/image32.png" ContentType="image/png"/>
  <Override PartName="/xl/media/image20.png" ContentType="image/png"/>
  <Override PartName="/xl/media/image18.png" ContentType="image/png"/>
  <Override PartName="/xl/media/image21.png" ContentType="image/png"/>
  <Override PartName="/xl/media/image19.png" ContentType="image/png"/>
  <Override PartName="/xl/media/image23.png" ContentType="image/png"/>
  <Override PartName="/xl/media/image24.png" ContentType="image/png"/>
  <Override PartName="/xl/media/image25.png" ContentType="image/png"/>
  <Override PartName="/xl/media/image26.png" ContentType="image/png"/>
  <Override PartName="/xl/media/image27.png" ContentType="image/png"/>
  <Override PartName="/xl/comments5.xml" ContentType="application/vnd.openxmlformats-officedocument.spreadsheetml.comments+xml"/>
  <Override PartName="/xl/comments1.xml" ContentType="application/vnd.openxmlformats-officedocument.spreadsheetml.comments+xml"/>
  <Override PartName="/xl/drawings/vmlDrawing1.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drawing1.xml" ContentType="application/vnd.openxmlformats-officedocument.drawing+xml"/>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orm" sheetId="1" state="visible" r:id="rId2"/>
    <sheet name="Forecast Translation" sheetId="2" state="visible" r:id="rId3"/>
    <sheet name="Print" sheetId="3" state="visible" r:id="rId4"/>
    <sheet name="Instructions" sheetId="4" state="visible" r:id="rId5"/>
    <sheet name="Localization" sheetId="5" state="visible" r:id="rId6"/>
    <sheet name="Terms" sheetId="6" state="visible" r:id="rId7"/>
    <sheet name="Reference Tables" sheetId="7" state="visible" r:id="rId8"/>
  </sheets>
  <definedNames>
    <definedName function="false" hidden="true" localSheetId="2" name="_xlnm._FilterDatabase" vbProcedure="false">Print!$A$1:$A$1025</definedName>
    <definedName function="false" hidden="false" name="avalanche_problem_types" vbProcedure="false">Terms!$C$3:$C$11</definedName>
    <definedName function="false" hidden="false" name="CALCHAZARD" vbProcedure="false">lambda(elevation_zone, MAX(IF(Form!$A$16, IF(OFFSET(Form!$F$17, elevation_zone, 0), Form!$J$22, 0), 0), IF(Form!$A$24, IF(OFFSET(Form!$F$25, elevation_zone, 0), Form!$J$30, 0), 0), IF(Form!$A$32, IF(OFFSET(Form!$F$33, elevation_zone, 0), Form!$J$38, 0), 0)))</definedName>
    <definedName function="false" hidden="false" name="display_language" vbProcedure="false">Terms!$C$27:$C$29</definedName>
    <definedName function="false" hidden="false" name="ELEVATIONHAZARDDIAGRAM" vbProcedure="false">lambda(elevation_band, hazard_rating, image(CONCATENATE(server_url, "/diagrams/elevation_hazard.png?elevation_band=", elevation_band, "&amp;hazard_level=", hazard_rating, "#", image_seed)))</definedName>
    <definedName function="false" hidden="false" name="FORECASTTRANSLATION" vbProcedure="false">lambda(range, IF(VLOOKUP(print_language, range, 2)="", VLOOKUP(form_language, range, 2), VLOOKUP(print_language, range, 2)))</definedName>
    <definedName function="false" hidden="false" name="forecast_area" vbProcedure="false">Form!$B$3</definedName>
    <definedName function="false" hidden="false" name="FORMATDATETIME" vbProcedure="false">lambda(datetime, language, CONCATENATE(DAY(datetime), "-", LOCALIZE(xlookup(MONTH(datetime), Terms!$A$137:$A$148, Terms!$D$137:$D$148), language), "-", YEAR(datetime), " ", TEXT(datetime, "HH:mm")))</definedName>
    <definedName function="false" hidden="false" name="FORMATISO8601" vbProcedure="false">lambda(datetime, CONCATENATE(TEXT(datetime, "YYYY-MM-DDTHH:mm")))</definedName>
    <definedName function="false" hidden="false" name="form_language" vbProcedure="false">Form!$B$2</definedName>
    <definedName function="false" hidden="false" name="image_seed" vbProcedure="false">Terms!$B$108</definedName>
    <definedName function="false" hidden="false" name="LOCALIZE" vbProcedure="false">lambda(id, language, IF(VLOOKUP(id, Localization!$A$3:H3, VLOOKUP(language, Terms!$C$26:$E$29, 3, FALSE()), FALSE())="", VLOOKUP(id, Localization!$A$3:H3, VLOOKUP("English", Terms!$C$26:$E$29, 3, FALSE()), FALSE()), VLOOKUP(id, Localization!$A$3:H3, VLOOKUP(language, Terms!$C$26:$E$29, 3, FALSE()), FALSE())))</definedName>
    <definedName function="false" hidden="false" name="LOCALIZENOFALLBACK" vbProcedure="false">lambda(id, language, VLOOKUP(id, Localization!$A$3:H3, VLOOKUP(language, Terms!$C$26:$E$29, 3, FALSE()), FALSE()))</definedName>
    <definedName function="false" hidden="false" name="LOCALIZEVALUE" vbProcedure="false">lambda(value, terms_english, terms_localization_ids, language, IF(NOT(ISBLANK(value)), IF(NOT(language="English"), LOCALIZENOFALLBACK(xlookup(value, terms_english, terms_localization_ids), language), ""), ""))</definedName>
    <definedName function="false" hidden="false" name="LOCALIZEVALUEFALLBACK" vbProcedure="false">lambda(value, terms_values, terms_localization_ids, language, IFERROR(LOCALIZE(xlookup(value, terms_values, terms_localization_ids
), language), ""))</definedName>
    <definedName function="false" hidden="false" name="NAMEINITIALS" vbProcedure="false">lambda(name, join("",arrayformula(UPPER(LEFT(split(name, " "), 1)))))</definedName>
    <definedName function="false" hidden="false" name="print_language" vbProcedure="false">Form!$D$2</definedName>
    <definedName function="false" hidden="false" name="problem_type_english" vbProcedure="false">Terms!$C$3:$C$11</definedName>
    <definedName function="false" hidden="false" name="problem_type_localization_id" vbProcedure="false">Terms!$B$3:$B$11</definedName>
    <definedName function="false" hidden="false" name="server_url" vbProcedure="false">Terms!$B$107:$C$107</definedName>
    <definedName function="false" hidden="false" name="VALIDATEASPECTS" vbProcedure="false">lambda(value, NOT(OR(arrayformula(ISERROR(MATCH(TRIM(split(value, ",")), Terms!$A$59:$A$66, 0) )))))</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A2" authorId="0">
      <text>
        <r>
          <rPr>
            <sz val="10"/>
            <color rgb="FF000000"/>
            <rFont val="Arial"/>
            <family val="0"/>
            <charset val="1"/>
          </rPr>
          <t xml:space="preserve">What language to display this form in, and what language to write the descriptions in. Set this once, and don't change it, except temporarily (it affects the values on the Forecast Translation sheet)</t>
        </r>
      </text>
    </comment>
    <comment ref="A3" authorId="0">
      <text>
        <r>
          <rPr>
            <sz val="10"/>
            <color rgb="FF000000"/>
            <rFont val="Arial"/>
            <family val="0"/>
            <charset val="1"/>
          </rPr>
          <t xml:space="preserve">Which area this forecast is for.</t>
        </r>
      </text>
    </comment>
    <comment ref="A4" authorId="0">
      <text>
        <r>
          <rPr>
            <sz val="10"/>
            <color rgb="FF000000"/>
            <rFont val="Arial"/>
            <family val="0"/>
            <charset val="1"/>
          </rPr>
          <t xml:space="preserve">Who created this forecast.</t>
        </r>
      </text>
    </comment>
    <comment ref="A5" authorId="0">
      <text>
        <r>
          <rPr>
            <sz val="10"/>
            <color rgb="FF000000"/>
            <rFont val="Arial"/>
            <family val="0"/>
            <charset val="1"/>
          </rPr>
          <t xml:space="preserve">The person who supervised the creation of this forecast (if any)</t>
        </r>
      </text>
    </comment>
    <comment ref="A6" authorId="0">
      <text>
        <r>
          <rPr>
            <sz val="10"/>
            <color rgb="FF000000"/>
            <rFont val="Arial"/>
            <family val="0"/>
            <charset val="1"/>
          </rPr>
          <t xml:space="preserve">The name you should use for this spreadsheet.</t>
        </r>
      </text>
    </comment>
    <comment ref="A13" authorId="0">
      <text>
        <r>
          <rPr>
            <sz val="10"/>
            <color rgb="FF000000"/>
            <rFont val="Arial"/>
            <family val="0"/>
            <charset val="1"/>
          </rPr>
          <t xml:space="preserve">Number of days that the forecast will be valid for. You can enter decimal days for more precision e.g. 1.5</t>
        </r>
      </text>
    </comment>
    <comment ref="A15" authorId="0">
      <text>
        <r>
          <rPr>
            <sz val="10"/>
            <color rgb="FF000000"/>
            <rFont val="Arial"/>
            <family val="0"/>
            <charset val="1"/>
          </rPr>
          <t xml:space="preserve">The problem number, ordered by decreasing importance in the forecast.</t>
        </r>
      </text>
    </comment>
    <comment ref="A59" authorId="0">
      <text>
        <r>
          <rPr>
            <sz val="10"/>
            <color rgb="FF000000"/>
            <rFont val="Arial"/>
            <family val="0"/>
            <charset val="1"/>
          </rPr>
          <t xml:space="preserve">Overall forecast hazard. This will appear at the top of the printed forecast.</t>
        </r>
      </text>
    </comment>
    <comment ref="A62" authorId="0">
      <text>
        <r>
          <rPr>
            <sz val="10"/>
            <color rgb="FF000000"/>
            <rFont val="Arial"/>
            <family val="0"/>
            <charset val="1"/>
          </rPr>
          <t xml:space="preserve">Overall forecast description. This will appear at the top of the printed forecast.</t>
        </r>
      </text>
    </comment>
    <comment ref="B21" authorId="0">
      <text>
        <r>
          <rPr>
            <sz val="10"/>
            <color rgb="FF000000"/>
            <rFont val="Arial"/>
            <family val="0"/>
            <charset val="1"/>
          </rPr>
          <t xml:space="preserve">Description of the avalanche problem, important details which are not covered by the data fields.</t>
        </r>
      </text>
    </comment>
    <comment ref="B29" authorId="0">
      <text>
        <r>
          <rPr>
            <sz val="10"/>
            <color rgb="FF000000"/>
            <rFont val="Arial"/>
            <family val="0"/>
            <charset val="1"/>
          </rPr>
          <t xml:space="preserve">Description of the avalanche problem, important details which are not covered by the data fields.</t>
        </r>
      </text>
    </comment>
    <comment ref="B37" authorId="0">
      <text>
        <r>
          <rPr>
            <sz val="10"/>
            <color rgb="FF000000"/>
            <rFont val="Arial"/>
            <family val="0"/>
            <charset val="1"/>
          </rPr>
          <t xml:space="preserve">Description of the avalanche problem, important details which are not covered by the data fields.</t>
        </r>
      </text>
    </comment>
    <comment ref="B45" authorId="0">
      <text>
        <r>
          <rPr>
            <sz val="10"/>
            <color rgb="FF000000"/>
            <rFont val="Arial"/>
            <family val="0"/>
            <charset val="1"/>
          </rPr>
          <t xml:space="preserve">Description of the avalanche problem, important details which are not covered by the data fields.</t>
        </r>
      </text>
    </comment>
    <comment ref="C2" authorId="0">
      <text>
        <r>
          <rPr>
            <sz val="10"/>
            <color rgb="FF000000"/>
            <rFont val="Arial"/>
            <family val="0"/>
            <charset val="1"/>
          </rPr>
          <t xml:space="preserve">What language to display this form in.</t>
        </r>
      </text>
    </comment>
    <comment ref="C3" authorId="0">
      <text>
        <r>
          <rPr>
            <sz val="10"/>
            <color rgb="FF000000"/>
            <rFont val="Arial"/>
            <family val="0"/>
            <charset val="1"/>
          </rPr>
          <t xml:space="preserve">The date this forecast was created.</t>
        </r>
      </text>
    </comment>
    <comment ref="D4" authorId="0">
      <text>
        <r>
          <rPr>
            <sz val="10"/>
            <color rgb="FF000000"/>
            <rFont val="Arial"/>
            <family val="0"/>
            <charset val="1"/>
          </rPr>
          <t xml:space="preserve">The organization that the forecaster belongs to (Optional).</t>
        </r>
      </text>
    </comment>
    <comment ref="D5" authorId="0">
      <text>
        <r>
          <rPr>
            <sz val="10"/>
            <color rgb="FF000000"/>
            <rFont val="Arial"/>
            <family val="0"/>
            <charset val="1"/>
          </rPr>
          <t xml:space="preserve">The organization that the forecast supervisor belongs to (Optional).</t>
        </r>
      </text>
    </comment>
    <comment ref="E2" authorId="0">
      <text>
        <r>
          <rPr>
            <sz val="10"/>
            <color rgb="FF000000"/>
            <rFont val="Arial"/>
            <family val="0"/>
            <charset val="1"/>
          </rPr>
          <t xml:space="preserve">The Form sheet is designed to be ingested into a forecast website in the future. Any breaking changes to the layout of this sheet (such as movement of data fields) require an increment to this number according to the Semantic Versioning standard https://semver.org/</t>
        </r>
      </text>
    </comment>
    <comment ref="E3" authorId="0">
      <text>
        <r>
          <rPr>
            <sz val="10"/>
            <color rgb="FF000000"/>
            <rFont val="Arial"/>
            <family val="0"/>
            <charset val="1"/>
          </rPr>
          <t xml:space="preserve">The time this forecast was created.</t>
        </r>
      </text>
    </comment>
    <comment ref="H4" authorId="0">
      <text>
        <r>
          <rPr>
            <sz val="10"/>
            <color rgb="FF000000"/>
            <rFont val="Arial"/>
            <family val="0"/>
            <charset val="1"/>
          </rPr>
          <t xml:space="preserve">What details to publish about the forecaster.</t>
        </r>
      </text>
    </comment>
    <comment ref="H5" authorId="0">
      <text>
        <r>
          <rPr>
            <sz val="10"/>
            <color rgb="FF000000"/>
            <rFont val="Arial"/>
            <family val="0"/>
            <charset val="1"/>
          </rPr>
          <t xml:space="preserve">What details to publish about the supervisor.</t>
        </r>
      </text>
    </comment>
    <comment ref="H21" authorId="0">
      <text>
        <r>
          <rPr>
            <sz val="10"/>
            <color rgb="FF000000"/>
            <rFont val="Arial"/>
            <family val="0"/>
            <charset val="1"/>
          </rPr>
          <t xml:space="preserve">Derived automatically from Sensitivity and Distribution</t>
        </r>
      </text>
    </comment>
    <comment ref="H29" authorId="0">
      <text>
        <r>
          <rPr>
            <sz val="10"/>
            <color rgb="FF000000"/>
            <rFont val="Arial"/>
            <family val="0"/>
            <charset val="1"/>
          </rPr>
          <t xml:space="preserve">Derived automatically from Sensitivity and Distribution</t>
        </r>
      </text>
    </comment>
    <comment ref="H37" authorId="0">
      <text>
        <r>
          <rPr>
            <sz val="10"/>
            <color rgb="FF000000"/>
            <rFont val="Arial"/>
            <family val="0"/>
            <charset val="1"/>
          </rPr>
          <t xml:space="preserve">Derived automatically from Sensitivity and Distribution</t>
        </r>
      </text>
    </comment>
    <comment ref="H45" authorId="0">
      <text>
        <r>
          <rPr>
            <sz val="10"/>
            <color rgb="FF000000"/>
            <rFont val="Arial"/>
            <family val="0"/>
            <charset val="1"/>
          </rPr>
          <t xml:space="preserve">Derived automatically from Sensitivity and Distribution</t>
        </r>
      </text>
    </comment>
    <comment ref="J21" authorId="0">
      <text>
        <r>
          <rPr>
            <sz val="10"/>
            <color rgb="FF000000"/>
            <rFont val="Arial"/>
            <family val="0"/>
            <charset val="1"/>
          </rPr>
          <t xml:space="preserve">Derived automatically from Likelihood and Expected Size</t>
        </r>
      </text>
    </comment>
    <comment ref="J29" authorId="0">
      <text>
        <r>
          <rPr>
            <sz val="10"/>
            <color rgb="FF000000"/>
            <rFont val="Arial"/>
            <family val="0"/>
            <charset val="1"/>
          </rPr>
          <t xml:space="preserve">Derived automatically from Likelihood and Expected Size</t>
        </r>
      </text>
    </comment>
    <comment ref="J37" authorId="0">
      <text>
        <r>
          <rPr>
            <sz val="10"/>
            <color rgb="FF000000"/>
            <rFont val="Arial"/>
            <family val="0"/>
            <charset val="1"/>
          </rPr>
          <t xml:space="preserve">Derived automatically from Likelihood and Expected Size</t>
        </r>
      </text>
    </comment>
    <comment ref="J45" authorId="0">
      <text>
        <r>
          <rPr>
            <sz val="10"/>
            <color rgb="FF000000"/>
            <rFont val="Arial"/>
            <family val="0"/>
            <charset val="1"/>
          </rPr>
          <t xml:space="preserve">Derived automatically from Likelihood and Expected Size</t>
        </r>
      </text>
    </comment>
  </commentList>
</comments>
</file>

<file path=xl/comments3.xml><?xml version="1.0" encoding="utf-8"?>
<comments xmlns="http://schemas.openxmlformats.org/spreadsheetml/2006/main" xmlns:xdr="http://schemas.openxmlformats.org/drawingml/2006/spreadsheetDrawing">
  <authors>
    <author> </author>
  </authors>
  <commentList>
    <comment ref="B1" authorId="0">
      <text>
        <r>
          <rPr>
            <sz val="10"/>
            <color rgb="FF000000"/>
            <rFont val="Arial"/>
            <family val="0"/>
            <charset val="1"/>
          </rPr>
          <t xml:space="preserve">Automaticallly refresh the filter on column A which hides disabled elements. This enables an Apps Script to perform that action because filters don't automatically refresh in google sheets for some strange reason. You may wish to disable temporarily because it introduces extra undo actions.</t>
        </r>
      </text>
    </comment>
  </commentList>
</comments>
</file>

<file path=xl/comments5.xml><?xml version="1.0" encoding="utf-8"?>
<comments xmlns="http://schemas.openxmlformats.org/spreadsheetml/2006/main" xmlns:xdr="http://schemas.openxmlformats.org/drawingml/2006/spreadsheetDrawing">
  <authors>
    <author> </author>
  </authors>
  <commentList>
    <comment ref="A1" authorId="0">
      <text>
        <r>
          <rPr>
            <sz val="10"/>
            <color rgb="FF000000"/>
            <rFont val="Arial"/>
            <family val="0"/>
            <charset val="1"/>
          </rPr>
          <t xml:space="preserve">ID to use with the LOCALIZE(ID, LANGUAGE) function</t>
        </r>
      </text>
    </comment>
    <comment ref="B1" authorId="0">
      <text>
        <r>
          <rPr>
            <sz val="10"/>
            <color rgb="FF000000"/>
            <rFont val="Arial"/>
            <family val="0"/>
            <charset val="1"/>
          </rPr>
          <t xml:space="preserve">A description of the text that needs localization</t>
        </r>
      </text>
    </comment>
    <comment ref="D2" authorId="0">
      <text>
        <r>
          <rPr>
            <sz val="10"/>
            <color rgb="FF000000"/>
            <rFont val="Arial"/>
            <family val="0"/>
            <charset val="1"/>
          </rPr>
          <t xml:space="preserve">If this box is unchecked, the localizations for this language require updating. Check the box when you have updated them.</t>
        </r>
      </text>
    </comment>
    <comment ref="F1" authorId="0">
      <text>
        <r>
          <rPr>
            <sz val="10"/>
            <color rgb="FF000000"/>
            <rFont val="Arial"/>
            <family val="0"/>
            <charset val="1"/>
          </rPr>
          <t xml:space="preserve">Russian language localized version of the English text column</t>
        </r>
      </text>
    </comment>
    <comment ref="F2" authorId="0">
      <text>
        <r>
          <rPr>
            <sz val="10"/>
            <color rgb="FF000000"/>
            <rFont val="Arial"/>
            <family val="0"/>
            <charset val="1"/>
          </rPr>
          <t xml:space="preserve">If this box is unchecked, the localizations for this language require updating. Check the box when you have updated them.</t>
        </r>
      </text>
    </comment>
    <comment ref="H1" authorId="0">
      <text>
        <r>
          <rPr>
            <sz val="10"/>
            <color rgb="FF000000"/>
            <rFont val="Arial"/>
            <family val="0"/>
            <charset val="1"/>
          </rPr>
          <t xml:space="preserve">These </t>
        </r>
      </text>
    </comment>
  </commentList>
</comments>
</file>

<file path=xl/comments6.xml><?xml version="1.0" encoding="utf-8"?>
<comments xmlns="http://schemas.openxmlformats.org/spreadsheetml/2006/main" xmlns:xdr="http://schemas.openxmlformats.org/drawingml/2006/spreadsheetDrawing">
  <authors>
    <author> </author>
  </authors>
  <commentList>
    <comment ref="A107" authorId="0">
      <text>
        <r>
          <rPr>
            <sz val="10"/>
            <color rgb="FF000000"/>
            <rFont val="Arial"/>
            <family val="0"/>
            <charset val="1"/>
          </rPr>
          <t xml:space="preserve">Used to enhance the spreadsheet, such as generating diagrams that woudlnt'be possible with built-in charts.</t>
        </r>
      </text>
    </comment>
    <comment ref="A108" authorId="0">
      <text>
        <r>
          <rPr>
            <sz val="10"/>
            <color rgb="FF000000"/>
            <rFont val="Arial"/>
            <family val="0"/>
            <charset val="1"/>
          </rPr>
          <t xml:space="preserve">Increment this when images need to be re-rendered, this is appended to the url of all images in the form of #seed</t>
        </r>
      </text>
    </comment>
    <comment ref="A109" authorId="0">
      <text>
        <r>
          <rPr>
            <sz val="10"/>
            <color rgb="FF000000"/>
            <rFont val="Arial"/>
            <family val="0"/>
            <charset val="1"/>
          </rPr>
          <t xml:space="preserve">If you want to host the server yourself, the source code is here.</t>
        </r>
      </text>
    </comment>
    <comment ref="C2" authorId="0">
      <text>
        <r>
          <rPr>
            <sz val="10"/>
            <color rgb="FF000000"/>
            <rFont val="Arial"/>
            <family val="0"/>
            <charset val="1"/>
          </rPr>
          <t xml:space="preserve">English localization lookup</t>
        </r>
      </text>
    </comment>
    <comment ref="C20" authorId="0">
      <text>
        <r>
          <rPr>
            <sz val="10"/>
            <color rgb="FF000000"/>
            <rFont val="Arial"/>
            <family val="0"/>
            <charset val="1"/>
          </rPr>
          <t xml:space="preserve">English localization lookup</t>
        </r>
      </text>
    </comment>
    <comment ref="C26" authorId="0">
      <text>
        <r>
          <rPr>
            <sz val="10"/>
            <color rgb="FF000000"/>
            <rFont val="Arial"/>
            <family val="0"/>
            <charset val="1"/>
          </rPr>
          <t xml:space="preserve">English localization lookup</t>
        </r>
      </text>
    </comment>
    <comment ref="C42" authorId="0">
      <text>
        <r>
          <rPr>
            <sz val="10"/>
            <color rgb="FF000000"/>
            <rFont val="Arial"/>
            <family val="0"/>
            <charset val="1"/>
          </rPr>
          <t xml:space="preserve">English localization lookup</t>
        </r>
      </text>
    </comment>
    <comment ref="C50" authorId="0">
      <text>
        <r>
          <rPr>
            <sz val="10"/>
            <color rgb="FF000000"/>
            <rFont val="Arial"/>
            <family val="0"/>
            <charset val="1"/>
          </rPr>
          <t xml:space="preserve">English localization lookup</t>
        </r>
      </text>
    </comment>
    <comment ref="C58" authorId="0">
      <text>
        <r>
          <rPr>
            <sz val="10"/>
            <color rgb="FF000000"/>
            <rFont val="Arial"/>
            <family val="0"/>
            <charset val="1"/>
          </rPr>
          <t xml:space="preserve">English localization lookup</t>
        </r>
      </text>
    </comment>
    <comment ref="C69" authorId="0">
      <text>
        <r>
          <rPr>
            <sz val="10"/>
            <color rgb="FF000000"/>
            <rFont val="Arial"/>
            <family val="0"/>
            <charset val="1"/>
          </rPr>
          <t xml:space="preserve">English localization lookup</t>
        </r>
      </text>
    </comment>
    <comment ref="C77" authorId="0">
      <text>
        <r>
          <rPr>
            <sz val="10"/>
            <color rgb="FF000000"/>
            <rFont val="Arial"/>
            <family val="0"/>
            <charset val="1"/>
          </rPr>
          <t xml:space="preserve">English localization lookup</t>
        </r>
      </text>
    </comment>
    <comment ref="C88" authorId="0">
      <text>
        <r>
          <rPr>
            <sz val="10"/>
            <color rgb="FF000000"/>
            <rFont val="Arial"/>
            <family val="0"/>
            <charset val="1"/>
          </rPr>
          <t xml:space="preserve">English localization lookup</t>
        </r>
      </text>
    </comment>
    <comment ref="C98" authorId="0">
      <text>
        <r>
          <rPr>
            <sz val="10"/>
            <color rgb="FF000000"/>
            <rFont val="Arial"/>
            <family val="0"/>
            <charset val="1"/>
          </rPr>
          <t xml:space="preserve">English localization lookup</t>
        </r>
      </text>
    </comment>
    <comment ref="C117" authorId="0">
      <text>
        <r>
          <rPr>
            <sz val="10"/>
            <color rgb="FF000000"/>
            <rFont val="Arial"/>
            <family val="0"/>
            <charset val="1"/>
          </rPr>
          <t xml:space="preserve">English localization lookup</t>
        </r>
      </text>
    </comment>
    <comment ref="C127" authorId="0">
      <text>
        <r>
          <rPr>
            <sz val="10"/>
            <color rgb="FF000000"/>
            <rFont val="Arial"/>
            <family val="0"/>
            <charset val="1"/>
          </rPr>
          <t xml:space="preserve">English localization lookup</t>
        </r>
      </text>
    </comment>
    <comment ref="C136" authorId="0">
      <text>
        <r>
          <rPr>
            <sz val="10"/>
            <color rgb="FF000000"/>
            <rFont val="Arial"/>
            <family val="0"/>
            <charset val="1"/>
          </rPr>
          <t xml:space="preserve">English localization lookup</t>
        </r>
      </text>
    </comment>
    <comment ref="C151" authorId="0">
      <text>
        <r>
          <rPr>
            <sz val="10"/>
            <color rgb="FF000000"/>
            <rFont val="Arial"/>
            <family val="0"/>
            <charset val="1"/>
          </rPr>
          <t xml:space="preserve">English localization lookup</t>
        </r>
      </text>
    </comment>
    <comment ref="E26" authorId="0">
      <text>
        <r>
          <rPr>
            <sz val="10"/>
            <color rgb="FF000000"/>
            <rFont val="Arial"/>
            <family val="0"/>
            <charset val="1"/>
          </rPr>
          <t xml:space="preserve">Column in Localization table
</t>
        </r>
      </text>
    </comment>
    <comment ref="E88" authorId="0">
      <text>
        <r>
          <rPr>
            <sz val="10"/>
            <color rgb="FF000000"/>
            <rFont val="Arial"/>
            <family val="0"/>
            <charset val="1"/>
          </rPr>
          <t xml:space="preserve">From highest to lowest
</t>
        </r>
      </text>
    </comment>
    <comment ref="E136" authorId="0">
      <text>
        <r>
          <rPr>
            <sz val="10"/>
            <color rgb="FF000000"/>
            <rFont val="Arial"/>
            <family val="0"/>
            <charset val="1"/>
          </rPr>
          <t xml:space="preserve">English localization lookup</t>
        </r>
      </text>
    </comment>
    <comment ref="F88" authorId="0">
      <text>
        <r>
          <rPr>
            <sz val="10"/>
            <color rgb="FF000000"/>
            <rFont val="Arial"/>
            <family val="0"/>
            <charset val="1"/>
          </rPr>
          <t xml:space="preserve">Boundaries between each elevation zone, highest to lowest
</t>
        </r>
      </text>
    </comment>
  </commentList>
</comments>
</file>

<file path=xl/comments7.xml><?xml version="1.0" encoding="utf-8"?>
<comments xmlns="http://schemas.openxmlformats.org/spreadsheetml/2006/main" xmlns:xdr="http://schemas.openxmlformats.org/drawingml/2006/spreadsheetDrawing">
  <authors>
    <author> </author>
  </authors>
  <commentList>
    <comment ref="A1" authorId="0">
      <text>
        <r>
          <rPr>
            <sz val="10"/>
            <color rgb="FF000000"/>
            <rFont val="Arial"/>
            <family val="0"/>
            <charset val="1"/>
          </rPr>
          <t xml:space="preserve">Likelihood of triggering an avalanche, expressed as a function of sensitivity to triggers and spatial distribution.
from ADAM paper https://arc.lib.montana.edu/snow-science/objects/ISSW16_O20.03.pdf</t>
        </r>
      </text>
    </comment>
    <comment ref="A9" authorId="0">
      <text>
        <r>
          <rPr>
            <sz val="10"/>
            <color rgb="FF000000"/>
            <rFont val="Arial"/>
            <family val="0"/>
            <charset val="1"/>
          </rPr>
          <t xml:space="preserve">type here Avalanche problems expressed through ikelihood of triggering and destructive size. 
from ADAM paper. https://arc.lib.montana.edu/snow-science/objects/ISSW16_O20.03.pdf</t>
        </r>
      </text>
    </comment>
  </commentList>
</comments>
</file>

<file path=xl/sharedStrings.xml><?xml version="1.0" encoding="utf-8"?>
<sst xmlns="http://schemas.openxmlformats.org/spreadsheetml/2006/main" count="1063" uniqueCount="796">
  <si>
    <t xml:space="preserve">Avalanche Forecast Form</t>
  </si>
  <si>
    <t xml:space="preserve">Form Language</t>
  </si>
  <si>
    <t xml:space="preserve">English</t>
  </si>
  <si>
    <t xml:space="preserve">Template Version</t>
  </si>
  <si>
    <t xml:space="preserve">0.3.3</t>
  </si>
  <si>
    <t xml:space="preserve">Gudauri</t>
  </si>
  <si>
    <t xml:space="preserve">Levi Seiferheld</t>
  </si>
  <si>
    <t xml:space="preserve">Vagabond Gudauri</t>
  </si>
  <si>
    <t xml:space="preserve">Name &amp; Organisation</t>
  </si>
  <si>
    <t xml:space="preserve">None</t>
  </si>
  <si>
    <t xml:space="preserve">80 cm of snowfall recorded over the last 2 days with moderate transport from SE quarter, unreactive to ski tests today. No new avalanches observed, but visibility has been limited. Widespread 'whumphing' and cracking observed around the ski resort over the last week, 2200 - 3000m, most aspects (anywhere snow existed before Jan 31st). The snowpack has a 15 - 30cm weak layer (facets) at the ground. Average snow depth is 120 cm at 2700 m.</t>
  </si>
  <si>
    <t xml:space="preserve">Significant new snow with moderate winds.</t>
  </si>
  <si>
    <t xml:space="preserve">Mostly cloudy tomorrow with some snow showers in the afternoon, light winds, cool temperatures.</t>
  </si>
  <si>
    <t xml:space="preserve">Storm Slab</t>
  </si>
  <si>
    <t xml:space="preserve">N,NE,E,SE,S,SW,W,NW</t>
  </si>
  <si>
    <t xml:space="preserve">Reactive</t>
  </si>
  <si>
    <t xml:space="preserve">Widespread</t>
  </si>
  <si>
    <t xml:space="preserve">All day</t>
  </si>
  <si>
    <t xml:space="preserve">Improving</t>
  </si>
  <si>
    <t xml:space="preserve">Moderate</t>
  </si>
  <si>
    <t xml:space="preserve">Stubborn</t>
  </si>
  <si>
    <t xml:space="preserve">On steep slopes, especially at higher elevations where winds were stronger, new snow may be reactive to riders. The danger will decrease over the next couple of days.  Even small avalanches could trigger the deep persistent layer.</t>
  </si>
  <si>
    <t xml:space="preserve">Deep Slab</t>
  </si>
  <si>
    <t xml:space="preserve">SW,W,NW,N,NE,E,SE</t>
  </si>
  <si>
    <t xml:space="preserve">Isolated</t>
  </si>
  <si>
    <t xml:space="preserve">W,NW,N,NE,E</t>
  </si>
  <si>
    <t xml:space="preserve">  </t>
  </si>
  <si>
    <t xml:space="preserve">Weak snow layers exist at the bottom of the snowpack, in areas where there was snow before Jan 31st. These could be reactive to the weight of one person, and a collapse could travel through the snow and set off avalanches above you.</t>
  </si>
  <si>
    <t xml:space="preserve">Wind Slab</t>
  </si>
  <si>
    <t xml:space="preserve">N,NW,NE,W</t>
  </si>
  <si>
    <t xml:space="preserve">Specific</t>
  </si>
  <si>
    <t xml:space="preserve">New windslabs have developed in areas sheltered from the S/SE winds. Watch out for areas around ridges where the snow feels hollow, punchy or stiff. Even small avalanches could trigger the deep persistent layer.</t>
  </si>
  <si>
    <t xml:space="preserve">Considerable 3</t>
  </si>
  <si>
    <t xml:space="preserve">Moderate 2</t>
  </si>
  <si>
    <t xml:space="preserve">No change</t>
  </si>
  <si>
    <t xml:space="preserve">Large amounts of new snow in the last 48 hours with moderate winds will make human triggered avalanches likely, especially at higher elevations. A weak layer at the bottom of the snowpack could produce large avalanches if it is triggered.</t>
  </si>
  <si>
    <t xml:space="preserve">Instructions for Translator:</t>
  </si>
  <si>
    <t xml:space="preserve">This sheet contains the the fields that require translation for every forecast that gets produced. If you leave a field blank, the original language will be used instead. Don't edit the grey fields. Check the "Translated?" checkbox when you have completed a translation.</t>
  </si>
  <si>
    <t xml:space="preserve">Translated?</t>
  </si>
  <si>
    <t xml:space="preserve">Georgian</t>
  </si>
  <si>
    <t xml:space="preserve">Russian</t>
  </si>
  <si>
    <t xml:space="preserve">Language</t>
  </si>
  <si>
    <t xml:space="preserve">Visibility</t>
  </si>
  <si>
    <t xml:space="preserve">Refresh Filter</t>
  </si>
  <si>
    <t xml:space="preserve">©Seznam.cz 2023</t>
  </si>
  <si>
    <t xml:space="preserve">Printing the Print sheet:</t>
  </si>
  <si>
    <t xml:space="preserve">TODO</t>
  </si>
  <si>
    <t xml:space="preserve">Make script installable to trigger the AUTH flow https://stackoverflow.com/questions/59453039/how-do-i-keep-google-appscript-triggers-when-a-copy-is-made-of-a-sheet</t>
  </si>
  <si>
    <t xml:space="preserve">ID</t>
  </si>
  <si>
    <t xml:space="preserve">Description for Translator</t>
  </si>
  <si>
    <t xml:space="preserve">problem-type-loose-dry</t>
  </si>
  <si>
    <t xml:space="preserve">Avalanche problem type. A type of loose snow avalanche composed of dry snow.</t>
  </si>
  <si>
    <t xml:space="preserve">Loose Dry</t>
  </si>
  <si>
    <t xml:space="preserve">მშრალი ფხვიერი</t>
  </si>
  <si>
    <t xml:space="preserve">თოვლის ზვავის პრობლემის ტიპი. 
მშრალი ფხვიერი თოვლის ზვავი</t>
  </si>
  <si>
    <t xml:space="preserve">problem-type-loose-wet</t>
  </si>
  <si>
    <t xml:space="preserve">Avalanche problem type. A type of loose snow avalanche composed of wet or moist snow.</t>
  </si>
  <si>
    <t xml:space="preserve">Loose Wet</t>
  </si>
  <si>
    <t xml:space="preserve">მოშვებული სველი</t>
  </si>
  <si>
    <t xml:space="preserve">თოვლის ზვავის პრობლემის ტიპი. 
მოშვებული სველი თოვლის ზვავი</t>
  </si>
  <si>
    <t xml:space="preserve">problem-type-storm-slab</t>
  </si>
  <si>
    <t xml:space="preserve">Avalanche problem type. One or more layers of recent storm snow that has consolidated into a slab above a weak layer.</t>
  </si>
  <si>
    <t xml:space="preserve">შტორმის დაფა</t>
  </si>
  <si>
    <t xml:space="preserve">თოვლის ზვავის პრობლემის ტიპი. არამდგრადი ფენის
თავზე უამინდობის შედეგად ერთი ან რამდენიმე შრე 
ჩამოყალიბდა თოვლის დაფად 
 </t>
  </si>
  <si>
    <t xml:space="preserve">problem-type-wind-slab</t>
  </si>
  <si>
    <t xml:space="preserve">Avalanche problem type. Release of a cohesive layer of snow (a slab) formed by the wind drifted snow. </t>
  </si>
  <si>
    <t xml:space="preserve">ქარის დაფა</t>
  </si>
  <si>
    <t xml:space="preserve">თოვლის ზვავის პრობლემის ტიპი. ქარის შედეგად 
ტრანსპორტირებული თოვლის მიერ, წარმოქმნილი 
თოვლის დაფის მოწყვეტა</t>
  </si>
  <si>
    <t xml:space="preserve">problem-type-wet-slab</t>
  </si>
  <si>
    <t xml:space="preserve">Avalanche problem type. A thick cohesive slab of snow losing its bond to a weaker layer after becoming damp, moist, or saturated with water</t>
  </si>
  <si>
    <t xml:space="preserve">Wet Slab</t>
  </si>
  <si>
    <t xml:space="preserve">სველი დაფა</t>
  </si>
  <si>
    <t xml:space="preserve">თოვლის ზვავის პრობლემის ტიპი. სქელი შეკრული
თოვლის დაფა რომელიც კარგავს ბმას მის ქვემოთ სუსტ
 შრესთან ტენიანობის გაზრდისა ან წყლით სატურაციის
 გამო</t>
  </si>
  <si>
    <t xml:space="preserve">problem-type-persistent-slab</t>
  </si>
  <si>
    <t xml:space="preserve">Avalanche problem type. A slab formed over a persistent weak layer.</t>
  </si>
  <si>
    <t xml:space="preserve">Persistent Slab</t>
  </si>
  <si>
    <t xml:space="preserve">შენარჩუნებული  თოვლის დაფა</t>
  </si>
  <si>
    <t xml:space="preserve">თოვლის ზვავის პრობლემის ტიპი. არსებული სუსტი 
შრის თავზე ფორმირებული თოვლის დაფა </t>
  </si>
  <si>
    <t xml:space="preserve">problem-type-deep-slab</t>
  </si>
  <si>
    <t xml:space="preserve">Avalanche problem type. A weak layer, usually at or near the base of the snowpack, that resists bonding to an overlying slab over an extended time period.</t>
  </si>
  <si>
    <t xml:space="preserve">ღრმა დაფა</t>
  </si>
  <si>
    <t xml:space="preserve">თოვლის ზვავის პრობლემის ტიპი. სუსტი შრე 
(ჩვეულებრივ თოვლის საფარის ძირში) რომელიც ხელს 
უშლის თოლის ზედა შრესთან ბმას ხანგრძლივი 
პერიოდის განმავლობაში</t>
  </si>
  <si>
    <t xml:space="preserve">problem-stype-cornice</t>
  </si>
  <si>
    <t xml:space="preserve">Avalanche problem type. An overhanging ledge or shelf of snow that usually forms over the lee side of ridges.</t>
  </si>
  <si>
    <t xml:space="preserve">Cornice</t>
  </si>
  <si>
    <t xml:space="preserve">კარნიზი</t>
  </si>
  <si>
    <t xml:space="preserve">თოვლის ზვავის პრობლემის ტიპი. თოვლის კარნიზი
რომელიც წარმოიშვება ქარზურგა მხარეს.</t>
  </si>
  <si>
    <t xml:space="preserve">problem-type-glide</t>
  </si>
  <si>
    <t xml:space="preserve">Avalanche problem type. The process of the entire snowpack sliding as a unit on the ground.</t>
  </si>
  <si>
    <t xml:space="preserve">Glide</t>
  </si>
  <si>
    <t xml:space="preserve">დაცურება</t>
  </si>
  <si>
    <t xml:space="preserve">თოვლის ზვავის პრობლემის ტიპი. თოვლის მთლიანი
 ფენის დაცურება</t>
  </si>
  <si>
    <t xml:space="preserve">problem-type-heading</t>
  </si>
  <si>
    <t xml:space="preserve">Field heading for avalanche problem type</t>
  </si>
  <si>
    <t xml:space="preserve">Type</t>
  </si>
  <si>
    <t xml:space="preserve">ტიპი</t>
  </si>
  <si>
    <t xml:space="preserve">საველე სათაურები თოვლის ზვავის საფრთხის ტიპებზე</t>
  </si>
  <si>
    <t xml:space="preserve">problem-type-loose-dry-about</t>
  </si>
  <si>
    <t xml:space="preserve">Helpful information about the "Loose Dry" avalanche problem type</t>
  </si>
  <si>
    <t xml:space="preserve">A type of loose snow avalanche composed of dry snow.</t>
  </si>
  <si>
    <t xml:space="preserve">ზვავის ტიპი რომელიც მშრალი თოვლისგან შედგება</t>
  </si>
  <si>
    <t xml:space="preserve">სასარგებლო ინფორმაცია 'მშრალი ფხვიერი' 
პრობლემის შესახებ</t>
  </si>
  <si>
    <t xml:space="preserve">problem-type-loose-wet-about</t>
  </si>
  <si>
    <t xml:space="preserve">Helpful information about the "Loose Wet" avalanche problem type</t>
  </si>
  <si>
    <t xml:space="preserve">A type of loose snow avalanche composed of wet or moist snow.</t>
  </si>
  <si>
    <t xml:space="preserve">ზვავის ტიპი რომელიც სველი, წყლიანი თოვლისგან შედგება</t>
  </si>
  <si>
    <t xml:space="preserve">სასარგებლო ინფორმაცია 'მოშვებული სველი' 
პრობლემის შესახებ</t>
  </si>
  <si>
    <t xml:space="preserve">problem-type-storm-slab-about</t>
  </si>
  <si>
    <t xml:space="preserve">Helpful information about the "Storm Slab" avalanche problem type</t>
  </si>
  <si>
    <t xml:space="preserve">One or more layers of recent storm snow that have consolidated into a slab above a weak layer.</t>
  </si>
  <si>
    <t xml:space="preserve">ზვავის ტიპი: არამდგრადი ფენის თავზე უამინდობის შედეგად ერთი ან რამდენიმე შრე ჩამოყალიბდა თოვლის დაფად </t>
  </si>
  <si>
    <t xml:space="preserve">სასარგებლო ინფორმაცია 'შტორმის დაფა' 
პრობლემის შესახებ</t>
  </si>
  <si>
    <t xml:space="preserve">problem-type-wind-slab-about</t>
  </si>
  <si>
    <t xml:space="preserve">Helpful information about the "Wind Slab" avalanche problem type</t>
  </si>
  <si>
    <t xml:space="preserve">A cohesive layer of snow (a slab) formed by the wind drifted snow. </t>
  </si>
  <si>
    <t xml:space="preserve">ზვავის ტიპი. ქარის შედეგად ტრანსპორტირებული თოვლის მიერ, წარმოქმნილი თოვლის დაფის მოწყვეტა</t>
  </si>
  <si>
    <t xml:space="preserve">სასარგებლო ინფორმაცია 'ქარის დაფა' 
პრობლემის შესახებ</t>
  </si>
  <si>
    <t xml:space="preserve">problem-type-wet-slab-about</t>
  </si>
  <si>
    <t xml:space="preserve">Helpful information about the "Wet Slab" avalanche problem type</t>
  </si>
  <si>
    <t xml:space="preserve">A thick cohesive slab of snow losing its bond to a weaker layer after becoming damp, moist, or saturated with water.</t>
  </si>
  <si>
    <t xml:space="preserve">ზვავის ტიპი. სქელი შეკრული თოვლის დაფა რომელიც კარგავს ბმას მის ქვემოთ სუსტ შრესთან ტენიანობის გაზრდისა ან წყლით სატურაციის გამო</t>
  </si>
  <si>
    <t xml:space="preserve">სასარგებლო ინფორმაცია 'სველი დაფა' 
პრობლემის შესახებ</t>
  </si>
  <si>
    <t xml:space="preserve">problem-type-persistent-slab-about</t>
  </si>
  <si>
    <t xml:space="preserve">Helpful information about the "Persistent Slab" avalanche problem type</t>
  </si>
  <si>
    <t xml:space="preserve">A slab formed over a persistent weak layer.</t>
  </si>
  <si>
    <t xml:space="preserve">ზვავის ტიპი. არსებული სუსტი შრის თავზე 
ფორმირებული თოვლის დაფა</t>
  </si>
  <si>
    <t xml:space="preserve">სასარგებლო ინფორმაცია 'ხანგრძლივი თოვლის დაფა' 
პრობლემის შესახებ</t>
  </si>
  <si>
    <t xml:space="preserve">problem-type-deep-slab-about</t>
  </si>
  <si>
    <t xml:space="preserve">Helpful information about the "Deep Slab" avalanche problem type</t>
  </si>
  <si>
    <t xml:space="preserve">A weak layer, usually at or near the base of the snowpack, that resists bonding to an overlying slab over an extended time period.</t>
  </si>
  <si>
    <t xml:space="preserve">ზვავის ტიპი. სუსტი შრე (ჩვეულებრივ თოვლის საფარის ძირში) რომელიც ხელს უშლის თოლის ზედა შრესთან ბმას ხანგრძლივი პერიოდის განმავლობაში</t>
  </si>
  <si>
    <t xml:space="preserve">სასარგებლო ინფორმაცია 'ღრმა დაფა' 
პრობლემის შესახებ</t>
  </si>
  <si>
    <t xml:space="preserve">problem-stype-cornice-about</t>
  </si>
  <si>
    <t xml:space="preserve">Helpful information about the "Cornice" avalanche problem type</t>
  </si>
  <si>
    <t xml:space="preserve">An overhanging ledge or shelf of snow that usually forms over the lee side of ridges.</t>
  </si>
  <si>
    <t xml:space="preserve">ზვავის ტიპი. თოვლის კარნიზი რომელიც წარმოიშვება ქარზურგა მხარეს.</t>
  </si>
  <si>
    <t xml:space="preserve">სასარგებლო ინფორმაცია 'კარნიზი' 
პრობლემის შესახებ</t>
  </si>
  <si>
    <t xml:space="preserve">problem-type-glide-about</t>
  </si>
  <si>
    <t xml:space="preserve">Helpful information about the "Glide" avalanche problem type</t>
  </si>
  <si>
    <t xml:space="preserve">The process of the entire snowpack sliding as a unit on the ground.</t>
  </si>
  <si>
    <t xml:space="preserve">ზვავის ტიპი. თოვლის მთლიანი ფენის დაცურება</t>
  </si>
  <si>
    <t xml:space="preserve">სასარგებლო ინფორმაცია 'დაცურება' 
პრობლემის შესახებ</t>
  </si>
  <si>
    <t xml:space="preserve">elevation-zones-heading</t>
  </si>
  <si>
    <t xml:space="preserve">Table heading for elevation zones (plural)</t>
  </si>
  <si>
    <t xml:space="preserve">Elevation Zones</t>
  </si>
  <si>
    <t xml:space="preserve">სასიმაღლო ზონები</t>
  </si>
  <si>
    <t xml:space="preserve">ცხრილის სათაური სასიმაღლო ზონების</t>
  </si>
  <si>
    <t xml:space="preserve">elevation-zone-heading</t>
  </si>
  <si>
    <t xml:space="preserve">Table heading for elevation zones</t>
  </si>
  <si>
    <t xml:space="preserve">Elevation Zone</t>
  </si>
  <si>
    <t xml:space="preserve">სასიმაღლო ზონა</t>
  </si>
  <si>
    <t xml:space="preserve">elevation-zone-sub-alpine</t>
  </si>
  <si>
    <t xml:space="preserve">Elevation zone below the tree level</t>
  </si>
  <si>
    <t xml:space="preserve">Sub Alpine</t>
  </si>
  <si>
    <t xml:space="preserve">სუბალპური</t>
  </si>
  <si>
    <t xml:space="preserve">ზღვის დონიდან სიმაღლე ტყის ზღვრის ქვემოთ</t>
  </si>
  <si>
    <t xml:space="preserve">elevation-zone-alpine</t>
  </si>
  <si>
    <t xml:space="preserve">Elevation zone above the tree level</t>
  </si>
  <si>
    <t xml:space="preserve">Alpine</t>
  </si>
  <si>
    <t xml:space="preserve">ალპური</t>
  </si>
  <si>
    <t xml:space="preserve">ზღვის დონიდან სიმაღლე ტყის ზღვრის ზემოთ</t>
  </si>
  <si>
    <t xml:space="preserve">elevation-zone-high-alpine</t>
  </si>
  <si>
    <t xml:space="preserve">Elevation zone far above the tree level (above Alpine)</t>
  </si>
  <si>
    <t xml:space="preserve">High Alpine</t>
  </si>
  <si>
    <t xml:space="preserve">მაღალი ალპური</t>
  </si>
  <si>
    <t xml:space="preserve">ზღვის დონიდან სიმაღლე ტყის ზღვრის ბევრად ზემოთ</t>
  </si>
  <si>
    <t xml:space="preserve">slope-aspects-heading</t>
  </si>
  <si>
    <t xml:space="preserve">Field heading for slope aspects</t>
  </si>
  <si>
    <t xml:space="preserve">Aspects</t>
  </si>
  <si>
    <t xml:space="preserve">ექსპოზიცია</t>
  </si>
  <si>
    <t xml:space="preserve">სათაური ფერდის ექსპოზიცია</t>
  </si>
  <si>
    <t xml:space="preserve">avalanche-likelihood-heading</t>
  </si>
  <si>
    <t xml:space="preserve">Field heading for the likelihood of an avalanche occurring</t>
  </si>
  <si>
    <t xml:space="preserve">Likelihood</t>
  </si>
  <si>
    <t xml:space="preserve">ალბათობა</t>
  </si>
  <si>
    <t xml:space="preserve">სათაური ზვავის ალბათობა</t>
  </si>
  <si>
    <t xml:space="preserve">avalanche-size-heading</t>
  </si>
  <si>
    <t xml:space="preserve">Field heading for the size of an avalanche if it were to occur</t>
  </si>
  <si>
    <t xml:space="preserve">Avalanche Size</t>
  </si>
  <si>
    <t xml:space="preserve">ზვავის ზომა</t>
  </si>
  <si>
    <t xml:space="preserve">სათაური ზვავის ზომა</t>
  </si>
  <si>
    <t xml:space="preserve">problem-time-of-day</t>
  </si>
  <si>
    <t xml:space="preserve">Field heading for  the time of day that an avalanche problem occurs</t>
  </si>
  <si>
    <t xml:space="preserve">Time of Day</t>
  </si>
  <si>
    <t xml:space="preserve">დრო</t>
  </si>
  <si>
    <t xml:space="preserve">სათაური დღის მონაკვეთი როდესაც კონკრეტული
 ზვავის საშიშროება მაღალია</t>
  </si>
  <si>
    <t xml:space="preserve">avalanche-likelihood-unlikely</t>
  </si>
  <si>
    <t xml:space="preserve">It is unlikely for an avalanche to occur</t>
  </si>
  <si>
    <t xml:space="preserve">Unlikely</t>
  </si>
  <si>
    <t xml:space="preserve">დაბალი ალბათობა</t>
  </si>
  <si>
    <t xml:space="preserve">ზვავის ალბათობა დაბალია</t>
  </si>
  <si>
    <t xml:space="preserve">avalanche-likelihood-possible</t>
  </si>
  <si>
    <t xml:space="preserve">It is possible for an avalanche to occur</t>
  </si>
  <si>
    <t xml:space="preserve">Possible</t>
  </si>
  <si>
    <t xml:space="preserve">შესაძლებელია</t>
  </si>
  <si>
    <t xml:space="preserve">შესაძლებელია ზვავის მოწყვეტა</t>
  </si>
  <si>
    <t xml:space="preserve">avalanche-likelihood-likely</t>
  </si>
  <si>
    <t xml:space="preserve">It is likely for an avalanche to occur</t>
  </si>
  <si>
    <t xml:space="preserve">Likely</t>
  </si>
  <si>
    <t xml:space="preserve">მაღალი ალბათობა</t>
  </si>
  <si>
    <t xml:space="preserve">ზვავის ალბათობა მაღალია</t>
  </si>
  <si>
    <t xml:space="preserve">avalanche-likelihood-very-likely</t>
  </si>
  <si>
    <t xml:space="preserve">It is very likely for an avalanche to occur</t>
  </si>
  <si>
    <t xml:space="preserve">Very likely</t>
  </si>
  <si>
    <t xml:space="preserve">ძალიან მაღალი ალბათობა</t>
  </si>
  <si>
    <t xml:space="preserve">ზვავის ალბათობა ძალიან მაღალია</t>
  </si>
  <si>
    <t xml:space="preserve">avalanche-likelihood-almost-certain</t>
  </si>
  <si>
    <t xml:space="preserve">It is almost certain for an avalanche to occur</t>
  </si>
  <si>
    <t xml:space="preserve">Almost certain</t>
  </si>
  <si>
    <t xml:space="preserve">თითქმის აუცილებლად</t>
  </si>
  <si>
    <t xml:space="preserve">თითქმის აუცილებლად მოწყდება ზვავი</t>
  </si>
  <si>
    <t xml:space="preserve">avalanche-hazard-extreme-likelihood</t>
  </si>
  <si>
    <t xml:space="preserve">Description of the likelyhood for avalanches to occur with "Extreme" avalanche danger</t>
  </si>
  <si>
    <t xml:space="preserve">Natural and human triggered avalanches are certain.</t>
  </si>
  <si>
    <t xml:space="preserve">ბუნებრივი და ადამიანის ზემოქმედებით 
გამოწვეული ზვავების მოწყვეტა გარდაუვალია</t>
  </si>
  <si>
    <t xml:space="preserve">avalanche-hazard-high-likelihood</t>
  </si>
  <si>
    <t xml:space="preserve">Description of the likelyhood for avalanches to occur with "High" avalanche danger</t>
  </si>
  <si>
    <t xml:space="preserve">Natural avalanches are likely, human-triggered avalanches are very likely.</t>
  </si>
  <si>
    <t xml:space="preserve">ბუნებრივი ზვავების მოწყვეტის ალბათობა მაღალია და ადამიანის მიერ გამოწვეული ზვავის მოწყვეტის ალბათობა ძალიან მაღალია</t>
  </si>
  <si>
    <t xml:space="preserve">avalanche-hazard-considerable-likelihood</t>
  </si>
  <si>
    <t xml:space="preserve">Description of the likelyhood for avalanches to occur with "Considerable" avalanche danger</t>
  </si>
  <si>
    <t xml:space="preserve">Natural avalanches are possible, human-triggered avalanches are likely.</t>
  </si>
  <si>
    <t xml:space="preserve">ბუნებრივი ზვავების მოწყვეტა შესაძლებელია და ადამიანის მიერ გამოწვეული ზვავის მოწყვეტის ალბათობა მაღალია</t>
  </si>
  <si>
    <t xml:space="preserve">avalanche-hazard-moderate-likelihood</t>
  </si>
  <si>
    <t xml:space="preserve">Description of the likelyhood for avalanches to occur with "Moderate" avalanche danger</t>
  </si>
  <si>
    <t xml:space="preserve">Natural avalanches are unlikely, human-triggered avalanches are possible.</t>
  </si>
  <si>
    <t xml:space="preserve">ბუნებრივი ზვავების მოწყვეტის ალბათობა დაბალია და ადამიანის მიერ გამოწვეული ზვავის მოწყვეტა  შესაძლებელია </t>
  </si>
  <si>
    <t xml:space="preserve">avalanche-hazard-low-likelihood</t>
  </si>
  <si>
    <t xml:space="preserve">Description of the likelyhood for avalanches to occur with "Low" avalanche danger</t>
  </si>
  <si>
    <t xml:space="preserve">Natural and human-triggered avalanches are unlikely.</t>
  </si>
  <si>
    <t xml:space="preserve">ბუნებრივი და ადამიანის ზემოქმედებით 
გამოწვეული ზვავების მოწყვეტის დაბალი ალბათობა</t>
  </si>
  <si>
    <t xml:space="preserve">trend-improving</t>
  </si>
  <si>
    <t xml:space="preserve">The avalanche conditions are improving</t>
  </si>
  <si>
    <t xml:space="preserve">გაუმჯობესებული მდგომარეობა</t>
  </si>
  <si>
    <t xml:space="preserve">trend-no-change</t>
  </si>
  <si>
    <t xml:space="preserve">The avalanche conditions are remaining the same</t>
  </si>
  <si>
    <t xml:space="preserve">უცვლელი</t>
  </si>
  <si>
    <t xml:space="preserve">trend-deteriorating</t>
  </si>
  <si>
    <t xml:space="preserve">The avalanche conditions are deteriorating</t>
  </si>
  <si>
    <t xml:space="preserve">Deteriorating</t>
  </si>
  <si>
    <t xml:space="preserve">გაუარესებული მდგომარეობა</t>
  </si>
  <si>
    <t xml:space="preserve">forecast-time-heading</t>
  </si>
  <si>
    <t xml:space="preserve">Forecast that the time the forecast was created</t>
  </si>
  <si>
    <t xml:space="preserve">Time</t>
  </si>
  <si>
    <t xml:space="preserve">forecast-date-heading</t>
  </si>
  <si>
    <t xml:space="preserve">Heading for the date that the forecast was created on</t>
  </si>
  <si>
    <t xml:space="preserve">Date</t>
  </si>
  <si>
    <t xml:space="preserve">თარიღი</t>
  </si>
  <si>
    <t xml:space="preserve">forecast-area-heading</t>
  </si>
  <si>
    <t xml:space="preserve">Heading for the area that the forecast is about</t>
  </si>
  <si>
    <t xml:space="preserve">Forecast Area</t>
  </si>
  <si>
    <t xml:space="preserve">პროგნოზის არეა</t>
  </si>
  <si>
    <t xml:space="preserve">forecast-forecaster-heading-colon</t>
  </si>
  <si>
    <t xml:space="preserve">Heading for the name of the person who created this forecast (with colon)</t>
  </si>
  <si>
    <t xml:space="preserve">Forecaster:</t>
  </si>
  <si>
    <t xml:space="preserve">დამკვირვებელი</t>
  </si>
  <si>
    <t xml:space="preserve">forecast-forecaster-heading</t>
  </si>
  <si>
    <t xml:space="preserve">Heading for the name of the person who created this forecast</t>
  </si>
  <si>
    <t xml:space="preserve">Forecaster</t>
  </si>
  <si>
    <t xml:space="preserve">recent-relevant-observations-heading</t>
  </si>
  <si>
    <t xml:space="preserve">Recent/Relevant Observations</t>
  </si>
  <si>
    <t xml:space="preserve">ახალი/რელევანტური დაკვირვებები</t>
  </si>
  <si>
    <t xml:space="preserve">forecast-changes-heading</t>
  </si>
  <si>
    <t xml:space="preserve">Changes in conditions since previous forecast</t>
  </si>
  <si>
    <t xml:space="preserve">კონდიციების ცვლილება ბოლო პროგნოზის შემდეგ</t>
  </si>
  <si>
    <t xml:space="preserve">weather-forecast-heading</t>
  </si>
  <si>
    <t xml:space="preserve">Weather Forecast</t>
  </si>
  <si>
    <t xml:space="preserve">ამინდის პროგნოზი</t>
  </si>
  <si>
    <t xml:space="preserve">trend-heading</t>
  </si>
  <si>
    <t xml:space="preserve">A heading for the the trend of the forecast/conditions, will it improve or get worse?</t>
  </si>
  <si>
    <t xml:space="preserve">Trend</t>
  </si>
  <si>
    <t xml:space="preserve">ტრენდი</t>
  </si>
  <si>
    <t xml:space="preserve">confidence-heading</t>
  </si>
  <si>
    <t xml:space="preserve">A heading for the confidence about the conditions and forecast</t>
  </si>
  <si>
    <t xml:space="preserve">Confidence</t>
  </si>
  <si>
    <t xml:space="preserve">სანდოობა</t>
  </si>
  <si>
    <t xml:space="preserve">description-heading</t>
  </si>
  <si>
    <t xml:space="preserve">A heading for a field describing something</t>
  </si>
  <si>
    <t xml:space="preserve">Description</t>
  </si>
  <si>
    <t xml:space="preserve">აღწერა</t>
  </si>
  <si>
    <t xml:space="preserve">about-heading</t>
  </si>
  <si>
    <t xml:space="preserve">A heading for a field with a short help message about something</t>
  </si>
  <si>
    <t xml:space="preserve">About</t>
  </si>
  <si>
    <t xml:space="preserve">შესახებ</t>
  </si>
  <si>
    <t xml:space="preserve">avalanche-hazard-heading</t>
  </si>
  <si>
    <t xml:space="preserve">Heading for avalanche hazard fields</t>
  </si>
  <si>
    <t xml:space="preserve">Avalanche Hazard</t>
  </si>
  <si>
    <t xml:space="preserve">ზვავის საფრთხე</t>
  </si>
  <si>
    <t xml:space="preserve">avalanche-hazard-no-rating</t>
  </si>
  <si>
    <t xml:space="preserve">No avalanche hazard rating</t>
  </si>
  <si>
    <t xml:space="preserve">No Rating</t>
  </si>
  <si>
    <t xml:space="preserve">შეფასების გარეშე</t>
  </si>
  <si>
    <t xml:space="preserve">avalanche-hazard-low</t>
  </si>
  <si>
    <t xml:space="preserve">Low (level 1) avalanche hazard rating</t>
  </si>
  <si>
    <t xml:space="preserve">Low</t>
  </si>
  <si>
    <t xml:space="preserve">დაბალი</t>
  </si>
  <si>
    <t xml:space="preserve">avalanche-hazard-moderate</t>
  </si>
  <si>
    <t xml:space="preserve">Moderate (level 2) avalanche hazard rating</t>
  </si>
  <si>
    <t xml:space="preserve">საშუალო</t>
  </si>
  <si>
    <t xml:space="preserve">avalanche-hazard-considerable</t>
  </si>
  <si>
    <t xml:space="preserve">Considerable (level 3) avalanche hazard rating</t>
  </si>
  <si>
    <t xml:space="preserve">Considerable</t>
  </si>
  <si>
    <t xml:space="preserve">მნიშვნელოვანი</t>
  </si>
  <si>
    <t xml:space="preserve">avalanche-hazard-high</t>
  </si>
  <si>
    <t xml:space="preserve">High (level 4) avalanche hazard rating</t>
  </si>
  <si>
    <t xml:space="preserve">High</t>
  </si>
  <si>
    <t xml:space="preserve">მაღალი</t>
  </si>
  <si>
    <t xml:space="preserve">avalanche-hazard-extreme</t>
  </si>
  <si>
    <t xml:space="preserve">Extreme (level 5) avalanche hazard rating</t>
  </si>
  <si>
    <t xml:space="preserve">Extreme</t>
  </si>
  <si>
    <t xml:space="preserve">უმაღლესი</t>
  </si>
  <si>
    <t xml:space="preserve">avalanche-hazard-no-rating-about</t>
  </si>
  <si>
    <t xml:space="preserve">Helpful description about "No Rating" avalanche hazard rating</t>
  </si>
  <si>
    <t xml:space="preserve">There is no avalanche hazard rating available at this time due to limited information or forecasting capacity.</t>
  </si>
  <si>
    <t xml:space="preserve">ამ მომენტისთვის ზვავის საფრთხის შეფასება არ არის შესაძლებელი არასაკმარისი ინფორმაციისა და შეფასების შესაძლებლობის არქონის გამო</t>
  </si>
  <si>
    <t xml:space="preserve">avalanche-hazard-low-about</t>
  </si>
  <si>
    <t xml:space="preserve">Helpful description about "Low" avalanche hazard rating</t>
  </si>
  <si>
    <t xml:space="preserve">Generally safe avalanche conditions. Watch for unstable snow on isolated terrain features.</t>
  </si>
  <si>
    <t xml:space="preserve">ზოგადად უსაფრთხო კონდიციები. ყურადღება მიაქციეთ არასტაბილურ თოვლს ან რელიეფის თავისებურობებიდან გამომდინარე საფრთხეს</t>
  </si>
  <si>
    <t xml:space="preserve">avalanche-hazard-moderate-about</t>
  </si>
  <si>
    <t xml:space="preserve">Helpful description about "Moderate" avalanche hazard rating</t>
  </si>
  <si>
    <t xml:space="preserve">Heightened avalanche conditions on specific terrain features. Evaluate snow and terrain carefully; identify features of concern.</t>
  </si>
  <si>
    <t xml:space="preserve">მომატებული ზვავსაშიშროება სპეციფიური რელიეფის თვისებებიდან გამომდინარე. სიფრთხილით შეაფასეთ თოვლი და რელიეფი და გამოავლინეთ მნიშვენელოვანი მახასიათებლები
 </t>
  </si>
  <si>
    <t xml:space="preserve">avalanche-hazard-considerable-about</t>
  </si>
  <si>
    <t xml:space="preserve">Helpful description about "Considerable" avalanche hazard rating</t>
  </si>
  <si>
    <t xml:space="preserve">Dangerous avalanche conditions. Careful snowpack evaluation, cautious route-finding and conservative decision-making essential.</t>
  </si>
  <si>
    <t xml:space="preserve">მაღალი ზვავსაშიშროება. კარგად შეაფასეთ თოვლის აგებულება, იყავით ფრთხილად მარშრუტის არჩევისას და კონსერვატიულები გადაწყვეტილების მიღებისას</t>
  </si>
  <si>
    <t xml:space="preserve">avalanche-hazard-high-about</t>
  </si>
  <si>
    <t xml:space="preserve">Helpful description about "High" avalanche hazard rating</t>
  </si>
  <si>
    <t xml:space="preserve">Very dangerous avalanche conditions. Travel in avalanche terrain not recommended.</t>
  </si>
  <si>
    <t xml:space="preserve">ძალიან მაღალი ზვავსაშიშროება. შვავსაშიშ რელიეფზე გადაადგილება არ არის რეკომენდებული</t>
  </si>
  <si>
    <t xml:space="preserve">avalanche-hazard-extreme-about</t>
  </si>
  <si>
    <t xml:space="preserve">Helpful description about "Extreme" avalanche hazard rating</t>
  </si>
  <si>
    <t xml:space="preserve">Avoid all avalanche terrain.</t>
  </si>
  <si>
    <t xml:space="preserve">თავი აარიდეთ ზვავსაშის რელეფს</t>
  </si>
  <si>
    <t xml:space="preserve">avalanche-hazard-low-size-distribution</t>
  </si>
  <si>
    <t xml:space="preserve">Description of the size and distributions of avalanches to occur with "Low" avalanche danger</t>
  </si>
  <si>
    <t xml:space="preserve">Small avalanches in isolated areas or extreme terrain.</t>
  </si>
  <si>
    <t xml:space="preserve">მცირე ზვავები სპეციფიურ ადგილებში, ან ექსტრემალურ რელიებზე</t>
  </si>
  <si>
    <t xml:space="preserve">avalanche-hazard-moderate-size-distribution</t>
  </si>
  <si>
    <t xml:space="preserve">Description of the size and distributions of avalanches to occur with "Moderate" avalanche danger</t>
  </si>
  <si>
    <t xml:space="preserve">Small avalanches in specific areas, or large avalanches in isolated areas.</t>
  </si>
  <si>
    <t xml:space="preserve">მცირე ზვავები სპეციფიურ ადგილებში, ან დიდი ზვავები იზოლირებულ ადგილებში</t>
  </si>
  <si>
    <t xml:space="preserve">avalanche-hazard-considerable-size-distribution</t>
  </si>
  <si>
    <t xml:space="preserve">Description of the size and distributions of avalanches to occur with "Considerable" avalanche danger</t>
  </si>
  <si>
    <t xml:space="preserve">Small avalanches in many areas, or large avalanches in specific areas, or very large avalanches in isolated areas.</t>
  </si>
  <si>
    <t xml:space="preserve">მცირე ზვავები ბევრ ადგილას, ან დიდი ზვავები 
სპეციფიურ ადგილებში, ან ძალიან დიდი ზვავები იზოლირებულ ადგილებში</t>
  </si>
  <si>
    <t xml:space="preserve">avalanche-hazard-high-size-distribution</t>
  </si>
  <si>
    <t xml:space="preserve">Description of the size and distributions of avalanches to occur with "High" avalanche danger</t>
  </si>
  <si>
    <t xml:space="preserve">Large avalanches in many areas, or large avalanches in specific areas.</t>
  </si>
  <si>
    <t xml:space="preserve">დიდი ზვავები ბევრ ადგილას, ან ძალიან დიდი ზვავები  სპეციფიურ ადგილებში</t>
  </si>
  <si>
    <t xml:space="preserve">avalanche-hazard-extreme-size-distribution</t>
  </si>
  <si>
    <t xml:space="preserve">Description of the size and distributions of avalanches to occur with "Extreme" avalanche danger</t>
  </si>
  <si>
    <t xml:space="preserve">Large to very lage avalanches in many areas.</t>
  </si>
  <si>
    <t xml:space="preserve">დიდი ან ძალიან დიდი ზვავები ბევრ ადგილას</t>
  </si>
  <si>
    <t xml:space="preserve">avalanche-problem-number-heading</t>
  </si>
  <si>
    <t xml:space="preserve">A heading for the avalanche problem number column on the Form sheet</t>
  </si>
  <si>
    <t xml:space="preserve">Problem Number</t>
  </si>
  <si>
    <t xml:space="preserve">პრობლემის ნომერი</t>
  </si>
  <si>
    <t xml:space="preserve">avalanche-problem-number-1-heading</t>
  </si>
  <si>
    <t xml:space="preserve">A heading for avalanche problem 1 on the print sheet (anticipating that there will be different grammar per number in some languages)</t>
  </si>
  <si>
    <t xml:space="preserve">Problem Number 1</t>
  </si>
  <si>
    <t xml:space="preserve">პრობლემის ნომერი 1</t>
  </si>
  <si>
    <t xml:space="preserve">avalanche-problem-number-2-heading</t>
  </si>
  <si>
    <t xml:space="preserve">A heading for avalanche problem 2 on the print sheet (anticipating that there will be different grammar per number in some languages)</t>
  </si>
  <si>
    <t xml:space="preserve">Problem Number 2</t>
  </si>
  <si>
    <t xml:space="preserve">პრობლემის ნომერი 2</t>
  </si>
  <si>
    <t xml:space="preserve">avalanche-problem-number-3-heading</t>
  </si>
  <si>
    <t xml:space="preserve">A heading for avalanche problem 3 on the print sheet (anticipating that there will be different grammar per number in some languages)</t>
  </si>
  <si>
    <t xml:space="preserve">Problem Number 3</t>
  </si>
  <si>
    <t xml:space="preserve">პრობლემის ნომერი 3</t>
  </si>
  <si>
    <t xml:space="preserve">avalanche-problem-number-4-heading</t>
  </si>
  <si>
    <t xml:space="preserve">A heading for avalanche problem 4 on the print sheet (anticipating that there will be different grammar per number in some languages)</t>
  </si>
  <si>
    <t xml:space="preserve">Problem Number 4</t>
  </si>
  <si>
    <t xml:space="preserve">პრობლემის ნომერი 4</t>
  </si>
  <si>
    <t xml:space="preserve">avalanche-hazard-forecast-rating-heading</t>
  </si>
  <si>
    <t xml:space="preserve">A heading for the rating of the avalanche hazard (Low, Moderate, etc).</t>
  </si>
  <si>
    <t xml:space="preserve">Forecast Rating</t>
  </si>
  <si>
    <t xml:space="preserve">პროგნოზის შეფასება</t>
  </si>
  <si>
    <t xml:space="preserve">avalanche-hazard-current-rating-full-heading</t>
  </si>
  <si>
    <t xml:space="preserve">Current Hazard Rating</t>
  </si>
  <si>
    <t xml:space="preserve">მიმდინარე საფრთხის რეიტინგი/შეფასება</t>
  </si>
  <si>
    <t xml:space="preserve">avalanche-hazard-overall-heading</t>
  </si>
  <si>
    <t xml:space="preserve">A heading for the overall hazard rating for the forecast (Low, Moderate, etc).</t>
  </si>
  <si>
    <t xml:space="preserve">Overall</t>
  </si>
  <si>
    <t xml:space="preserve">საერთო</t>
  </si>
  <si>
    <t xml:space="preserve">slope-aspect-north</t>
  </si>
  <si>
    <t xml:space="preserve">Slope aspect (which way the slope is facing)</t>
  </si>
  <si>
    <t xml:space="preserve">North</t>
  </si>
  <si>
    <t xml:space="preserve">ჩრდილოეთი</t>
  </si>
  <si>
    <t xml:space="preserve">slope-aspect-north-east</t>
  </si>
  <si>
    <t xml:space="preserve">North-East</t>
  </si>
  <si>
    <t xml:space="preserve">ჩრდილო-აღმოსავლეთი</t>
  </si>
  <si>
    <t xml:space="preserve">slope-aspect-east</t>
  </si>
  <si>
    <t xml:space="preserve">East</t>
  </si>
  <si>
    <t xml:space="preserve">აღმოსავლეთი</t>
  </si>
  <si>
    <t xml:space="preserve">slope-aspect-south-east</t>
  </si>
  <si>
    <t xml:space="preserve">South-East</t>
  </si>
  <si>
    <t xml:space="preserve">სამხრეთ-აღმოსავლეთი</t>
  </si>
  <si>
    <t xml:space="preserve">slope-aspect-south</t>
  </si>
  <si>
    <t xml:space="preserve">South</t>
  </si>
  <si>
    <t xml:space="preserve">სამხრეთი</t>
  </si>
  <si>
    <t xml:space="preserve">slope-aspect-south-west</t>
  </si>
  <si>
    <t xml:space="preserve">South-West</t>
  </si>
  <si>
    <t xml:space="preserve">სამხრეთ-დასავლეთი</t>
  </si>
  <si>
    <t xml:space="preserve">slope-aspect-west</t>
  </si>
  <si>
    <t xml:space="preserve">West</t>
  </si>
  <si>
    <t xml:space="preserve">დასავლეთი</t>
  </si>
  <si>
    <t xml:space="preserve">slope-aspect-north-west</t>
  </si>
  <si>
    <t xml:space="preserve">North-West</t>
  </si>
  <si>
    <t xml:space="preserve">ჩრდილო-დასავლეთი</t>
  </si>
  <si>
    <t xml:space="preserve">forecast-description-heading</t>
  </si>
  <si>
    <t xml:space="preserve">Heading for the overall forecast description field</t>
  </si>
  <si>
    <t xml:space="preserve">Forecast Description</t>
  </si>
  <si>
    <t xml:space="preserve">პროგნოზის აღწერა</t>
  </si>
  <si>
    <t xml:space="preserve">avalanche-size-1-about</t>
  </si>
  <si>
    <t xml:space="preserve">Helpful description about size 1 avalanche</t>
  </si>
  <si>
    <t xml:space="preserve">Relatively harmless to people.</t>
  </si>
  <si>
    <t xml:space="preserve">ადამიანებისთვის შედარებით უსაფრთხო</t>
  </si>
  <si>
    <t xml:space="preserve">avalanche-size-2-about</t>
  </si>
  <si>
    <t xml:space="preserve">Helpful description about size 2 avalanche</t>
  </si>
  <si>
    <t xml:space="preserve">Could bury, injure or kill a person.</t>
  </si>
  <si>
    <t xml:space="preserve">შეიძლება დამარხოს, დააზარალოს ან მოკლას ადამიანი</t>
  </si>
  <si>
    <t xml:space="preserve">avalanche-size-3-about</t>
  </si>
  <si>
    <t xml:space="preserve">Helpful description about size 3 avalanche</t>
  </si>
  <si>
    <t xml:space="preserve">Could bury and destroy a car, damage a truck, destroy a wood frame house, or break a few trees.</t>
  </si>
  <si>
    <t xml:space="preserve">შეიძლება დაამტვრიოს და დამარხოს მანქანა, დააზიანოს სატვირთო მანქანა, დაანგრიოს ხის შენობა, ან მოტეხოს რამდენიმე ხე</t>
  </si>
  <si>
    <t xml:space="preserve">avalanche-size-4-about</t>
  </si>
  <si>
    <t xml:space="preserve">Helpful description about size 4 avalanche</t>
  </si>
  <si>
    <t xml:space="preserve">Could destroy a railway car, large truck, several buildings or a forest area up to 4 hectares.</t>
  </si>
  <si>
    <t xml:space="preserve">შეიძლება დაამტვრიოს სატვირთო მანქანა და მატარებლის ვაგონი, რამდენიმე შენობა ან 4 ჰექტარი ტყე</t>
  </si>
  <si>
    <t xml:space="preserve">avalanche-size-5-about</t>
  </si>
  <si>
    <t xml:space="preserve">Helpful description about size 5 avalanche</t>
  </si>
  <si>
    <t xml:space="preserve">Largest snow avalanche known. Could destroy a vilage or a forest of 40 hectares.</t>
  </si>
  <si>
    <t xml:space="preserve">ჩვენთვის ცნობილი უდიდესი თოვლის ზვავი. შეუძლია გაანადგუროს სოფელი ან 40 ჰექტარი ტყე</t>
  </si>
  <si>
    <t xml:space="preserve">forecast-area-gudauri</t>
  </si>
  <si>
    <t xml:space="preserve">The Gudauri forecast area name</t>
  </si>
  <si>
    <t xml:space="preserve">გუდაური</t>
  </si>
  <si>
    <t xml:space="preserve">time-of-day-all-day</t>
  </si>
  <si>
    <t xml:space="preserve">Period of time that the forecast hazard is relevant for</t>
  </si>
  <si>
    <t xml:space="preserve">მთელი დღე</t>
  </si>
  <si>
    <t xml:space="preserve">time-of-day-morning</t>
  </si>
  <si>
    <t xml:space="preserve">Morning</t>
  </si>
  <si>
    <t xml:space="preserve">დილა</t>
  </si>
  <si>
    <t xml:space="preserve">time-of-day-afternoon</t>
  </si>
  <si>
    <t xml:space="preserve">Afternoon</t>
  </si>
  <si>
    <t xml:space="preserve">ნაშუადღევს</t>
  </si>
  <si>
    <t xml:space="preserve">forecast-supervisor-heading-colon</t>
  </si>
  <si>
    <t xml:space="preserve">A field heading for the supervisor for the forecast (with a colon)</t>
  </si>
  <si>
    <t xml:space="preserve">Supervisor:</t>
  </si>
  <si>
    <t xml:space="preserve">ზედამხედველი</t>
  </si>
  <si>
    <t xml:space="preserve">forecast-supervisor-heading</t>
  </si>
  <si>
    <t xml:space="preserve">A field heading for the supervisor for the forecast</t>
  </si>
  <si>
    <t xml:space="preserve">Supervisor</t>
  </si>
  <si>
    <t xml:space="preserve">slope-aspects-input-about</t>
  </si>
  <si>
    <t xml:space="preserve">Description for how to use the slope aspects input field</t>
  </si>
  <si>
    <t xml:space="preserve">A comma seperated list of slope aspects. e.g. N, NE</t>
  </si>
  <si>
    <t xml:space="preserve">მძიმე რომელიც გამოყოფს ფერდის ექსპოზიციას. 
მაგ. ჩ, ჩა</t>
  </si>
  <si>
    <t xml:space="preserve">confidence-low</t>
  </si>
  <si>
    <t xml:space="preserve">The forecaster's confidence level about this part of the forecast is low</t>
  </si>
  <si>
    <t xml:space="preserve">confidence-moderate</t>
  </si>
  <si>
    <t xml:space="preserve">The forecaster's confidence level about this part of the forecast is moderate</t>
  </si>
  <si>
    <t xml:space="preserve">confidence-high</t>
  </si>
  <si>
    <t xml:space="preserve">The forecaster's confidence level about this part of the forecast is high</t>
  </si>
  <si>
    <t xml:space="preserve">confidence-low-about</t>
  </si>
  <si>
    <t xml:space="preserve">Description for the confidence value, when the convidence is "Low"</t>
  </si>
  <si>
    <t xml:space="preserve">The forecaster's confidence level is Low about this part of the forecast</t>
  </si>
  <si>
    <t xml:space="preserve">დამკვირვებელი არ არის დარწმუნებული პროგნოზის ამ ნაწილში</t>
  </si>
  <si>
    <t xml:space="preserve">confidence-moderate-about</t>
  </si>
  <si>
    <t xml:space="preserve">Description for the confidence value, when the convidence is "Medium"</t>
  </si>
  <si>
    <t xml:space="preserve">The forecaster's confidence level is Moderate about this part of the forecast</t>
  </si>
  <si>
    <t xml:space="preserve">დამკვირვებელი ბოლომდე დარწმუნებული არ არის პროგნოზის ამ ნაწილში</t>
  </si>
  <si>
    <t xml:space="preserve">confidence-high-about</t>
  </si>
  <si>
    <t xml:space="preserve">Description for the confidence value, when the convidence is "High"</t>
  </si>
  <si>
    <t xml:space="preserve">The forecaster's confidence level is High about this part of the forecast</t>
  </si>
  <si>
    <t xml:space="preserve">დამკვირვებელი დარწმუნებულია პროგნოზის ამ ნაწილის სიზუსტეში</t>
  </si>
  <si>
    <t xml:space="preserve">diagram-heading</t>
  </si>
  <si>
    <t xml:space="preserve">Heading for column displaying a diagram with avalanche information</t>
  </si>
  <si>
    <t xml:space="preserve">Diagram</t>
  </si>
  <si>
    <t xml:space="preserve">დიაგრამა</t>
  </si>
  <si>
    <t xml:space="preserve">print-language-heading</t>
  </si>
  <si>
    <t xml:space="preserve">Heading for dropdown box that allows you to select the language used for the Print sheet</t>
  </si>
  <si>
    <t xml:space="preserve">Print Language</t>
  </si>
  <si>
    <t xml:space="preserve">ბეჭდვის ენა</t>
  </si>
  <si>
    <t xml:space="preserve">language-heading</t>
  </si>
  <si>
    <t xml:space="preserve">Heading for available languages</t>
  </si>
  <si>
    <t xml:space="preserve">ენა</t>
  </si>
  <si>
    <t xml:space="preserve">forecast-valid-until-heading</t>
  </si>
  <si>
    <t xml:space="preserve">Heading for field that specifies the date and time that the forecast is valid until</t>
  </si>
  <si>
    <t xml:space="preserve">Forecast Valid Until</t>
  </si>
  <si>
    <t xml:space="preserve">პროგნოზის ვალიდურობა</t>
  </si>
  <si>
    <t xml:space="preserve">forecast-valid-for-days-heading</t>
  </si>
  <si>
    <t xml:space="preserve">Heading for field that specifies the number of days that the forecast will be valid for</t>
  </si>
  <si>
    <t xml:space="preserve">Forecast Valid For (days)</t>
  </si>
  <si>
    <t xml:space="preserve">პროგნოზი ვალიდურია ... დღით</t>
  </si>
  <si>
    <t xml:space="preserve">forecast-valid-until-heading-colon</t>
  </si>
  <si>
    <t xml:space="preserve">Heading for field on the Print page that specifies the date and time that the forecast is valid until, with a trailing colon</t>
  </si>
  <si>
    <t xml:space="preserve">Forecast valid until:</t>
  </si>
  <si>
    <t xml:space="preserve">პროგნოზი ვალიდურია</t>
  </si>
  <si>
    <t xml:space="preserve">forecast-valid-until-heading-colon-ending</t>
  </si>
  <si>
    <t xml:space="preserve">Appended after the forecast valid until time</t>
  </si>
  <si>
    <t xml:space="preserve">-მდე</t>
  </si>
  <si>
    <t xml:space="preserve">forecast-issued-at-heading-colon</t>
  </si>
  <si>
    <t xml:space="preserve">Heading for field on the Print page that specifies the date and time that the forecast was issued at, with a trailing colon</t>
  </si>
  <si>
    <t xml:space="preserve">Forecast issued at:</t>
  </si>
  <si>
    <t xml:space="preserve">პროგნოზი შედგენილია:</t>
  </si>
  <si>
    <t xml:space="preserve">disclaimer-message</t>
  </si>
  <si>
    <t xml:space="preserve">Message with disclaimer and information at the start of the printed page</t>
  </si>
  <si>
    <t xml:space="preserve">This is a trial avalanche forecasting service run by non-professional volunteers from Gudauri, supported remotely by experienced avalanche forecasters. The information presented here may sometimes be incomplete or inaccurate - do not only rely on this forecast in your safety decisions. </t>
  </si>
  <si>
    <t xml:space="preserve">ეს არის საცდელი ზვავსაშიშროების პროგნოზი რომელიც მომზადებულია გუდაურში, მოხალისეების მიერ, გამოცდილი საერთაშორისო ექსპერტის დახმარებით. აქ მოცემული ინფორმაცია შეიძლება იყოს არასრული ან უზუსტო - არ დაეყრდნოთ მხოლოდ ამ პროგნოზს თქვენს უსაფრთხოებასთან დაკავშირებული გადაწყვეტილებების მოღებისას</t>
  </si>
  <si>
    <t xml:space="preserve">avalanche-likelihood-unlikely-about</t>
  </si>
  <si>
    <t xml:space="preserve">Description about the "Unlikely" avalanche likelihood</t>
  </si>
  <si>
    <t xml:space="preserve">Your odds of triggering an avalanche are very low but not impossible.</t>
  </si>
  <si>
    <t xml:space="preserve">ზვავის გამოწვევის შანსი დაბალია, თუმცა შეუძლებელი არ არის</t>
  </si>
  <si>
    <t xml:space="preserve">avalanche-likelihood-possible-about</t>
  </si>
  <si>
    <t xml:space="preserve">Description about the "Possible" avalanche likelihood</t>
  </si>
  <si>
    <t xml:space="preserve">There are a handful of problematic steep slopes where you could encounter an avalanche today.</t>
  </si>
  <si>
    <t xml:space="preserve">არის რამდენიმე პრობლემური ციცაბო ფერდი, სადაც შესაძლებელია ზვავის მოწყვეტა დღეს</t>
  </si>
  <si>
    <t xml:space="preserve">avalanche-likelihood-likely-about</t>
  </si>
  <si>
    <t xml:space="preserve">Description about the "Likely" avalanche likelihood</t>
  </si>
  <si>
    <t xml:space="preserve">You should trigger several of the steep slopes that you cross and/or some terrain will avalanche naturally.</t>
  </si>
  <si>
    <t xml:space="preserve">თქვენ შეიძლება გამოიწვიოთ ციცაბო ფერდებზე გადაადგილებისას ზვავი ან/და ზვავი შესაძლებელია ზოგიერთ ციცაბო ფერდზე თავისით მოწყდეს.</t>
  </si>
  <si>
    <t xml:space="preserve">avalanche-likelihood-very-likely-about</t>
  </si>
  <si>
    <t xml:space="preserve">Description about the "Very Likely" avalanche likelihood</t>
  </si>
  <si>
    <t xml:space="preserve">Most of the steep terrain that you travel on will avalanche, and you’ll encounter numerous natural avalanches. </t>
  </si>
  <si>
    <t xml:space="preserve">უმეტეს ციცაბო ფერდზე გამოიწვევთ ზვავს და ასევე მრავალ ბუნებრივ ზვავს წააწყდებით</t>
  </si>
  <si>
    <t xml:space="preserve">avalanche-likelihood-almost-certain-about</t>
  </si>
  <si>
    <t xml:space="preserve">Description about the "Almost Certain" avalanche likelihood</t>
  </si>
  <si>
    <t xml:space="preserve">You will trigger an avalanche on almost all of the steep terrain that you cross. You will observe a widespread natural avalanche cycle.</t>
  </si>
  <si>
    <t xml:space="preserve">თითქმის ყველა ციცაბო ფერდზე მოწყვიტავთ ზვავს
ასევე მრავალ ბუნებრივ ზვავს ნახავთ</t>
  </si>
  <si>
    <t xml:space="preserve">hazard-level-icon-heading</t>
  </si>
  <si>
    <t xml:space="preserve">Heading for column containing hazard level icons</t>
  </si>
  <si>
    <t xml:space="preserve">Icon</t>
  </si>
  <si>
    <t xml:space="preserve">სიმბოლო</t>
  </si>
  <si>
    <t xml:space="preserve">sensitivity-unreactive</t>
  </si>
  <si>
    <t xml:space="preserve">The specific avalanche problem type is unreactive to human rider triggers.</t>
  </si>
  <si>
    <t xml:space="preserve">Unreactive</t>
  </si>
  <si>
    <t xml:space="preserve">არამგრძნობიარე</t>
  </si>
  <si>
    <t xml:space="preserve">sensitivity-stubborn</t>
  </si>
  <si>
    <t xml:space="preserve">The specific avalanche problem type is difficult to trigger with a human rider.</t>
  </si>
  <si>
    <t xml:space="preserve">რთულად მოსაწყვეტი</t>
  </si>
  <si>
    <t xml:space="preserve">sensitivity-reactive</t>
  </si>
  <si>
    <t xml:space="preserve">The specific avalanche problem type is reactive to human rider triggers.</t>
  </si>
  <si>
    <t xml:space="preserve">რეაქტიული</t>
  </si>
  <si>
    <t xml:space="preserve">sensitivity-touchy</t>
  </si>
  <si>
    <t xml:space="preserve">The specific avalanche problem type is highly reactive to human triggers.</t>
  </si>
  <si>
    <t xml:space="preserve">Touchy</t>
  </si>
  <si>
    <t xml:space="preserve">მგძნობიარე</t>
  </si>
  <si>
    <t xml:space="preserve">sensitivity-unreactive-about</t>
  </si>
  <si>
    <t xml:space="preserve">Description about "Unreactive" avalanche trigger sensitivity</t>
  </si>
  <si>
    <t xml:space="preserve">The specific avalanche problem type is unreactive to human rider triggers.  Generally only possible with high additional load.</t>
  </si>
  <si>
    <t xml:space="preserve">სპეციფიური ზვავის პრობლემა არ არის მგძნობიარე ადამიანის ზემოქმედების მიმართ. ზვავის მოწყვეტა შესაძლებელია მხოლოდ დიდი დამატებითი დატვირთვის შედეგად</t>
  </si>
  <si>
    <t xml:space="preserve">sensitivity-stubborn-about</t>
  </si>
  <si>
    <t xml:space="preserve">Description about "Stubborn" avalanche trigger sensitivity</t>
  </si>
  <si>
    <t xml:space="preserve">სპეციფიური ზვავის პრობლემა რთულად მოსაწყვეტია ადამიანის ზემოქმედებით</t>
  </si>
  <si>
    <t xml:space="preserve">sensitivity-reactive-about</t>
  </si>
  <si>
    <t xml:space="preserve">Description about "Reactive" avalanche trigger sensitivity</t>
  </si>
  <si>
    <t xml:space="preserve">The specific avalanche problem type is reactive to human rider triggers. Easy to trigger with ski cut.</t>
  </si>
  <si>
    <t xml:space="preserve">სპეციფიური ზვავის პრობლემა მგძნობიარეა ადამიანის ზემოქმედების მიმართ. ზვავის მოწყვეტა შესაძლებელია თხილამურებით დახტომით ზემოქმედებისას</t>
  </si>
  <si>
    <t xml:space="preserve">sensitivity-touchy-about</t>
  </si>
  <si>
    <t xml:space="preserve">Description about "Touchy" avalanche trigger sensitivity</t>
  </si>
  <si>
    <t xml:space="preserve">The specific avalanche problem type is highly reactive to human rider triggers.</t>
  </si>
  <si>
    <t xml:space="preserve">სპეციფიური ზვავის პრობლემა  არის ძალიან მგძნობიარე
ადამიანის ზემოქმედების მიმართ. </t>
  </si>
  <si>
    <t xml:space="preserve">distribution-isolated</t>
  </si>
  <si>
    <t xml:space="preserve">A term for when an avalanche problem type is distributed in a few, isolated locations.</t>
  </si>
  <si>
    <t xml:space="preserve">იზოლირებული</t>
  </si>
  <si>
    <t xml:space="preserve">distribution-specific</t>
  </si>
  <si>
    <t xml:space="preserve">A term for when an avalanche problem type is  distributed in specific areas, with common characteristics.</t>
  </si>
  <si>
    <t xml:space="preserve">სპეციფიური</t>
  </si>
  <si>
    <t xml:space="preserve">distribution-widespread</t>
  </si>
  <si>
    <t xml:space="preserve">A term for when an avalanche problem type is distributed in many locations</t>
  </si>
  <si>
    <t xml:space="preserve">ფართოდ გავრცელებული</t>
  </si>
  <si>
    <t xml:space="preserve">distribution-isolated-about</t>
  </si>
  <si>
    <t xml:space="preserve">Description about "Isoloated" avalanche problem type distribution</t>
  </si>
  <si>
    <t xml:space="preserve">A few, isolated locations; evidence for instabilities is rare and hard to find. </t>
  </si>
  <si>
    <t xml:space="preserve">რამდენიმე იზოლირებული ლოკაცია. არასტაბილურობის ნიშნები არის ძნელად საპოვნელი</t>
  </si>
  <si>
    <t xml:space="preserve">distribution-specific-about</t>
  </si>
  <si>
    <t xml:space="preserve">Description about "Specific" avalanche problem type distribution</t>
  </si>
  <si>
    <t xml:space="preserve">Specific areas, with common characteristics. Evidence for instabilities exists, but it is not obvious and finding it requires careful observations.</t>
  </si>
  <si>
    <t xml:space="preserve">სპეციფიური ადგილები საერთო მახასიათებლებით. არასტაბილურობის ნიშნების ნახვა შესაძლებელია თუმცა არა მარტივად და სჭირდება დამატებითი დაკვირვება</t>
  </si>
  <si>
    <t xml:space="preserve">distribution-widespread-about</t>
  </si>
  <si>
    <t xml:space="preserve">Description about "Widespread" avalanche problem type distribution</t>
  </si>
  <si>
    <t xml:space="preserve">Many locations. Evidence for instabilities is frequently found, in many locations.</t>
  </si>
  <si>
    <t xml:space="preserve">ბევრ ადგილას. არასტაბილურბის ფაქტები ხშირად
გვხვდება </t>
  </si>
  <si>
    <t xml:space="preserve">sensitivity-heading</t>
  </si>
  <si>
    <t xml:space="preserve">Heading for an avalanche type's sensitivity to human trigger</t>
  </si>
  <si>
    <t xml:space="preserve">Sensitivity</t>
  </si>
  <si>
    <t xml:space="preserve">სენსიტიურობა</t>
  </si>
  <si>
    <t xml:space="preserve">distribution-heading</t>
  </si>
  <si>
    <t xml:space="preserve">Heading for an avalanche type's spatial distribution</t>
  </si>
  <si>
    <t xml:space="preserve">Distribution</t>
  </si>
  <si>
    <t xml:space="preserve">განაწილება</t>
  </si>
  <si>
    <t xml:space="preserve">avalanche-hazard-calculated-rating-heading</t>
  </si>
  <si>
    <t xml:space="preserve">Heading for avalanche hazard rating that has been automatically calculated, and suggested for the forecast</t>
  </si>
  <si>
    <t xml:space="preserve">Calculated Rating</t>
  </si>
  <si>
    <t xml:space="preserve">კალკულირებული შეფასება</t>
  </si>
  <si>
    <t xml:space="preserve">avalanche-hazard-calculated-rating-about</t>
  </si>
  <si>
    <t xml:space="preserve">Information about the calculated avlanche hazard rating</t>
  </si>
  <si>
    <t xml:space="preserve">This hazard rating has been automatically calculated from the input conditions.</t>
  </si>
  <si>
    <t xml:space="preserve">ეს საფრთხის შეფასება არის შეგროვებულ ინფორმაციაზე  დაყრდნობით ავტომატურად დათვლილი</t>
  </si>
  <si>
    <t xml:space="preserve">trend-about</t>
  </si>
  <si>
    <t xml:space="preserve">Heading for "Trend" column</t>
  </si>
  <si>
    <t xml:space="preserve">The trend of conditions from the current moment to the worst expected conditions during the forecast period.</t>
  </si>
  <si>
    <t xml:space="preserve">მდგომარეობა ამ მომენტიდან უარეს სავარაუდო მდგომარეობამდე პროგნოზის პერიოდში</t>
  </si>
  <si>
    <t xml:space="preserve">avalanche-hazard-calculated-no-rating-about</t>
  </si>
  <si>
    <t xml:space="preserve">Information for when the avalanche hazard rating is unable to be calculated</t>
  </si>
  <si>
    <t xml:space="preserve">Unable to calculate hazard rating. Insufficient input for Avalanche Problem Types.</t>
  </si>
  <si>
    <t xml:space="preserve">ვერ მოხერხდა საფრთხის შეფასება, არასაკმარისი მონაცემების არსებობის გამო</t>
  </si>
  <si>
    <t xml:space="preserve">ვერ მოხერხდა საფრთხის შეფასება, არასაკმარისი 
მონაცემების არსებობის გამო</t>
  </si>
  <si>
    <t xml:space="preserve">compass-north</t>
  </si>
  <si>
    <t xml:space="preserve">Symbol to indicate North on the compass (used for the aspect-elevation diagram)</t>
  </si>
  <si>
    <t xml:space="preserve">N</t>
  </si>
  <si>
    <t xml:space="preserve">ჩ</t>
  </si>
  <si>
    <t xml:space="preserve">compass-north-east</t>
  </si>
  <si>
    <t xml:space="preserve">Symbol to indicate North-East on the compass (used for the aspect-elevation diagram)</t>
  </si>
  <si>
    <t xml:space="preserve">NE</t>
  </si>
  <si>
    <t xml:space="preserve">ჩა</t>
  </si>
  <si>
    <t xml:space="preserve">ჩრდილო აღმოსავლეთი</t>
  </si>
  <si>
    <t xml:space="preserve">compass-east</t>
  </si>
  <si>
    <t xml:space="preserve">Symbol to indicate East on the compass (used for the aspect-elevation diagram)</t>
  </si>
  <si>
    <t xml:space="preserve">E</t>
  </si>
  <si>
    <t xml:space="preserve">ა</t>
  </si>
  <si>
    <t xml:space="preserve">compass-south-east</t>
  </si>
  <si>
    <t xml:space="preserve">Symbol to indicate South-East on the compass (used for the aspect-elevation diagram)</t>
  </si>
  <si>
    <t xml:space="preserve">SE</t>
  </si>
  <si>
    <t xml:space="preserve">სა</t>
  </si>
  <si>
    <t xml:space="preserve">სამხრეთ აღმოსავლეთი</t>
  </si>
  <si>
    <t xml:space="preserve">compass-south</t>
  </si>
  <si>
    <t xml:space="preserve">Symbol to indicate South on the compass (used for the aspect-elevation diagram)</t>
  </si>
  <si>
    <t xml:space="preserve">S</t>
  </si>
  <si>
    <t xml:space="preserve">ს</t>
  </si>
  <si>
    <t xml:space="preserve">compass-south-west</t>
  </si>
  <si>
    <t xml:space="preserve">Symbol to indicate South-West on the compass (used for the aspect-elevation diagram)</t>
  </si>
  <si>
    <t xml:space="preserve">SW</t>
  </si>
  <si>
    <t xml:space="preserve">სდ</t>
  </si>
  <si>
    <t xml:space="preserve">სამხრეთ დასავლეთი</t>
  </si>
  <si>
    <t xml:space="preserve">compass-west</t>
  </si>
  <si>
    <t xml:space="preserve">Symbol to indicate West on the compass (used for the aspect-elevation diagram)</t>
  </si>
  <si>
    <t xml:space="preserve">W</t>
  </si>
  <si>
    <t xml:space="preserve">დ</t>
  </si>
  <si>
    <t xml:space="preserve">compass-north-west</t>
  </si>
  <si>
    <t xml:space="preserve">Symbol to indicate North-West on the compass (used for the aspect-elevation diagram)</t>
  </si>
  <si>
    <t xml:space="preserve">NW</t>
  </si>
  <si>
    <t xml:space="preserve">ჩდ</t>
  </si>
  <si>
    <t xml:space="preserve">ჩრდილო დასავლეთი</t>
  </si>
  <si>
    <t xml:space="preserve">month-january-short</t>
  </si>
  <si>
    <t xml:space="preserve">Short version of month</t>
  </si>
  <si>
    <t xml:space="preserve">Jan</t>
  </si>
  <si>
    <t xml:space="preserve">იან</t>
  </si>
  <si>
    <t xml:space="preserve">month-february-short</t>
  </si>
  <si>
    <t xml:space="preserve">Feb</t>
  </si>
  <si>
    <t xml:space="preserve">თებ</t>
  </si>
  <si>
    <t xml:space="preserve">month-march-short</t>
  </si>
  <si>
    <t xml:space="preserve">Mar</t>
  </si>
  <si>
    <t xml:space="preserve">მარ</t>
  </si>
  <si>
    <t xml:space="preserve">month-april-short</t>
  </si>
  <si>
    <t xml:space="preserve">Apr</t>
  </si>
  <si>
    <t xml:space="preserve">აპრ</t>
  </si>
  <si>
    <t xml:space="preserve">month-may-short</t>
  </si>
  <si>
    <t xml:space="preserve">May</t>
  </si>
  <si>
    <t xml:space="preserve">მაი</t>
  </si>
  <si>
    <t xml:space="preserve">month-june-short</t>
  </si>
  <si>
    <t xml:space="preserve">Jun</t>
  </si>
  <si>
    <t xml:space="preserve">ივნ</t>
  </si>
  <si>
    <t xml:space="preserve">month-july-short</t>
  </si>
  <si>
    <t xml:space="preserve">Jul</t>
  </si>
  <si>
    <t xml:space="preserve">ივლ</t>
  </si>
  <si>
    <t xml:space="preserve">month-august-short</t>
  </si>
  <si>
    <t xml:space="preserve">Aug</t>
  </si>
  <si>
    <t xml:space="preserve">აგვ</t>
  </si>
  <si>
    <t xml:space="preserve">month-september-short</t>
  </si>
  <si>
    <t xml:space="preserve">Sep</t>
  </si>
  <si>
    <t xml:space="preserve">სექ</t>
  </si>
  <si>
    <t xml:space="preserve">month-october-short</t>
  </si>
  <si>
    <t xml:space="preserve">Oct</t>
  </si>
  <si>
    <t xml:space="preserve">ოქტ</t>
  </si>
  <si>
    <t xml:space="preserve">month-november-short</t>
  </si>
  <si>
    <t xml:space="preserve">Nov</t>
  </si>
  <si>
    <t xml:space="preserve">ნოემ</t>
  </si>
  <si>
    <t xml:space="preserve">month-december-short</t>
  </si>
  <si>
    <t xml:space="preserve">Dec</t>
  </si>
  <si>
    <t xml:space="preserve">დეკ</t>
  </si>
  <si>
    <t xml:space="preserve">month-january</t>
  </si>
  <si>
    <t xml:space="preserve">Month of the year</t>
  </si>
  <si>
    <t xml:space="preserve">January</t>
  </si>
  <si>
    <t xml:space="preserve">იანვარი</t>
  </si>
  <si>
    <t xml:space="preserve">month-february</t>
  </si>
  <si>
    <t xml:space="preserve">February</t>
  </si>
  <si>
    <t xml:space="preserve">თებერვალი</t>
  </si>
  <si>
    <t xml:space="preserve">month-march</t>
  </si>
  <si>
    <t xml:space="preserve">March</t>
  </si>
  <si>
    <t xml:space="preserve">მარტი</t>
  </si>
  <si>
    <t xml:space="preserve">month-april</t>
  </si>
  <si>
    <t xml:space="preserve">April</t>
  </si>
  <si>
    <t xml:space="preserve">აპრილი</t>
  </si>
  <si>
    <t xml:space="preserve">month-may</t>
  </si>
  <si>
    <t xml:space="preserve">მაისი</t>
  </si>
  <si>
    <t xml:space="preserve">month-june</t>
  </si>
  <si>
    <t xml:space="preserve">June</t>
  </si>
  <si>
    <t xml:space="preserve">ივნისი</t>
  </si>
  <si>
    <t xml:space="preserve">month-july</t>
  </si>
  <si>
    <t xml:space="preserve">July</t>
  </si>
  <si>
    <t xml:space="preserve">ივლისი</t>
  </si>
  <si>
    <t xml:space="preserve">month-august</t>
  </si>
  <si>
    <t xml:space="preserve">August</t>
  </si>
  <si>
    <t xml:space="preserve">აგვისტო</t>
  </si>
  <si>
    <t xml:space="preserve">month-september</t>
  </si>
  <si>
    <t xml:space="preserve">September</t>
  </si>
  <si>
    <t xml:space="preserve">სექტემბერი</t>
  </si>
  <si>
    <t xml:space="preserve">month-october</t>
  </si>
  <si>
    <t xml:space="preserve">October</t>
  </si>
  <si>
    <t xml:space="preserve">ოქტომბერი</t>
  </si>
  <si>
    <t xml:space="preserve">month-november</t>
  </si>
  <si>
    <t xml:space="preserve">November</t>
  </si>
  <si>
    <t xml:space="preserve">ნოემბერი</t>
  </si>
  <si>
    <t xml:space="preserve">month-december</t>
  </si>
  <si>
    <t xml:space="preserve">December</t>
  </si>
  <si>
    <t xml:space="preserve">დეკემბერი</t>
  </si>
  <si>
    <t xml:space="preserve">forecaster-organisation-heading</t>
  </si>
  <si>
    <t xml:space="preserve">Organisation</t>
  </si>
  <si>
    <t xml:space="preserve">ორგანიზაცია</t>
  </si>
  <si>
    <t xml:space="preserve">optional-field-heading</t>
  </si>
  <si>
    <t xml:space="preserve">A note to include in the title of a field which is optional</t>
  </si>
  <si>
    <t xml:space="preserve">(Optional)</t>
  </si>
  <si>
    <t xml:space="preserve">(არასავალდებულო)</t>
  </si>
  <si>
    <t xml:space="preserve">spreadsheet-name-heading</t>
  </si>
  <si>
    <t xml:space="preserve">A heading for the spreadsheet name, instructing the forecaster to use the specified name as the title of the saved spreadsheet.</t>
  </si>
  <si>
    <t xml:space="preserve">Use This Spreadsheet Name</t>
  </si>
  <si>
    <t xml:space="preserve">გამოიყენე ამ ცხრილის სახელი</t>
  </si>
  <si>
    <t xml:space="preserve">forecaster-publish-heading</t>
  </si>
  <si>
    <t xml:space="preserve">A heading for what parts of the forecaster (and forecast supervisor) name and organisation to publish.</t>
  </si>
  <si>
    <t xml:space="preserve">Publish</t>
  </si>
  <si>
    <t xml:space="preserve">გამოაქვეყნე</t>
  </si>
  <si>
    <t xml:space="preserve">forecaster-publish-none</t>
  </si>
  <si>
    <t xml:space="preserve">An option to not publish any forecaster details.</t>
  </si>
  <si>
    <t xml:space="preserve">არაფერი</t>
  </si>
  <si>
    <t xml:space="preserve">forecaster-publish-both</t>
  </si>
  <si>
    <t xml:space="preserve">An option to publish both the forecaster name and organisation.</t>
  </si>
  <si>
    <t xml:space="preserve">სახელი &amp; ორგანიზაცია</t>
  </si>
  <si>
    <t xml:space="preserve">forecaster-publish-only-name</t>
  </si>
  <si>
    <t xml:space="preserve">An option to publish only the forecaster's name.</t>
  </si>
  <si>
    <t xml:space="preserve">Only Name</t>
  </si>
  <si>
    <t xml:space="preserve">მარტო სახელი</t>
  </si>
  <si>
    <t xml:space="preserve">forecaster-publish-only-organization</t>
  </si>
  <si>
    <t xml:space="preserve">An option to publish only the forecaster's organisation.</t>
  </si>
  <si>
    <t xml:space="preserve">Only Organisation</t>
  </si>
  <si>
    <t xml:space="preserve">მარტო ორგანიზაცია</t>
  </si>
  <si>
    <t xml:space="preserve">avalanche-problems-heading</t>
  </si>
  <si>
    <t xml:space="preserve">A heading for all the different avalanche problem types</t>
  </si>
  <si>
    <t xml:space="preserve">Avalanche Problems</t>
  </si>
  <si>
    <t xml:space="preserve">ზვავის პრობლემა</t>
  </si>
  <si>
    <t xml:space="preserve">unable-to-calculate-name-error</t>
  </si>
  <si>
    <t xml:space="preserve">An error message displayed when the spreadsheed is unable to calculate a name for itself</t>
  </si>
  <si>
    <t xml:space="preserve">Unable to calculate spreadsheet name</t>
  </si>
  <si>
    <t xml:space="preserve">შეუძლებელია ცხრილის სახელის გამოთვლა</t>
  </si>
  <si>
    <t xml:space="preserve">Avalanche Problem Types</t>
  </si>
  <si>
    <t xml:space="preserve">Localization ID</t>
  </si>
  <si>
    <t xml:space="preserve">Name (English)</t>
  </si>
  <si>
    <t xml:space="preserve">About Localization ID</t>
  </si>
  <si>
    <t xml:space="preserve">URL Parameter</t>
  </si>
  <si>
    <t xml:space="preserve">sub_alpine</t>
  </si>
  <si>
    <t xml:space="preserve">alpine</t>
  </si>
  <si>
    <t xml:space="preserve">high_alpine</t>
  </si>
  <si>
    <t xml:space="preserve">Languages</t>
  </si>
  <si>
    <t xml:space="preserve">Localization Column Index</t>
  </si>
  <si>
    <t xml:space="preserve">avalanche-size-1</t>
  </si>
  <si>
    <t xml:space="preserve">avalanche-size-2</t>
  </si>
  <si>
    <t xml:space="preserve">avalanche-size-3</t>
  </si>
  <si>
    <t xml:space="preserve">avalanche-size-4</t>
  </si>
  <si>
    <t xml:space="preserve">avalanche-size-5</t>
  </si>
  <si>
    <t xml:space="preserve">Avalanche Likelihood</t>
  </si>
  <si>
    <t xml:space="preserve">Hazard Trend</t>
  </si>
  <si>
    <t xml:space="preserve">Slope Aspects</t>
  </si>
  <si>
    <t xml:space="preserve">Forecast Confidence</t>
  </si>
  <si>
    <t xml:space="preserve">Hazard Rating</t>
  </si>
  <si>
    <t xml:space="preserve">Name With Number</t>
  </si>
  <si>
    <t xml:space="preserve">?</t>
  </si>
  <si>
    <t xml:space="preserve">no_rating</t>
  </si>
  <si>
    <t xml:space="preserve">Elevation Zone Boundaries</t>
  </si>
  <si>
    <t xml:space="preserve">Map</t>
  </si>
  <si>
    <t xml:space="preserve">high_alpine, alpine, sub_alpine</t>
  </si>
  <si>
    <t xml:space="preserve">2600m, 2000m</t>
  </si>
  <si>
    <t xml:space="preserve">Time Of Day</t>
  </si>
  <si>
    <t xml:space="preserve">Server Settings</t>
  </si>
  <si>
    <t xml:space="preserve">Server URL</t>
  </si>
  <si>
    <t xml:space="preserve">https://georgia-avalanche-report.fly.dev</t>
  </si>
  <si>
    <t xml:space="preserve">Image Seed</t>
  </si>
  <si>
    <t xml:space="preserve">Github URL</t>
  </si>
  <si>
    <t xml:space="preserve">https://github.com/kellpossible/avalanche-report</t>
  </si>
  <si>
    <t xml:space="preserve">Sensitivity/Stability</t>
  </si>
  <si>
    <t xml:space="preserve">Spatial Distribution</t>
  </si>
  <si>
    <t xml:space="preserve">Months of the Year</t>
  </si>
  <si>
    <t xml:space="preserve">Short Localization ID</t>
  </si>
  <si>
    <t xml:space="preserve">Short Name (English)</t>
  </si>
  <si>
    <t xml:space="preserve">Forecaster Publish</t>
  </si>
  <si>
    <t xml:space="preserve">Hazard Level/Rating</t>
  </si>
</sst>
</file>

<file path=xl/styles.xml><?xml version="1.0" encoding="utf-8"?>
<styleSheet xmlns="http://schemas.openxmlformats.org/spreadsheetml/2006/main">
  <numFmts count="6">
    <numFmt numFmtId="164" formatCode="General"/>
    <numFmt numFmtId="165" formatCode="General"/>
    <numFmt numFmtId="166" formatCode="yyyy\-mm\-dd"/>
    <numFmt numFmtId="167" formatCode="h\:mm"/>
    <numFmt numFmtId="168" formatCode="yyyy\-mm\-dd\ hh\:mm"/>
    <numFmt numFmtId="169" formatCode="yyyy\-mm\-dd\ h\:mm"/>
  </numFmts>
  <fonts count="32">
    <font>
      <sz val="10"/>
      <color rgb="FF000000"/>
      <name val="Arial"/>
      <family val="0"/>
      <charset val="1"/>
    </font>
    <font>
      <sz val="10"/>
      <name val="Arial"/>
      <family val="0"/>
    </font>
    <font>
      <sz val="10"/>
      <name val="Arial"/>
      <family val="0"/>
    </font>
    <font>
      <sz val="10"/>
      <name val="Arial"/>
      <family val="0"/>
    </font>
    <font>
      <b val="true"/>
      <sz val="24"/>
      <color rgb="FF000000"/>
      <name val="Arial"/>
      <family val="0"/>
      <charset val="1"/>
    </font>
    <font>
      <b val="true"/>
      <sz val="12"/>
      <color rgb="FF000000"/>
      <name val="Arial"/>
      <family val="0"/>
      <charset val="1"/>
    </font>
    <font>
      <sz val="12"/>
      <color rgb="FF000000"/>
      <name val="Arial"/>
      <family val="0"/>
      <charset val="1"/>
    </font>
    <font>
      <sz val="11"/>
      <color rgb="FF000000"/>
      <name val="Arial"/>
      <family val="0"/>
      <charset val="1"/>
    </font>
    <font>
      <b val="true"/>
      <sz val="11"/>
      <color rgb="FF000000"/>
      <name val="Arial"/>
      <family val="0"/>
      <charset val="1"/>
    </font>
    <font>
      <b val="true"/>
      <sz val="12"/>
      <color rgb="FF0000FF"/>
      <name val="Arial"/>
      <family val="0"/>
      <charset val="1"/>
    </font>
    <font>
      <sz val="11"/>
      <color rgb="FFF7981D"/>
      <name val="Arial"/>
      <family val="0"/>
      <charset val="1"/>
    </font>
    <font>
      <sz val="11"/>
      <color rgb="FFA61D4C"/>
      <name val="Arial"/>
      <family val="0"/>
      <charset val="1"/>
    </font>
    <font>
      <sz val="11"/>
      <color rgb="FF65B045"/>
      <name val="Arial"/>
      <family val="0"/>
      <charset val="1"/>
    </font>
    <font>
      <b val="true"/>
      <sz val="14"/>
      <color rgb="FF000000"/>
      <name val="Arial"/>
      <family val="0"/>
      <charset val="1"/>
    </font>
    <font>
      <i val="true"/>
      <sz val="10"/>
      <color rgb="FF000000"/>
      <name val="Arial"/>
      <family val="0"/>
      <charset val="1"/>
    </font>
    <font>
      <sz val="11"/>
      <color rgb="FF000000"/>
      <name val="Roboto"/>
      <family val="0"/>
      <charset val="1"/>
    </font>
    <font>
      <b val="true"/>
      <sz val="9"/>
      <color rgb="FF000000"/>
      <name val="Arial"/>
      <family val="0"/>
      <charset val="1"/>
    </font>
    <font>
      <i val="true"/>
      <sz val="9"/>
      <color rgb="FF000000"/>
      <name val="Arial"/>
      <family val="0"/>
      <charset val="1"/>
    </font>
    <font>
      <i val="true"/>
      <sz val="9"/>
      <color rgb="FFF3F3F3"/>
      <name val="Arial"/>
      <family val="0"/>
      <charset val="1"/>
    </font>
    <font>
      <sz val="14"/>
      <color rgb="FF000000"/>
      <name val="Arial"/>
      <family val="0"/>
      <charset val="1"/>
    </font>
    <font>
      <b val="true"/>
      <sz val="18"/>
      <color rgb="FF000000"/>
      <name val="Arial"/>
      <family val="0"/>
      <charset val="1"/>
    </font>
    <font>
      <sz val="36"/>
      <color rgb="FF000000"/>
      <name val="Arial"/>
      <family val="0"/>
      <charset val="1"/>
    </font>
    <font>
      <sz val="8"/>
      <color rgb="FF999999"/>
      <name val="Arial"/>
      <family val="0"/>
      <charset val="1"/>
    </font>
    <font>
      <sz val="24"/>
      <color rgb="FFFFFFFF"/>
      <name val="Arial"/>
      <family val="0"/>
      <charset val="1"/>
    </font>
    <font>
      <sz val="18"/>
      <color rgb="FF000000"/>
      <name val="Arial"/>
      <family val="0"/>
      <charset val="1"/>
    </font>
    <font>
      <b val="true"/>
      <sz val="10"/>
      <color rgb="FF000000"/>
      <name val="Arial"/>
      <family val="0"/>
      <charset val="1"/>
    </font>
    <font>
      <sz val="24"/>
      <color rgb="FF000000"/>
      <name val="Arial"/>
      <family val="0"/>
      <charset val="1"/>
    </font>
    <font>
      <i val="true"/>
      <sz val="11"/>
      <color rgb="FF000000"/>
      <name val="Arial"/>
      <family val="0"/>
      <charset val="1"/>
    </font>
    <font>
      <sz val="9"/>
      <color rgb="FF000000"/>
      <name val="Arial"/>
      <family val="0"/>
      <charset val="1"/>
    </font>
    <font>
      <u val="single"/>
      <sz val="11"/>
      <color rgb="FF0000FF"/>
      <name val="Cambria"/>
      <family val="0"/>
      <charset val="1"/>
    </font>
    <font>
      <b val="true"/>
      <sz val="11"/>
      <color rgb="FF000000"/>
      <name val="&quot;Arial&quot;"/>
      <family val="0"/>
      <charset val="1"/>
    </font>
    <font>
      <sz val="11"/>
      <color rgb="FF000000"/>
      <name val="&quot;Arial&quot;"/>
      <family val="0"/>
      <charset val="1"/>
    </font>
  </fonts>
  <fills count="8">
    <fill>
      <patternFill patternType="none"/>
    </fill>
    <fill>
      <patternFill patternType="gray125"/>
    </fill>
    <fill>
      <patternFill patternType="solid">
        <fgColor rgb="FFFCE5CD"/>
        <bgColor rgb="FFFCE8B2"/>
      </patternFill>
    </fill>
    <fill>
      <patternFill patternType="solid">
        <fgColor rgb="FFC9DAF8"/>
        <bgColor rgb="FFD9D9D9"/>
      </patternFill>
    </fill>
    <fill>
      <patternFill patternType="solid">
        <fgColor rgb="FFEFEFEF"/>
        <bgColor rgb="FFF3F3F3"/>
      </patternFill>
    </fill>
    <fill>
      <patternFill patternType="solid">
        <fgColor rgb="FFA4C2F4"/>
        <bgColor rgb="FFB7B7B7"/>
      </patternFill>
    </fill>
    <fill>
      <patternFill patternType="solid">
        <fgColor rgb="FFD9D9D9"/>
        <bgColor rgb="FFCCCCCC"/>
      </patternFill>
    </fill>
    <fill>
      <patternFill patternType="solid">
        <fgColor rgb="FFFFFFFF"/>
        <bgColor rgb="FFF3F3F3"/>
      </patternFill>
    </fill>
  </fills>
  <borders count="7">
    <border diagonalUp="false" diagonalDown="false">
      <left/>
      <right/>
      <top/>
      <bottom/>
      <diagonal/>
    </border>
    <border diagonalUp="false" diagonalDown="false">
      <left/>
      <right/>
      <top style="thin"/>
      <bottom/>
      <diagonal/>
    </border>
    <border diagonalUp="false" diagonalDown="false">
      <left/>
      <right/>
      <top style="thin"/>
      <bottom style="thin"/>
      <diagonal/>
    </border>
    <border diagonalUp="false" diagonalDown="false">
      <left/>
      <right/>
      <top/>
      <bottom style="thin"/>
      <diagonal/>
    </border>
    <border diagonalUp="false" diagonalDown="false">
      <left/>
      <right/>
      <top style="thin"/>
      <bottom style="medium"/>
      <diagonal/>
    </border>
    <border diagonalUp="false" diagonalDown="false">
      <left/>
      <right/>
      <top/>
      <bottom style="medium"/>
      <diagonal/>
    </border>
    <border diagonalUp="false" diagonalDown="false">
      <left/>
      <right/>
      <top/>
      <bottom style="thin">
        <color rgb="FF99999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5" fontId="8" fillId="3" borderId="0" xfId="0" applyFont="true" applyBorder="false" applyAlignment="true" applyProtection="false">
      <alignment horizontal="general" vertical="bottom" textRotation="0" wrapText="fals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5" fontId="8" fillId="3" borderId="0" xfId="0" applyFont="true" applyBorder="true" applyAlignment="true" applyProtection="false">
      <alignment horizontal="general" vertical="bottom" textRotation="0" wrapText="false" indent="0" shrinkToFit="false"/>
      <protection locked="true" hidden="false"/>
    </xf>
    <xf numFmtId="167" fontId="7"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5" fontId="9" fillId="4" borderId="0" xfId="0" applyFont="true" applyBorder="true" applyAlignment="false" applyProtection="false">
      <alignment horizontal="general" vertical="bottom" textRotation="0" wrapText="false" indent="0" shrinkToFit="false"/>
      <protection locked="true" hidden="false"/>
    </xf>
    <xf numFmtId="165" fontId="8" fillId="5" borderId="0" xfId="0" applyFont="true" applyBorder="tru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general" vertical="top" textRotation="0" wrapText="fals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5" fontId="8" fillId="3" borderId="0" xfId="0" applyFont="true" applyBorder="false" applyAlignment="true" applyProtection="false">
      <alignment horizontal="center" vertical="top" textRotation="0" wrapText="true" indent="0" shrinkToFit="false"/>
      <protection locked="true" hidden="false"/>
    </xf>
    <xf numFmtId="165" fontId="8" fillId="3" borderId="0"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8" fontId="8" fillId="4" borderId="0" xfId="0" applyFont="true" applyBorder="true" applyAlignment="true" applyProtection="false">
      <alignment horizontal="center" vertical="bottom" textRotation="0" wrapText="false" indent="0" shrinkToFit="false"/>
      <protection locked="true" hidden="false"/>
    </xf>
    <xf numFmtId="165" fontId="8" fillId="5" borderId="0" xfId="0" applyFont="true" applyBorder="false" applyAlignment="true" applyProtection="false">
      <alignment horizontal="center" vertical="bottom" textRotation="0" wrapText="false" indent="0" shrinkToFit="false"/>
      <protection locked="true" hidden="false"/>
    </xf>
    <xf numFmtId="165" fontId="8" fillId="5" borderId="0" xfId="0" applyFont="true" applyBorder="true" applyAlignment="true" applyProtection="false">
      <alignment horizontal="center" vertical="bottom" textRotation="0" wrapText="false" indent="0" shrinkToFit="false"/>
      <protection locked="true" hidden="false"/>
    </xf>
    <xf numFmtId="165" fontId="0" fillId="6" borderId="1" xfId="0" applyFont="true" applyBorder="true" applyAlignment="true" applyProtection="false">
      <alignment horizontal="center" vertical="center" textRotation="0" wrapText="false" indent="0" shrinkToFit="false"/>
      <protection locked="true" hidden="false"/>
    </xf>
    <xf numFmtId="165" fontId="7" fillId="4" borderId="1" xfId="0" applyFont="true" applyBorder="true" applyAlignment="true" applyProtection="false">
      <alignment horizontal="center" vertical="center" textRotation="0" wrapText="false" indent="0" shrinkToFit="false"/>
      <protection locked="true" hidden="false"/>
    </xf>
    <xf numFmtId="165" fontId="8" fillId="3" borderId="1" xfId="0" applyFont="true" applyBorder="true" applyAlignment="true" applyProtection="false">
      <alignment horizontal="center" vertical="bottom" textRotation="0" wrapText="true" indent="0" shrinkToFit="false"/>
      <protection locked="true" hidden="false"/>
    </xf>
    <xf numFmtId="165" fontId="12" fillId="0" borderId="2" xfId="0" applyFont="true" applyBorder="true" applyAlignment="false" applyProtection="false">
      <alignment horizontal="general" vertical="bottom" textRotation="0" wrapText="false" indent="0" shrinkToFit="false"/>
      <protection locked="true" hidden="false"/>
    </xf>
    <xf numFmtId="164" fontId="13" fillId="6" borderId="3" xfId="0" applyFont="true" applyBorder="true" applyAlignment="true" applyProtection="false">
      <alignment horizontal="center" vertical="center" textRotation="0" wrapText="false" indent="0" shrinkToFit="false"/>
      <protection locked="true" hidden="false"/>
    </xf>
    <xf numFmtId="165" fontId="8" fillId="3" borderId="0" xfId="0" applyFont="true" applyBorder="false" applyAlignment="true" applyProtection="false">
      <alignment horizontal="center"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false" indent="0" shrinkToFit="false"/>
      <protection locked="true" hidden="false"/>
    </xf>
    <xf numFmtId="165" fontId="7" fillId="0" borderId="0" xfId="0" applyFont="true" applyBorder="false" applyAlignment="true" applyProtection="false">
      <alignment horizontal="general" vertical="bottom" textRotation="0" wrapText="false" indent="0" shrinkToFit="false"/>
      <protection locked="true" hidden="false"/>
    </xf>
    <xf numFmtId="165" fontId="14" fillId="4" borderId="0" xfId="0" applyFont="true" applyBorder="false" applyAlignment="true" applyProtection="false">
      <alignment horizontal="center" vertical="bottom" textRotation="0" wrapText="true" indent="0" shrinkToFit="false"/>
      <protection locked="true" hidden="false"/>
    </xf>
    <xf numFmtId="164" fontId="15" fillId="7" borderId="0" xfId="0" applyFont="true" applyBorder="false" applyAlignment="true" applyProtection="false">
      <alignment horizontal="general" vertical="bottom" textRotation="0" wrapText="false" indent="0" shrinkToFit="false"/>
      <protection locked="true" hidden="false"/>
    </xf>
    <xf numFmtId="165" fontId="16" fillId="4" borderId="0" xfId="0" applyFont="true" applyBorder="false" applyAlignment="true" applyProtection="false">
      <alignment horizontal="right" vertical="top" textRotation="0" wrapText="false" indent="0" shrinkToFit="false"/>
      <protection locked="true" hidden="false"/>
    </xf>
    <xf numFmtId="165" fontId="17" fillId="4" borderId="0" xfId="0" applyFont="true" applyBorder="false" applyAlignment="true" applyProtection="false">
      <alignment horizontal="general" vertical="top" textRotation="0" wrapText="true" indent="0" shrinkToFit="false"/>
      <protection locked="true" hidden="false"/>
    </xf>
    <xf numFmtId="165" fontId="18" fillId="4" borderId="0" xfId="0" applyFont="true" applyBorder="true" applyAlignment="true" applyProtection="false">
      <alignment horizontal="general" vertical="top" textRotation="0" wrapText="true" indent="0" shrinkToFit="false"/>
      <protection locked="true" hidden="false"/>
    </xf>
    <xf numFmtId="165" fontId="8" fillId="3" borderId="0" xfId="0" applyFont="true" applyBorder="false" applyAlignment="true" applyProtection="false">
      <alignment horizontal="center" vertical="bottom" textRotation="0" wrapText="true" indent="0" shrinkToFit="false"/>
      <protection locked="true" hidden="false"/>
    </xf>
    <xf numFmtId="164" fontId="7" fillId="0" borderId="3" xfId="0" applyFont="true" applyBorder="true" applyAlignment="true" applyProtection="false">
      <alignment horizontal="general" vertical="top" textRotation="0" wrapText="true" indent="0" shrinkToFit="false"/>
      <protection locked="true" hidden="false"/>
    </xf>
    <xf numFmtId="165" fontId="7" fillId="4" borderId="0" xfId="0" applyFont="true" applyBorder="true" applyAlignment="true" applyProtection="false">
      <alignment horizontal="center" vertical="top" textRotation="0" wrapText="false" indent="0" shrinkToFit="false"/>
      <protection locked="true" hidden="false"/>
    </xf>
    <xf numFmtId="165" fontId="7" fillId="4" borderId="0" xfId="0" applyFont="true" applyBorder="false" applyAlignment="true" applyProtection="false">
      <alignment horizontal="center" vertical="top"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5" fontId="17" fillId="4" borderId="3" xfId="0" applyFont="true" applyBorder="true" applyAlignment="true" applyProtection="false">
      <alignment horizontal="general" vertical="top" textRotation="0" wrapText="true" indent="0" shrinkToFit="false"/>
      <protection locked="true" hidden="false"/>
    </xf>
    <xf numFmtId="165" fontId="17" fillId="4" borderId="3" xfId="0" applyFont="true" applyBorder="true" applyAlignment="true" applyProtection="false">
      <alignment horizontal="left" vertical="top" textRotation="0" wrapText="true" indent="0" shrinkToFit="false"/>
      <protection locked="true" hidden="false"/>
    </xf>
    <xf numFmtId="164" fontId="7" fillId="4" borderId="3" xfId="0" applyFont="true" applyBorder="true" applyAlignment="false" applyProtection="false">
      <alignment horizontal="general" vertical="bottom" textRotation="0" wrapText="false" indent="0" shrinkToFit="false"/>
      <protection locked="true" hidden="false"/>
    </xf>
    <xf numFmtId="164" fontId="17" fillId="4" borderId="0" xfId="0" applyFont="true" applyBorder="false" applyAlignment="true" applyProtection="false">
      <alignment horizontal="center" vertical="bottom" textRotation="0" wrapText="true" indent="0" shrinkToFit="false"/>
      <protection locked="true" hidden="false"/>
    </xf>
    <xf numFmtId="164" fontId="8" fillId="4" borderId="0" xfId="0" applyFont="true" applyBorder="false" applyAlignment="true" applyProtection="false">
      <alignment horizontal="general" vertical="bottom" textRotation="0" wrapText="false" indent="0" shrinkToFit="false"/>
      <protection locked="true" hidden="false"/>
    </xf>
    <xf numFmtId="165" fontId="17" fillId="4" borderId="0" xfId="0" applyFont="true" applyBorder="true" applyAlignment="true" applyProtection="false">
      <alignment horizontal="general" vertical="top" textRotation="0" wrapText="true" indent="0" shrinkToFit="false"/>
      <protection locked="true" hidden="false"/>
    </xf>
    <xf numFmtId="164" fontId="17" fillId="4" borderId="0" xfId="0" applyFont="true" applyBorder="true" applyAlignment="true" applyProtection="false">
      <alignment horizontal="center" vertical="bottom" textRotation="0" wrapText="true" indent="0" shrinkToFit="false"/>
      <protection locked="true" hidden="false"/>
    </xf>
    <xf numFmtId="164" fontId="7" fillId="4" borderId="1" xfId="0" applyFont="true" applyBorder="true" applyAlignment="true" applyProtection="false">
      <alignment horizontal="center" vertical="center" textRotation="0" wrapText="false" indent="0" shrinkToFit="false"/>
      <protection locked="true" hidden="false"/>
    </xf>
    <xf numFmtId="164" fontId="7" fillId="4" borderId="0" xfId="0" applyFont="true" applyBorder="false" applyAlignment="true" applyProtection="false">
      <alignment horizontal="center" vertical="center" textRotation="0" wrapText="false" indent="0" shrinkToFit="false"/>
      <protection locked="true" hidden="false"/>
    </xf>
    <xf numFmtId="164" fontId="8" fillId="3" borderId="0" xfId="0" applyFont="true" applyBorder="false" applyAlignment="true" applyProtection="false">
      <alignment horizontal="general" vertical="bottom" textRotation="0" wrapText="true" indent="0" shrinkToFit="false"/>
      <protection locked="true" hidden="false"/>
    </xf>
    <xf numFmtId="165" fontId="8" fillId="3" borderId="3" xfId="0" applyFont="true" applyBorder="true" applyAlignment="true" applyProtection="false">
      <alignment horizontal="general" vertical="bottom" textRotation="0" wrapText="true" indent="0" shrinkToFit="false"/>
      <protection locked="true" hidden="false"/>
    </xf>
    <xf numFmtId="165" fontId="19" fillId="6" borderId="1" xfId="0" applyFont="true" applyBorder="true" applyAlignment="true" applyProtection="false">
      <alignment horizontal="center" vertical="center" textRotation="0" wrapText="false" indent="0" shrinkToFit="false"/>
      <protection locked="true" hidden="false"/>
    </xf>
    <xf numFmtId="164" fontId="8" fillId="4" borderId="1" xfId="0" applyFont="true" applyBorder="true" applyAlignment="true" applyProtection="false">
      <alignment horizontal="right" vertical="top" textRotation="0" wrapText="false" indent="0" shrinkToFit="false"/>
      <protection locked="true" hidden="false"/>
    </xf>
    <xf numFmtId="164" fontId="7" fillId="0" borderId="1" xfId="0" applyFont="true" applyBorder="true" applyAlignment="true" applyProtection="false">
      <alignment horizontal="general" vertical="bottom" textRotation="0" wrapText="false" indent="0" shrinkToFit="false"/>
      <protection locked="true" hidden="false"/>
    </xf>
    <xf numFmtId="165" fontId="7" fillId="4" borderId="1" xfId="0" applyFont="true" applyBorder="true" applyAlignment="true" applyProtection="false">
      <alignment horizontal="center" vertical="top" textRotation="0" wrapText="false" indent="0" shrinkToFit="false"/>
      <protection locked="true" hidden="false"/>
    </xf>
    <xf numFmtId="165" fontId="7" fillId="0" borderId="2" xfId="0" applyFont="true" applyBorder="true" applyAlignment="false" applyProtection="false">
      <alignment horizontal="general" vertical="bottom" textRotation="0" wrapText="false" indent="0" shrinkToFit="false"/>
      <protection locked="true" hidden="false"/>
    </xf>
    <xf numFmtId="165" fontId="7" fillId="0" borderId="3" xfId="0" applyFont="true" applyBorder="true" applyAlignment="true" applyProtection="false">
      <alignment horizontal="general" vertical="center" textRotation="0" wrapText="false" indent="0" shrinkToFit="false"/>
      <protection locked="true" hidden="false"/>
    </xf>
    <xf numFmtId="164" fontId="16" fillId="4" borderId="0" xfId="0" applyFont="true" applyBorder="false" applyAlignment="true" applyProtection="false">
      <alignment horizontal="right" vertical="top" textRotation="0" wrapText="false" indent="0" shrinkToFit="false"/>
      <protection locked="true" hidden="false"/>
    </xf>
    <xf numFmtId="165" fontId="17" fillId="4" borderId="0" xfId="0" applyFont="tru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true" applyProtection="false">
      <alignment horizontal="right" vertical="top" textRotation="0" wrapText="false" indent="0" shrinkToFit="false"/>
      <protection locked="true" hidden="false"/>
    </xf>
    <xf numFmtId="164" fontId="0" fillId="6" borderId="3" xfId="0" applyFont="true" applyBorder="true" applyAlignment="true" applyProtection="false">
      <alignment horizontal="center" vertical="center" textRotation="0" wrapText="false" indent="0" shrinkToFit="false"/>
      <protection locked="true" hidden="false"/>
    </xf>
    <xf numFmtId="165" fontId="16" fillId="4" borderId="3" xfId="0" applyFont="true" applyBorder="true" applyAlignment="true" applyProtection="false">
      <alignment horizontal="right" vertical="top" textRotation="0" wrapText="false" indent="0" shrinkToFit="false"/>
      <protection locked="true" hidden="false"/>
    </xf>
    <xf numFmtId="165" fontId="17" fillId="4" borderId="0" xfId="0" applyFont="true" applyBorder="false" applyAlignment="true" applyProtection="false">
      <alignment horizontal="left" vertical="top" textRotation="0" wrapText="true" indent="0" shrinkToFit="false"/>
      <protection locked="true" hidden="false"/>
    </xf>
    <xf numFmtId="165" fontId="19" fillId="6" borderId="0" xfId="0" applyFont="true" applyBorder="true" applyAlignment="true" applyProtection="false">
      <alignment horizontal="center" vertical="center" textRotation="0" wrapText="false" indent="0" shrinkToFit="false"/>
      <protection locked="true" hidden="false"/>
    </xf>
    <xf numFmtId="165" fontId="7" fillId="0" borderId="4" xfId="0" applyFont="true" applyBorder="true" applyAlignment="false" applyProtection="false">
      <alignment horizontal="general" vertical="bottom" textRotation="0" wrapText="false" indent="0" shrinkToFit="false"/>
      <protection locked="true" hidden="false"/>
    </xf>
    <xf numFmtId="165" fontId="7" fillId="0" borderId="5" xfId="0" applyFont="true" applyBorder="true" applyAlignment="true" applyProtection="false">
      <alignment horizontal="general" vertical="center"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6" borderId="5" xfId="0" applyFont="true" applyBorder="true" applyAlignment="true" applyProtection="false">
      <alignment horizontal="center" vertical="center" textRotation="0" wrapText="false" indent="0" shrinkToFit="false"/>
      <protection locked="true" hidden="false"/>
    </xf>
    <xf numFmtId="165" fontId="16" fillId="4" borderId="5" xfId="0" applyFont="true" applyBorder="true" applyAlignment="true" applyProtection="false">
      <alignment horizontal="right" vertical="top" textRotation="0" wrapText="false" indent="0" shrinkToFit="false"/>
      <protection locked="true" hidden="false"/>
    </xf>
    <xf numFmtId="165" fontId="17" fillId="4" borderId="5" xfId="0" applyFont="true" applyBorder="true" applyAlignment="true" applyProtection="false">
      <alignment horizontal="general" vertical="top" textRotation="0" wrapText="true" indent="0" shrinkToFit="false"/>
      <protection locked="true" hidden="false"/>
    </xf>
    <xf numFmtId="165" fontId="17" fillId="4" borderId="5" xfId="0" applyFont="true" applyBorder="true" applyAlignment="true" applyProtection="false">
      <alignment horizontal="left" vertical="top" textRotation="0" wrapText="true" indent="0" shrinkToFit="false"/>
      <protection locked="true" hidden="false"/>
    </xf>
    <xf numFmtId="165" fontId="20" fillId="6" borderId="5" xfId="0" applyFont="true" applyBorder="true" applyAlignment="true" applyProtection="false">
      <alignment horizontal="center" vertical="center" textRotation="0" wrapText="false" indent="0" shrinkToFit="false"/>
      <protection locked="true" hidden="false"/>
    </xf>
    <xf numFmtId="165" fontId="7" fillId="0" borderId="5" xfId="0" applyFont="true" applyBorder="true" applyAlignment="true" applyProtection="false">
      <alignment horizontal="left" vertical="center" textRotation="0" wrapText="false" indent="0" shrinkToFit="false"/>
      <protection locked="true" hidden="false"/>
    </xf>
    <xf numFmtId="164" fontId="7" fillId="0" borderId="5"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5" borderId="0" xfId="0" applyFont="true" applyBorder="false" applyAlignment="true" applyProtection="false">
      <alignment horizontal="general" vertical="top" textRotation="0" wrapText="true" indent="0" shrinkToFit="false"/>
      <protection locked="true" hidden="false"/>
    </xf>
    <xf numFmtId="164" fontId="8" fillId="5"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general" vertical="bottom" textRotation="0" wrapText="false" indent="0" shrinkToFit="false"/>
      <protection locked="true" hidden="false"/>
    </xf>
    <xf numFmtId="165" fontId="7" fillId="0" borderId="0" xfId="0" applyFont="true" applyBorder="true" applyAlignment="true" applyProtection="false">
      <alignment horizontal="right" vertical="bottom" textRotation="0" wrapText="false" indent="0" shrinkToFit="false"/>
      <protection locked="true" hidden="false"/>
    </xf>
    <xf numFmtId="164" fontId="7" fillId="0" borderId="0" xfId="0" applyFont="true" applyBorder="true" applyAlignment="true" applyProtection="false">
      <alignment horizontal="right" vertical="center" textRotation="0" wrapText="false" indent="0" shrinkToFit="false"/>
      <protection locked="true" hidden="false"/>
    </xf>
    <xf numFmtId="165" fontId="21" fillId="0" borderId="0" xfId="0" applyFont="true" applyBorder="true" applyAlignment="true" applyProtection="false">
      <alignment horizontal="left" vertical="bottom" textRotation="0" wrapText="false" indent="0" shrinkToFit="false"/>
      <protection locked="true" hidden="false"/>
    </xf>
    <xf numFmtId="165" fontId="6" fillId="0" borderId="0" xfId="0" applyFont="true" applyBorder="true" applyAlignment="true" applyProtection="false">
      <alignment horizontal="left" vertical="top" textRotation="0" wrapText="true" indent="0" shrinkToFit="false"/>
      <protection locked="true" hidden="false"/>
    </xf>
    <xf numFmtId="169" fontId="6" fillId="0" borderId="0" xfId="0" applyFont="true" applyBorder="true" applyAlignment="true" applyProtection="false">
      <alignment horizontal="right" vertical="bottom" textRotation="0" wrapText="false" indent="0" shrinkToFit="false"/>
      <protection locked="true" hidden="false"/>
    </xf>
    <xf numFmtId="168" fontId="13" fillId="0" borderId="0" xfId="0" applyFont="true" applyBorder="true" applyAlignment="true" applyProtection="false">
      <alignment horizontal="left" vertical="bottom" textRotation="0" wrapText="false" indent="0" shrinkToFit="false"/>
      <protection locked="true" hidden="false"/>
    </xf>
    <xf numFmtId="165" fontId="6" fillId="0" borderId="0" xfId="0" applyFont="true" applyBorder="true" applyAlignment="true" applyProtection="false">
      <alignment horizontal="right" vertical="top" textRotation="0" wrapText="false" indent="0" shrinkToFit="false"/>
      <protection locked="true" hidden="false"/>
    </xf>
    <xf numFmtId="168" fontId="13" fillId="0" borderId="0" xfId="0" applyFont="true" applyBorder="true" applyAlignment="true" applyProtection="false">
      <alignment horizontal="left" vertical="top" textRotation="0" wrapText="false" indent="0" shrinkToFit="false"/>
      <protection locked="true" hidden="false"/>
    </xf>
    <xf numFmtId="165" fontId="6" fillId="0" borderId="0" xfId="0" applyFont="true" applyBorder="true" applyAlignment="true" applyProtection="false">
      <alignment horizontal="general" vertical="top" textRotation="0" wrapText="false" indent="0" shrinkToFit="false"/>
      <protection locked="true" hidden="false"/>
    </xf>
    <xf numFmtId="165" fontId="7" fillId="0" borderId="0" xfId="0" applyFont="true" applyBorder="true" applyAlignment="true" applyProtection="false">
      <alignment horizontal="left" vertical="top" textRotation="0" wrapText="true" indent="0" shrinkToFit="false"/>
      <protection locked="true" hidden="false"/>
    </xf>
    <xf numFmtId="164" fontId="8" fillId="0" borderId="0" xfId="0" applyFont="true" applyBorder="false" applyAlignment="true" applyProtection="false">
      <alignment horizontal="right" vertical="bottom" textRotation="0" wrapText="false" indent="0" shrinkToFit="false"/>
      <protection locked="true" hidden="false"/>
    </xf>
    <xf numFmtId="165" fontId="8" fillId="0" borderId="0" xfId="0" applyFont="true" applyBorder="true" applyAlignment="true" applyProtection="false">
      <alignment horizontal="right" vertical="bottom" textRotation="0" wrapText="false" indent="0" shrinkToFit="false"/>
      <protection locked="true" hidden="false"/>
    </xf>
    <xf numFmtId="165" fontId="7" fillId="0" borderId="0" xfId="0" applyFont="true" applyBorder="tru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5" fontId="5" fillId="0" borderId="0" xfId="0" applyFont="true" applyBorder="true" applyAlignment="true" applyProtection="false">
      <alignment horizontal="center" vertical="top" textRotation="0" wrapText="false" indent="0" shrinkToFit="false"/>
      <protection locked="true" hidden="false"/>
    </xf>
    <xf numFmtId="164" fontId="22" fillId="0" borderId="0" xfId="0" applyFont="true" applyBorder="true" applyAlignment="true" applyProtection="false">
      <alignment horizontal="right" vertical="top" textRotation="0" wrapText="false" indent="0" shrinkToFit="false"/>
      <protection locked="true" hidden="false"/>
    </xf>
    <xf numFmtId="164" fontId="22" fillId="0" borderId="0" xfId="0" applyFont="true" applyBorder="false" applyAlignment="true" applyProtection="false">
      <alignment horizontal="center" vertical="top" textRotation="0" wrapText="false" indent="0" shrinkToFit="false"/>
      <protection locked="true" hidden="false"/>
    </xf>
    <xf numFmtId="165" fontId="7" fillId="0" borderId="6"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5" fontId="23" fillId="0" borderId="0" xfId="0" applyFont="true" applyBorder="true" applyAlignment="true" applyProtection="false">
      <alignment horizontal="center" vertical="bottom" textRotation="0" wrapText="false" indent="0" shrinkToFit="false"/>
      <protection locked="true" hidden="false"/>
    </xf>
    <xf numFmtId="165" fontId="24" fillId="0" borderId="0" xfId="0" applyFont="true" applyBorder="true" applyAlignment="true" applyProtection="false">
      <alignment horizontal="general" vertical="center" textRotation="0" wrapText="false" indent="0" shrinkToFit="false"/>
      <protection locked="true" hidden="false"/>
    </xf>
    <xf numFmtId="165" fontId="24" fillId="0" borderId="0" xfId="0" applyFont="true" applyBorder="true" applyAlignment="true" applyProtection="false">
      <alignment horizontal="center" vertical="center" textRotation="0" wrapText="false" indent="0" shrinkToFit="false"/>
      <protection locked="true" hidden="false"/>
    </xf>
    <xf numFmtId="165" fontId="0" fillId="0" borderId="6" xfId="0" applyFont="true" applyBorder="true" applyAlignment="true" applyProtection="false">
      <alignment horizontal="general" vertical="top" textRotation="0" wrapText="true" indent="0" shrinkToFit="false"/>
      <protection locked="true" hidden="false"/>
    </xf>
    <xf numFmtId="164" fontId="25" fillId="0" borderId="0" xfId="0" applyFont="true" applyBorder="true" applyAlignment="true" applyProtection="false">
      <alignment horizontal="center" vertical="center" textRotation="0" wrapText="false" indent="0" shrinkToFit="false"/>
      <protection locked="true" hidden="false"/>
    </xf>
    <xf numFmtId="164" fontId="7" fillId="0" borderId="6" xfId="0" applyFont="true" applyBorder="true" applyAlignment="false" applyProtection="false">
      <alignment horizontal="general" vertical="bottom" textRotation="0" wrapText="false" indent="0" shrinkToFit="false"/>
      <protection locked="true" hidden="false"/>
    </xf>
    <xf numFmtId="165" fontId="7" fillId="0" borderId="0" xfId="0" applyFont="true" applyBorder="true" applyAlignment="false" applyProtection="false">
      <alignment horizontal="general" vertical="bottom" textRotation="0" wrapText="false" indent="0" shrinkToFit="false"/>
      <protection locked="true" hidden="false"/>
    </xf>
    <xf numFmtId="165" fontId="26" fillId="0" borderId="0" xfId="0" applyFont="true" applyBorder="true" applyAlignment="true" applyProtection="false">
      <alignment horizontal="center" vertical="bottom" textRotation="0" wrapText="false" indent="0" shrinkToFit="false"/>
      <protection locked="true" hidden="false"/>
    </xf>
    <xf numFmtId="165" fontId="0" fillId="0" borderId="0" xfId="0" applyFont="true" applyBorder="true" applyAlignment="true" applyProtection="false">
      <alignment horizontal="general" vertical="top" textRotation="0" wrapText="true" indent="0" shrinkToFit="false"/>
      <protection locked="true" hidden="false"/>
    </xf>
    <xf numFmtId="165" fontId="20" fillId="0" borderId="0" xfId="0" applyFont="true" applyBorder="true" applyAlignment="true" applyProtection="false">
      <alignment horizontal="center" vertical="bottom" textRotation="0" wrapText="false" indent="0" shrinkToFit="false"/>
      <protection locked="true" hidden="false"/>
    </xf>
    <xf numFmtId="165" fontId="7" fillId="0" borderId="0"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true" applyAlignment="true" applyProtection="false">
      <alignment horizontal="center" vertical="center" textRotation="0" wrapText="false" indent="0" shrinkToFit="false"/>
      <protection locked="true" hidden="false"/>
    </xf>
    <xf numFmtId="165" fontId="27"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28" fillId="0" borderId="0" xfId="0" applyFont="true" applyBorder="false" applyAlignment="true" applyProtection="false">
      <alignment horizontal="general" vertical="top" textRotation="0" wrapText="true" indent="0" shrinkToFit="false"/>
      <protection locked="true" hidden="false"/>
    </xf>
    <xf numFmtId="165" fontId="28" fillId="0" borderId="0" xfId="0" applyFont="true" applyBorder="true" applyAlignment="true" applyProtection="false">
      <alignment horizontal="general" vertical="top" textRotation="0" wrapText="true" indent="0" shrinkToFit="false"/>
      <protection locked="true" hidden="false"/>
    </xf>
    <xf numFmtId="165" fontId="16" fillId="0" borderId="6" xfId="0" applyFont="true" applyBorder="true" applyAlignment="true" applyProtection="false">
      <alignment horizontal="center" vertical="bottom" textRotation="0" wrapText="false" indent="0" shrinkToFit="false"/>
      <protection locked="true" hidden="false"/>
    </xf>
    <xf numFmtId="165" fontId="14" fillId="7" borderId="0" xfId="0" applyFont="true" applyBorder="true" applyAlignment="true" applyProtection="false">
      <alignment horizontal="center" vertical="top" textRotation="0" wrapText="true" indent="0" shrinkToFit="false"/>
      <protection locked="true" hidden="false"/>
    </xf>
    <xf numFmtId="165" fontId="14" fillId="7" borderId="0" xfId="0" applyFont="true" applyBorder="true" applyAlignment="true" applyProtection="false">
      <alignment horizontal="center" vertical="bottom" textRotation="0" wrapText="true" indent="0" shrinkToFit="false"/>
      <protection locked="true" hidden="false"/>
    </xf>
    <xf numFmtId="165" fontId="14" fillId="0" borderId="0" xfId="0" applyFont="true" applyBorder="true" applyAlignment="true" applyProtection="false">
      <alignment horizontal="center" vertical="top" textRotation="0" wrapText="true" indent="0" shrinkToFit="false"/>
      <protection locked="true" hidden="false"/>
    </xf>
    <xf numFmtId="164" fontId="14" fillId="0" borderId="0" xfId="0" applyFont="true" applyBorder="false" applyAlignment="true" applyProtection="false">
      <alignment horizontal="center"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7"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5" fontId="27" fillId="0" borderId="0" xfId="0" applyFont="true" applyBorder="true" applyAlignment="true" applyProtection="false">
      <alignment horizontal="general" vertical="bottom" textRotation="0" wrapText="tru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65" fontId="13" fillId="0" borderId="0"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29" fillId="0" borderId="0" xfId="0" applyFont="true" applyBorder="false" applyAlignment="true" applyProtection="false">
      <alignment horizontal="general" vertical="bottom" textRotation="0" wrapText="false" indent="0" shrinkToFit="false"/>
      <protection locked="true" hidden="false"/>
    </xf>
    <xf numFmtId="164" fontId="8" fillId="5" borderId="0" xfId="0" applyFont="true" applyBorder="false" applyAlignment="true" applyProtection="false">
      <alignment horizontal="center" vertical="center" textRotation="0" wrapText="false" indent="0" shrinkToFit="false"/>
      <protection locked="true" hidden="false"/>
    </xf>
    <xf numFmtId="164" fontId="8" fillId="5" borderId="0" xfId="0" applyFont="true" applyBorder="false" applyAlignment="true" applyProtection="false">
      <alignment horizontal="center" vertical="top" textRotation="0" wrapText="true" indent="0" shrinkToFit="false"/>
      <protection locked="true" hidden="false"/>
    </xf>
    <xf numFmtId="164" fontId="8" fillId="5" borderId="0" xfId="0" applyFont="true" applyBorder="true" applyAlignment="true" applyProtection="false">
      <alignment horizontal="center" vertical="bottom" textRotation="0" wrapText="true" indent="0" shrinkToFit="false"/>
      <protection locked="true" hidden="false"/>
    </xf>
    <xf numFmtId="164" fontId="8" fillId="5" borderId="0" xfId="0" applyFont="true" applyBorder="false" applyAlignment="true" applyProtection="false">
      <alignment horizontal="center" vertical="bottom" textRotation="0" wrapText="true" indent="0" shrinkToFit="false"/>
      <protection locked="true" hidden="false"/>
    </xf>
    <xf numFmtId="164" fontId="8" fillId="3" borderId="0" xfId="0" applyFont="true" applyBorder="false" applyAlignment="true" applyProtection="false">
      <alignment horizontal="general" vertical="center" textRotation="0" wrapText="false" indent="0" shrinkToFit="false"/>
      <protection locked="true" hidden="false"/>
    </xf>
    <xf numFmtId="164" fontId="8" fillId="3" borderId="0" xfId="0" applyFont="true" applyBorder="false" applyAlignment="true" applyProtection="false">
      <alignment horizontal="general" vertical="top" textRotation="0" wrapText="tru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27" fillId="0" borderId="0" xfId="0" applyFont="true" applyBorder="false" applyAlignment="true" applyProtection="false">
      <alignment horizontal="general" vertical="top" textRotation="0" wrapText="true" indent="0" shrinkToFit="false"/>
      <protection locked="true" hidden="false"/>
    </xf>
    <xf numFmtId="165" fontId="7" fillId="0" borderId="0" xfId="0" applyFont="true" applyBorder="false" applyAlignment="true" applyProtection="false">
      <alignment horizontal="general" vertical="bottom" textRotation="0" wrapText="true" indent="0" shrinkToFit="false"/>
      <protection locked="true" hidden="false"/>
    </xf>
    <xf numFmtId="164" fontId="7" fillId="7" borderId="0" xfId="0" applyFont="true" applyBorder="false" applyAlignment="true" applyProtection="false">
      <alignment horizontal="left" vertical="bottom" textRotation="0" wrapText="true" indent="0" shrinkToFit="false"/>
      <protection locked="true" hidden="false"/>
    </xf>
    <xf numFmtId="164" fontId="30" fillId="0" borderId="0" xfId="0" applyFont="true" applyBorder="false" applyAlignment="true" applyProtection="false">
      <alignment horizontal="general" vertical="bottom" textRotation="0" wrapText="false" indent="0" shrinkToFit="false"/>
      <protection locked="true" hidden="false"/>
    </xf>
    <xf numFmtId="164" fontId="31"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8" fillId="5" borderId="0" xfId="0" applyFont="true" applyBorder="true" applyAlignment="true" applyProtection="false">
      <alignment horizontal="center"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true" applyAlignment="true" applyProtection="false">
      <alignment horizontal="center" vertical="center" textRotation="9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2">
    <dxf>
      <font>
        <color rgb="FFB7B7B7"/>
      </font>
      <fill>
        <patternFill>
          <bgColor rgb="FFD9D9D9"/>
        </patternFill>
      </fill>
    </dxf>
    <dxf>
      <font>
        <color rgb="FFFF0000"/>
      </font>
      <fill>
        <patternFill>
          <bgColor rgb="00FFFFFF"/>
        </patternFill>
      </fill>
    </dxf>
    <dxf>
      <fill>
        <patternFill>
          <bgColor rgb="FFD9D9D9"/>
        </patternFill>
      </fill>
    </dxf>
    <dxf>
      <fill>
        <patternFill>
          <bgColor rgb="FFFCE8B2"/>
        </patternFill>
      </fill>
    </dxf>
    <dxf>
      <fill>
        <patternFill patternType="solid">
          <fgColor rgb="00FFFFFF"/>
        </patternFill>
      </fill>
    </dxf>
    <dxf>
      <fill>
        <patternFill patternType="solid">
          <fgColor rgb="FF3D3D3D"/>
          <bgColor rgb="FFFFFFFF"/>
        </patternFill>
      </fill>
    </dxf>
    <dxf>
      <font>
        <color rgb="FFFFFFFF"/>
      </font>
      <fill>
        <patternFill>
          <bgColor rgb="FF57BB51"/>
        </patternFill>
      </fill>
    </dxf>
    <dxf>
      <font>
        <color rgb="FF000000"/>
      </font>
      <fill>
        <patternFill>
          <bgColor rgb="FFFEE85B"/>
        </patternFill>
      </fill>
    </dxf>
    <dxf>
      <font>
        <color rgb="FFFFFFFF"/>
      </font>
      <fill>
        <patternFill>
          <bgColor rgb="FFFD923A"/>
        </patternFill>
      </fill>
    </dxf>
    <dxf>
      <font>
        <color rgb="FFFFFFFF"/>
      </font>
      <fill>
        <patternFill>
          <bgColor rgb="FFFC3329"/>
        </patternFill>
      </fill>
    </dxf>
    <dxf>
      <font>
        <color rgb="FFFFFFFF"/>
      </font>
      <fill>
        <patternFill>
          <bgColor rgb="FF000000"/>
        </patternFill>
      </fill>
    </dxf>
    <dxf>
      <font>
        <color rgb="FF000000"/>
      </font>
      <fill>
        <patternFill>
          <bgColor rgb="FFCCCCCC"/>
        </patternFill>
      </fill>
    </dxf>
  </dxfs>
  <colors>
    <indexedColors>
      <rgbColor rgb="FF000000"/>
      <rgbColor rgb="FFFFFFFF"/>
      <rgbColor rgb="FFFF0000"/>
      <rgbColor rgb="FF00FF00"/>
      <rgbColor rgb="FF0000FF"/>
      <rgbColor rgb="FFFEE85B"/>
      <rgbColor rgb="FFFF00FF"/>
      <rgbColor rgb="FF00FFFF"/>
      <rgbColor rgb="FF800000"/>
      <rgbColor rgb="FF008000"/>
      <rgbColor rgb="FF000080"/>
      <rgbColor rgb="FF808000"/>
      <rgbColor rgb="FF800080"/>
      <rgbColor rgb="FF008080"/>
      <rgbColor rgb="FFB7B7B7"/>
      <rgbColor rgb="FF808080"/>
      <rgbColor rgb="FF9999FF"/>
      <rgbColor rgb="FFA61D4C"/>
      <rgbColor rgb="FFF3F3F3"/>
      <rgbColor rgb="FFEFEFEF"/>
      <rgbColor rgb="FF660066"/>
      <rgbColor rgb="FFFD923A"/>
      <rgbColor rgb="FF0066CC"/>
      <rgbColor rgb="FFC9DAF8"/>
      <rgbColor rgb="FF000080"/>
      <rgbColor rgb="FFFF00FF"/>
      <rgbColor rgb="FFFFFF00"/>
      <rgbColor rgb="FF00FFFF"/>
      <rgbColor rgb="FF800080"/>
      <rgbColor rgb="FF800000"/>
      <rgbColor rgb="FF008080"/>
      <rgbColor rgb="FF0000FF"/>
      <rgbColor rgb="FF00CCFF"/>
      <rgbColor rgb="FFCCCCCC"/>
      <rgbColor rgb="FFD9D9D9"/>
      <rgbColor rgb="FFFCE8B2"/>
      <rgbColor rgb="FFA4C2F4"/>
      <rgbColor rgb="FFFF99CC"/>
      <rgbColor rgb="FFCC99FF"/>
      <rgbColor rgb="FFFCE5CD"/>
      <rgbColor rgb="FF3366FF"/>
      <rgbColor rgb="FF33CCCC"/>
      <rgbColor rgb="FF65B045"/>
      <rgbColor rgb="FFFFCC00"/>
      <rgbColor rgb="FFF7981D"/>
      <rgbColor rgb="FFFC3329"/>
      <rgbColor rgb="FF666699"/>
      <rgbColor rgb="FF999999"/>
      <rgbColor rgb="FF003366"/>
      <rgbColor rgb="FF57BB51"/>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8.png"/>
</Relationships>
</file>

<file path=xl/drawings/_rels/drawing3.xml.rels><?xml version="1.0" encoding="UTF-8"?>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Relationship Id="rId3" Type="http://schemas.openxmlformats.org/officeDocument/2006/relationships/image" Target="../media/image21.png"/><Relationship Id="rId4" Type="http://schemas.openxmlformats.org/officeDocument/2006/relationships/image" Target="../media/image22.png"/><Relationship Id="rId5" Type="http://schemas.openxmlformats.org/officeDocument/2006/relationships/image" Target="../media/image23.png"/><Relationship Id="rId6" Type="http://schemas.openxmlformats.org/officeDocument/2006/relationships/image" Target="../media/image24.png"/><Relationship Id="rId7" Type="http://schemas.openxmlformats.org/officeDocument/2006/relationships/image" Target="../media/image25.png"/><Relationship Id="rId8" Type="http://schemas.openxmlformats.org/officeDocument/2006/relationships/image" Target="../media/image26.png"/><Relationship Id="rId9" Type="http://schemas.openxmlformats.org/officeDocument/2006/relationships/image" Target="../media/image27.png"/><Relationship Id="rId10" Type="http://schemas.openxmlformats.org/officeDocument/2006/relationships/image" Target="../media/image28.png"/><Relationship Id="rId11" Type="http://schemas.openxmlformats.org/officeDocument/2006/relationships/image" Target="../media/image29.png"/><Relationship Id="rId12" Type="http://schemas.openxmlformats.org/officeDocument/2006/relationships/image" Target="../media/image30.png"/><Relationship Id="rId13" Type="http://schemas.openxmlformats.org/officeDocument/2006/relationships/image" Target="../media/image31.png"/><Relationship Id="rId14" Type="http://schemas.openxmlformats.org/officeDocument/2006/relationships/image" Target="../media/image32.png"/><Relationship Id="rId15" Type="http://schemas.openxmlformats.org/officeDocument/2006/relationships/image" Target="../media/image33.png"/><Relationship Id="rId16" Type="http://schemas.openxmlformats.org/officeDocument/2006/relationships/image" Target="../media/image34.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57240</xdr:colOff>
      <xdr:row>2</xdr:row>
      <xdr:rowOff>9720</xdr:rowOff>
    </xdr:from>
    <xdr:to>
      <xdr:col>9</xdr:col>
      <xdr:colOff>58680</xdr:colOff>
      <xdr:row>24</xdr:row>
      <xdr:rowOff>180720</xdr:rowOff>
    </xdr:to>
    <xdr:pic>
      <xdr:nvPicPr>
        <xdr:cNvPr id="0" name="image1.png" descr=""/>
        <xdr:cNvPicPr/>
      </xdr:nvPicPr>
      <xdr:blipFill>
        <a:blip r:embed="rId1"/>
        <a:stretch/>
      </xdr:blipFill>
      <xdr:spPr>
        <a:xfrm>
          <a:off x="57240" y="409680"/>
          <a:ext cx="8019720" cy="45716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2</xdr:row>
      <xdr:rowOff>0</xdr:rowOff>
    </xdr:from>
    <xdr:to>
      <xdr:col>4</xdr:col>
      <xdr:colOff>199800</xdr:colOff>
      <xdr:row>2</xdr:row>
      <xdr:rowOff>199800</xdr:rowOff>
    </xdr:to>
    <xdr:pic>
      <xdr:nvPicPr>
        <xdr:cNvPr id="1" name="image13.png" descr=""/>
        <xdr:cNvPicPr/>
      </xdr:nvPicPr>
      <xdr:blipFill>
        <a:blip r:embed="rId1"/>
        <a:stretch/>
      </xdr:blipFill>
      <xdr:spPr>
        <a:xfrm>
          <a:off x="6862320" y="399960"/>
          <a:ext cx="199800" cy="199800"/>
        </a:xfrm>
        <a:prstGeom prst="rect">
          <a:avLst/>
        </a:prstGeom>
        <a:ln w="0">
          <a:noFill/>
        </a:ln>
      </xdr:spPr>
    </xdr:pic>
    <xdr:clientData/>
  </xdr:twoCellAnchor>
  <xdr:twoCellAnchor editAs="oneCell">
    <xdr:from>
      <xdr:col>4</xdr:col>
      <xdr:colOff>0</xdr:colOff>
      <xdr:row>3</xdr:row>
      <xdr:rowOff>0</xdr:rowOff>
    </xdr:from>
    <xdr:to>
      <xdr:col>4</xdr:col>
      <xdr:colOff>199800</xdr:colOff>
      <xdr:row>3</xdr:row>
      <xdr:rowOff>199800</xdr:rowOff>
    </xdr:to>
    <xdr:pic>
      <xdr:nvPicPr>
        <xdr:cNvPr id="2" name="image14.png" descr=""/>
        <xdr:cNvPicPr/>
      </xdr:nvPicPr>
      <xdr:blipFill>
        <a:blip r:embed="rId2"/>
        <a:stretch/>
      </xdr:blipFill>
      <xdr:spPr>
        <a:xfrm>
          <a:off x="6862320" y="600120"/>
          <a:ext cx="199800" cy="199800"/>
        </a:xfrm>
        <a:prstGeom prst="rect">
          <a:avLst/>
        </a:prstGeom>
        <a:ln w="0">
          <a:noFill/>
        </a:ln>
      </xdr:spPr>
    </xdr:pic>
    <xdr:clientData/>
  </xdr:twoCellAnchor>
  <xdr:twoCellAnchor editAs="oneCell">
    <xdr:from>
      <xdr:col>4</xdr:col>
      <xdr:colOff>0</xdr:colOff>
      <xdr:row>4</xdr:row>
      <xdr:rowOff>0</xdr:rowOff>
    </xdr:from>
    <xdr:to>
      <xdr:col>4</xdr:col>
      <xdr:colOff>199800</xdr:colOff>
      <xdr:row>4</xdr:row>
      <xdr:rowOff>199800</xdr:rowOff>
    </xdr:to>
    <xdr:pic>
      <xdr:nvPicPr>
        <xdr:cNvPr id="3" name="image7.png" descr=""/>
        <xdr:cNvPicPr/>
      </xdr:nvPicPr>
      <xdr:blipFill>
        <a:blip r:embed="rId3"/>
        <a:stretch/>
      </xdr:blipFill>
      <xdr:spPr>
        <a:xfrm>
          <a:off x="6862320" y="800280"/>
          <a:ext cx="199800" cy="199800"/>
        </a:xfrm>
        <a:prstGeom prst="rect">
          <a:avLst/>
        </a:prstGeom>
        <a:ln w="0">
          <a:noFill/>
        </a:ln>
      </xdr:spPr>
    </xdr:pic>
    <xdr:clientData/>
  </xdr:twoCellAnchor>
  <xdr:twoCellAnchor editAs="oneCell">
    <xdr:from>
      <xdr:col>4</xdr:col>
      <xdr:colOff>0</xdr:colOff>
      <xdr:row>5</xdr:row>
      <xdr:rowOff>0</xdr:rowOff>
    </xdr:from>
    <xdr:to>
      <xdr:col>4</xdr:col>
      <xdr:colOff>199800</xdr:colOff>
      <xdr:row>5</xdr:row>
      <xdr:rowOff>199800</xdr:rowOff>
    </xdr:to>
    <xdr:pic>
      <xdr:nvPicPr>
        <xdr:cNvPr id="4" name="image10.png" descr=""/>
        <xdr:cNvPicPr/>
      </xdr:nvPicPr>
      <xdr:blipFill>
        <a:blip r:embed="rId4"/>
        <a:stretch/>
      </xdr:blipFill>
      <xdr:spPr>
        <a:xfrm>
          <a:off x="6862320" y="1000080"/>
          <a:ext cx="199800" cy="199800"/>
        </a:xfrm>
        <a:prstGeom prst="rect">
          <a:avLst/>
        </a:prstGeom>
        <a:ln w="0">
          <a:noFill/>
        </a:ln>
      </xdr:spPr>
    </xdr:pic>
    <xdr:clientData/>
  </xdr:twoCellAnchor>
  <xdr:twoCellAnchor editAs="oneCell">
    <xdr:from>
      <xdr:col>4</xdr:col>
      <xdr:colOff>0</xdr:colOff>
      <xdr:row>6</xdr:row>
      <xdr:rowOff>0</xdr:rowOff>
    </xdr:from>
    <xdr:to>
      <xdr:col>4</xdr:col>
      <xdr:colOff>199800</xdr:colOff>
      <xdr:row>6</xdr:row>
      <xdr:rowOff>199800</xdr:rowOff>
    </xdr:to>
    <xdr:pic>
      <xdr:nvPicPr>
        <xdr:cNvPr id="5" name="image8.png" descr=""/>
        <xdr:cNvPicPr/>
      </xdr:nvPicPr>
      <xdr:blipFill>
        <a:blip r:embed="rId5"/>
        <a:stretch/>
      </xdr:blipFill>
      <xdr:spPr>
        <a:xfrm>
          <a:off x="6862320" y="1200240"/>
          <a:ext cx="199800" cy="199800"/>
        </a:xfrm>
        <a:prstGeom prst="rect">
          <a:avLst/>
        </a:prstGeom>
        <a:ln w="0">
          <a:noFill/>
        </a:ln>
      </xdr:spPr>
    </xdr:pic>
    <xdr:clientData/>
  </xdr:twoCellAnchor>
  <xdr:twoCellAnchor editAs="oneCell">
    <xdr:from>
      <xdr:col>4</xdr:col>
      <xdr:colOff>0</xdr:colOff>
      <xdr:row>7</xdr:row>
      <xdr:rowOff>0</xdr:rowOff>
    </xdr:from>
    <xdr:to>
      <xdr:col>4</xdr:col>
      <xdr:colOff>199800</xdr:colOff>
      <xdr:row>7</xdr:row>
      <xdr:rowOff>199800</xdr:rowOff>
    </xdr:to>
    <xdr:pic>
      <xdr:nvPicPr>
        <xdr:cNvPr id="6" name="image11.png" descr=""/>
        <xdr:cNvPicPr/>
      </xdr:nvPicPr>
      <xdr:blipFill>
        <a:blip r:embed="rId6"/>
        <a:stretch/>
      </xdr:blipFill>
      <xdr:spPr>
        <a:xfrm>
          <a:off x="6862320" y="1400040"/>
          <a:ext cx="199800" cy="199800"/>
        </a:xfrm>
        <a:prstGeom prst="rect">
          <a:avLst/>
        </a:prstGeom>
        <a:ln w="0">
          <a:noFill/>
        </a:ln>
      </xdr:spPr>
    </xdr:pic>
    <xdr:clientData/>
  </xdr:twoCellAnchor>
  <xdr:twoCellAnchor editAs="oneCell">
    <xdr:from>
      <xdr:col>4</xdr:col>
      <xdr:colOff>0</xdr:colOff>
      <xdr:row>8</xdr:row>
      <xdr:rowOff>0</xdr:rowOff>
    </xdr:from>
    <xdr:to>
      <xdr:col>4</xdr:col>
      <xdr:colOff>199800</xdr:colOff>
      <xdr:row>8</xdr:row>
      <xdr:rowOff>199800</xdr:rowOff>
    </xdr:to>
    <xdr:pic>
      <xdr:nvPicPr>
        <xdr:cNvPr id="7" name="image6.png" descr=""/>
        <xdr:cNvPicPr/>
      </xdr:nvPicPr>
      <xdr:blipFill>
        <a:blip r:embed="rId7"/>
        <a:stretch/>
      </xdr:blipFill>
      <xdr:spPr>
        <a:xfrm>
          <a:off x="6862320" y="1600200"/>
          <a:ext cx="199800" cy="199800"/>
        </a:xfrm>
        <a:prstGeom prst="rect">
          <a:avLst/>
        </a:prstGeom>
        <a:ln w="0">
          <a:noFill/>
        </a:ln>
      </xdr:spPr>
    </xdr:pic>
    <xdr:clientData/>
  </xdr:twoCellAnchor>
  <xdr:twoCellAnchor editAs="oneCell">
    <xdr:from>
      <xdr:col>4</xdr:col>
      <xdr:colOff>0</xdr:colOff>
      <xdr:row>9</xdr:row>
      <xdr:rowOff>0</xdr:rowOff>
    </xdr:from>
    <xdr:to>
      <xdr:col>4</xdr:col>
      <xdr:colOff>199800</xdr:colOff>
      <xdr:row>9</xdr:row>
      <xdr:rowOff>199800</xdr:rowOff>
    </xdr:to>
    <xdr:pic>
      <xdr:nvPicPr>
        <xdr:cNvPr id="8" name="image9.png" descr=""/>
        <xdr:cNvPicPr/>
      </xdr:nvPicPr>
      <xdr:blipFill>
        <a:blip r:embed="rId8"/>
        <a:stretch/>
      </xdr:blipFill>
      <xdr:spPr>
        <a:xfrm>
          <a:off x="6862320" y="1800360"/>
          <a:ext cx="199800" cy="199800"/>
        </a:xfrm>
        <a:prstGeom prst="rect">
          <a:avLst/>
        </a:prstGeom>
        <a:ln w="0">
          <a:noFill/>
        </a:ln>
      </xdr:spPr>
    </xdr:pic>
    <xdr:clientData/>
  </xdr:twoCellAnchor>
  <xdr:twoCellAnchor editAs="oneCell">
    <xdr:from>
      <xdr:col>4</xdr:col>
      <xdr:colOff>0</xdr:colOff>
      <xdr:row>10</xdr:row>
      <xdr:rowOff>0</xdr:rowOff>
    </xdr:from>
    <xdr:to>
      <xdr:col>4</xdr:col>
      <xdr:colOff>199800</xdr:colOff>
      <xdr:row>10</xdr:row>
      <xdr:rowOff>199800</xdr:rowOff>
    </xdr:to>
    <xdr:pic>
      <xdr:nvPicPr>
        <xdr:cNvPr id="9" name="image4.png" descr=""/>
        <xdr:cNvPicPr/>
      </xdr:nvPicPr>
      <xdr:blipFill>
        <a:blip r:embed="rId9"/>
        <a:stretch/>
      </xdr:blipFill>
      <xdr:spPr>
        <a:xfrm>
          <a:off x="6862320" y="2000160"/>
          <a:ext cx="199800" cy="199800"/>
        </a:xfrm>
        <a:prstGeom prst="rect">
          <a:avLst/>
        </a:prstGeom>
        <a:ln w="0">
          <a:noFill/>
        </a:ln>
      </xdr:spPr>
    </xdr:pic>
    <xdr:clientData/>
  </xdr:twoCellAnchor>
  <xdr:twoCellAnchor editAs="oneCell">
    <xdr:from>
      <xdr:col>6</xdr:col>
      <xdr:colOff>0</xdr:colOff>
      <xdr:row>77</xdr:row>
      <xdr:rowOff>0</xdr:rowOff>
    </xdr:from>
    <xdr:to>
      <xdr:col>6</xdr:col>
      <xdr:colOff>199800</xdr:colOff>
      <xdr:row>77</xdr:row>
      <xdr:rowOff>199800</xdr:rowOff>
    </xdr:to>
    <xdr:pic>
      <xdr:nvPicPr>
        <xdr:cNvPr id="10" name="image2.png" descr=""/>
        <xdr:cNvPicPr/>
      </xdr:nvPicPr>
      <xdr:blipFill>
        <a:blip r:embed="rId10"/>
        <a:stretch/>
      </xdr:blipFill>
      <xdr:spPr>
        <a:xfrm>
          <a:off x="10593000" y="15401880"/>
          <a:ext cx="199800" cy="199800"/>
        </a:xfrm>
        <a:prstGeom prst="rect">
          <a:avLst/>
        </a:prstGeom>
        <a:ln w="0">
          <a:noFill/>
        </a:ln>
      </xdr:spPr>
    </xdr:pic>
    <xdr:clientData/>
  </xdr:twoCellAnchor>
  <xdr:twoCellAnchor editAs="oneCell">
    <xdr:from>
      <xdr:col>6</xdr:col>
      <xdr:colOff>0</xdr:colOff>
      <xdr:row>78</xdr:row>
      <xdr:rowOff>0</xdr:rowOff>
    </xdr:from>
    <xdr:to>
      <xdr:col>6</xdr:col>
      <xdr:colOff>199800</xdr:colOff>
      <xdr:row>78</xdr:row>
      <xdr:rowOff>199800</xdr:rowOff>
    </xdr:to>
    <xdr:pic>
      <xdr:nvPicPr>
        <xdr:cNvPr id="11" name="image5.png" descr=""/>
        <xdr:cNvPicPr/>
      </xdr:nvPicPr>
      <xdr:blipFill>
        <a:blip r:embed="rId11"/>
        <a:stretch/>
      </xdr:blipFill>
      <xdr:spPr>
        <a:xfrm>
          <a:off x="10593000" y="15602040"/>
          <a:ext cx="199800" cy="199800"/>
        </a:xfrm>
        <a:prstGeom prst="rect">
          <a:avLst/>
        </a:prstGeom>
        <a:ln w="0">
          <a:noFill/>
        </a:ln>
      </xdr:spPr>
    </xdr:pic>
    <xdr:clientData/>
  </xdr:twoCellAnchor>
  <xdr:twoCellAnchor editAs="oneCell">
    <xdr:from>
      <xdr:col>6</xdr:col>
      <xdr:colOff>0</xdr:colOff>
      <xdr:row>79</xdr:row>
      <xdr:rowOff>0</xdr:rowOff>
    </xdr:from>
    <xdr:to>
      <xdr:col>6</xdr:col>
      <xdr:colOff>199800</xdr:colOff>
      <xdr:row>79</xdr:row>
      <xdr:rowOff>199800</xdr:rowOff>
    </xdr:to>
    <xdr:pic>
      <xdr:nvPicPr>
        <xdr:cNvPr id="12" name="image3.png" descr=""/>
        <xdr:cNvPicPr/>
      </xdr:nvPicPr>
      <xdr:blipFill>
        <a:blip r:embed="rId12"/>
        <a:stretch/>
      </xdr:blipFill>
      <xdr:spPr>
        <a:xfrm>
          <a:off x="10593000" y="15801840"/>
          <a:ext cx="199800" cy="199800"/>
        </a:xfrm>
        <a:prstGeom prst="rect">
          <a:avLst/>
        </a:prstGeom>
        <a:ln w="0">
          <a:noFill/>
        </a:ln>
      </xdr:spPr>
    </xdr:pic>
    <xdr:clientData/>
  </xdr:twoCellAnchor>
  <xdr:twoCellAnchor editAs="oneCell">
    <xdr:from>
      <xdr:col>6</xdr:col>
      <xdr:colOff>0</xdr:colOff>
      <xdr:row>80</xdr:row>
      <xdr:rowOff>0</xdr:rowOff>
    </xdr:from>
    <xdr:to>
      <xdr:col>6</xdr:col>
      <xdr:colOff>237600</xdr:colOff>
      <xdr:row>80</xdr:row>
      <xdr:rowOff>199800</xdr:rowOff>
    </xdr:to>
    <xdr:pic>
      <xdr:nvPicPr>
        <xdr:cNvPr id="13" name="image12.png" descr=""/>
        <xdr:cNvPicPr/>
      </xdr:nvPicPr>
      <xdr:blipFill>
        <a:blip r:embed="rId13"/>
        <a:stretch/>
      </xdr:blipFill>
      <xdr:spPr>
        <a:xfrm>
          <a:off x="10593000" y="16002000"/>
          <a:ext cx="237600" cy="199800"/>
        </a:xfrm>
        <a:prstGeom prst="rect">
          <a:avLst/>
        </a:prstGeom>
        <a:ln w="0">
          <a:noFill/>
        </a:ln>
      </xdr:spPr>
    </xdr:pic>
    <xdr:clientData/>
  </xdr:twoCellAnchor>
  <xdr:twoCellAnchor editAs="oneCell">
    <xdr:from>
      <xdr:col>6</xdr:col>
      <xdr:colOff>0</xdr:colOff>
      <xdr:row>81</xdr:row>
      <xdr:rowOff>0</xdr:rowOff>
    </xdr:from>
    <xdr:to>
      <xdr:col>6</xdr:col>
      <xdr:colOff>275760</xdr:colOff>
      <xdr:row>81</xdr:row>
      <xdr:rowOff>199800</xdr:rowOff>
    </xdr:to>
    <xdr:pic>
      <xdr:nvPicPr>
        <xdr:cNvPr id="14" name="image15.png" descr=""/>
        <xdr:cNvPicPr/>
      </xdr:nvPicPr>
      <xdr:blipFill>
        <a:blip r:embed="rId14"/>
        <a:stretch/>
      </xdr:blipFill>
      <xdr:spPr>
        <a:xfrm>
          <a:off x="10593000" y="16202160"/>
          <a:ext cx="275760" cy="199800"/>
        </a:xfrm>
        <a:prstGeom prst="rect">
          <a:avLst/>
        </a:prstGeom>
        <a:ln w="0">
          <a:noFill/>
        </a:ln>
      </xdr:spPr>
    </xdr:pic>
    <xdr:clientData/>
  </xdr:twoCellAnchor>
  <xdr:twoCellAnchor editAs="oneCell">
    <xdr:from>
      <xdr:col>6</xdr:col>
      <xdr:colOff>0</xdr:colOff>
      <xdr:row>82</xdr:row>
      <xdr:rowOff>0</xdr:rowOff>
    </xdr:from>
    <xdr:to>
      <xdr:col>6</xdr:col>
      <xdr:colOff>275760</xdr:colOff>
      <xdr:row>82</xdr:row>
      <xdr:rowOff>199800</xdr:rowOff>
    </xdr:to>
    <xdr:pic>
      <xdr:nvPicPr>
        <xdr:cNvPr id="15" name="image16.png" descr=""/>
        <xdr:cNvPicPr/>
      </xdr:nvPicPr>
      <xdr:blipFill>
        <a:blip r:embed="rId15"/>
        <a:stretch/>
      </xdr:blipFill>
      <xdr:spPr>
        <a:xfrm>
          <a:off x="10593000" y="16401960"/>
          <a:ext cx="275760" cy="199800"/>
        </a:xfrm>
        <a:prstGeom prst="rect">
          <a:avLst/>
        </a:prstGeom>
        <a:ln w="0">
          <a:noFill/>
        </a:ln>
      </xdr:spPr>
    </xdr:pic>
    <xdr:clientData/>
  </xdr:twoCellAnchor>
  <xdr:twoCellAnchor editAs="oneCell">
    <xdr:from>
      <xdr:col>6</xdr:col>
      <xdr:colOff>0</xdr:colOff>
      <xdr:row>88</xdr:row>
      <xdr:rowOff>0</xdr:rowOff>
    </xdr:from>
    <xdr:to>
      <xdr:col>6</xdr:col>
      <xdr:colOff>171000</xdr:colOff>
      <xdr:row>88</xdr:row>
      <xdr:rowOff>199800</xdr:rowOff>
    </xdr:to>
    <xdr:pic>
      <xdr:nvPicPr>
        <xdr:cNvPr id="16" name="image17.png" descr=""/>
        <xdr:cNvPicPr/>
      </xdr:nvPicPr>
      <xdr:blipFill>
        <a:blip r:embed="rId16"/>
        <a:stretch/>
      </xdr:blipFill>
      <xdr:spPr>
        <a:xfrm>
          <a:off x="10593000" y="17602200"/>
          <a:ext cx="171000" cy="19980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hyperlink" Target="https://stackoverflow.com/questions/59453039/how-do-i-keep-google-appscript-triggers-when-a-copy-is-made-of-a-sheet" TargetMode="External"/><Relationship Id="rId2"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georgia-avalanche-report.fly.dev/" TargetMode="External"/><Relationship Id="rId3" Type="http://schemas.openxmlformats.org/officeDocument/2006/relationships/hyperlink" Target="https://github.com/kellpossible/avalanche-report" TargetMode="External"/><Relationship Id="rId4" Type="http://schemas.openxmlformats.org/officeDocument/2006/relationships/drawing" Target="../drawings/drawing3.xml"/><Relationship Id="rId5"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P65"/>
  <sheetViews>
    <sheetView showFormulas="false" showGridLines="true" showRowColHeaders="true" showZeros="true" rightToLeft="false" tabSelected="true" showOutlineSymbols="true" defaultGridColor="true" view="normal" topLeftCell="A27" colorId="64" zoomScale="100" zoomScaleNormal="100" zoomScalePageLayoutView="100" workbookViewId="0">
      <selection pane="topLeft" activeCell="G34" activeCellId="0" sqref="G34"/>
    </sheetView>
  </sheetViews>
  <sheetFormatPr defaultColWidth="12.640625" defaultRowHeight="15.75" zeroHeight="false" outlineLevelRow="0" outlineLevelCol="0"/>
  <cols>
    <col collapsed="false" customWidth="true" hidden="false" outlineLevel="0" max="1" min="1" style="0" width="17.38"/>
    <col collapsed="false" customWidth="true" hidden="false" outlineLevel="0" max="2" min="2" style="0" width="15.38"/>
    <col collapsed="false" customWidth="true" hidden="false" outlineLevel="0" max="3" min="3" style="0" width="17.51"/>
    <col collapsed="false" customWidth="true" hidden="false" outlineLevel="0" max="4" min="4" style="0" width="15.75"/>
    <col collapsed="false" customWidth="true" hidden="false" outlineLevel="0" max="5" min="5" style="0" width="14.24"/>
    <col collapsed="false" customWidth="true" hidden="false" outlineLevel="0" max="6" min="6" style="0" width="15.38"/>
    <col collapsed="false" customWidth="true" hidden="false" outlineLevel="0" max="7" min="7" style="0" width="19.12"/>
    <col collapsed="false" customWidth="true" hidden="false" outlineLevel="0" max="8" min="8" style="0" width="17.13"/>
    <col collapsed="false" customWidth="true" hidden="false" outlineLevel="0" max="9" min="9" style="0" width="17.63"/>
    <col collapsed="false" customWidth="true" hidden="false" outlineLevel="0" max="10" min="10" style="0" width="19.25"/>
    <col collapsed="false" customWidth="true" hidden="false" outlineLevel="0" max="11" min="11" style="0" width="13.75"/>
    <col collapsed="false" customWidth="true" hidden="false" outlineLevel="0" max="12" min="12" style="0" width="15.26"/>
    <col collapsed="false" customWidth="true" hidden="false" outlineLevel="0" max="13" min="13" style="0" width="15.38"/>
  </cols>
  <sheetData>
    <row r="1" customFormat="false" ht="15.75" hidden="false" customHeight="false" outlineLevel="0" collapsed="false">
      <c r="A1" s="1" t="s">
        <v>0</v>
      </c>
      <c r="B1" s="1"/>
      <c r="C1" s="1"/>
      <c r="D1" s="1"/>
      <c r="E1" s="1"/>
      <c r="F1" s="1"/>
      <c r="G1" s="1"/>
      <c r="H1" s="1"/>
      <c r="I1" s="1"/>
      <c r="J1" s="1"/>
      <c r="K1" s="1"/>
      <c r="L1" s="1"/>
      <c r="M1" s="1"/>
    </row>
    <row r="2" customFormat="false" ht="15.75" hidden="false" customHeight="false" outlineLevel="0" collapsed="false">
      <c r="A2" s="2" t="s">
        <v>1</v>
      </c>
      <c r="B2" s="3" t="s">
        <v>2</v>
      </c>
      <c r="C2" s="2" t="e">
        <f aca="false">LOCALIZE("print-language-heading", form_language)</f>
        <v>#VALUE!</v>
      </c>
      <c r="D2" s="3" t="s">
        <v>2</v>
      </c>
      <c r="E2" s="4" t="s">
        <v>3</v>
      </c>
      <c r="F2" s="4"/>
      <c r="G2" s="5" t="s">
        <v>4</v>
      </c>
    </row>
    <row r="3" customFormat="false" ht="15.75" hidden="false" customHeight="false" outlineLevel="0" collapsed="false">
      <c r="A3" s="6" t="e">
        <f aca="false">LOCALIZE("forecast-area-heading", form_language)</f>
        <v>#VALUE!</v>
      </c>
      <c r="B3" s="5" t="s">
        <v>5</v>
      </c>
      <c r="C3" s="6" t="e">
        <f aca="false">LOCALIZE("forecast-date-heading", form_language)</f>
        <v>#VALUE!</v>
      </c>
      <c r="D3" s="7" t="n">
        <v>44964</v>
      </c>
      <c r="E3" s="8" t="e">
        <f aca="false">LOCALIZE("forecast-time-heading", form_language)</f>
        <v>#VALUE!</v>
      </c>
      <c r="F3" s="8"/>
      <c r="G3" s="9" t="n">
        <v>0.791666666666667</v>
      </c>
    </row>
    <row r="4" customFormat="false" ht="15.75" hidden="false" customHeight="false" outlineLevel="0" collapsed="false">
      <c r="A4" s="6" t="e">
        <f aca="false">LOCALIZE("forecast-forecaster-heading", form_language)</f>
        <v>#VALUE!</v>
      </c>
      <c r="B4" s="10" t="s">
        <v>6</v>
      </c>
      <c r="C4" s="10"/>
      <c r="D4" s="8" t="e">
        <f aca="false">CONCATENATE(LOCALIZE("forecaster-organisation-heading", form_language), " ", LOCALIZE("optional-field-heading", form_language))</f>
        <v>#VALUE!</v>
      </c>
      <c r="E4" s="8"/>
      <c r="F4" s="10" t="s">
        <v>7</v>
      </c>
      <c r="G4" s="10"/>
      <c r="H4" s="6" t="e">
        <f aca="false">LOCALIZE("forecaster-publish-heading", form_language)</f>
        <v>#VALUE!</v>
      </c>
      <c r="I4" s="10" t="s">
        <v>8</v>
      </c>
      <c r="J4" s="10"/>
      <c r="K4" s="11"/>
    </row>
    <row r="5" customFormat="false" ht="15.75" hidden="false" customHeight="false" outlineLevel="0" collapsed="false">
      <c r="A5" s="6" t="e">
        <f aca="false">LOCALIZE("forecast-supervisor-heading", form_language)</f>
        <v>#VALUE!</v>
      </c>
      <c r="B5" s="12"/>
      <c r="C5" s="12"/>
      <c r="D5" s="8" t="e">
        <f aca="false">CONCATENATE(LOCALIZE("forecaster-organisation-heading", form_language), " ", LOCALIZE("optional-field-heading", form_language))</f>
        <v>#VALUE!</v>
      </c>
      <c r="E5" s="8"/>
      <c r="F5" s="12"/>
      <c r="G5" s="12"/>
      <c r="H5" s="6" t="e">
        <f aca="false">LOCALIZE("forecaster-publish-heading", form_language)</f>
        <v>#VALUE!</v>
      </c>
      <c r="I5" s="10" t="s">
        <v>9</v>
      </c>
      <c r="J5" s="10"/>
      <c r="K5" s="11"/>
    </row>
    <row r="6" customFormat="false" ht="15.75" hidden="false" customHeight="false" outlineLevel="0" collapsed="false">
      <c r="A6" s="4" t="e">
        <f aca="false">LOCALIZE("spreadsheet-name-heading", form_language)</f>
        <v>#VALUE!</v>
      </c>
      <c r="B6" s="4"/>
      <c r="C6" s="13" t="e">
        <f aca="false">IFERROR(CONCATENATE($B$3, "_", FORMATISO8601($D$3 + $G$3), "_", NAMEINITIALS($B$4), IF(ISBLANK($B$5), "", CONCATENATE("(", NAMEINITIALS($B$5), ")"))), LOCALIZE("unable-to-calculate-name-error", form_language))</f>
        <v>#VALUE!</v>
      </c>
      <c r="D6" s="13"/>
      <c r="E6" s="13"/>
      <c r="F6" s="13"/>
      <c r="G6" s="11"/>
      <c r="K6" s="11"/>
    </row>
    <row r="7" customFormat="false" ht="18.75" hidden="false" customHeight="true" outlineLevel="0" collapsed="false">
      <c r="A7" s="14" t="e">
        <f aca="false">LOCALIZE("recent-relevant-observations-heading", form_language)</f>
        <v>#VALUE!</v>
      </c>
      <c r="B7" s="14"/>
      <c r="C7" s="14"/>
      <c r="D7" s="14"/>
      <c r="E7" s="14"/>
      <c r="F7" s="14"/>
      <c r="G7" s="15"/>
      <c r="H7" s="15"/>
      <c r="I7" s="15"/>
    </row>
    <row r="8" customFormat="false" ht="45" hidden="false" customHeight="true" outlineLevel="0" collapsed="false">
      <c r="A8" s="16" t="s">
        <v>10</v>
      </c>
      <c r="B8" s="16"/>
      <c r="C8" s="16"/>
      <c r="D8" s="16"/>
      <c r="E8" s="16"/>
      <c r="F8" s="16"/>
    </row>
    <row r="9" customFormat="false" ht="16.5" hidden="false" customHeight="true" outlineLevel="0" collapsed="false">
      <c r="A9" s="14" t="e">
        <f aca="false">LOCALIZE("forecast-changes-heading", form_language)</f>
        <v>#VALUE!</v>
      </c>
      <c r="B9" s="14"/>
      <c r="C9" s="14"/>
      <c r="D9" s="14"/>
      <c r="E9" s="14"/>
      <c r="F9" s="14"/>
      <c r="G9" s="15"/>
      <c r="H9" s="15"/>
      <c r="I9" s="15"/>
      <c r="J9" s="15"/>
      <c r="K9" s="15"/>
      <c r="L9" s="11"/>
    </row>
    <row r="10" customFormat="false" ht="48.75" hidden="false" customHeight="true" outlineLevel="0" collapsed="false">
      <c r="A10" s="16" t="s">
        <v>11</v>
      </c>
      <c r="B10" s="16"/>
      <c r="C10" s="16"/>
      <c r="D10" s="16"/>
      <c r="E10" s="16"/>
      <c r="F10" s="16"/>
    </row>
    <row r="11" customFormat="false" ht="16.5" hidden="false" customHeight="true" outlineLevel="0" collapsed="false">
      <c r="A11" s="14" t="e">
        <f aca="false">LOCALIZE("weather-forecast-heading", form_language)</f>
        <v>#VALUE!</v>
      </c>
      <c r="B11" s="14"/>
      <c r="C11" s="14"/>
      <c r="D11" s="14"/>
      <c r="E11" s="14"/>
      <c r="F11" s="14"/>
      <c r="G11" s="15"/>
      <c r="H11" s="15"/>
      <c r="I11" s="15"/>
      <c r="J11" s="15"/>
      <c r="K11" s="15"/>
      <c r="L11" s="11"/>
    </row>
    <row r="12" customFormat="false" ht="57" hidden="false" customHeight="true" outlineLevel="0" collapsed="false">
      <c r="A12" s="17" t="s">
        <v>12</v>
      </c>
      <c r="B12" s="17"/>
      <c r="C12" s="17"/>
      <c r="D12" s="17"/>
      <c r="E12" s="17"/>
      <c r="F12" s="17"/>
      <c r="M12" s="18"/>
      <c r="N12" s="19"/>
    </row>
    <row r="13" customFormat="false" ht="15.75" hidden="false" customHeight="false" outlineLevel="0" collapsed="false">
      <c r="A13" s="20" t="e">
        <f aca="false">LOCALIZE("forecast-valid-for-days-heading", form_language)</f>
        <v>#VALUE!</v>
      </c>
      <c r="B13" s="21" t="e">
        <f aca="false">LOCALIZE("forecast-valid-until-heading", form_language)</f>
        <v>#VALUE!</v>
      </c>
      <c r="C13" s="21"/>
      <c r="D13" s="11"/>
      <c r="E13" s="11"/>
      <c r="F13" s="11"/>
      <c r="G13" s="11"/>
      <c r="H13" s="11"/>
      <c r="I13" s="11"/>
      <c r="J13" s="11"/>
      <c r="K13" s="11"/>
      <c r="L13" s="11"/>
      <c r="M13" s="11"/>
      <c r="N13" s="11"/>
      <c r="O13" s="11"/>
      <c r="P13" s="11"/>
    </row>
    <row r="14" customFormat="false" ht="15.75" hidden="false" customHeight="false" outlineLevel="0" collapsed="false">
      <c r="A14" s="22" t="n">
        <v>2</v>
      </c>
      <c r="B14" s="23" t="e">
        <f aca="false">FORMATDATETIME(Form!$D$3 + Form!$G$3 + Form!$A$14, form_language)</f>
        <v>#VALUE!</v>
      </c>
      <c r="C14" s="23"/>
      <c r="D14" s="11"/>
      <c r="E14" s="11"/>
      <c r="F14" s="11"/>
      <c r="G14" s="11"/>
      <c r="H14" s="11"/>
      <c r="I14" s="11"/>
      <c r="J14" s="11"/>
      <c r="K14" s="11"/>
      <c r="L14" s="11"/>
      <c r="M14" s="11"/>
      <c r="N14" s="11"/>
      <c r="O14" s="11"/>
      <c r="P14" s="11"/>
    </row>
    <row r="15" customFormat="false" ht="15.75" hidden="false" customHeight="false" outlineLevel="0" collapsed="false">
      <c r="A15" s="24" t="e">
        <f aca="false">LOCALIZE("avalanche-problem-number-heading", form_language)</f>
        <v>#VALUE!</v>
      </c>
      <c r="B15" s="25" t="e">
        <f aca="false">LOCALIZE("avalanche-problems-heading", form_language)</f>
        <v>#VALUE!</v>
      </c>
      <c r="C15" s="25"/>
      <c r="D15" s="25"/>
      <c r="E15" s="25"/>
      <c r="F15" s="25"/>
      <c r="G15" s="25"/>
      <c r="H15" s="25"/>
      <c r="I15" s="25"/>
      <c r="J15" s="25"/>
      <c r="K15" s="25"/>
      <c r="L15" s="25"/>
      <c r="M15" s="25"/>
      <c r="N15" s="25"/>
      <c r="O15" s="25"/>
      <c r="P15" s="25"/>
    </row>
    <row r="16" customFormat="false" ht="30" hidden="false" customHeight="true" outlineLevel="0" collapsed="false">
      <c r="A16" s="26" t="b">
        <f aca="false">TRUE()</f>
        <v>1</v>
      </c>
      <c r="B16" s="27" t="str">
        <f aca="false" t="array" ref="B16:B16">IFERROR(xlookup(C17, Terms!$C$3:$C$11, Terms!$E$3:$E$11), "")</f>
        <v/>
      </c>
      <c r="C16" s="28" t="e">
        <f aca="false">LOCALIZE("problem-type-heading", form_language)</f>
        <v>#VALUE!</v>
      </c>
      <c r="D16" s="28" t="e">
        <f aca="false">LOCALIZE("elevation-zones-heading", form_language)</f>
        <v>#VALUE!</v>
      </c>
      <c r="E16" s="28"/>
      <c r="F16" s="28"/>
      <c r="G16" s="28" t="e">
        <f aca="false">LOCALIZE("slope-aspects-heading", form_language)</f>
        <v>#VALUE!</v>
      </c>
      <c r="H16" s="28" t="e">
        <f aca="false">LOCALIZE("sensitivity-heading", form_language)</f>
        <v>#VALUE!</v>
      </c>
      <c r="I16" s="28" t="e">
        <f aca="false">LOCALIZE("distribution-heading", form_language)</f>
        <v>#VALUE!</v>
      </c>
      <c r="J16" s="28" t="e">
        <f aca="false">LOCALIZE("avalanche-size-heading", form_language)</f>
        <v>#VALUE!</v>
      </c>
      <c r="K16" s="28" t="e">
        <f aca="false">LOCALIZE("problem-time-of-day", form_language)</f>
        <v>#VALUE!</v>
      </c>
      <c r="L16" s="28" t="e">
        <f aca="false">LOCALIZE("trend-heading", form_language)</f>
        <v>#VALUE!</v>
      </c>
      <c r="M16" s="28" t="e">
        <f aca="false">LOCALIZE("confidence-heading", form_language)</f>
        <v>#VALUE!</v>
      </c>
      <c r="N16" s="29" t="e">
        <f aca="false">image(CONCATENATE(server_url, "/diagrams/aspect_elevation.png?", textjoin("&amp;", TRUE(), IF(Form!F17, CONCATENATE("high_alpine=",SUBSTITUTE(Form!G17, " ", "")),""), IF(Form!F18, CONCATENATE("alpine=",SUBSTITUTE(Form!G17, " ", "")),""), IF(Form!F19, CONCATENATE("sub_alpine=",SUBSTITUTE(Form!G17, " ", "")),""), CONCATENATE("high_alpine_text=", encodeurl(LOCALIZE("elevation-zone-high-alpine", form_language))), CONCATENATE("alpine_text=", encodeurl(LOCALIZE("elevation-zone-alpine", form_language))), CONCATENATE("sub_alpine_text=", encodeurl(LOCALIZE("elevation-zone-sub-alpine", form_language)))), "#", image_seed))</f>
        <v>#VALUE!</v>
      </c>
      <c r="O16" s="29"/>
      <c r="P16" s="29"/>
    </row>
    <row r="17" customFormat="false" ht="18.75" hidden="false" customHeight="true" outlineLevel="0" collapsed="false">
      <c r="A17" s="30" t="n">
        <v>1</v>
      </c>
      <c r="B17" s="27"/>
      <c r="C17" s="5" t="s">
        <v>13</v>
      </c>
      <c r="D17" s="31" t="e">
        <f aca="false">LOCALIZE("elevation-zone-high-alpine", form_language)</f>
        <v>#VALUE!</v>
      </c>
      <c r="E17" s="32" t="str">
        <f aca="false">IFERROR(__xludf.dummyfunction("CONCAT(""&gt; "", TRIM(INDEX(SPLIT(VLOOKUP(forecast_area, Terms!$C$89:$F$96, 4), "",""), 0, 1)))"),"&gt; 2600m")</f>
        <v>&gt; 2600m</v>
      </c>
      <c r="F17" s="33" t="b">
        <f aca="false">TRUE()</f>
        <v>1</v>
      </c>
      <c r="G17" s="5" t="s">
        <v>14</v>
      </c>
      <c r="H17" s="5" t="s">
        <v>15</v>
      </c>
      <c r="I17" s="5" t="s">
        <v>16</v>
      </c>
      <c r="J17" s="5" t="n">
        <v>2</v>
      </c>
      <c r="K17" s="5" t="s">
        <v>17</v>
      </c>
      <c r="L17" s="5" t="s">
        <v>18</v>
      </c>
      <c r="M17" s="5" t="s">
        <v>19</v>
      </c>
      <c r="N17" s="29"/>
      <c r="O17" s="29"/>
      <c r="P17" s="29"/>
    </row>
    <row r="18" customFormat="false" ht="18.75" hidden="false" customHeight="true" outlineLevel="0" collapsed="false">
      <c r="A18" s="30"/>
      <c r="B18" s="30"/>
      <c r="C18" s="34" t="e">
        <f aca="false">LOCALIZEVALUE(C17, Terms!$C$3:$C$11,Terms!$B$3:$B$11, form_language)</f>
        <v>#VALUE!</v>
      </c>
      <c r="D18" s="31" t="e">
        <f aca="false">LOCALIZE("elevation-zone-alpine", form_language)</f>
        <v>#VALUE!</v>
      </c>
      <c r="E18" s="32" t="str">
        <f aca="false">IFERROR(__xludf.dummyfunction("CONCATENATE(TRIM(INDEX(SPLIT(VLOOKUP(forecast_area, Terms!$C$89:$F$96, 4), "",""), 0, 2)), "" - "", TRIM(INDEX(SPLIT(VLOOKUP(forecast_area, Terms!$C$89:$F$96, 4), "",""), 0, 1)))"),"2000m - 2600m")</f>
        <v>2000m - 2600m</v>
      </c>
      <c r="F18" s="33" t="b">
        <f aca="false">TRUE()</f>
        <v>1</v>
      </c>
      <c r="G18" s="35" t="s">
        <v>14</v>
      </c>
      <c r="H18" s="5" t="s">
        <v>15</v>
      </c>
      <c r="I18" s="34" t="e">
        <f aca="false">LOCALIZEVALUE(I17, Terms!$C$128:$C$134,Terms!$B$128:$B$134, form_language)</f>
        <v>#VALUE!</v>
      </c>
      <c r="J18" s="34"/>
      <c r="K18" s="34" t="e">
        <f aca="false">LOCALIZEVALUE(K17,Terms!$C$99:$C$101,Terms!$B$99:$B$101, form_language)</f>
        <v>#VALUE!</v>
      </c>
      <c r="L18" s="34" t="e">
        <f aca="false">LOCALIZEVALUE(L17,Terms!$C$51:$C$53,Terms!$B$51:$B$53, form_language)</f>
        <v>#VALUE!</v>
      </c>
      <c r="M18" s="34" t="e">
        <f aca="false">LOCALIZEVALUE(M17,Terms!$C$70:$C$72,Terms!$B$70:$B$72, form_language)</f>
        <v>#VALUE!</v>
      </c>
      <c r="N18" s="29"/>
      <c r="O18" s="29"/>
      <c r="P18" s="29"/>
    </row>
    <row r="19" customFormat="false" ht="18.75" hidden="false" customHeight="true" outlineLevel="0" collapsed="false">
      <c r="A19" s="30"/>
      <c r="B19" s="30"/>
      <c r="C19" s="34"/>
      <c r="D19" s="31" t="e">
        <f aca="false">LOCALIZE("elevation-zone-sub-alpine", form_language)</f>
        <v>#VALUE!</v>
      </c>
      <c r="E19" s="32" t="str">
        <f aca="false">IFERROR(__xludf.dummyfunction("CONCAT(""&lt; "", TRIM(INDEX(SPLIT(VLOOKUP(forecast_area, Terms!$C$89:$F$96, 4), "",""), 0, 2)))"),"&lt; 2000m")</f>
        <v>&lt; 2000m</v>
      </c>
      <c r="F19" s="33" t="b">
        <f aca="false">TRUE()</f>
        <v>1</v>
      </c>
      <c r="G19" s="35" t="s">
        <v>14</v>
      </c>
      <c r="H19" s="5" t="s">
        <v>20</v>
      </c>
      <c r="I19" s="34"/>
      <c r="J19" s="34"/>
      <c r="K19" s="34"/>
      <c r="L19" s="34"/>
      <c r="M19" s="34"/>
      <c r="N19" s="29"/>
      <c r="O19" s="29"/>
      <c r="P19" s="29"/>
    </row>
    <row r="20" customFormat="false" ht="78.75" hidden="false" customHeight="true" outlineLevel="0" collapsed="false">
      <c r="A20" s="30"/>
      <c r="B20" s="36" t="e">
        <f aca="false">LOCALIZE("about-heading", form_language)</f>
        <v>#VALUE!</v>
      </c>
      <c r="C20" s="37" t="e">
        <f aca="false">LOCALIZEVALUEFALLBACK(Form!$C17, Terms!$C$3:$C$11, Terms!$D$3:$D$11, form_language)</f>
        <v>#VALUE!</v>
      </c>
      <c r="D20" s="38" t="e">
        <f aca="false" t="array" ref="D20:D20">IFERROR(LOCALIZE(xlookup(F17,Terms!$C$21:$C$23,Terms!$B$21:$B$23),form_language), "")</f>
        <v>#VALUE!</v>
      </c>
      <c r="E20" s="38"/>
      <c r="F20" s="38"/>
      <c r="G20" s="37" t="e">
        <f aca="false">LOCALIZE("slope-aspects-input-about", form_language)</f>
        <v>#VALUE!</v>
      </c>
      <c r="H20" s="37" t="e">
        <f aca="false">LOCALIZEVALUEFALLBACK(H17,Terms!$C$118:$C$125, Terms!$D$118:$D$125, form_language)</f>
        <v>#VALUE!</v>
      </c>
      <c r="I20" s="37" t="e">
        <f aca="false">LOCALIZEVALUEFALLBACK(I17,Terms!$C$128:$C$134,Terms!$D$128:$D$134, form_language)</f>
        <v>#VALUE!</v>
      </c>
      <c r="J20" s="37" t="e">
        <f aca="false">LOCALIZEVALUEFALLBACK(J17, Terms!$C$34:$C$38, Terms!$D$34:$D$38, form_language)</f>
        <v>#VALUE!</v>
      </c>
      <c r="K20" s="37"/>
      <c r="L20" s="37" t="e">
        <f aca="false">IF(ISBLANK(L17), "", LOCALIZE("trend-about", form_language))</f>
        <v>#VALUE!</v>
      </c>
      <c r="M20" s="37" t="e">
        <f aca="false">LOCALIZEVALUEFALLBACK(M17, Terms!$C$70:$C$72,Terms!$D$70:$D$72, form_language)</f>
        <v>#VALUE!</v>
      </c>
      <c r="N20" s="29"/>
      <c r="O20" s="29"/>
      <c r="P20" s="29"/>
    </row>
    <row r="21" customFormat="false" ht="39.75" hidden="false" customHeight="true" outlineLevel="0" collapsed="false">
      <c r="A21" s="30"/>
      <c r="B21" s="8" t="e">
        <f aca="false">LOCALIZE("description-heading", form_language)</f>
        <v>#VALUE!</v>
      </c>
      <c r="C21" s="8"/>
      <c r="D21" s="8"/>
      <c r="E21" s="8"/>
      <c r="F21" s="8"/>
      <c r="G21" s="8"/>
      <c r="H21" s="21" t="e">
        <f aca="false">LOCALIZE("avalanche-likelihood-heading", form_language)</f>
        <v>#VALUE!</v>
      </c>
      <c r="I21" s="21"/>
      <c r="J21" s="39" t="e">
        <f aca="false">LOCALIZE("avalanche-hazard-current-rating-full-heading", form_language)</f>
        <v>#VALUE!</v>
      </c>
      <c r="K21" s="31"/>
      <c r="L21" s="31"/>
      <c r="M21" s="31"/>
      <c r="N21" s="29"/>
      <c r="O21" s="29"/>
      <c r="P21" s="29"/>
    </row>
    <row r="22" customFormat="false" ht="16.5" hidden="false" customHeight="true" outlineLevel="0" collapsed="false">
      <c r="A22" s="30"/>
      <c r="B22" s="40" t="s">
        <v>21</v>
      </c>
      <c r="C22" s="40"/>
      <c r="D22" s="40"/>
      <c r="E22" s="40"/>
      <c r="F22" s="40"/>
      <c r="G22" s="40"/>
      <c r="H22" s="41" t="str">
        <f aca="false" t="array" ref="H22:H22">IFERROR(INDEX('Reference Tables'!$C$4:$E$7, MATCH(H17, 'Reference Tables'!$B$4:$B$7, 0), MATCH(I17, 'Reference Tables'!$C$3:$E$3, 0)), "")</f>
        <v/>
      </c>
      <c r="I22" s="41"/>
      <c r="J22" s="42" t="str">
        <f aca="false" t="array" ref="J22:J22">IFERROR(INDEX('Reference Tables'!$C$12:$G$15, MATCH(H22, 'Reference Tables'!$B$12:$B$15, 0), MATCH(J17, 'Reference Tables'!$C$11:$G$11, 0)), "?")</f>
        <v>?</v>
      </c>
      <c r="K22" s="43"/>
      <c r="L22" s="43"/>
      <c r="M22" s="43"/>
      <c r="N22" s="29"/>
      <c r="O22" s="29"/>
      <c r="P22" s="29"/>
    </row>
    <row r="23" customFormat="false" ht="63.75" hidden="false" customHeight="true" outlineLevel="0" collapsed="false">
      <c r="A23" s="30"/>
      <c r="B23" s="30"/>
      <c r="C23" s="40"/>
      <c r="D23" s="40"/>
      <c r="E23" s="40"/>
      <c r="F23" s="40"/>
      <c r="G23" s="40"/>
      <c r="H23" s="44" t="e">
        <f aca="false">LOCALIZEVALUEFALLBACK(H22,Terms!$C$43:$C$47, Terms!$D$43:$D$47, form_language)</f>
        <v>#VALUE!</v>
      </c>
      <c r="I23" s="44"/>
      <c r="J23" s="45" t="e">
        <f aca="false">IF(J22=Terms!$A$78, LOCALIZE("avalanche-hazard-calculated-no-rating-about", form_language), LOCALIZE("avalanche-hazard-calculated-rating-about", form_language))</f>
        <v>#VALUE!</v>
      </c>
      <c r="K23" s="46"/>
      <c r="L23" s="46"/>
      <c r="M23" s="46"/>
      <c r="N23" s="29"/>
      <c r="O23" s="29"/>
      <c r="P23" s="29"/>
    </row>
    <row r="24" customFormat="false" ht="26.25" hidden="false" customHeight="true" outlineLevel="0" collapsed="false">
      <c r="A24" s="26" t="b">
        <f aca="false">TRUE()</f>
        <v>1</v>
      </c>
      <c r="B24" s="27" t="str">
        <f aca="false" t="array" ref="B24:B24">IFERROR(xlookup(C25, Terms!$C$3:$C$11, Terms!$E$3:$E$11), "")</f>
        <v/>
      </c>
      <c r="C24" s="28" t="e">
        <f aca="false">LOCALIZE("problem-type-heading", form_language)</f>
        <v>#VALUE!</v>
      </c>
      <c r="D24" s="28" t="e">
        <f aca="false">LOCALIZE("elevation-zones-heading", form_language)</f>
        <v>#VALUE!</v>
      </c>
      <c r="E24" s="28"/>
      <c r="F24" s="28"/>
      <c r="G24" s="28" t="e">
        <f aca="false">LOCALIZE("slope-aspects-heading", form_language)</f>
        <v>#VALUE!</v>
      </c>
      <c r="H24" s="39" t="e">
        <f aca="false">LOCALIZE("sensitivity-heading", form_language)</f>
        <v>#VALUE!</v>
      </c>
      <c r="I24" s="39" t="e">
        <f aca="false">LOCALIZE("distribution-heading", form_language)</f>
        <v>#VALUE!</v>
      </c>
      <c r="J24" s="28" t="e">
        <f aca="false">LOCALIZE("avalanche-size-heading", form_language)</f>
        <v>#VALUE!</v>
      </c>
      <c r="K24" s="28" t="e">
        <f aca="false">LOCALIZE("problem-time-of-day", form_language)</f>
        <v>#VALUE!</v>
      </c>
      <c r="L24" s="28" t="e">
        <f aca="false">LOCALIZE("trend-heading", form_language)</f>
        <v>#VALUE!</v>
      </c>
      <c r="M24" s="28" t="e">
        <f aca="false">LOCALIZE("confidence-heading", form_language)</f>
        <v>#VALUE!</v>
      </c>
      <c r="N24" s="29" t="e">
        <f aca="false">image(CONCATENATE(server_url, "/diagrams/aspect_elevation.png?", textjoin("&amp;", TRUE(), IF(Form!F25, CONCATENATE("high_alpine=",SUBSTITUTE(Form!G25, " ", "")),""), IF(Form!F26, CONCATENATE("alpine=",SUBSTITUTE(Form!G25, " ", "")),""), IF(Form!F27, CONCATENATE("sub_alpine=",SUBSTITUTE(Form!G25, " ", "")),""), CONCATENATE("high_alpine_text=", encodeurl(LOCALIZE("elevation-zone-high-alpine", form_language))), CONCATENATE("alpine_text=", encodeurl(LOCALIZE("elevation-zone-alpine", form_language))), CONCATENATE("sub_alpine_text=", encodeurl(LOCALIZE("elevation-zone-sub-alpine", form_language)))), "#", image_seed))</f>
        <v>#VALUE!</v>
      </c>
      <c r="O24" s="29"/>
      <c r="P24" s="29"/>
    </row>
    <row r="25" customFormat="false" ht="15.75" hidden="false" customHeight="false" outlineLevel="0" collapsed="false">
      <c r="A25" s="30" t="n">
        <v>2</v>
      </c>
      <c r="B25" s="27"/>
      <c r="C25" s="5" t="s">
        <v>22</v>
      </c>
      <c r="D25" s="31" t="e">
        <f aca="false">LOCALIZE("elevation-zone-high-alpine", form_language)</f>
        <v>#VALUE!</v>
      </c>
      <c r="E25" s="32" t="str">
        <f aca="false">IFERROR(__xludf.dummyfunction("CONCAT(""&gt; "", TRIM(INDEX(SPLIT(VLOOKUP(forecast_area, Terms!$C$89:$F$96, 4), "",""), 0, 1)))"),"&gt; 2600m")</f>
        <v>&gt; 2600m</v>
      </c>
      <c r="F25" s="33" t="b">
        <f aca="false">TRUE()</f>
        <v>1</v>
      </c>
      <c r="G25" s="5" t="s">
        <v>23</v>
      </c>
      <c r="H25" s="5" t="s">
        <v>15</v>
      </c>
      <c r="I25" s="5" t="s">
        <v>24</v>
      </c>
      <c r="J25" s="5" t="n">
        <v>3</v>
      </c>
      <c r="K25" s="11"/>
      <c r="L25" s="11"/>
      <c r="M25" s="11"/>
      <c r="N25" s="29"/>
      <c r="O25" s="29"/>
      <c r="P25" s="29"/>
    </row>
    <row r="26" customFormat="false" ht="18.75" hidden="false" customHeight="true" outlineLevel="0" collapsed="false">
      <c r="A26" s="30"/>
      <c r="B26" s="30"/>
      <c r="C26" s="34" t="e">
        <f aca="false">LOCALIZEVALUE(C25, Terms!$C$3:$C$11,Terms!$B$3:$B$11, form_language)</f>
        <v>#VALUE!</v>
      </c>
      <c r="D26" s="31" t="e">
        <f aca="false">LOCALIZE("elevation-zone-alpine", form_language)</f>
        <v>#VALUE!</v>
      </c>
      <c r="E26" s="32" t="str">
        <f aca="false">IFERROR(__xludf.dummyfunction("CONCATENATE(TRIM(INDEX(SPLIT(VLOOKUP(forecast_area, Terms!$C$89:$F$96, 4), "",""), 0, 2)), "" - "", TRIM(INDEX(SPLIT(VLOOKUP(forecast_area, Terms!$C$89:$F$96, 4), "",""), 0, 1)))"),"2000m - 2600m")</f>
        <v>2000m - 2600m</v>
      </c>
      <c r="F26" s="33" t="b">
        <f aca="false">TRUE()</f>
        <v>1</v>
      </c>
      <c r="G26" s="35" t="s">
        <v>25</v>
      </c>
      <c r="H26" s="34" t="e">
        <f aca="false">LOCALIZEVALUE(H25, Terms!$C$118:$C$125, Terms!$B$118:$B$125, form_language)</f>
        <v>#VALUE!</v>
      </c>
      <c r="I26" s="34" t="e">
        <f aca="false">LOCALIZEVALUE(I25, Terms!$C$128:$C$134,Terms!$B$128:$B$134, form_language)</f>
        <v>#VALUE!</v>
      </c>
      <c r="J26" s="34" t="s">
        <v>26</v>
      </c>
      <c r="K26" s="34" t="e">
        <f aca="false">LOCALIZEVALUE(K25,Terms!$C$99:$C$101,Terms!$B$99:$B$101, form_language)</f>
        <v>#VALUE!</v>
      </c>
      <c r="L26" s="34" t="e">
        <f aca="false">LOCALIZEVALUE(L25,Terms!$C$51:$C$53,Terms!$B$51:$B$53, form_language)</f>
        <v>#VALUE!</v>
      </c>
      <c r="M26" s="34" t="e">
        <f aca="false">LOCALIZEVALUE(M25,Terms!$C$70:$C$72,Terms!$B$70:$B$72, form_language)</f>
        <v>#VALUE!</v>
      </c>
      <c r="N26" s="29"/>
      <c r="O26" s="29"/>
      <c r="P26" s="29"/>
    </row>
    <row r="27" customFormat="false" ht="18.75" hidden="false" customHeight="true" outlineLevel="0" collapsed="false">
      <c r="A27" s="30"/>
      <c r="B27" s="30"/>
      <c r="C27" s="34"/>
      <c r="D27" s="31" t="e">
        <f aca="false">LOCALIZE("elevation-zone-sub-alpine", form_language)</f>
        <v>#VALUE!</v>
      </c>
      <c r="E27" s="32" t="str">
        <f aca="false">IFERROR(__xludf.dummyfunction("CONCAT(""&lt; "", TRIM(INDEX(SPLIT(VLOOKUP(forecast_area, Terms!$C$89:$F$96, 4), "",""), 0, 2)))"),"&lt; 2000m")</f>
        <v>&lt; 2000m</v>
      </c>
      <c r="F27" s="5" t="b">
        <f aca="false">FALSE()</f>
        <v>0</v>
      </c>
      <c r="G27" s="47"/>
      <c r="H27" s="34"/>
      <c r="I27" s="34"/>
      <c r="J27" s="34"/>
      <c r="K27" s="34"/>
      <c r="L27" s="34"/>
      <c r="M27" s="34"/>
      <c r="N27" s="29"/>
      <c r="O27" s="29"/>
      <c r="P27" s="29"/>
    </row>
    <row r="28" customFormat="false" ht="80.25" hidden="false" customHeight="true" outlineLevel="0" collapsed="false">
      <c r="A28" s="30"/>
      <c r="B28" s="36" t="e">
        <f aca="false">LOCALIZE("about-heading", form_language)</f>
        <v>#VALUE!</v>
      </c>
      <c r="C28" s="37" t="e">
        <f aca="false">LOCALIZEVALUEFALLBACK(C25, Terms!$C$3:$C$11, Terms!$D$3:$D$11, form_language)</f>
        <v>#VALUE!</v>
      </c>
      <c r="D28" s="38" t="e">
        <f aca="false" t="array" ref="D28:D28">IFERROR(LOCALIZE(xlookup(F25,Terms!$C$21:$C$23,Terms!$B$21:$B$23),form_language), "")</f>
        <v>#VALUE!</v>
      </c>
      <c r="E28" s="38"/>
      <c r="F28" s="38"/>
      <c r="G28" s="37" t="e">
        <f aca="false">LOCALIZE("slope-aspects-input-about", form_language)</f>
        <v>#VALUE!</v>
      </c>
      <c r="H28" s="37" t="e">
        <f aca="false">LOCALIZEVALUEFALLBACK(H25,Terms!$C$118:$C$125, Terms!$D$118:$D$125, form_language)</f>
        <v>#VALUE!</v>
      </c>
      <c r="I28" s="37" t="e">
        <f aca="false">LOCALIZEVALUEFALLBACK(I25,Terms!$C$128:$C$134,Terms!$D$128:$D$134, form_language)</f>
        <v>#VALUE!</v>
      </c>
      <c r="J28" s="37" t="e">
        <f aca="false">LOCALIZEVALUEFALLBACK(J25, Terms!$C$34:$C$38, Terms!$D$34:$D$38, form_language)</f>
        <v>#VALUE!</v>
      </c>
      <c r="K28" s="37"/>
      <c r="L28" s="37" t="e">
        <f aca="false">IF(ISBLANK(L25), "", LOCALIZE("trend-about", form_language))</f>
        <v>#VALUE!</v>
      </c>
      <c r="M28" s="37" t="e">
        <f aca="false">LOCALIZEVALUEFALLBACK(M25, Terms!$C$70:$C$72,Terms!$D$70:$D$72, form_language)</f>
        <v>#VALUE!</v>
      </c>
      <c r="N28" s="29"/>
      <c r="O28" s="29"/>
      <c r="P28" s="29"/>
    </row>
    <row r="29" customFormat="false" ht="41.25" hidden="false" customHeight="true" outlineLevel="0" collapsed="false">
      <c r="A29" s="30"/>
      <c r="B29" s="8" t="e">
        <f aca="false">LOCALIZE("description-heading", form_language)</f>
        <v>#VALUE!</v>
      </c>
      <c r="C29" s="8"/>
      <c r="D29" s="8"/>
      <c r="E29" s="8"/>
      <c r="F29" s="8"/>
      <c r="G29" s="8"/>
      <c r="H29" s="21" t="e">
        <f aca="false">LOCALIZE("avalanche-likelihood-heading", form_language)</f>
        <v>#VALUE!</v>
      </c>
      <c r="I29" s="21"/>
      <c r="J29" s="39" t="e">
        <f aca="false">LOCALIZE("avalanche-hazard-current-rating-full-heading", form_language)</f>
        <v>#VALUE!</v>
      </c>
      <c r="K29" s="48"/>
      <c r="L29" s="48"/>
      <c r="M29" s="48"/>
      <c r="N29" s="29"/>
      <c r="O29" s="29"/>
      <c r="P29" s="29"/>
    </row>
    <row r="30" customFormat="false" ht="18" hidden="false" customHeight="true" outlineLevel="0" collapsed="false">
      <c r="A30" s="30"/>
      <c r="B30" s="40" t="s">
        <v>27</v>
      </c>
      <c r="C30" s="40"/>
      <c r="D30" s="40"/>
      <c r="E30" s="40"/>
      <c r="F30" s="40"/>
      <c r="G30" s="40"/>
      <c r="H30" s="41" t="str">
        <f aca="false" t="array" ref="H30:H30">IFERROR(INDEX('Reference Tables'!$C$4:$E$7, MATCH(H25, 'Reference Tables'!$B$4:$B$7, 0), MATCH(I25, 'Reference Tables'!$C$3:$E$3, 0)), "")</f>
        <v/>
      </c>
      <c r="I30" s="41"/>
      <c r="J30" s="42" t="str">
        <f aca="false" t="array" ref="J30:J30">IFERROR(INDEX('Reference Tables'!$C$12:$G$15, MATCH(H30, 'Reference Tables'!$B$12:$B$15, 0), MATCH(J25, 'Reference Tables'!$C$11:$G$11, 0)), "?")</f>
        <v>?</v>
      </c>
      <c r="K30" s="43"/>
      <c r="L30" s="43"/>
      <c r="M30" s="43"/>
      <c r="N30" s="29"/>
      <c r="O30" s="29"/>
      <c r="P30" s="29"/>
    </row>
    <row r="31" customFormat="false" ht="61.5" hidden="false" customHeight="true" outlineLevel="0" collapsed="false">
      <c r="A31" s="30"/>
      <c r="B31" s="30"/>
      <c r="C31" s="40"/>
      <c r="D31" s="40"/>
      <c r="E31" s="40"/>
      <c r="F31" s="40"/>
      <c r="G31" s="40"/>
      <c r="H31" s="49" t="e">
        <f aca="false">LOCALIZEVALUEFALLBACK(H30,Terms!$C$43:$C$47, Terms!$D$43:$D$47, form_language)</f>
        <v>#VALUE!</v>
      </c>
      <c r="I31" s="49"/>
      <c r="J31" s="45" t="e">
        <f aca="false">IF(J30=Terms!$A$78, LOCALIZE("avalanche-hazard-calculated-no-rating-about", form_language), LOCALIZE("avalanche-hazard-calculated-rating-about", form_language))</f>
        <v>#VALUE!</v>
      </c>
      <c r="K31" s="46"/>
      <c r="L31" s="46"/>
      <c r="M31" s="46"/>
      <c r="N31" s="29"/>
      <c r="O31" s="29"/>
      <c r="P31" s="29"/>
    </row>
    <row r="32" customFormat="false" ht="27" hidden="false" customHeight="true" outlineLevel="0" collapsed="false">
      <c r="A32" s="26" t="b">
        <f aca="false">TRUE()</f>
        <v>1</v>
      </c>
      <c r="B32" s="27" t="str">
        <f aca="false" t="array" ref="B32:B32">IFERROR(xlookup(C33, Terms!$C$3:$C$11, Terms!$E$3:$E$11), "")</f>
        <v/>
      </c>
      <c r="C32" s="28" t="e">
        <f aca="false">LOCALIZE("problem-type-heading", form_language)</f>
        <v>#VALUE!</v>
      </c>
      <c r="D32" s="28" t="e">
        <f aca="false">LOCALIZE("elevation-zones-heading", form_language)</f>
        <v>#VALUE!</v>
      </c>
      <c r="E32" s="28"/>
      <c r="F32" s="28"/>
      <c r="G32" s="28" t="e">
        <f aca="false">LOCALIZE("slope-aspects-heading", form_language)</f>
        <v>#VALUE!</v>
      </c>
      <c r="H32" s="28" t="e">
        <f aca="false">LOCALIZE("sensitivity-heading", form_language)</f>
        <v>#VALUE!</v>
      </c>
      <c r="I32" s="28" t="e">
        <f aca="false">LOCALIZE("distribution-heading", form_language)</f>
        <v>#VALUE!</v>
      </c>
      <c r="J32" s="28" t="e">
        <f aca="false">LOCALIZE("avalanche-size-heading", form_language)</f>
        <v>#VALUE!</v>
      </c>
      <c r="K32" s="28" t="e">
        <f aca="false">LOCALIZE("problem-time-of-day", form_language)</f>
        <v>#VALUE!</v>
      </c>
      <c r="L32" s="28" t="e">
        <f aca="false">LOCALIZE("trend-heading", form_language)</f>
        <v>#VALUE!</v>
      </c>
      <c r="M32" s="28" t="e">
        <f aca="false">LOCALIZE("confidence-heading", form_language)</f>
        <v>#VALUE!</v>
      </c>
      <c r="N32" s="29" t="e">
        <f aca="false">image(CONCATENATE(server_url, "/diagrams/aspect_elevation.png?", textjoin("&amp;", TRUE(), IF(Form!F33, CONCATENATE("high_alpine=",SUBSTITUTE(Form!G33, " ", "")),""), IF(Form!F34, CONCATENATE("alpine=",SUBSTITUTE(Form!G33, " ", "")),""), IF(Form!F35, CONCATENATE("sub_alpine=",SUBSTITUTE(Form!G33, " ", "")),""), CONCATENATE("high_alpine_text=", encodeurl(LOCALIZE("elevation-zone-high-alpine", form_language))), CONCATENATE("alpine_text=", encodeurl(LOCALIZE("elevation-zone-alpine", form_language))), CONCATENATE("sub_alpine_text=", encodeurl(LOCALIZE("elevation-zone-sub-alpine", form_language)))), "#", image_seed))</f>
        <v>#VALUE!</v>
      </c>
      <c r="O32" s="29"/>
      <c r="P32" s="29"/>
    </row>
    <row r="33" customFormat="false" ht="15.75" hidden="false" customHeight="false" outlineLevel="0" collapsed="false">
      <c r="A33" s="30" t="n">
        <v>3</v>
      </c>
      <c r="B33" s="27"/>
      <c r="C33" s="5" t="s">
        <v>28</v>
      </c>
      <c r="D33" s="31" t="e">
        <f aca="false">LOCALIZE("elevation-zone-high-alpine", form_language)</f>
        <v>#VALUE!</v>
      </c>
      <c r="E33" s="32" t="str">
        <f aca="false">IFERROR(__xludf.dummyfunction("CONCAT(""&gt; "", TRIM(INDEX(SPLIT(VLOOKUP(forecast_area, Terms!$C$89:$F$96, 4), "",""), 0, 1)))"),"&gt; 2600m")</f>
        <v>&gt; 2600m</v>
      </c>
      <c r="F33" s="5" t="b">
        <f aca="false">TRUE()</f>
        <v>1</v>
      </c>
      <c r="G33" s="5" t="s">
        <v>29</v>
      </c>
      <c r="H33" s="5" t="s">
        <v>15</v>
      </c>
      <c r="I33" s="5" t="s">
        <v>30</v>
      </c>
      <c r="J33" s="5" t="n">
        <v>2</v>
      </c>
      <c r="K33" s="5" t="s">
        <v>17</v>
      </c>
      <c r="L33" s="5" t="s">
        <v>18</v>
      </c>
      <c r="M33" s="5" t="s">
        <v>19</v>
      </c>
      <c r="N33" s="29"/>
      <c r="O33" s="29"/>
      <c r="P33" s="29"/>
    </row>
    <row r="34" customFormat="false" ht="18.75" hidden="false" customHeight="true" outlineLevel="0" collapsed="false">
      <c r="A34" s="30"/>
      <c r="B34" s="30"/>
      <c r="C34" s="34" t="e">
        <f aca="false">LOCALIZEVALUE(C33, Terms!$C$3:$C$11,Terms!$B$3:$B$11, form_language)</f>
        <v>#VALUE!</v>
      </c>
      <c r="D34" s="31" t="e">
        <f aca="false">LOCALIZE("elevation-zone-alpine", form_language)</f>
        <v>#VALUE!</v>
      </c>
      <c r="E34" s="32" t="str">
        <f aca="false">IFERROR(__xludf.dummyfunction("CONCATENATE(TRIM(INDEX(SPLIT(VLOOKUP(forecast_area, Terms!$C$89:$F$96, 4), "",""), 0, 2)), "" - "", TRIM(INDEX(SPLIT(VLOOKUP(forecast_area, Terms!$C$89:$F$96, 4), "",""), 0, 1)))"),"2000m - 2600m")</f>
        <v>2000m - 2600m</v>
      </c>
      <c r="F34" s="5" t="b">
        <f aca="false">TRUE()</f>
        <v>1</v>
      </c>
      <c r="G34" s="50"/>
      <c r="H34" s="34" t="e">
        <f aca="false">LOCALIZEVALUE(H33, Terms!$C$118:$C$125, Terms!$B$118:$B$125, form_language)</f>
        <v>#VALUE!</v>
      </c>
      <c r="I34" s="34" t="e">
        <f aca="false">LOCALIZEVALUE(I33, Terms!$C$128:$C$134,Terms!$B$128:$B$134, form_language)</f>
        <v>#VALUE!</v>
      </c>
      <c r="J34" s="34"/>
      <c r="K34" s="34" t="e">
        <f aca="false">LOCALIZEVALUE(K33,Terms!$C$99:$C$101,Terms!$B$99:$B$101, form_language)</f>
        <v>#VALUE!</v>
      </c>
      <c r="L34" s="34" t="e">
        <f aca="false">LOCALIZEVALUE(L33,Terms!$C$51:$C$53,Terms!$B$51:$B$53, form_language)</f>
        <v>#VALUE!</v>
      </c>
      <c r="M34" s="34" t="e">
        <f aca="false">LOCALIZEVALUE(M33,Terms!$C$70:$C$72,Terms!$B$70:$B$72, form_language)</f>
        <v>#VALUE!</v>
      </c>
      <c r="N34" s="29"/>
      <c r="O34" s="29"/>
      <c r="P34" s="29"/>
    </row>
    <row r="35" customFormat="false" ht="18.75" hidden="false" customHeight="true" outlineLevel="0" collapsed="false">
      <c r="A35" s="30"/>
      <c r="B35" s="30"/>
      <c r="C35" s="34"/>
      <c r="D35" s="31" t="e">
        <f aca="false">LOCALIZE("elevation-zone-sub-alpine", form_language)</f>
        <v>#VALUE!</v>
      </c>
      <c r="E35" s="32" t="str">
        <f aca="false">IFERROR(__xludf.dummyfunction("CONCAT(""&lt; "", TRIM(INDEX(SPLIT(VLOOKUP(forecast_area, Terms!$C$89:$F$96, 4), "",""), 0, 2)))"),"&lt; 2000m")</f>
        <v>&lt; 2000m</v>
      </c>
      <c r="F35" s="5" t="b">
        <f aca="false">FALSE()</f>
        <v>0</v>
      </c>
      <c r="G35" s="50"/>
      <c r="H35" s="34"/>
      <c r="I35" s="34"/>
      <c r="J35" s="34"/>
      <c r="K35" s="34"/>
      <c r="L35" s="34"/>
      <c r="M35" s="34"/>
      <c r="N35" s="29"/>
      <c r="O35" s="29"/>
      <c r="P35" s="29"/>
    </row>
    <row r="36" customFormat="false" ht="76.5" hidden="false" customHeight="true" outlineLevel="0" collapsed="false">
      <c r="A36" s="30"/>
      <c r="B36" s="36" t="e">
        <f aca="false">LOCALIZE("about-heading", form_language)</f>
        <v>#VALUE!</v>
      </c>
      <c r="C36" s="37" t="e">
        <f aca="false">LOCALIZEVALUEFALLBACK(C33, Terms!$C$3:$C$11, Terms!$D$3:$D$11, form_language)</f>
        <v>#VALUE!</v>
      </c>
      <c r="D36" s="38" t="e">
        <f aca="false" t="array" ref="D36:D36">IFERROR(LOCALIZE(xlookup(F33,Terms!$C$21:$C$23,Terms!$B$21:$B$23),form_language), "")</f>
        <v>#VALUE!</v>
      </c>
      <c r="E36" s="38"/>
      <c r="F36" s="38"/>
      <c r="G36" s="37" t="e">
        <f aca="false">LOCALIZE("slope-aspects-input-about", form_language)</f>
        <v>#VALUE!</v>
      </c>
      <c r="H36" s="37" t="e">
        <f aca="false">LOCALIZEVALUEFALLBACK(H33,Terms!$C$118:$C$125, Terms!$D$118:$D$125, form_language)</f>
        <v>#VALUE!</v>
      </c>
      <c r="I36" s="37" t="e">
        <f aca="false">LOCALIZEVALUEFALLBACK(I33,Terms!$C$128:$C$134,Terms!$D$128:$D$134, form_language)</f>
        <v>#VALUE!</v>
      </c>
      <c r="J36" s="37" t="e">
        <f aca="false">LOCALIZEVALUEFALLBACK(J33, Terms!$C$34:$C$38, Terms!$D$34:$D$38, form_language)</f>
        <v>#VALUE!</v>
      </c>
      <c r="K36" s="37"/>
      <c r="L36" s="37" t="e">
        <f aca="false">IF(ISBLANK(L33), "", LOCALIZE("trend-about", form_language))</f>
        <v>#VALUE!</v>
      </c>
      <c r="M36" s="37" t="e">
        <f aca="false">LOCALIZEVALUEFALLBACK(M33, Terms!$C$70:$C$72,Terms!$D$70:$D$72, form_language)</f>
        <v>#VALUE!</v>
      </c>
      <c r="N36" s="29"/>
      <c r="O36" s="29"/>
      <c r="P36" s="29"/>
    </row>
    <row r="37" customFormat="false" ht="39.75" hidden="false" customHeight="true" outlineLevel="0" collapsed="false">
      <c r="A37" s="30"/>
      <c r="B37" s="8" t="e">
        <f aca="false">LOCALIZE("description-heading", form_language)</f>
        <v>#VALUE!</v>
      </c>
      <c r="C37" s="8"/>
      <c r="D37" s="8"/>
      <c r="E37" s="8"/>
      <c r="F37" s="8"/>
      <c r="G37" s="8"/>
      <c r="H37" s="21" t="e">
        <f aca="false">LOCALIZE("avalanche-likelihood-heading", form_language)</f>
        <v>#VALUE!</v>
      </c>
      <c r="I37" s="21"/>
      <c r="J37" s="39" t="e">
        <f aca="false">LOCALIZE("avalanche-hazard-current-rating-full-heading", form_language)</f>
        <v>#VALUE!</v>
      </c>
      <c r="K37" s="48"/>
      <c r="L37" s="48"/>
      <c r="M37" s="48"/>
      <c r="N37" s="29"/>
      <c r="O37" s="29"/>
      <c r="P37" s="29"/>
    </row>
    <row r="38" customFormat="false" ht="18" hidden="false" customHeight="true" outlineLevel="0" collapsed="false">
      <c r="A38" s="30"/>
      <c r="B38" s="40" t="s">
        <v>31</v>
      </c>
      <c r="C38" s="40"/>
      <c r="D38" s="40"/>
      <c r="E38" s="40"/>
      <c r="F38" s="40"/>
      <c r="G38" s="40"/>
      <c r="H38" s="41" t="str">
        <f aca="false" t="array" ref="H38:H38">IFERROR(INDEX('Reference Tables'!$C$4:$E$7, MATCH(H33, 'Reference Tables'!$B$4:$B$7, 0), MATCH(I33, 'Reference Tables'!$C$3:$E$3, 0)), "")</f>
        <v/>
      </c>
      <c r="I38" s="41"/>
      <c r="J38" s="42" t="str">
        <f aca="false" t="array" ref="J38:J38">IFERROR(INDEX('Reference Tables'!$C$12:$G$15, MATCH(H38, 'Reference Tables'!$B$12:$B$15, 0), MATCH(J33, 'Reference Tables'!$C$11:$G$11, 0)), "?")</f>
        <v>?</v>
      </c>
      <c r="K38" s="43"/>
      <c r="L38" s="43"/>
      <c r="M38" s="43"/>
      <c r="N38" s="29"/>
      <c r="O38" s="29"/>
      <c r="P38" s="29"/>
    </row>
    <row r="39" customFormat="false" ht="63" hidden="false" customHeight="true" outlineLevel="0" collapsed="false">
      <c r="A39" s="30"/>
      <c r="B39" s="30"/>
      <c r="C39" s="40"/>
      <c r="D39" s="40"/>
      <c r="E39" s="40"/>
      <c r="F39" s="40"/>
      <c r="G39" s="40"/>
      <c r="H39" s="44" t="e">
        <f aca="false">LOCALIZEVALUEFALLBACK(H38,Terms!$C$43:$C$47, Terms!$D$43:$D$47, form_language)</f>
        <v>#VALUE!</v>
      </c>
      <c r="I39" s="44"/>
      <c r="J39" s="45" t="e">
        <f aca="false">IF(J38=Terms!$A$78, LOCALIZE("avalanche-hazard-calculated-no-rating-about", form_language), LOCALIZE("avalanche-hazard-calculated-rating-about", form_language))</f>
        <v>#VALUE!</v>
      </c>
      <c r="K39" s="46"/>
      <c r="L39" s="46"/>
      <c r="M39" s="46"/>
      <c r="N39" s="29"/>
      <c r="O39" s="29"/>
      <c r="P39" s="29"/>
    </row>
    <row r="40" customFormat="false" ht="33.75" hidden="false" customHeight="true" outlineLevel="0" collapsed="false">
      <c r="A40" s="26" t="b">
        <f aca="false">FALSE()</f>
        <v>0</v>
      </c>
      <c r="B40" s="51"/>
      <c r="C40" s="28" t="e">
        <f aca="false">LOCALIZE("problem-type-heading", form_language)</f>
        <v>#VALUE!</v>
      </c>
      <c r="D40" s="28" t="e">
        <f aca="false">LOCALIZE("elevation-zones-heading", form_language)</f>
        <v>#VALUE!</v>
      </c>
      <c r="E40" s="28"/>
      <c r="F40" s="28"/>
      <c r="G40" s="28" t="e">
        <f aca="false">LOCALIZE("slope-aspects-heading", form_language)</f>
        <v>#VALUE!</v>
      </c>
      <c r="H40" s="28" t="e">
        <f aca="false">LOCALIZE("sensitivity-heading", form_language)</f>
        <v>#VALUE!</v>
      </c>
      <c r="I40" s="28" t="e">
        <f aca="false">LOCALIZE("distribution-heading", form_language)</f>
        <v>#VALUE!</v>
      </c>
      <c r="J40" s="28" t="e">
        <f aca="false">LOCALIZE("avalanche-size-heading", form_language)</f>
        <v>#VALUE!</v>
      </c>
      <c r="K40" s="28" t="e">
        <f aca="false">LOCALIZE("problem-time-of-day", form_language)</f>
        <v>#VALUE!</v>
      </c>
      <c r="L40" s="28" t="e">
        <f aca="false">LOCALIZE("trend-heading", form_language)</f>
        <v>#VALUE!</v>
      </c>
      <c r="M40" s="28" t="e">
        <f aca="false">LOCALIZE("confidence-heading", form_language)</f>
        <v>#VALUE!</v>
      </c>
      <c r="N40" s="29" t="e">
        <f aca="false">image(CONCATENATE(server_url, "/diagrams/aspect_elevation.png?", textjoin("&amp;", TRUE(), IF(Form!F41, CONCATENATE("high_alpine=",SUBSTITUTE(Form!G41, " ", "")),""), IF(Form!F42, CONCATENATE("alpine=",SUBSTITUTE(Form!G41, " ", "")),""), IF(Form!F43, CONCATENATE("sub_alpine=",SUBSTITUTE(Form!G41, " ", "")),""), CONCATENATE("high_alpine_text=", encodeurl(LOCALIZE("elevation-zone-high-alpine", form_language))), CONCATENATE("alpine_text=", encodeurl(LOCALIZE("elevation-zone-alpine", form_language))), CONCATENATE("sub_alpine_text=", encodeurl(LOCALIZE("elevation-zone-sub-alpine", form_language)))), "#", image_seed))</f>
        <v>#VALUE!</v>
      </c>
      <c r="O40" s="29"/>
      <c r="P40" s="29"/>
    </row>
    <row r="41" customFormat="false" ht="15.75" hidden="false" customHeight="false" outlineLevel="0" collapsed="false">
      <c r="A41" s="30" t="n">
        <v>4</v>
      </c>
      <c r="B41" s="52"/>
      <c r="C41" s="11"/>
      <c r="D41" s="31" t="e">
        <f aca="false">LOCALIZE("elevation-zone-high-alpine", form_language)</f>
        <v>#VALUE!</v>
      </c>
      <c r="E41" s="32" t="str">
        <f aca="false">IFERROR(__xludf.dummyfunction("CONCAT(""&gt; "", TRIM(INDEX(SPLIT(VLOOKUP(forecast_area, Terms!$C$89:$F$96, 4), "",""), 0, 1)))"),"&gt; 2600m")</f>
        <v>&gt; 2600m</v>
      </c>
      <c r="F41" s="5" t="b">
        <f aca="false">FALSE()</f>
        <v>0</v>
      </c>
      <c r="G41" s="11"/>
      <c r="H41" s="11"/>
      <c r="I41" s="11"/>
      <c r="J41" s="11"/>
      <c r="K41" s="11"/>
      <c r="L41" s="11"/>
      <c r="M41" s="11"/>
      <c r="N41" s="29"/>
      <c r="O41" s="29"/>
      <c r="P41" s="29"/>
    </row>
    <row r="42" customFormat="false" ht="15.75" hidden="false" customHeight="false" outlineLevel="0" collapsed="false">
      <c r="A42" s="30"/>
      <c r="B42" s="52"/>
      <c r="C42" s="34" t="e">
        <f aca="false">LOCALIZEVALUE(C41, Terms!$C$3:$C$11,Terms!$B$3:$B$11, form_language)</f>
        <v>#VALUE!</v>
      </c>
      <c r="D42" s="31" t="e">
        <f aca="false">LOCALIZE("elevation-zone-alpine", form_language)</f>
        <v>#VALUE!</v>
      </c>
      <c r="E42" s="32" t="str">
        <f aca="false">IFERROR(__xludf.dummyfunction("CONCATENATE(TRIM(INDEX(SPLIT(VLOOKUP(forecast_area, Terms!$C$89:$F$96, 4), "",""), 0, 2)), "" - "", TRIM(INDEX(SPLIT(VLOOKUP(forecast_area, Terms!$C$89:$F$96, 4), "",""), 0, 1)))"),"2000m - 2600m")</f>
        <v>2000m - 2600m</v>
      </c>
      <c r="F42" s="5" t="b">
        <f aca="false">FALSE()</f>
        <v>0</v>
      </c>
      <c r="G42" s="50" t="str">
        <f aca="false">IFERROR(__xludf.dummyfunction("JOIN("", "", ARRAYFORMULA(LOCALIZEVALUEFALLBACK(TRIM(SPLIT(G41, "","")), Terms!$A$59:$A$66, Terms!$B$59:$B$66, form_language)))"),"")</f>
        <v/>
      </c>
      <c r="H42" s="34" t="e">
        <f aca="false">LOCALIZEVALUE(H41, Terms!$C$118:$C$125, Terms!$B$118:$B$125, form_language)</f>
        <v>#VALUE!</v>
      </c>
      <c r="I42" s="34" t="e">
        <f aca="false">LOCALIZEVALUE(I41, Terms!$C$128:$C$134,Terms!$B$128:$B$134, form_language)</f>
        <v>#VALUE!</v>
      </c>
      <c r="J42" s="34"/>
      <c r="K42" s="34" t="e">
        <f aca="false">LOCALIZEVALUE(K41,Terms!$C$99:$C$101,Terms!$B$99:$B$101, form_language)</f>
        <v>#VALUE!</v>
      </c>
      <c r="L42" s="34" t="e">
        <f aca="false">LOCALIZEVALUE(L41,Terms!$C$51:$C$53,Terms!$B$51:$B$53, form_language)</f>
        <v>#VALUE!</v>
      </c>
      <c r="M42" s="34" t="e">
        <f aca="false">LOCALIZEVALUE(M41,Terms!$C$70:$C$72,Terms!$B$70:$B$72, form_language)</f>
        <v>#VALUE!</v>
      </c>
      <c r="N42" s="29"/>
      <c r="O42" s="29"/>
      <c r="P42" s="29"/>
    </row>
    <row r="43" customFormat="false" ht="15.75" hidden="false" customHeight="false" outlineLevel="0" collapsed="false">
      <c r="A43" s="30"/>
      <c r="B43" s="52"/>
      <c r="C43" s="34"/>
      <c r="D43" s="31" t="e">
        <f aca="false">LOCALIZE("elevation-zone-sub-alpine", form_language)</f>
        <v>#VALUE!</v>
      </c>
      <c r="E43" s="32" t="str">
        <f aca="false">IFERROR(__xludf.dummyfunction("CONCAT(""&lt; "", TRIM(INDEX(SPLIT(VLOOKUP(forecast_area, Terms!$C$89:$F$96, 4), "",""), 0, 2)))"),"&lt; 2000m")</f>
        <v>&lt; 2000m</v>
      </c>
      <c r="F43" s="5" t="b">
        <f aca="false">FALSE()</f>
        <v>0</v>
      </c>
      <c r="G43" s="50"/>
      <c r="H43" s="34"/>
      <c r="I43" s="34"/>
      <c r="J43" s="34"/>
      <c r="K43" s="34"/>
      <c r="L43" s="34"/>
      <c r="M43" s="34"/>
      <c r="N43" s="29"/>
      <c r="O43" s="29"/>
      <c r="P43" s="29"/>
    </row>
    <row r="44" customFormat="false" ht="76.5" hidden="false" customHeight="true" outlineLevel="0" collapsed="false">
      <c r="A44" s="30"/>
      <c r="B44" s="36" t="e">
        <f aca="false">LOCALIZE("about-heading", form_language)</f>
        <v>#VALUE!</v>
      </c>
      <c r="C44" s="37" t="e">
        <f aca="false">LOCALIZEVALUEFALLBACK(C41, Terms!$C$3:$C$11, Terms!$D$3:$D$11, form_language)</f>
        <v>#VALUE!</v>
      </c>
      <c r="D44" s="38" t="e">
        <f aca="false" t="array" ref="D44:D44">IFERROR(LOCALIZE(xlookup(F41,Terms!$C$21:$C$23,Terms!$B$21:$B$23),form_language), "")</f>
        <v>#VALUE!</v>
      </c>
      <c r="E44" s="38"/>
      <c r="F44" s="38"/>
      <c r="G44" s="37" t="e">
        <f aca="false">LOCALIZE("slope-aspects-input-about", form_language)</f>
        <v>#VALUE!</v>
      </c>
      <c r="H44" s="37" t="e">
        <f aca="false">LOCALIZEVALUEFALLBACK(H41,Terms!$C$118:$C$125, Terms!$D$118:$D$125, form_language)</f>
        <v>#VALUE!</v>
      </c>
      <c r="I44" s="37" t="e">
        <f aca="false">LOCALIZEVALUEFALLBACK(I41,Terms!$C$128:$C$134,Terms!$D$128:$D$134, form_language)</f>
        <v>#VALUE!</v>
      </c>
      <c r="J44" s="37" t="e">
        <f aca="false">LOCALIZEVALUEFALLBACK(J41, Terms!$C$34:$C$38, Terms!$D$34:$D$38, form_language)</f>
        <v>#VALUE!</v>
      </c>
      <c r="K44" s="37"/>
      <c r="L44" s="37" t="e">
        <f aca="false">IF(ISBLANK(L41), "", LOCALIZE("trend-about", form_language))</f>
        <v>#VALUE!</v>
      </c>
      <c r="M44" s="37" t="e">
        <f aca="false">LOCALIZEVALUEFALLBACK(M41, Terms!$C$70:$C$72,Terms!$D$70:$D$72, form_language)</f>
        <v>#VALUE!</v>
      </c>
      <c r="N44" s="29"/>
      <c r="O44" s="29"/>
      <c r="P44" s="29"/>
    </row>
    <row r="45" customFormat="false" ht="15.75" hidden="false" customHeight="false" outlineLevel="0" collapsed="false">
      <c r="A45" s="30"/>
      <c r="B45" s="8" t="e">
        <f aca="false">LOCALIZE("description-heading", form_language)</f>
        <v>#VALUE!</v>
      </c>
      <c r="C45" s="8"/>
      <c r="D45" s="8"/>
      <c r="E45" s="8"/>
      <c r="F45" s="8"/>
      <c r="G45" s="8"/>
      <c r="H45" s="21" t="e">
        <f aca="false">LOCALIZE("avalanche-likelihood-heading", form_language)</f>
        <v>#VALUE!</v>
      </c>
      <c r="I45" s="21"/>
      <c r="J45" s="39" t="e">
        <f aca="false">LOCALIZE("avalanche-hazard-current-rating-full-heading", form_language)</f>
        <v>#VALUE!</v>
      </c>
      <c r="K45" s="48"/>
      <c r="L45" s="48"/>
      <c r="M45" s="48"/>
      <c r="N45" s="29"/>
      <c r="O45" s="29"/>
      <c r="P45" s="29"/>
    </row>
    <row r="46" customFormat="false" ht="15.75" hidden="false" customHeight="false" outlineLevel="0" collapsed="false">
      <c r="A46" s="30"/>
      <c r="B46" s="40"/>
      <c r="C46" s="40"/>
      <c r="D46" s="40"/>
      <c r="E46" s="40"/>
      <c r="F46" s="40"/>
      <c r="G46" s="40"/>
      <c r="H46" s="41" t="str">
        <f aca="false" t="array" ref="H46:H46">IFERROR(INDEX('Reference Tables'!$C$4:$E$7, MATCH(H41, 'Reference Tables'!$B$4:$B$7, 0), MATCH(I41, 'Reference Tables'!$C$3:$E$3, 0)), "")</f>
        <v/>
      </c>
      <c r="I46" s="41"/>
      <c r="J46" s="42" t="str">
        <f aca="false" t="array" ref="J46:J46">IFERROR(INDEX('Reference Tables'!$C$12:$G$15, MATCH(H46, 'Reference Tables'!$B$12:$B$15, 0), MATCH(J41, 'Reference Tables'!$C$11:$G$11, 0)), "?")</f>
        <v>?</v>
      </c>
      <c r="K46" s="43"/>
      <c r="L46" s="43"/>
      <c r="M46" s="43"/>
      <c r="N46" s="29"/>
      <c r="O46" s="29"/>
      <c r="P46" s="29"/>
    </row>
    <row r="47" customFormat="false" ht="57" hidden="false" customHeight="true" outlineLevel="0" collapsed="false">
      <c r="A47" s="30"/>
      <c r="B47" s="30"/>
      <c r="C47" s="40"/>
      <c r="D47" s="40"/>
      <c r="E47" s="40"/>
      <c r="F47" s="40"/>
      <c r="G47" s="40"/>
      <c r="H47" s="44" t="e">
        <f aca="false">LOCALIZEVALUEFALLBACK(H46,Terms!$C$43:$C$47, Terms!$D$43:$D$47, form_language)</f>
        <v>#VALUE!</v>
      </c>
      <c r="I47" s="44"/>
      <c r="J47" s="45" t="e">
        <f aca="false">IF(J46=Terms!$A$78, LOCALIZE("avalanche-hazard-calculated-no-rating-about", form_language), LOCALIZE("avalanche-hazard-calculated-rating-about", form_language))</f>
        <v>#VALUE!</v>
      </c>
      <c r="K47" s="46"/>
      <c r="L47" s="46"/>
      <c r="M47" s="46"/>
      <c r="N47" s="29"/>
      <c r="O47" s="29"/>
      <c r="P47" s="29"/>
    </row>
    <row r="48" customFormat="false" ht="15.75" hidden="false" customHeight="false" outlineLevel="0" collapsed="false">
      <c r="A48" s="25" t="e">
        <f aca="false">LOCALIZE("avalanche-hazard-heading", form_language)</f>
        <v>#VALUE!</v>
      </c>
      <c r="B48" s="25"/>
      <c r="C48" s="25"/>
      <c r="D48" s="25"/>
      <c r="E48" s="25"/>
      <c r="F48" s="25"/>
      <c r="G48" s="25"/>
      <c r="H48" s="25"/>
      <c r="I48" s="11"/>
      <c r="J48" s="11"/>
      <c r="K48" s="11"/>
      <c r="L48" s="11"/>
    </row>
    <row r="49" customFormat="false" ht="27.75" hidden="false" customHeight="true" outlineLevel="0" collapsed="false">
      <c r="A49" s="39" t="e">
        <f aca="false">LOCALIZE("elevation-zone-heading", form_language)</f>
        <v>#VALUE!</v>
      </c>
      <c r="B49" s="53"/>
      <c r="C49" s="53" t="e">
        <f aca="false">LOCALIZE("avalanche-hazard-forecast-rating-heading", form_language)</f>
        <v>#VALUE!</v>
      </c>
      <c r="D49" s="39" t="e">
        <f aca="false">LOCALIZE("avalanche-hazard-calculated-rating-heading", form_language)</f>
        <v>#VALUE!</v>
      </c>
      <c r="E49" s="53" t="e">
        <f aca="false">LOCALIZE("trend-heading", form_language)</f>
        <v>#VALUE!</v>
      </c>
      <c r="F49" s="53" t="e">
        <f aca="false">LOCALIZE("confidence-heading", form_language)</f>
        <v>#VALUE!</v>
      </c>
      <c r="G49" s="54" t="e">
        <f aca="false">LOCALIZE("diagram-heading", form_language)</f>
        <v>#VALUE!</v>
      </c>
      <c r="H49" s="54" t="e">
        <f aca="false">LOCALIZE("hazard-level-icon-heading", form_language)</f>
        <v>#VALUE!</v>
      </c>
    </row>
    <row r="50" customFormat="false" ht="15.75" hidden="false" customHeight="false" outlineLevel="0" collapsed="false">
      <c r="A50" s="55" t="e">
        <f aca="false">LOCALIZE("elevation-zone-high-alpine", form_language)</f>
        <v>#VALUE!</v>
      </c>
      <c r="B50" s="56"/>
      <c r="C50" s="57" t="s">
        <v>32</v>
      </c>
      <c r="D50" s="58" t="e">
        <f aca="false">IF(CALCHAZARD(0)=0, "?", CALCHAZARD(0))</f>
        <v>#VALUE!</v>
      </c>
      <c r="E50" s="57" t="s">
        <v>18</v>
      </c>
      <c r="F50" s="57" t="s">
        <v>19</v>
      </c>
      <c r="G50" s="59" t="e">
        <f aca="false" t="array" ref="G50:G50">IFERROR(ELEVATIONHAZARDDIAGRAM("high_alpine", xlookup(C50, Terms!$E$78:$E$83, Terms!$F$78:$F$83)), "")</f>
        <v>#VALUE!</v>
      </c>
      <c r="H50" s="60" t="str">
        <f aca="false" t="array" ref="H50:H50">IFERROR(xlookup(Form!$C50, Terms!$E$78:$E$83, Terms!$G$78:$G$83), "")</f>
        <v/>
      </c>
    </row>
    <row r="51" customFormat="false" ht="16.5" hidden="false" customHeight="true" outlineLevel="0" collapsed="false">
      <c r="A51" s="55"/>
      <c r="B51" s="61"/>
      <c r="C51" s="62" t="e">
        <f aca="false">LOCALIZEVALUE(C50, Terms!$E$79:$E$83, Terms!$B$79:$B$83, form_language)</f>
        <v>#VALUE!</v>
      </c>
      <c r="D51" s="63"/>
      <c r="E51" s="34" t="e">
        <f aca="false">LOCALIZEVALUE(E50,Terms!$C$51:$C$53,Terms!$B$51:$B$53, form_language)</f>
        <v>#VALUE!</v>
      </c>
      <c r="F51" s="34" t="e">
        <f aca="false">LOCALIZEVALUE(F50,Terms!$C$70:$C$72,Terms!$B$70:$B$72, form_language)</f>
        <v>#VALUE!</v>
      </c>
      <c r="G51" s="59"/>
      <c r="H51" s="59"/>
      <c r="I51" s="11"/>
      <c r="J51" s="11"/>
    </row>
    <row r="52" customFormat="false" ht="87" hidden="false" customHeight="true" outlineLevel="0" collapsed="false">
      <c r="A52" s="64" t="str">
        <f aca="false">IFERROR(__xludf.dummyfunction("CONCAT(""&gt; "", TRIM(INDEX(SPLIT(VLOOKUP(forecast_area, Terms!$C$89:$F$96, 4), "",""), 0, 1)))"),"&gt; 2600m")</f>
        <v>&gt; 2600m</v>
      </c>
      <c r="B52" s="65" t="e">
        <f aca="false">LOCALIZE("about-heading", form_language)</f>
        <v>#VALUE!</v>
      </c>
      <c r="C52" s="44" t="e">
        <f aca="false">LOCALIZEVALUEFALLBACK(C50, Terms!$E$78:$E$83, Terms!$D$78:$D$83, form_language)</f>
        <v>#VALUE!</v>
      </c>
      <c r="D52" s="66" t="e">
        <f aca="false">IF(D50=Terms!$A$78, LOCALIZE("avalanche-hazard-calculated-no-rating-about", form_language), LOCALIZE("avalanche-hazard-calculated-rating-about", form_language))</f>
        <v>#VALUE!</v>
      </c>
      <c r="E52" s="45" t="e">
        <f aca="false">LOCALIZE("trend-about", form_language)</f>
        <v>#VALUE!</v>
      </c>
      <c r="F52" s="44" t="e">
        <f aca="false">LOCALIZEVALUEFALLBACK(F50, Terms!$C$70:$C$72,Terms!$D$70:$D$72, form_language)</f>
        <v>#VALUE!</v>
      </c>
      <c r="G52" s="59"/>
      <c r="H52" s="59"/>
    </row>
    <row r="53" customFormat="false" ht="15.75" hidden="false" customHeight="false" outlineLevel="0" collapsed="false">
      <c r="A53" s="67" t="e">
        <f aca="false">LOCALIZE("elevation-zone-alpine", form_language)</f>
        <v>#VALUE!</v>
      </c>
      <c r="B53" s="56"/>
      <c r="C53" s="57" t="s">
        <v>32</v>
      </c>
      <c r="D53" s="58" t="e">
        <f aca="false">IF(CALCHAZARD(1)=0, "?", CALCHAZARD(1))</f>
        <v>#VALUE!</v>
      </c>
      <c r="E53" s="57" t="s">
        <v>18</v>
      </c>
      <c r="F53" s="57" t="s">
        <v>19</v>
      </c>
      <c r="G53" s="59" t="e">
        <f aca="false" t="array" ref="G53:G53">IFERROR(ELEVATIONHAZARDDIAGRAM("alpine", xlookup(C53, Terms!$E$78:$E$83, Terms!$F$78:$F$83)), "")</f>
        <v>#VALUE!</v>
      </c>
      <c r="H53" s="60" t="str">
        <f aca="false" t="array" ref="H53:H53">IFERROR(xlookup(Form!$C53, Terms!$E$78:$E$83, Terms!$G$78:$G$83), "")</f>
        <v/>
      </c>
    </row>
    <row r="54" customFormat="false" ht="15.75" hidden="false" customHeight="true" outlineLevel="0" collapsed="false">
      <c r="A54" s="67"/>
      <c r="B54" s="61"/>
      <c r="C54" s="62" t="e">
        <f aca="false">LOCALIZEVALUE(C53, Terms!$E$79:$E$83, Terms!$B$79:$B$83, form_language)</f>
        <v>#VALUE!</v>
      </c>
      <c r="D54" s="61"/>
      <c r="E54" s="34" t="e">
        <f aca="false">LOCALIZEVALUE(E53,Terms!$C$51:$C$53,Terms!$B$51:$B$53, form_language)</f>
        <v>#VALUE!</v>
      </c>
      <c r="F54" s="34" t="e">
        <f aca="false">LOCALIZEVALUE(F53,Terms!$C$70:$C$72,Terms!$B$70:$B$72, form_language)</f>
        <v>#VALUE!</v>
      </c>
      <c r="G54" s="59"/>
      <c r="H54" s="59"/>
    </row>
    <row r="55" customFormat="false" ht="87" hidden="false" customHeight="true" outlineLevel="0" collapsed="false">
      <c r="A55" s="64" t="str">
        <f aca="false">IFERROR(__xludf.dummyfunction("CONCATENATE(TRIM(INDEX(SPLIT(VLOOKUP(forecast_area, Terms!$C$89:$F$96, 4), "",""), 0, 2)), "" - "", TRIM(INDEX(SPLIT(VLOOKUP(forecast_area, Terms!$C$89:$F$96, 4), "",""), 0, 1)))"),"2000m - 2600m")</f>
        <v>2000m - 2600m</v>
      </c>
      <c r="B55" s="65" t="e">
        <f aca="false">LOCALIZE("about-heading", form_language)</f>
        <v>#VALUE!</v>
      </c>
      <c r="C55" s="44" t="e">
        <f aca="false">LOCALIZEVALUEFALLBACK(C53, Terms!$E$78:$E$83, Terms!$D$78:$D$83, form_language)</f>
        <v>#VALUE!</v>
      </c>
      <c r="D55" s="66" t="e">
        <f aca="false">IF(D53=Terms!$A$78, LOCALIZE("avalanche-hazard-calculated-no-rating-about", form_language), LOCALIZE("avalanche-hazard-calculated-rating-about", form_language))</f>
        <v>#VALUE!</v>
      </c>
      <c r="E55" s="45" t="e">
        <f aca="false">LOCALIZE("trend-about", form_language)</f>
        <v>#VALUE!</v>
      </c>
      <c r="F55" s="44" t="e">
        <f aca="false">LOCALIZEVALUEFALLBACK(F53, Terms!$C$70:$C$72,Terms!$D$70:$D$72, form_language)</f>
        <v>#VALUE!</v>
      </c>
      <c r="G55" s="59"/>
      <c r="H55" s="59"/>
    </row>
    <row r="56" customFormat="false" ht="15.75" hidden="false" customHeight="false" outlineLevel="0" collapsed="false">
      <c r="A56" s="67" t="e">
        <f aca="false">LOCALIZE("elevation-zone-sub-alpine", form_language)</f>
        <v>#VALUE!</v>
      </c>
      <c r="B56" s="63"/>
      <c r="C56" s="5" t="s">
        <v>33</v>
      </c>
      <c r="D56" s="58" t="e">
        <f aca="false">IF(CALCHAZARD(2)=0, "?", CALCHAZARD(2))</f>
        <v>#VALUE!</v>
      </c>
      <c r="E56" s="5" t="s">
        <v>18</v>
      </c>
      <c r="F56" s="5" t="s">
        <v>19</v>
      </c>
      <c r="G56" s="68" t="e">
        <f aca="false" t="array" ref="G56:G56">IFERROR(ELEVATIONHAZARDDIAGRAM("sub_alpine", xlookup(C56, Terms!$E$78:$E$83, Terms!$F$78:$F$83)), "")</f>
        <v>#VALUE!</v>
      </c>
      <c r="H56" s="69" t="str">
        <f aca="false" t="array" ref="H56:H56">IFERROR(xlookup(Form!$C56, Terms!$E$78:$E$83, Terms!$G$78:$G$83), "")</f>
        <v/>
      </c>
    </row>
    <row r="57" customFormat="false" ht="18" hidden="false" customHeight="true" outlineLevel="0" collapsed="false">
      <c r="A57" s="67"/>
      <c r="B57" s="61"/>
      <c r="C57" s="62" t="e">
        <f aca="false">LOCALIZEVALUE(C56, Terms!$E$79:$E$83, Terms!$B$79:$B$83, form_language)</f>
        <v>#VALUE!</v>
      </c>
      <c r="D57" s="61"/>
      <c r="E57" s="34" t="e">
        <f aca="false">LOCALIZEVALUE(E56,Terms!$C$51:$C$53,Terms!$B$51:$B$53, form_language)</f>
        <v>#VALUE!</v>
      </c>
      <c r="F57" s="34" t="e">
        <f aca="false">LOCALIZEVALUE(F56,Terms!$C$70:$C$72,Terms!$B$70:$B$72, form_language)</f>
        <v>#VALUE!</v>
      </c>
      <c r="G57" s="68"/>
      <c r="H57" s="68"/>
      <c r="K57" s="70"/>
      <c r="L57" s="70"/>
    </row>
    <row r="58" customFormat="false" ht="90" hidden="false" customHeight="true" outlineLevel="0" collapsed="false">
      <c r="A58" s="71" t="str">
        <f aca="false">IFERROR(__xludf.dummyfunction("CONCAT(""&lt; "", TRIM(INDEX(SPLIT(VLOOKUP(forecast_area, Terms!$C$89:$F$96, 4), "",""), 0, 2)))"),"&lt; 2000m")</f>
        <v>&lt; 2000m</v>
      </c>
      <c r="B58" s="72" t="e">
        <f aca="false">LOCALIZE("about-heading", form_language)</f>
        <v>#VALUE!</v>
      </c>
      <c r="C58" s="73" t="e">
        <f aca="false">LOCALIZEVALUEFALLBACK(C56, Terms!$E$78:$E$83, Terms!$D$78:$D$83, form_language)</f>
        <v>#VALUE!</v>
      </c>
      <c r="D58" s="74" t="e">
        <f aca="false">IF(D56=Terms!$A$78, LOCALIZE("avalanche-hazard-calculated-no-rating-about", form_language), LOCALIZE("avalanche-hazard-calculated-rating-about", form_language))</f>
        <v>#VALUE!</v>
      </c>
      <c r="E58" s="74" t="e">
        <f aca="false">LOCALIZE("trend-about", form_language)</f>
        <v>#VALUE!</v>
      </c>
      <c r="F58" s="73" t="e">
        <f aca="false">LOCALIZEVALUEFALLBACK(F56, Terms!$C$70:$C$72,Terms!$D$70:$D$72, form_language)</f>
        <v>#VALUE!</v>
      </c>
      <c r="G58" s="68"/>
      <c r="H58" s="68"/>
      <c r="K58" s="70"/>
      <c r="L58" s="70"/>
    </row>
    <row r="59" customFormat="false" ht="15.75" hidden="false" customHeight="false" outlineLevel="0" collapsed="false">
      <c r="A59" s="75" t="e">
        <f aca="false">LOCALIZE("avalanche-hazard-overall-heading", form_language)</f>
        <v>#VALUE!</v>
      </c>
      <c r="B59" s="63"/>
      <c r="C59" s="5" t="s">
        <v>32</v>
      </c>
      <c r="D59" s="42" t="e">
        <f aca="false">IF(MAX($D$50,$D$53,$D$56)=0, "?", MAX($D$50,$D$53,$D$56))</f>
        <v>#VALUE!</v>
      </c>
      <c r="E59" s="5" t="s">
        <v>34</v>
      </c>
      <c r="F59" s="5" t="s">
        <v>19</v>
      </c>
      <c r="H59" s="76" t="str">
        <f aca="false" t="array" ref="H59:H59">IFERROR(xlookup(Form!$C$59, Terms!$E$78:$E$83, Terms!$G$78:$G$83), "")</f>
        <v/>
      </c>
      <c r="K59" s="70"/>
      <c r="L59" s="70"/>
    </row>
    <row r="60" customFormat="false" ht="17.25" hidden="false" customHeight="true" outlineLevel="0" collapsed="false">
      <c r="A60" s="75"/>
      <c r="B60" s="61"/>
      <c r="C60" s="62" t="e">
        <f aca="false">LOCALIZEVALUE(C59, Terms!$E$79:$E$83, Terms!$B$79:$B$83, form_language)</f>
        <v>#VALUE!</v>
      </c>
      <c r="D60" s="61"/>
      <c r="E60" s="34" t="e">
        <f aca="false">LOCALIZEVALUE(E59,Terms!$C$51:$C$53,Terms!$B$51:$B$53, form_language)</f>
        <v>#VALUE!</v>
      </c>
      <c r="F60" s="34" t="e">
        <f aca="false">LOCALIZEVALUE(F59,Terms!$C$70:$C$72,Terms!$B$70:$B$72, form_language)</f>
        <v>#VALUE!</v>
      </c>
      <c r="H60" s="76"/>
      <c r="K60" s="11"/>
      <c r="L60" s="11"/>
    </row>
    <row r="61" customFormat="false" ht="88.5" hidden="false" customHeight="true" outlineLevel="0" collapsed="false">
      <c r="A61" s="75"/>
      <c r="B61" s="72" t="e">
        <f aca="false">LOCALIZE("about-heading", form_language)</f>
        <v>#VALUE!</v>
      </c>
      <c r="C61" s="73" t="e">
        <f aca="false">LOCALIZEVALUEFALLBACK(C59, Terms!$E$79:$E$83, Terms!$D$79:$D$83, form_language)</f>
        <v>#VALUE!</v>
      </c>
      <c r="D61" s="74" t="e">
        <f aca="false">IF(D59=Terms!$A$78, LOCALIZE("avalanche-hazard-calculated-no-rating-about", form_language), LOCALIZE("avalanche-hazard-calculated-rating-about", form_language))</f>
        <v>#VALUE!</v>
      </c>
      <c r="E61" s="74" t="e">
        <f aca="false">LOCALIZE("trend-about", form_language)</f>
        <v>#VALUE!</v>
      </c>
      <c r="F61" s="73" t="e">
        <f aca="false">LOCALIZEVALUEFALLBACK(F59, Terms!$C$70:$C$72,Terms!$D$70:$D$72, form_language)</f>
        <v>#VALUE!</v>
      </c>
      <c r="G61" s="77"/>
      <c r="H61" s="76"/>
      <c r="K61" s="11"/>
      <c r="L61" s="11"/>
    </row>
    <row r="62" customFormat="false" ht="18.75" hidden="false" customHeight="true" outlineLevel="0" collapsed="false">
      <c r="A62" s="25" t="e">
        <f aca="false">LOCALIZE("forecast-description-heading", form_language)</f>
        <v>#VALUE!</v>
      </c>
      <c r="B62" s="25"/>
      <c r="C62" s="25"/>
      <c r="D62" s="25"/>
      <c r="E62" s="25"/>
      <c r="F62" s="25"/>
      <c r="G62" s="78"/>
      <c r="K62" s="78"/>
      <c r="L62" s="78"/>
    </row>
    <row r="63" customFormat="false" ht="103.5" hidden="false" customHeight="true" outlineLevel="0" collapsed="false">
      <c r="A63" s="16" t="s">
        <v>35</v>
      </c>
      <c r="B63" s="16"/>
      <c r="C63" s="16"/>
      <c r="D63" s="16"/>
      <c r="E63" s="16"/>
      <c r="F63" s="16"/>
    </row>
    <row r="64" customFormat="false" ht="19.5" hidden="false" customHeight="true" outlineLevel="0" collapsed="false">
      <c r="E64" s="78"/>
      <c r="F64" s="78"/>
      <c r="G64" s="78"/>
      <c r="H64" s="78"/>
      <c r="I64" s="78"/>
      <c r="J64" s="78"/>
      <c r="K64" s="78"/>
      <c r="L64" s="78"/>
    </row>
    <row r="65" customFormat="false" ht="20.25" hidden="false" customHeight="true" outlineLevel="0" collapsed="false"/>
  </sheetData>
  <mergeCells count="77">
    <mergeCell ref="A1:M1"/>
    <mergeCell ref="E2:F2"/>
    <mergeCell ref="E3:F3"/>
    <mergeCell ref="B4:C4"/>
    <mergeCell ref="D4:E4"/>
    <mergeCell ref="F4:G4"/>
    <mergeCell ref="I4:J4"/>
    <mergeCell ref="B5:C5"/>
    <mergeCell ref="D5:E5"/>
    <mergeCell ref="F5:G5"/>
    <mergeCell ref="I5:J5"/>
    <mergeCell ref="A6:B6"/>
    <mergeCell ref="C6:F6"/>
    <mergeCell ref="A7:F7"/>
    <mergeCell ref="A8:F8"/>
    <mergeCell ref="A9:F9"/>
    <mergeCell ref="A10:F10"/>
    <mergeCell ref="A11:F11"/>
    <mergeCell ref="A12:F12"/>
    <mergeCell ref="B13:C13"/>
    <mergeCell ref="B14:C14"/>
    <mergeCell ref="B15:P15"/>
    <mergeCell ref="B16:B19"/>
    <mergeCell ref="D16:F16"/>
    <mergeCell ref="N16:P23"/>
    <mergeCell ref="A17:A23"/>
    <mergeCell ref="D20:F20"/>
    <mergeCell ref="B21:G21"/>
    <mergeCell ref="H21:I21"/>
    <mergeCell ref="B22:G23"/>
    <mergeCell ref="H22:I22"/>
    <mergeCell ref="H23:I23"/>
    <mergeCell ref="B24:B27"/>
    <mergeCell ref="D24:F24"/>
    <mergeCell ref="N24:P31"/>
    <mergeCell ref="A25:A31"/>
    <mergeCell ref="D28:F28"/>
    <mergeCell ref="B29:G29"/>
    <mergeCell ref="H29:I29"/>
    <mergeCell ref="B30:G31"/>
    <mergeCell ref="H30:I30"/>
    <mergeCell ref="H31:I31"/>
    <mergeCell ref="B32:B35"/>
    <mergeCell ref="D32:F32"/>
    <mergeCell ref="N32:P39"/>
    <mergeCell ref="A33:A39"/>
    <mergeCell ref="G34:G35"/>
    <mergeCell ref="D36:F36"/>
    <mergeCell ref="B37:G37"/>
    <mergeCell ref="H37:I37"/>
    <mergeCell ref="B38:G39"/>
    <mergeCell ref="H38:I38"/>
    <mergeCell ref="H39:I39"/>
    <mergeCell ref="D40:F40"/>
    <mergeCell ref="N40:P47"/>
    <mergeCell ref="A41:A47"/>
    <mergeCell ref="G42:G43"/>
    <mergeCell ref="D44:F44"/>
    <mergeCell ref="B45:G45"/>
    <mergeCell ref="H45:I45"/>
    <mergeCell ref="B46:G47"/>
    <mergeCell ref="H46:I46"/>
    <mergeCell ref="H47:I47"/>
    <mergeCell ref="A48:H48"/>
    <mergeCell ref="A50:A51"/>
    <mergeCell ref="G50:G52"/>
    <mergeCell ref="H50:H52"/>
    <mergeCell ref="A53:A54"/>
    <mergeCell ref="G53:G55"/>
    <mergeCell ref="H53:H55"/>
    <mergeCell ref="A56:A57"/>
    <mergeCell ref="G56:G58"/>
    <mergeCell ref="H56:H58"/>
    <mergeCell ref="A59:A61"/>
    <mergeCell ref="H59:H61"/>
    <mergeCell ref="A62:F62"/>
    <mergeCell ref="A63:F63"/>
  </mergeCells>
  <conditionalFormatting sqref="B16:P23 A17:A23">
    <cfRule type="expression" priority="2" aboveAverage="0" equalAverage="0" bottom="0" percent="0" rank="0" text="" dxfId="0">
      <formula>NOT($A$16)</formula>
    </cfRule>
  </conditionalFormatting>
  <conditionalFormatting sqref="B24:P31 A25:A31">
    <cfRule type="expression" priority="3" aboveAverage="0" equalAverage="0" bottom="0" percent="0" rank="0" text="" dxfId="0">
      <formula>NOT($A$24)</formula>
    </cfRule>
  </conditionalFormatting>
  <conditionalFormatting sqref="B32:P39 A33:A39">
    <cfRule type="expression" priority="4" aboveAverage="0" equalAverage="0" bottom="0" percent="0" rank="0" text="" dxfId="0">
      <formula>NOT($A$32)</formula>
    </cfRule>
  </conditionalFormatting>
  <conditionalFormatting sqref="B40:P47 A41:A47">
    <cfRule type="expression" priority="5" aboveAverage="0" equalAverage="0" bottom="0" percent="0" rank="0" text="" dxfId="0">
      <formula>NOT($A$40)</formula>
    </cfRule>
  </conditionalFormatting>
  <conditionalFormatting sqref="A4">
    <cfRule type="expression" priority="6" aboveAverage="0" equalAverage="0" bottom="0" percent="0" rank="0" text="" dxfId="1">
      <formula>ISBLANK(B4)</formula>
    </cfRule>
  </conditionalFormatting>
  <dataValidations count="12">
    <dataValidation allowBlank="true" errorStyle="stop" operator="between" showDropDown="false" showErrorMessage="true" showInputMessage="false" sqref="J17 J25 J33 J41" type="list">
      <formula1>Terms!$C$34:$C$38</formula1>
      <formula2>0</formula2>
    </dataValidation>
    <dataValidation allowBlank="true" errorStyle="stop" operator="between" showDropDown="false" showErrorMessage="true" showInputMessage="false" sqref="I17 I25 I33 I41" type="list">
      <formula1>Terms!$C$128:$C$134</formula1>
      <formula2>0</formula2>
    </dataValidation>
    <dataValidation allowBlank="true" errorStyle="stop" operator="between" showDropDown="false" showErrorMessage="true" showInputMessage="false" sqref="M17 M25 M33 M41 F50 F53 F56 F59" type="list">
      <formula1>Terms!$C$70:$C$72</formula1>
      <formula2>0</formula2>
    </dataValidation>
    <dataValidation allowBlank="true" errorStyle="stop" operator="between" showDropDown="false" showErrorMessage="true" showInputMessage="false" sqref="K17 K25 K33 K41" type="list">
      <formula1>Terms!$C$99:$C$104</formula1>
      <formula2>0</formula2>
    </dataValidation>
    <dataValidation allowBlank="true" errorStyle="stop" operator="between" showDropDown="false" showErrorMessage="true" showInputMessage="false" sqref="B3" type="list">
      <formula1>Terms!$C$89:$C$92</formula1>
      <formula2>0</formula2>
    </dataValidation>
    <dataValidation allowBlank="true" errorStyle="stop" operator="between" prompt="Should be a comma seperated list of slope aspects (e.g. N, NE, E, SE, S, SW, W, NW)" showDropDown="true" showErrorMessage="true" showInputMessage="true" sqref="G17 G25 G33 G41" type="custom">
      <formula1>VALIDATEASPECTS(G17)</formula1>
      <formula2>0</formula2>
    </dataValidation>
    <dataValidation allowBlank="true" errorStyle="stop" operator="between" showDropDown="false" showErrorMessage="true" showInputMessage="false" sqref="H17:H19 H25 H33 H41" type="list">
      <formula1>Terms!$C$118:$C$125</formula1>
      <formula2>0</formula2>
    </dataValidation>
    <dataValidation allowBlank="true" errorStyle="stop" operator="between" showDropDown="false" showErrorMessage="true" showInputMessage="false" sqref="I4:I5" type="list">
      <formula1>Terms!$C$152:$C$155</formula1>
      <formula2>0</formula2>
    </dataValidation>
    <dataValidation allowBlank="true" errorStyle="stop" operator="between" showDropDown="false" showErrorMessage="true" showInputMessage="false" sqref="C17 C25 C33 C41" type="list">
      <formula1>avalanche_problem_types</formula1>
      <formula2>0</formula2>
    </dataValidation>
    <dataValidation allowBlank="true" errorStyle="stop" operator="between" showDropDown="false" showErrorMessage="true" showInputMessage="false" sqref="L17 L25 L33 L41 E50 E53 E56 E59" type="list">
      <formula1>Terms!$C$51:$C$53</formula1>
      <formula2>0</formula2>
    </dataValidation>
    <dataValidation allowBlank="true" errorStyle="stop" operator="between" showDropDown="false" showErrorMessage="true" showInputMessage="false" sqref="C50 C53 C56 C59" type="list">
      <formula1>Terms!$E$78:$E$83</formula1>
      <formula2>0</formula2>
    </dataValidation>
    <dataValidation allowBlank="true" errorStyle="stop" operator="between" prompt="What language to display the form in" showDropDown="false" showErrorMessage="true" showInputMessage="true" sqref="B2 D2" type="list">
      <formula1>display_language</formula1>
      <formula2>0</formula2>
    </dataValidation>
  </dataValidations>
  <printOptions headings="false" gridLines="false" gridLinesSet="true" horizontalCentered="true" verticalCentered="false"/>
  <pageMargins left="0.25" right="0.25" top="0.25" bottom="0.25" header="0.511811023622047" footer="0.511811023622047"/>
  <pageSetup paperSize="0" scale="100" fitToWidth="1" fitToHeight="0" pageOrder="overThenDown" orientation="portrait" blackAndWhite="false" draft="false" cellComments="non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1" sqref="G34 B3"/>
    </sheetView>
  </sheetViews>
  <sheetFormatPr defaultColWidth="12.640625" defaultRowHeight="15.75" zeroHeight="false" outlineLevelRow="0" outlineLevelCol="0"/>
  <cols>
    <col collapsed="false" customWidth="true" hidden="false" outlineLevel="0" max="1" min="1" style="0" width="13.5"/>
    <col collapsed="false" customWidth="true" hidden="false" outlineLevel="0" max="7" min="7" style="0" width="10.76"/>
  </cols>
  <sheetData>
    <row r="1" customFormat="false" ht="41.25" hidden="false" customHeight="true" outlineLevel="0" collapsed="false">
      <c r="A1" s="79" t="s">
        <v>36</v>
      </c>
      <c r="B1" s="17" t="s">
        <v>37</v>
      </c>
      <c r="C1" s="17"/>
      <c r="D1" s="17"/>
      <c r="E1" s="17"/>
      <c r="F1" s="17"/>
      <c r="G1" s="17"/>
    </row>
    <row r="2" customFormat="false" ht="15.75" hidden="false" customHeight="false" outlineLevel="0" collapsed="false">
      <c r="A2" s="15" t="s">
        <v>1</v>
      </c>
      <c r="B2" s="11" t="str">
        <f aca="false">form_language</f>
        <v>English</v>
      </c>
    </row>
    <row r="4" customFormat="false" ht="15.75" hidden="false" customHeight="false" outlineLevel="0" collapsed="false">
      <c r="A4" s="24" t="e">
        <f aca="false">LOCALIZE("language-heading", form_language)</f>
        <v>#VALUE!</v>
      </c>
      <c r="B4" s="14" t="e">
        <f aca="false">LOCALIZE("recent-relevant-observations-heading", form_language)</f>
        <v>#VALUE!</v>
      </c>
      <c r="C4" s="14"/>
      <c r="D4" s="14"/>
      <c r="E4" s="14"/>
      <c r="F4" s="14"/>
      <c r="G4" s="80" t="s">
        <v>38</v>
      </c>
    </row>
    <row r="5" customFormat="false" ht="15.75" hidden="false" customHeight="false" outlineLevel="0" collapsed="false">
      <c r="A5" s="81" t="s">
        <v>2</v>
      </c>
      <c r="B5" s="16" t="str">
        <f aca="false">IF(form_language=A5, Form!$A$8, "")</f>
        <v>80 cm of snowfall recorded over the last 2 days with moderate transport from SE quarter, unreactive to ski tests today. No new avalanches observed, but visibility has been limited. Widespread 'whumphing' and cracking observed around the ski resort over the last week, 2200 - 3000m, most aspects (anywhere snow existed before Jan 31st). The snowpack has a 15 - 30cm weak layer (facets) at the ground. Average snow depth is 120 cm at 2700 m.</v>
      </c>
      <c r="C5" s="16"/>
      <c r="D5" s="16"/>
      <c r="E5" s="16"/>
      <c r="F5" s="16"/>
      <c r="G5" s="82" t="b">
        <f aca="false">FALSE()</f>
        <v>0</v>
      </c>
    </row>
    <row r="6" customFormat="false" ht="15.75" hidden="false" customHeight="false" outlineLevel="0" collapsed="false">
      <c r="A6" s="81" t="s">
        <v>39</v>
      </c>
      <c r="B6" s="16" t="str">
        <f aca="false">IF(form_language=A6, Form!$A$8, "")</f>
        <v/>
      </c>
      <c r="C6" s="16"/>
      <c r="D6" s="16"/>
      <c r="E6" s="16"/>
      <c r="F6" s="16"/>
      <c r="G6" s="33" t="b">
        <f aca="false">FALSE()</f>
        <v>0</v>
      </c>
    </row>
    <row r="7" customFormat="false" ht="15.75" hidden="false" customHeight="false" outlineLevel="0" collapsed="false">
      <c r="A7" s="81" t="s">
        <v>40</v>
      </c>
      <c r="B7" s="16" t="str">
        <f aca="false">IF(form_language=A7, Form!$A$8, "")</f>
        <v/>
      </c>
      <c r="C7" s="16"/>
      <c r="D7" s="16"/>
      <c r="E7" s="16"/>
      <c r="F7" s="16"/>
      <c r="G7" s="82" t="b">
        <f aca="false">FALSE()</f>
        <v>0</v>
      </c>
    </row>
    <row r="10" customFormat="false" ht="15.75" hidden="false" customHeight="false" outlineLevel="0" collapsed="false">
      <c r="A10" s="24" t="e">
        <f aca="false">LOCALIZE("language-heading", form_language)</f>
        <v>#VALUE!</v>
      </c>
      <c r="B10" s="14" t="e">
        <f aca="false">LOCALIZE("forecast-changes-heading", form_language)</f>
        <v>#VALUE!</v>
      </c>
      <c r="C10" s="14"/>
      <c r="D10" s="14"/>
      <c r="E10" s="14"/>
      <c r="F10" s="14"/>
      <c r="G10" s="80" t="s">
        <v>38</v>
      </c>
    </row>
    <row r="11" customFormat="false" ht="15.75" hidden="false" customHeight="false" outlineLevel="0" collapsed="false">
      <c r="A11" s="81" t="s">
        <v>2</v>
      </c>
      <c r="B11" s="16" t="str">
        <f aca="false">IF(form_language=A11, Form!$A$10, "")</f>
        <v>Significant new snow with moderate winds.</v>
      </c>
      <c r="C11" s="16"/>
      <c r="D11" s="16"/>
      <c r="E11" s="16"/>
      <c r="F11" s="16"/>
      <c r="G11" s="33" t="b">
        <f aca="false">FALSE()</f>
        <v>0</v>
      </c>
    </row>
    <row r="12" customFormat="false" ht="15.75" hidden="false" customHeight="false" outlineLevel="0" collapsed="false">
      <c r="A12" s="81" t="s">
        <v>39</v>
      </c>
      <c r="B12" s="16" t="str">
        <f aca="false">IF(form_language=A12, Form!$A$10, "")</f>
        <v/>
      </c>
      <c r="C12" s="16"/>
      <c r="D12" s="16"/>
      <c r="E12" s="16"/>
      <c r="F12" s="16"/>
      <c r="G12" s="82" t="b">
        <f aca="false">FALSE()</f>
        <v>0</v>
      </c>
    </row>
    <row r="13" customFormat="false" ht="15.75" hidden="false" customHeight="false" outlineLevel="0" collapsed="false">
      <c r="A13" s="81" t="s">
        <v>40</v>
      </c>
      <c r="B13" s="16" t="str">
        <f aca="false">IF(form_language=A13, Form!$A$10, "")</f>
        <v/>
      </c>
      <c r="C13" s="16"/>
      <c r="D13" s="16"/>
      <c r="E13" s="16"/>
      <c r="F13" s="16"/>
      <c r="G13" s="82" t="b">
        <f aca="false">FALSE()</f>
        <v>0</v>
      </c>
    </row>
    <row r="16" customFormat="false" ht="15.75" hidden="false" customHeight="false" outlineLevel="0" collapsed="false">
      <c r="A16" s="24" t="e">
        <f aca="false">LOCALIZE("language-heading", form_language)</f>
        <v>#VALUE!</v>
      </c>
      <c r="B16" s="14" t="e">
        <f aca="false">LOCALIZE("weather-forecast-heading", form_language)</f>
        <v>#VALUE!</v>
      </c>
      <c r="C16" s="14"/>
      <c r="D16" s="14"/>
      <c r="E16" s="14"/>
      <c r="F16" s="14"/>
      <c r="G16" s="80" t="s">
        <v>38</v>
      </c>
    </row>
    <row r="17" customFormat="false" ht="15.75" hidden="false" customHeight="false" outlineLevel="0" collapsed="false">
      <c r="A17" s="81" t="s">
        <v>2</v>
      </c>
      <c r="B17" s="16" t="str">
        <f aca="false">IF(form_language=A17, Form!$A$12, "")</f>
        <v>Mostly cloudy tomorrow with some snow showers in the afternoon, light winds, cool temperatures.</v>
      </c>
      <c r="C17" s="16"/>
      <c r="D17" s="16"/>
      <c r="E17" s="16"/>
      <c r="F17" s="16"/>
      <c r="G17" s="82" t="b">
        <f aca="false">FALSE()</f>
        <v>0</v>
      </c>
    </row>
    <row r="18" customFormat="false" ht="15.75" hidden="false" customHeight="false" outlineLevel="0" collapsed="false">
      <c r="A18" s="81" t="s">
        <v>39</v>
      </c>
      <c r="B18" s="16"/>
      <c r="C18" s="16"/>
      <c r="D18" s="16"/>
      <c r="E18" s="16"/>
      <c r="F18" s="16"/>
      <c r="G18" s="33" t="b">
        <f aca="false">FALSE()</f>
        <v>0</v>
      </c>
    </row>
    <row r="19" customFormat="false" ht="15.75" hidden="false" customHeight="false" outlineLevel="0" collapsed="false">
      <c r="A19" s="81" t="s">
        <v>40</v>
      </c>
      <c r="B19" s="16" t="str">
        <f aca="false">IF(form_language=A19, Form!$A$12, "")</f>
        <v/>
      </c>
      <c r="C19" s="16"/>
      <c r="D19" s="16"/>
      <c r="E19" s="16"/>
      <c r="F19" s="16"/>
      <c r="G19" s="82" t="b">
        <f aca="false">FALSE()</f>
        <v>0</v>
      </c>
    </row>
    <row r="22" customFormat="false" ht="15.75" hidden="false" customHeight="false" outlineLevel="0" collapsed="false">
      <c r="A22" s="24" t="s">
        <v>41</v>
      </c>
      <c r="B22" s="14" t="e">
        <f aca="false">CONCATENATE(LOCALIZE("avalanche-problem-number-1-heading", form_language), " - ", LOCALIZEVALUEFALLBACK(Form!$C$25, Terms!C3:C14, Terms!B3:B14, form_language), " ", LOCALIZE("description-heading", form_language))</f>
        <v>#VALUE!</v>
      </c>
      <c r="C22" s="14"/>
      <c r="D22" s="14"/>
      <c r="E22" s="14"/>
      <c r="F22" s="14"/>
      <c r="G22" s="80" t="s">
        <v>38</v>
      </c>
    </row>
    <row r="23" customFormat="false" ht="15.75" hidden="false" customHeight="false" outlineLevel="0" collapsed="false">
      <c r="A23" s="81" t="s">
        <v>2</v>
      </c>
      <c r="B23" s="17" t="str">
        <f aca="false">IF(form_language=A23, Form!$B$22, "")</f>
        <v>On steep slopes, especially at higher elevations where winds were stronger, new snow may be reactive to riders. The danger will decrease over the next couple of days.  Even small avalanches could trigger the deep persistent layer.</v>
      </c>
      <c r="C23" s="17"/>
      <c r="D23" s="17"/>
      <c r="E23" s="17"/>
      <c r="F23" s="17"/>
      <c r="G23" s="82" t="b">
        <f aca="false">FALSE()</f>
        <v>0</v>
      </c>
    </row>
    <row r="24" customFormat="false" ht="15.75" hidden="false" customHeight="false" outlineLevel="0" collapsed="false">
      <c r="A24" s="81" t="s">
        <v>39</v>
      </c>
      <c r="B24" s="17" t="str">
        <f aca="false">IF(form_language=A24, Form!$B$22, "")</f>
        <v/>
      </c>
      <c r="C24" s="17"/>
      <c r="D24" s="17"/>
      <c r="E24" s="17"/>
      <c r="F24" s="17"/>
      <c r="G24" s="33" t="b">
        <f aca="false">FALSE()</f>
        <v>0</v>
      </c>
    </row>
    <row r="25" customFormat="false" ht="15.75" hidden="false" customHeight="false" outlineLevel="0" collapsed="false">
      <c r="A25" s="81" t="s">
        <v>40</v>
      </c>
      <c r="B25" s="17" t="str">
        <f aca="false">IF(form_language=A25, Form!$B$22, "")</f>
        <v/>
      </c>
      <c r="C25" s="17"/>
      <c r="D25" s="17"/>
      <c r="E25" s="17"/>
      <c r="F25" s="17"/>
      <c r="G25" s="33" t="b">
        <f aca="false">FALSE()</f>
        <v>0</v>
      </c>
    </row>
    <row r="28" customFormat="false" ht="15.75" hidden="false" customHeight="false" outlineLevel="0" collapsed="false">
      <c r="A28" s="24" t="e">
        <f aca="false">LOCALIZE("language-heading", form_language)</f>
        <v>#VALUE!</v>
      </c>
      <c r="B28" s="14" t="e">
        <f aca="false">CONCATENATE(LOCALIZE("avalanche-problem-number-2-heading", form_language), " - ", LOCALIZEVALUEFALLBACK(Form!$C$25, Terms!C10:C20, Terms!B10:B20, form_language), " ", LOCALIZE("description-heading", form_language))</f>
        <v>#VALUE!</v>
      </c>
      <c r="C28" s="14"/>
      <c r="D28" s="14"/>
      <c r="E28" s="14"/>
      <c r="F28" s="14"/>
      <c r="G28" s="80" t="s">
        <v>38</v>
      </c>
    </row>
    <row r="29" customFormat="false" ht="15.75" hidden="false" customHeight="false" outlineLevel="0" collapsed="false">
      <c r="A29" s="81" t="s">
        <v>2</v>
      </c>
      <c r="B29" s="16" t="str">
        <f aca="false">IF(form_language=A29, Form!$B$30, "")</f>
        <v>Weak snow layers exist at the bottom of the snowpack, in areas where there was snow before Jan 31st. These could be reactive to the weight of one person, and a collapse could travel through the snow and set off avalanches above you.</v>
      </c>
      <c r="C29" s="16"/>
      <c r="D29" s="16"/>
      <c r="E29" s="16"/>
      <c r="F29" s="16"/>
      <c r="G29" s="82" t="b">
        <f aca="false">FALSE()</f>
        <v>0</v>
      </c>
    </row>
    <row r="30" customFormat="false" ht="15.75" hidden="false" customHeight="false" outlineLevel="0" collapsed="false">
      <c r="A30" s="81" t="s">
        <v>39</v>
      </c>
      <c r="B30" s="16" t="str">
        <f aca="false">IF(form_language=A30, Form!$B$30, "")</f>
        <v/>
      </c>
      <c r="C30" s="16"/>
      <c r="D30" s="16"/>
      <c r="E30" s="16"/>
      <c r="F30" s="16"/>
      <c r="G30" s="82" t="b">
        <f aca="false">FALSE()</f>
        <v>0</v>
      </c>
    </row>
    <row r="31" customFormat="false" ht="15.75" hidden="false" customHeight="false" outlineLevel="0" collapsed="false">
      <c r="A31" s="81" t="s">
        <v>40</v>
      </c>
      <c r="B31" s="16" t="str">
        <f aca="false">IF(form_language=A31, Form!$B$30, "")</f>
        <v/>
      </c>
      <c r="C31" s="16"/>
      <c r="D31" s="16"/>
      <c r="E31" s="16"/>
      <c r="F31" s="16"/>
      <c r="G31" s="82" t="b">
        <f aca="false">FALSE()</f>
        <v>0</v>
      </c>
    </row>
    <row r="34" customFormat="false" ht="15.75" hidden="false" customHeight="false" outlineLevel="0" collapsed="false">
      <c r="A34" s="24" t="e">
        <f aca="false">LOCALIZE("language-heading", form_language)</f>
        <v>#VALUE!</v>
      </c>
      <c r="B34" s="14" t="e">
        <f aca="false">CONCATENATE(LOCALIZE("avalanche-problem-number-3-heading", form_language), " - ", LOCALIZEVALUEFALLBACK(Form!$C$25, Terms!C16:C26, Terms!B16:B26, form_language), " ", LOCALIZE("description-heading", form_language))</f>
        <v>#VALUE!</v>
      </c>
      <c r="C34" s="14"/>
      <c r="D34" s="14"/>
      <c r="E34" s="14"/>
      <c r="F34" s="14"/>
      <c r="G34" s="80" t="s">
        <v>38</v>
      </c>
    </row>
    <row r="35" customFormat="false" ht="15.75" hidden="false" customHeight="false" outlineLevel="0" collapsed="false">
      <c r="A35" s="81" t="s">
        <v>2</v>
      </c>
      <c r="B35" s="16" t="str">
        <f aca="false">IF(form_language=A35, Form!$B$38, "")</f>
        <v>New windslabs have developed in areas sheltered from the S/SE winds. Watch out for areas around ridges where the snow feels hollow, punchy or stiff. Even small avalanches could trigger the deep persistent layer.</v>
      </c>
      <c r="C35" s="16"/>
      <c r="D35" s="16"/>
      <c r="E35" s="16"/>
      <c r="F35" s="16"/>
      <c r="G35" s="82" t="b">
        <f aca="false">FALSE()</f>
        <v>0</v>
      </c>
    </row>
    <row r="36" customFormat="false" ht="15.75" hidden="false" customHeight="false" outlineLevel="0" collapsed="false">
      <c r="A36" s="81" t="s">
        <v>39</v>
      </c>
      <c r="B36" s="16" t="str">
        <f aca="false">IF(form_language=A36, Form!$B$38, "")</f>
        <v/>
      </c>
      <c r="C36" s="16"/>
      <c r="D36" s="16"/>
      <c r="E36" s="16"/>
      <c r="F36" s="16"/>
      <c r="G36" s="82" t="b">
        <f aca="false">FALSE()</f>
        <v>0</v>
      </c>
    </row>
    <row r="37" customFormat="false" ht="15.75" hidden="false" customHeight="false" outlineLevel="0" collapsed="false">
      <c r="A37" s="81" t="s">
        <v>40</v>
      </c>
      <c r="B37" s="16" t="str">
        <f aca="false">IF(form_language=A37, Form!$B$38, "")</f>
        <v/>
      </c>
      <c r="C37" s="16"/>
      <c r="D37" s="16"/>
      <c r="E37" s="16"/>
      <c r="F37" s="16"/>
      <c r="G37" s="82" t="b">
        <f aca="false">FALSE()</f>
        <v>0</v>
      </c>
    </row>
    <row r="40" customFormat="false" ht="15.75" hidden="false" customHeight="false" outlineLevel="0" collapsed="false">
      <c r="A40" s="24" t="e">
        <f aca="false">LOCALIZE("language-heading", form_language)</f>
        <v>#VALUE!</v>
      </c>
      <c r="B40" s="14" t="e">
        <f aca="false">CONCATENATE(LOCALIZE("avalanche-problem-number-4-heading", form_language), " - ", LOCALIZEVALUEFALLBACK(Form!$C$25, Terms!C22:C32, Terms!B22:B32, form_language), " ", LOCALIZE("description-heading", form_language))</f>
        <v>#VALUE!</v>
      </c>
      <c r="C40" s="14"/>
      <c r="D40" s="14"/>
      <c r="E40" s="14"/>
      <c r="F40" s="14"/>
      <c r="G40" s="80" t="s">
        <v>38</v>
      </c>
    </row>
    <row r="41" customFormat="false" ht="15.75" hidden="false" customHeight="false" outlineLevel="0" collapsed="false">
      <c r="A41" s="81" t="s">
        <v>2</v>
      </c>
      <c r="B41" s="16" t="n">
        <f aca="false">IF(form_language=A41, Form!$B$46, "")</f>
        <v>0</v>
      </c>
      <c r="C41" s="16"/>
      <c r="D41" s="16"/>
      <c r="E41" s="16"/>
      <c r="F41" s="16"/>
      <c r="G41" s="82" t="b">
        <f aca="false">FALSE()</f>
        <v>0</v>
      </c>
    </row>
    <row r="42" customFormat="false" ht="15.75" hidden="false" customHeight="false" outlineLevel="0" collapsed="false">
      <c r="A42" s="81" t="s">
        <v>39</v>
      </c>
      <c r="B42" s="16" t="str">
        <f aca="false">IF(form_language=A42, Form!$B$46, "")</f>
        <v/>
      </c>
      <c r="C42" s="16"/>
      <c r="D42" s="16"/>
      <c r="E42" s="16"/>
      <c r="F42" s="16"/>
      <c r="G42" s="82" t="b">
        <f aca="false">FALSE()</f>
        <v>0</v>
      </c>
    </row>
    <row r="43" customFormat="false" ht="15.75" hidden="false" customHeight="false" outlineLevel="0" collapsed="false">
      <c r="A43" s="81" t="s">
        <v>40</v>
      </c>
      <c r="B43" s="16" t="str">
        <f aca="false">IF(form_language=A43, Form!$B$46, "")</f>
        <v/>
      </c>
      <c r="C43" s="16"/>
      <c r="D43" s="16"/>
      <c r="E43" s="16"/>
      <c r="F43" s="16"/>
      <c r="G43" s="82" t="b">
        <f aca="false">FALSE()</f>
        <v>0</v>
      </c>
    </row>
    <row r="46" customFormat="false" ht="15.75" hidden="false" customHeight="false" outlineLevel="0" collapsed="false">
      <c r="A46" s="24" t="e">
        <f aca="false">LOCALIZE("language-heading", form_language)</f>
        <v>#VALUE!</v>
      </c>
      <c r="B46" s="14" t="e">
        <f aca="false">LOCALIZE("forecast-description-heading", form_language)</f>
        <v>#VALUE!</v>
      </c>
      <c r="C46" s="14"/>
      <c r="D46" s="14"/>
      <c r="E46" s="14"/>
      <c r="F46" s="14"/>
      <c r="G46" s="80" t="s">
        <v>38</v>
      </c>
    </row>
    <row r="47" customFormat="false" ht="15.75" hidden="false" customHeight="false" outlineLevel="0" collapsed="false">
      <c r="A47" s="81" t="s">
        <v>2</v>
      </c>
      <c r="B47" s="17" t="str">
        <f aca="false">IF(form_language=A47, Form!$A$63, "")</f>
        <v>Large amounts of new snow in the last 48 hours with moderate winds will make human triggered avalanches likely, especially at higher elevations. A weak layer at the bottom of the snowpack could produce large avalanches if it is triggered.</v>
      </c>
      <c r="C47" s="17"/>
      <c r="D47" s="17"/>
      <c r="E47" s="17"/>
      <c r="F47" s="17"/>
      <c r="G47" s="82" t="b">
        <f aca="false">FALSE()</f>
        <v>0</v>
      </c>
    </row>
    <row r="48" customFormat="false" ht="15.75" hidden="false" customHeight="false" outlineLevel="0" collapsed="false">
      <c r="A48" s="81" t="s">
        <v>39</v>
      </c>
      <c r="B48" s="17" t="str">
        <f aca="false">IF(form_language=A48, Form!$A$63, "")</f>
        <v/>
      </c>
      <c r="C48" s="17"/>
      <c r="D48" s="17"/>
      <c r="E48" s="17"/>
      <c r="F48" s="17"/>
      <c r="G48" s="82" t="b">
        <f aca="false">FALSE()</f>
        <v>0</v>
      </c>
    </row>
    <row r="49" customFormat="false" ht="15.75" hidden="false" customHeight="false" outlineLevel="0" collapsed="false">
      <c r="A49" s="81" t="s">
        <v>40</v>
      </c>
      <c r="B49" s="17" t="str">
        <f aca="false">IF(form_language=A49, Form!$A$63, "")</f>
        <v/>
      </c>
      <c r="C49" s="17"/>
      <c r="D49" s="17"/>
      <c r="E49" s="17"/>
      <c r="F49" s="17"/>
      <c r="G49" s="82" t="b">
        <f aca="false">FALSE()</f>
        <v>0</v>
      </c>
    </row>
  </sheetData>
  <mergeCells count="33">
    <mergeCell ref="B1:G1"/>
    <mergeCell ref="B4:F4"/>
    <mergeCell ref="B5:F5"/>
    <mergeCell ref="B6:F6"/>
    <mergeCell ref="B7:F7"/>
    <mergeCell ref="B10:F10"/>
    <mergeCell ref="B11:F11"/>
    <mergeCell ref="B12:F12"/>
    <mergeCell ref="B13:F13"/>
    <mergeCell ref="B16:F16"/>
    <mergeCell ref="B17:F17"/>
    <mergeCell ref="B18:F18"/>
    <mergeCell ref="B19:F19"/>
    <mergeCell ref="B22:F22"/>
    <mergeCell ref="B23:F23"/>
    <mergeCell ref="B24:F24"/>
    <mergeCell ref="B25:F25"/>
    <mergeCell ref="B28:F28"/>
    <mergeCell ref="B29:F29"/>
    <mergeCell ref="B30:F30"/>
    <mergeCell ref="B31:F31"/>
    <mergeCell ref="B34:F34"/>
    <mergeCell ref="B35:F35"/>
    <mergeCell ref="B36:F36"/>
    <mergeCell ref="B37:F37"/>
    <mergeCell ref="B40:F40"/>
    <mergeCell ref="B41:F41"/>
    <mergeCell ref="B42:F42"/>
    <mergeCell ref="B43:F43"/>
    <mergeCell ref="B46:F46"/>
    <mergeCell ref="B47:F47"/>
    <mergeCell ref="B48:F48"/>
    <mergeCell ref="B49:F49"/>
  </mergeCells>
  <conditionalFormatting sqref="A5:G7 A11:G13 A17:G19 A23:G25 A29:G31 A35:G37 A41:G43 A47:G49">
    <cfRule type="expression" priority="2" aboveAverage="0" equalAverage="0" bottom="0" percent="0" rank="0" text="" dxfId="2">
      <formula>$A5=$B$2</formula>
    </cfRule>
  </conditionalFormatting>
  <conditionalFormatting sqref="A13:F13 A19:F19 A25:F25 A31:F31 A37:F37 A43:F43 B48:B49 A49 C49:F49">
    <cfRule type="expression" priority="3" aboveAverage="0" equalAverage="0" bottom="0" percent="0" rank="0" text="" dxfId="2">
      <formula>$A13=$B$2</formula>
    </cfRule>
  </conditionalFormatting>
  <conditionalFormatting sqref="A5:G7 A11:G13 A17:G19 A23:G25 A29:G31 A35:G37 A41:G43 A47:G49">
    <cfRule type="expression" priority="4" aboveAverage="0" equalAverage="0" bottom="0" percent="0" rank="0" text="" dxfId="3">
      <formula>$G5=0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true"/>
  </sheetPr>
  <dimension ref="A1:W10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34 A1"/>
    </sheetView>
  </sheetViews>
  <sheetFormatPr defaultColWidth="12.640625" defaultRowHeight="15.75" zeroHeight="false" outlineLevelRow="0" outlineLevelCol="0"/>
  <cols>
    <col collapsed="false" customWidth="true" hidden="true" outlineLevel="0" max="1" min="1" style="0" width="14.5"/>
    <col collapsed="false" customWidth="true" hidden="false" outlineLevel="0" max="36" min="2" style="0" width="5.62"/>
  </cols>
  <sheetData>
    <row r="1" customFormat="false" ht="16.5" hidden="true" customHeight="true" outlineLevel="0" collapsed="false">
      <c r="A1" s="15" t="s">
        <v>42</v>
      </c>
      <c r="B1" s="83" t="s">
        <v>43</v>
      </c>
      <c r="C1" s="83"/>
      <c r="D1" s="33" t="b">
        <f aca="false">TRUE()</f>
        <v>1</v>
      </c>
    </row>
    <row r="2" customFormat="false" ht="15.75" hidden="false" customHeight="false" outlineLevel="0" collapsed="false">
      <c r="A2" s="33" t="b">
        <f aca="false">TRUE()</f>
        <v>1</v>
      </c>
      <c r="B2" s="84" t="e">
        <f aca="false" t="array" ref="B2:B2">xlookup(Form!$B$3, Terms!$C$89:$C$96, Terms!$G$89:$G$96)</f>
        <v>#NAME?</v>
      </c>
      <c r="C2" s="84"/>
      <c r="D2" s="84"/>
      <c r="E2" s="84"/>
      <c r="F2" s="84"/>
      <c r="G2" s="84"/>
      <c r="H2" s="84"/>
      <c r="I2" s="84"/>
      <c r="K2" s="85" t="str">
        <f aca="false">Form!$H$59</f>
        <v/>
      </c>
      <c r="L2" s="85"/>
      <c r="M2" s="85"/>
      <c r="N2" s="86" t="e">
        <f aca="false" t="array" ref="N2:N2">LOCALIZE(xlookup(Form!$B$3, Terms!$C$89:$C$96, Terms!$B$89:$B$96), print_language)</f>
        <v>#VALUE!</v>
      </c>
      <c r="O2" s="86"/>
      <c r="P2" s="86"/>
      <c r="Q2" s="86"/>
      <c r="R2" s="86"/>
      <c r="S2" s="86"/>
      <c r="T2" s="86"/>
      <c r="U2" s="86"/>
    </row>
    <row r="3" customFormat="false" ht="15.75" hidden="false" customHeight="false" outlineLevel="0" collapsed="false">
      <c r="A3" s="33" t="b">
        <f aca="false">TRUE()</f>
        <v>1</v>
      </c>
      <c r="B3" s="84"/>
      <c r="C3" s="84"/>
      <c r="D3" s="84"/>
      <c r="E3" s="84"/>
      <c r="F3" s="84"/>
      <c r="G3" s="84"/>
      <c r="H3" s="84"/>
      <c r="I3" s="84"/>
      <c r="K3" s="85"/>
      <c r="L3" s="85"/>
      <c r="M3" s="85"/>
      <c r="N3" s="86"/>
      <c r="O3" s="86"/>
      <c r="P3" s="86"/>
      <c r="Q3" s="86"/>
      <c r="R3" s="86"/>
      <c r="S3" s="86"/>
      <c r="T3" s="86"/>
      <c r="U3" s="86"/>
    </row>
    <row r="4" customFormat="false" ht="15.75" hidden="false" customHeight="false" outlineLevel="0" collapsed="false">
      <c r="A4" s="33" t="b">
        <f aca="false">TRUE()</f>
        <v>1</v>
      </c>
      <c r="B4" s="84"/>
      <c r="C4" s="84"/>
      <c r="D4" s="84"/>
      <c r="E4" s="84"/>
      <c r="F4" s="84"/>
      <c r="G4" s="84"/>
      <c r="H4" s="84"/>
      <c r="I4" s="84"/>
      <c r="K4" s="85"/>
      <c r="L4" s="85"/>
      <c r="M4" s="85"/>
      <c r="N4" s="86"/>
      <c r="O4" s="86"/>
      <c r="P4" s="86"/>
      <c r="Q4" s="86"/>
      <c r="R4" s="86"/>
      <c r="S4" s="86"/>
      <c r="T4" s="86"/>
      <c r="U4" s="86"/>
    </row>
    <row r="5" customFormat="false" ht="15.75" hidden="false" customHeight="false" outlineLevel="0" collapsed="false">
      <c r="A5" s="33" t="b">
        <f aca="false">TRUE()</f>
        <v>1</v>
      </c>
      <c r="B5" s="84"/>
      <c r="C5" s="84"/>
      <c r="D5" s="84"/>
      <c r="E5" s="84"/>
      <c r="F5" s="84"/>
      <c r="G5" s="84"/>
      <c r="H5" s="84"/>
      <c r="I5" s="84"/>
      <c r="K5" s="85"/>
      <c r="L5" s="85"/>
      <c r="M5" s="85"/>
      <c r="N5" s="87" t="e">
        <f aca="false">FORECASTTRANSLATION('Forecast Translation'!$A$47:$F$49)</f>
        <v>#VALUE!</v>
      </c>
      <c r="O5" s="87"/>
      <c r="P5" s="87"/>
      <c r="Q5" s="87"/>
      <c r="R5" s="87"/>
      <c r="S5" s="87"/>
      <c r="T5" s="87"/>
      <c r="U5" s="87"/>
    </row>
    <row r="6" customFormat="false" ht="15.75" hidden="false" customHeight="false" outlineLevel="0" collapsed="false">
      <c r="A6" s="33" t="b">
        <f aca="false">TRUE()</f>
        <v>1</v>
      </c>
      <c r="B6" s="84"/>
      <c r="C6" s="84"/>
      <c r="D6" s="84"/>
      <c r="E6" s="84"/>
      <c r="F6" s="84"/>
      <c r="G6" s="84"/>
      <c r="H6" s="84"/>
      <c r="I6" s="84"/>
      <c r="K6" s="85"/>
      <c r="L6" s="85"/>
      <c r="M6" s="85"/>
      <c r="N6" s="87"/>
      <c r="O6" s="87"/>
      <c r="P6" s="87"/>
      <c r="Q6" s="87"/>
      <c r="R6" s="87"/>
      <c r="S6" s="87"/>
      <c r="T6" s="87"/>
      <c r="U6" s="87"/>
    </row>
    <row r="7" customFormat="false" ht="15.75" hidden="false" customHeight="false" outlineLevel="0" collapsed="false">
      <c r="A7" s="33" t="b">
        <f aca="false">TRUE()</f>
        <v>1</v>
      </c>
      <c r="B7" s="84"/>
      <c r="C7" s="84"/>
      <c r="D7" s="84"/>
      <c r="E7" s="84"/>
      <c r="F7" s="84"/>
      <c r="G7" s="84"/>
      <c r="H7" s="84"/>
      <c r="I7" s="84"/>
      <c r="K7" s="85"/>
      <c r="L7" s="85"/>
      <c r="M7" s="85"/>
      <c r="N7" s="87"/>
      <c r="O7" s="87"/>
      <c r="P7" s="87"/>
      <c r="Q7" s="87"/>
      <c r="R7" s="87"/>
      <c r="S7" s="87"/>
      <c r="T7" s="87"/>
      <c r="U7" s="87"/>
    </row>
    <row r="8" customFormat="false" ht="17.25" hidden="false" customHeight="true" outlineLevel="0" collapsed="false">
      <c r="A8" s="33" t="b">
        <f aca="false">TRUE()</f>
        <v>1</v>
      </c>
      <c r="B8" s="84"/>
      <c r="C8" s="84"/>
      <c r="D8" s="84"/>
      <c r="E8" s="84"/>
      <c r="F8" s="84"/>
      <c r="G8" s="84"/>
      <c r="H8" s="84"/>
      <c r="I8" s="84"/>
      <c r="K8" s="85"/>
      <c r="L8" s="85"/>
      <c r="M8" s="85"/>
      <c r="N8" s="87"/>
      <c r="O8" s="87"/>
      <c r="P8" s="87"/>
      <c r="Q8" s="87"/>
      <c r="R8" s="87"/>
      <c r="S8" s="87"/>
      <c r="T8" s="87"/>
      <c r="U8" s="87"/>
    </row>
    <row r="9" customFormat="false" ht="15.75" hidden="false" customHeight="false" outlineLevel="0" collapsed="false">
      <c r="A9" s="33" t="b">
        <f aca="false">TRUE()</f>
        <v>1</v>
      </c>
      <c r="B9" s="84"/>
      <c r="C9" s="84"/>
      <c r="D9" s="84"/>
      <c r="E9" s="84"/>
      <c r="F9" s="84"/>
      <c r="G9" s="84"/>
      <c r="H9" s="84"/>
      <c r="I9" s="84"/>
      <c r="K9" s="85"/>
      <c r="L9" s="85"/>
      <c r="M9" s="85"/>
      <c r="N9" s="87"/>
      <c r="O9" s="87"/>
      <c r="P9" s="87"/>
      <c r="Q9" s="87"/>
      <c r="R9" s="87"/>
      <c r="S9" s="87"/>
      <c r="T9" s="87"/>
      <c r="U9" s="87"/>
    </row>
    <row r="10" customFormat="false" ht="15.75" hidden="false" customHeight="false" outlineLevel="0" collapsed="false">
      <c r="A10" s="33" t="b">
        <f aca="false">TRUE()</f>
        <v>1</v>
      </c>
      <c r="B10" s="84"/>
      <c r="C10" s="84"/>
      <c r="D10" s="84"/>
      <c r="E10" s="84"/>
      <c r="F10" s="84"/>
      <c r="G10" s="84"/>
      <c r="H10" s="84"/>
      <c r="I10" s="84"/>
      <c r="J10" s="88" t="e">
        <f aca="false">LOCALIZE("forecast-issued-at-heading-colon", print_language)</f>
        <v>#VALUE!</v>
      </c>
      <c r="K10" s="88"/>
      <c r="L10" s="88"/>
      <c r="M10" s="88"/>
      <c r="N10" s="88"/>
      <c r="O10" s="88"/>
      <c r="P10" s="89" t="e">
        <f aca="false">FORMATDATETIME(Form!$D$3 + Form!$G$3, print_language)</f>
        <v>#VALUE!</v>
      </c>
      <c r="Q10" s="89"/>
      <c r="R10" s="89"/>
      <c r="S10" s="89"/>
      <c r="T10" s="89"/>
    </row>
    <row r="11" customFormat="false" ht="15.75" hidden="false" customHeight="false" outlineLevel="0" collapsed="false">
      <c r="A11" s="33" t="b">
        <f aca="false">TRUE()</f>
        <v>1</v>
      </c>
      <c r="B11" s="84"/>
      <c r="C11" s="84"/>
      <c r="D11" s="84"/>
      <c r="E11" s="84"/>
      <c r="F11" s="84"/>
      <c r="G11" s="84"/>
      <c r="H11" s="84"/>
      <c r="I11" s="84"/>
      <c r="J11" s="88"/>
      <c r="K11" s="88"/>
      <c r="L11" s="88"/>
      <c r="M11" s="88"/>
      <c r="N11" s="88"/>
      <c r="O11" s="88"/>
      <c r="P11" s="89"/>
      <c r="Q11" s="89"/>
      <c r="R11" s="89"/>
      <c r="S11" s="89"/>
      <c r="T11" s="89"/>
    </row>
    <row r="12" customFormat="false" ht="15.75" hidden="false" customHeight="false" outlineLevel="0" collapsed="false">
      <c r="A12" s="33" t="b">
        <f aca="false">TRUE()</f>
        <v>1</v>
      </c>
      <c r="B12" s="84"/>
      <c r="C12" s="84"/>
      <c r="D12" s="84"/>
      <c r="E12" s="84"/>
      <c r="F12" s="84"/>
      <c r="G12" s="84"/>
      <c r="H12" s="84"/>
      <c r="I12" s="84"/>
      <c r="J12" s="90" t="e">
        <f aca="false">LOCALIZE("forecast-valid-until-heading-colon", print_language)</f>
        <v>#VALUE!</v>
      </c>
      <c r="K12" s="90"/>
      <c r="L12" s="90"/>
      <c r="M12" s="90"/>
      <c r="N12" s="90"/>
      <c r="O12" s="90"/>
      <c r="P12" s="91" t="e">
        <f aca="false">FORMATDATETIME(Form!$D$3 + Form!$G$3 + Form!$A$14, print_language)</f>
        <v>#VALUE!</v>
      </c>
      <c r="Q12" s="91"/>
      <c r="R12" s="91"/>
      <c r="S12" s="91"/>
      <c r="T12" s="91"/>
      <c r="U12" s="92" t="e">
        <f aca="false">LOCALIZE("forecast-valid-until-heading-colon-ending", print_language)</f>
        <v>#VALUE!</v>
      </c>
      <c r="V12" s="92"/>
    </row>
    <row r="13" customFormat="false" ht="15.75" hidden="false" customHeight="false" outlineLevel="0" collapsed="false">
      <c r="A13" s="33" t="b">
        <f aca="false">TRUE()</f>
        <v>1</v>
      </c>
      <c r="B13" s="84"/>
      <c r="C13" s="84"/>
      <c r="D13" s="84"/>
      <c r="E13" s="84"/>
      <c r="F13" s="84"/>
      <c r="G13" s="84"/>
      <c r="H13" s="84"/>
      <c r="I13" s="84"/>
      <c r="J13" s="90"/>
      <c r="K13" s="90"/>
      <c r="L13" s="90"/>
      <c r="M13" s="90"/>
      <c r="N13" s="90"/>
      <c r="O13" s="90"/>
      <c r="P13" s="91"/>
      <c r="Q13" s="91"/>
      <c r="R13" s="91"/>
      <c r="S13" s="91"/>
      <c r="T13" s="91"/>
      <c r="U13" s="92"/>
      <c r="V13" s="92"/>
    </row>
    <row r="14" customFormat="false" ht="15.75" hidden="false" customHeight="false" outlineLevel="0" collapsed="false">
      <c r="A14" s="33" t="b">
        <f aca="false">TRUE()</f>
        <v>1</v>
      </c>
      <c r="B14" s="84"/>
      <c r="C14" s="84"/>
      <c r="D14" s="84"/>
      <c r="E14" s="84"/>
      <c r="F14" s="84"/>
      <c r="G14" s="84"/>
      <c r="H14" s="84"/>
      <c r="I14" s="84"/>
      <c r="K14" s="93" t="e">
        <f aca="false">LOCALIZE("disclaimer-message", print_language)</f>
        <v>#VALUE!</v>
      </c>
      <c r="L14" s="93"/>
      <c r="M14" s="93"/>
      <c r="N14" s="93"/>
      <c r="O14" s="93"/>
      <c r="P14" s="93"/>
      <c r="Q14" s="93"/>
      <c r="R14" s="93"/>
      <c r="S14" s="93"/>
      <c r="T14" s="93"/>
      <c r="U14" s="93"/>
    </row>
    <row r="15" customFormat="false" ht="15.75" hidden="false" customHeight="false" outlineLevel="0" collapsed="false">
      <c r="A15" s="33" t="b">
        <f aca="false">TRUE()</f>
        <v>1</v>
      </c>
      <c r="B15" s="84"/>
      <c r="C15" s="84"/>
      <c r="D15" s="84"/>
      <c r="E15" s="84"/>
      <c r="F15" s="84"/>
      <c r="G15" s="84"/>
      <c r="H15" s="84"/>
      <c r="I15" s="84"/>
      <c r="K15" s="93"/>
      <c r="L15" s="93"/>
      <c r="M15" s="93"/>
      <c r="N15" s="93"/>
      <c r="O15" s="93"/>
      <c r="P15" s="93"/>
      <c r="Q15" s="93"/>
      <c r="R15" s="93"/>
      <c r="S15" s="93"/>
      <c r="T15" s="93"/>
      <c r="U15" s="93"/>
    </row>
    <row r="16" customFormat="false" ht="15.75" hidden="false" customHeight="false" outlineLevel="0" collapsed="false">
      <c r="A16" s="33" t="b">
        <f aca="false">TRUE()</f>
        <v>1</v>
      </c>
      <c r="B16" s="84"/>
      <c r="C16" s="84"/>
      <c r="D16" s="84"/>
      <c r="E16" s="84"/>
      <c r="F16" s="84"/>
      <c r="G16" s="84"/>
      <c r="H16" s="84"/>
      <c r="I16" s="84"/>
      <c r="K16" s="93"/>
      <c r="L16" s="93"/>
      <c r="M16" s="93"/>
      <c r="N16" s="93"/>
      <c r="O16" s="93"/>
      <c r="P16" s="93"/>
      <c r="Q16" s="93"/>
      <c r="R16" s="93"/>
      <c r="S16" s="93"/>
      <c r="T16" s="93"/>
      <c r="U16" s="93"/>
    </row>
    <row r="17" customFormat="false" ht="15.75" hidden="false" customHeight="false" outlineLevel="0" collapsed="false">
      <c r="A17" s="33" t="b">
        <f aca="false">TRUE()</f>
        <v>1</v>
      </c>
      <c r="B17" s="84"/>
      <c r="C17" s="84"/>
      <c r="D17" s="84"/>
      <c r="E17" s="84"/>
      <c r="F17" s="84"/>
      <c r="G17" s="84"/>
      <c r="H17" s="84"/>
      <c r="I17" s="84"/>
      <c r="K17" s="93"/>
      <c r="L17" s="93"/>
      <c r="M17" s="93"/>
      <c r="N17" s="93"/>
      <c r="O17" s="93"/>
      <c r="P17" s="93"/>
      <c r="Q17" s="93"/>
      <c r="R17" s="93"/>
      <c r="S17" s="93"/>
      <c r="T17" s="93"/>
      <c r="U17" s="93"/>
    </row>
    <row r="18" customFormat="false" ht="15.75" hidden="false" customHeight="false" outlineLevel="0" collapsed="false">
      <c r="A18" s="33" t="b">
        <f aca="false">TRUE()</f>
        <v>1</v>
      </c>
      <c r="B18" s="84"/>
      <c r="C18" s="84"/>
      <c r="D18" s="84"/>
      <c r="E18" s="84"/>
      <c r="F18" s="84"/>
      <c r="G18" s="84"/>
      <c r="H18" s="84"/>
      <c r="I18" s="84"/>
      <c r="K18" s="93"/>
      <c r="L18" s="93"/>
      <c r="M18" s="93"/>
      <c r="N18" s="93"/>
      <c r="O18" s="93"/>
      <c r="P18" s="93"/>
      <c r="Q18" s="93"/>
      <c r="R18" s="93"/>
      <c r="S18" s="93"/>
      <c r="T18" s="93"/>
      <c r="U18" s="93"/>
    </row>
    <row r="19" customFormat="false" ht="15.75" hidden="false" customHeight="false" outlineLevel="0" collapsed="false">
      <c r="A19" s="33" t="b">
        <f aca="false">TRUE()</f>
        <v>1</v>
      </c>
      <c r="B19" s="84"/>
      <c r="C19" s="84"/>
      <c r="D19" s="84"/>
      <c r="E19" s="84"/>
      <c r="F19" s="84"/>
      <c r="G19" s="84"/>
      <c r="H19" s="84"/>
      <c r="I19" s="84"/>
      <c r="L19" s="94"/>
      <c r="M19" s="95" t="e">
        <f aca="false">IF(P19="","", LOCALIZE("forecast-forecaster-heading-colon", print_language))</f>
        <v>#VALUE!</v>
      </c>
      <c r="N19" s="95"/>
      <c r="O19" s="95"/>
      <c r="P19" s="96" t="e">
        <f aca="false">IF(Form!I4=Terms!$C$153, CONCATENATE(Form!B4, CONCATENATE(" (", Form!F4, ")")), IF(Form!I4=Terms!$C$154, Form!B4, IF(Form!I4=Terms!$C$155, Form!F4, "")))</f>
        <v>#VALUE!</v>
      </c>
      <c r="Q19" s="96"/>
      <c r="R19" s="96"/>
      <c r="S19" s="96"/>
      <c r="T19" s="96"/>
      <c r="U19" s="97"/>
    </row>
    <row r="20" customFormat="false" ht="15.75" hidden="false" customHeight="false" outlineLevel="0" collapsed="false">
      <c r="A20" s="33" t="b">
        <f aca="false">TRUE()</f>
        <v>1</v>
      </c>
      <c r="B20" s="84"/>
      <c r="C20" s="84"/>
      <c r="D20" s="84"/>
      <c r="E20" s="84"/>
      <c r="F20" s="84"/>
      <c r="G20" s="84"/>
      <c r="H20" s="84"/>
      <c r="I20" s="84"/>
      <c r="L20" s="94"/>
      <c r="M20" s="95" t="e">
        <f aca="false">IF(P20="","", LOCALIZE("forecast-supervisor-heading-colon", print_language))</f>
        <v>#VALUE!</v>
      </c>
      <c r="N20" s="95"/>
      <c r="O20" s="95"/>
      <c r="P20" s="96" t="e">
        <f aca="false">IF(Form!I5=Terms!$C$153, CONCATENATE(Form!B5, CONCATENATE(" (", Form!F5, ")")), IF(Form!I5=Terms!$C$154, Form!B5, IF(Form!I5=Terms!$C$155, Form!F5, "")))</f>
        <v>#VALUE!</v>
      </c>
      <c r="Q20" s="96"/>
      <c r="R20" s="96"/>
      <c r="S20" s="96"/>
      <c r="T20" s="96"/>
      <c r="U20" s="97"/>
    </row>
    <row r="21" customFormat="false" ht="15.75" hidden="false" customHeight="false" outlineLevel="0" collapsed="false">
      <c r="A21" s="33" t="b">
        <f aca="false">TRUE()</f>
        <v>1</v>
      </c>
      <c r="D21" s="98" t="e">
        <f aca="false">LOCALIZE("forecast-area-heading", print_language)</f>
        <v>#VALUE!</v>
      </c>
      <c r="E21" s="98"/>
      <c r="F21" s="98"/>
      <c r="G21" s="98"/>
      <c r="H21" s="99" t="s">
        <v>44</v>
      </c>
      <c r="I21" s="99"/>
      <c r="J21" s="100"/>
      <c r="K21" s="100"/>
    </row>
    <row r="22" customFormat="false" ht="15.75" hidden="false" customHeight="false" outlineLevel="0" collapsed="false">
      <c r="A22" s="33" t="b">
        <f aca="false">TRUE()</f>
        <v>1</v>
      </c>
      <c r="D22" s="98"/>
      <c r="E22" s="98"/>
      <c r="F22" s="98"/>
      <c r="G22" s="98"/>
      <c r="K22" s="101" t="e">
        <f aca="false">Form!$G$50</f>
        <v>#VALUE!</v>
      </c>
      <c r="L22" s="101"/>
      <c r="M22" s="101"/>
    </row>
    <row r="23" customFormat="false" ht="15.75" hidden="false" customHeight="false" outlineLevel="0" collapsed="false">
      <c r="A23" s="33" t="b">
        <f aca="false">TRUE()</f>
        <v>1</v>
      </c>
      <c r="H23" s="102" t="str">
        <f aca="false">Form!$H$50</f>
        <v/>
      </c>
      <c r="I23" s="102"/>
      <c r="J23" s="102"/>
      <c r="K23" s="101"/>
      <c r="L23" s="101"/>
      <c r="M23" s="101"/>
      <c r="O23" s="103" t="e">
        <f aca="false" t="array" ref="O23:O23">xlookup(Form!$C$50, Terms!$E$78:$E$83,Terms!$A$78:$A$83)</f>
        <v>#NAME?</v>
      </c>
      <c r="P23" s="104" t="e">
        <f aca="false" t="array" ref="P23:P23">CONCATENATE("  ", LOCALIZE(xlookup(O23, Terms!$A$78:$A$83, Terms!$B$78:$B$83), print_language))</f>
        <v>#VALUE!</v>
      </c>
      <c r="Q23" s="104"/>
      <c r="R23" s="104"/>
      <c r="S23" s="104"/>
      <c r="T23" s="104"/>
    </row>
    <row r="24" customFormat="false" ht="15.75" hidden="false" customHeight="false" outlineLevel="0" collapsed="false">
      <c r="A24" s="33" t="b">
        <f aca="false">TRUE()</f>
        <v>1</v>
      </c>
      <c r="B24" s="105" t="e">
        <f aca="false">LOCALIZE("elevation-zone-high-alpine", print_language)</f>
        <v>#VALUE!</v>
      </c>
      <c r="C24" s="105"/>
      <c r="D24" s="105"/>
      <c r="E24" s="105"/>
      <c r="F24" s="105"/>
      <c r="G24" s="105"/>
      <c r="H24" s="102"/>
      <c r="I24" s="102"/>
      <c r="J24" s="102"/>
      <c r="K24" s="101"/>
      <c r="L24" s="101"/>
      <c r="M24" s="101"/>
      <c r="O24" s="103"/>
      <c r="P24" s="104"/>
      <c r="Q24" s="104"/>
      <c r="R24" s="104"/>
      <c r="S24" s="104"/>
      <c r="T24" s="104"/>
    </row>
    <row r="25" customFormat="false" ht="15.75" hidden="false" customHeight="false" outlineLevel="0" collapsed="false">
      <c r="A25" s="33" t="b">
        <f aca="false">TRUE()</f>
        <v>1</v>
      </c>
      <c r="B25" s="105"/>
      <c r="C25" s="105"/>
      <c r="D25" s="105"/>
      <c r="E25" s="105"/>
      <c r="F25" s="105"/>
      <c r="G25" s="105"/>
      <c r="H25" s="102"/>
      <c r="I25" s="102"/>
      <c r="J25" s="102"/>
      <c r="K25" s="101"/>
      <c r="L25" s="101"/>
      <c r="M25" s="101"/>
      <c r="O25" s="106" t="e">
        <f aca="false" t="array" ref="O25:O25">LOCALIZE(xlookup(O23, Terms!$A$78:$A$83, Terms!$D$78:$D$83), print_language)</f>
        <v>#VALUE!</v>
      </c>
      <c r="P25" s="106"/>
      <c r="Q25" s="106"/>
      <c r="R25" s="106"/>
      <c r="S25" s="106"/>
      <c r="T25" s="106"/>
      <c r="U25" s="106"/>
    </row>
    <row r="26" customFormat="false" ht="15.75" hidden="false" customHeight="false" outlineLevel="0" collapsed="false">
      <c r="A26" s="33" t="b">
        <f aca="false">TRUE()</f>
        <v>1</v>
      </c>
      <c r="B26" s="107" t="str">
        <f aca="false">Form!$E$17</f>
        <v>&gt; 2600m</v>
      </c>
      <c r="C26" s="107"/>
      <c r="D26" s="107"/>
      <c r="E26" s="107"/>
      <c r="F26" s="107"/>
      <c r="G26" s="107"/>
      <c r="H26" s="102"/>
      <c r="I26" s="102"/>
      <c r="J26" s="102"/>
      <c r="K26" s="101"/>
      <c r="L26" s="101"/>
      <c r="M26" s="101"/>
      <c r="O26" s="106"/>
      <c r="P26" s="106"/>
      <c r="Q26" s="106"/>
      <c r="R26" s="106"/>
      <c r="S26" s="106"/>
      <c r="T26" s="106"/>
      <c r="U26" s="106"/>
    </row>
    <row r="27" customFormat="false" ht="15.75" hidden="false" customHeight="false" outlineLevel="0" collapsed="false">
      <c r="A27" s="33" t="b">
        <f aca="false">TRUE()</f>
        <v>1</v>
      </c>
      <c r="H27" s="102"/>
      <c r="I27" s="102"/>
      <c r="J27" s="102"/>
      <c r="K27" s="101"/>
      <c r="L27" s="101"/>
      <c r="M27" s="101"/>
      <c r="O27" s="106"/>
      <c r="P27" s="106"/>
      <c r="Q27" s="106"/>
      <c r="R27" s="106"/>
      <c r="S27" s="106"/>
      <c r="T27" s="106"/>
      <c r="U27" s="106"/>
    </row>
    <row r="28" customFormat="false" ht="15.75" hidden="false" customHeight="false" outlineLevel="0" collapsed="false">
      <c r="A28" s="33" t="b">
        <f aca="false">TRUE()</f>
        <v>1</v>
      </c>
      <c r="B28" s="108"/>
      <c r="C28" s="108"/>
      <c r="D28" s="108"/>
      <c r="E28" s="108"/>
      <c r="F28" s="108"/>
      <c r="G28" s="108"/>
      <c r="H28" s="108"/>
      <c r="I28" s="108"/>
      <c r="J28" s="108"/>
      <c r="K28" s="101"/>
      <c r="L28" s="101"/>
      <c r="M28" s="101"/>
      <c r="N28" s="108"/>
      <c r="O28" s="106"/>
      <c r="P28" s="106"/>
      <c r="Q28" s="106"/>
      <c r="R28" s="106"/>
      <c r="S28" s="106"/>
      <c r="T28" s="106"/>
      <c r="U28" s="106"/>
    </row>
    <row r="29" customFormat="false" ht="15.75" hidden="false" customHeight="false" outlineLevel="0" collapsed="false">
      <c r="A29" s="33" t="b">
        <f aca="false">TRUE()</f>
        <v>1</v>
      </c>
      <c r="K29" s="101" t="e">
        <f aca="false">Form!$G$53</f>
        <v>#VALUE!</v>
      </c>
      <c r="L29" s="101"/>
      <c r="M29" s="101"/>
    </row>
    <row r="30" customFormat="false" ht="15.75" hidden="false" customHeight="false" outlineLevel="0" collapsed="false">
      <c r="A30" s="33" t="b">
        <f aca="false">TRUE()</f>
        <v>1</v>
      </c>
      <c r="H30" s="102" t="str">
        <f aca="false">Form!$H$53</f>
        <v/>
      </c>
      <c r="I30" s="102"/>
      <c r="J30" s="102"/>
      <c r="K30" s="101"/>
      <c r="L30" s="101"/>
      <c r="M30" s="101"/>
      <c r="O30" s="103" t="e">
        <f aca="false" t="array" ref="O30:O30">xlookup(Form!$C$53, Terms!$E$78:$E$83,Terms!$A$78:$A$83)</f>
        <v>#NAME?</v>
      </c>
      <c r="P30" s="104" t="e">
        <f aca="false" t="array" ref="P30:P30">CONCATENATE("  ", LOCALIZE(xlookup(O30, Terms!$A$78:$A$83, Terms!$B$78:$B$83), print_language))</f>
        <v>#VALUE!</v>
      </c>
      <c r="Q30" s="104"/>
      <c r="R30" s="104"/>
      <c r="S30" s="104"/>
      <c r="T30" s="104"/>
    </row>
    <row r="31" customFormat="false" ht="15.75" hidden="false" customHeight="false" outlineLevel="0" collapsed="false">
      <c r="A31" s="33" t="b">
        <f aca="false">TRUE()</f>
        <v>1</v>
      </c>
      <c r="B31" s="105" t="e">
        <f aca="false">LOCALIZE("elevation-zone-alpine", print_language)</f>
        <v>#VALUE!</v>
      </c>
      <c r="C31" s="105"/>
      <c r="D31" s="105"/>
      <c r="E31" s="105"/>
      <c r="F31" s="105"/>
      <c r="G31" s="105"/>
      <c r="H31" s="102"/>
      <c r="I31" s="102"/>
      <c r="J31" s="102"/>
      <c r="K31" s="101"/>
      <c r="L31" s="101"/>
      <c r="M31" s="101"/>
      <c r="O31" s="103"/>
      <c r="P31" s="104"/>
      <c r="Q31" s="104"/>
      <c r="R31" s="104"/>
      <c r="S31" s="104"/>
      <c r="T31" s="104"/>
    </row>
    <row r="32" customFormat="false" ht="15.75" hidden="false" customHeight="false" outlineLevel="0" collapsed="false">
      <c r="A32" s="33" t="b">
        <f aca="false">TRUE()</f>
        <v>1</v>
      </c>
      <c r="B32" s="105"/>
      <c r="C32" s="105"/>
      <c r="D32" s="105"/>
      <c r="E32" s="105"/>
      <c r="F32" s="105"/>
      <c r="G32" s="105"/>
      <c r="H32" s="102"/>
      <c r="I32" s="102"/>
      <c r="J32" s="102"/>
      <c r="K32" s="101"/>
      <c r="L32" s="101"/>
      <c r="M32" s="101"/>
      <c r="O32" s="106" t="e">
        <f aca="false" t="array" ref="O32:O32">LOCALIZE(xlookup(O30, Terms!$A$78:$A$83, Terms!$D$78:$D$83), print_language)</f>
        <v>#VALUE!</v>
      </c>
      <c r="P32" s="106"/>
      <c r="Q32" s="106"/>
      <c r="R32" s="106"/>
      <c r="S32" s="106"/>
      <c r="T32" s="106"/>
      <c r="U32" s="106"/>
    </row>
    <row r="33" customFormat="false" ht="15.75" hidden="false" customHeight="false" outlineLevel="0" collapsed="false">
      <c r="A33" s="33" t="b">
        <f aca="false">TRUE()</f>
        <v>1</v>
      </c>
      <c r="B33" s="107" t="str">
        <f aca="false">Form!$E$18</f>
        <v>2000m - 2600m</v>
      </c>
      <c r="C33" s="107"/>
      <c r="D33" s="107"/>
      <c r="E33" s="107"/>
      <c r="F33" s="107"/>
      <c r="G33" s="107"/>
      <c r="H33" s="102"/>
      <c r="I33" s="102"/>
      <c r="J33" s="102"/>
      <c r="K33" s="101"/>
      <c r="L33" s="101"/>
      <c r="M33" s="101"/>
      <c r="O33" s="106"/>
      <c r="P33" s="106"/>
      <c r="Q33" s="106"/>
      <c r="R33" s="106"/>
      <c r="S33" s="106"/>
      <c r="T33" s="106"/>
      <c r="U33" s="106"/>
    </row>
    <row r="34" customFormat="false" ht="15.75" hidden="false" customHeight="false" outlineLevel="0" collapsed="false">
      <c r="A34" s="33" t="b">
        <f aca="false">TRUE()</f>
        <v>1</v>
      </c>
      <c r="H34" s="102"/>
      <c r="I34" s="102"/>
      <c r="J34" s="102"/>
      <c r="K34" s="101"/>
      <c r="L34" s="101"/>
      <c r="M34" s="101"/>
      <c r="O34" s="106"/>
      <c r="P34" s="106"/>
      <c r="Q34" s="106"/>
      <c r="R34" s="106"/>
      <c r="S34" s="106"/>
      <c r="T34" s="106"/>
      <c r="U34" s="106"/>
    </row>
    <row r="35" customFormat="false" ht="15.75" hidden="false" customHeight="false" outlineLevel="0" collapsed="false">
      <c r="A35" s="33" t="b">
        <f aca="false">TRUE()</f>
        <v>1</v>
      </c>
      <c r="B35" s="108"/>
      <c r="C35" s="108"/>
      <c r="D35" s="108"/>
      <c r="E35" s="108"/>
      <c r="F35" s="108"/>
      <c r="G35" s="108"/>
      <c r="H35" s="108"/>
      <c r="I35" s="108"/>
      <c r="J35" s="108"/>
      <c r="K35" s="101"/>
      <c r="L35" s="101"/>
      <c r="M35" s="101"/>
      <c r="N35" s="108"/>
      <c r="O35" s="106"/>
      <c r="P35" s="106"/>
      <c r="Q35" s="106"/>
      <c r="R35" s="106"/>
      <c r="S35" s="106"/>
      <c r="T35" s="106"/>
      <c r="U35" s="106"/>
    </row>
    <row r="36" customFormat="false" ht="15.75" hidden="false" customHeight="false" outlineLevel="0" collapsed="false">
      <c r="A36" s="33" t="b">
        <f aca="false">TRUE()</f>
        <v>1</v>
      </c>
      <c r="K36" s="109" t="e">
        <f aca="false">Form!$G$56</f>
        <v>#VALUE!</v>
      </c>
      <c r="L36" s="109"/>
      <c r="M36" s="109"/>
    </row>
    <row r="37" customFormat="false" ht="15.75" hidden="false" customHeight="false" outlineLevel="0" collapsed="false">
      <c r="A37" s="33" t="b">
        <f aca="false">TRUE()</f>
        <v>1</v>
      </c>
      <c r="H37" s="102" t="str">
        <f aca="false">Form!$H$56</f>
        <v/>
      </c>
      <c r="I37" s="102"/>
      <c r="J37" s="102"/>
      <c r="K37" s="109"/>
      <c r="L37" s="109"/>
      <c r="M37" s="109"/>
      <c r="O37" s="110" t="e">
        <f aca="false" t="array" ref="O37:O37">xlookup(Form!$C$56, Terms!$E$78:$E$83,Terms!$A$78:$A$83)</f>
        <v>#NAME?</v>
      </c>
      <c r="P37" s="104" t="e">
        <f aca="false" t="array" ref="P37:P37">CONCATENATE("  ", LOCALIZE(xlookup(O37, Terms!$A$78:$A$83, Terms!$B$78:$B$83), print_language))</f>
        <v>#VALUE!</v>
      </c>
      <c r="Q37" s="104"/>
      <c r="R37" s="104"/>
      <c r="S37" s="104"/>
      <c r="T37" s="104"/>
    </row>
    <row r="38" customFormat="false" ht="15.75" hidden="false" customHeight="false" outlineLevel="0" collapsed="false">
      <c r="A38" s="33" t="b">
        <f aca="false">TRUE()</f>
        <v>1</v>
      </c>
      <c r="B38" s="105" t="e">
        <f aca="false">LOCALIZE("elevation-zone-sub-alpine", print_language)</f>
        <v>#VALUE!</v>
      </c>
      <c r="C38" s="105"/>
      <c r="D38" s="105"/>
      <c r="E38" s="105"/>
      <c r="F38" s="105"/>
      <c r="G38" s="105"/>
      <c r="H38" s="102"/>
      <c r="I38" s="102"/>
      <c r="J38" s="102"/>
      <c r="K38" s="109"/>
      <c r="L38" s="109"/>
      <c r="M38" s="109"/>
      <c r="O38" s="110"/>
      <c r="P38" s="104"/>
      <c r="Q38" s="104"/>
      <c r="R38" s="104"/>
      <c r="S38" s="104"/>
      <c r="T38" s="104"/>
    </row>
    <row r="39" customFormat="false" ht="15.75" hidden="false" customHeight="false" outlineLevel="0" collapsed="false">
      <c r="A39" s="33" t="b">
        <f aca="false">TRUE()</f>
        <v>1</v>
      </c>
      <c r="B39" s="105"/>
      <c r="C39" s="105"/>
      <c r="D39" s="105"/>
      <c r="E39" s="105"/>
      <c r="F39" s="105"/>
      <c r="G39" s="105"/>
      <c r="H39" s="102"/>
      <c r="I39" s="102"/>
      <c r="J39" s="102"/>
      <c r="K39" s="109"/>
      <c r="L39" s="109"/>
      <c r="M39" s="109"/>
      <c r="O39" s="111" t="e">
        <f aca="false" t="array" ref="O39:O39">LOCALIZE(xlookup(O37, Terms!$A$78:$A$83, Terms!$D$78:$D$83), print_language)</f>
        <v>#VALUE!</v>
      </c>
      <c r="P39" s="111"/>
      <c r="Q39" s="111"/>
      <c r="R39" s="111"/>
      <c r="S39" s="111"/>
      <c r="T39" s="111"/>
      <c r="U39" s="111"/>
    </row>
    <row r="40" customFormat="false" ht="15.75" hidden="false" customHeight="false" outlineLevel="0" collapsed="false">
      <c r="A40" s="33" t="b">
        <f aca="false">TRUE()</f>
        <v>1</v>
      </c>
      <c r="B40" s="107" t="str">
        <f aca="false">Form!$E$19</f>
        <v>&lt; 2000m</v>
      </c>
      <c r="C40" s="107"/>
      <c r="D40" s="107"/>
      <c r="E40" s="107"/>
      <c r="F40" s="107"/>
      <c r="G40" s="107"/>
      <c r="H40" s="102"/>
      <c r="I40" s="102"/>
      <c r="J40" s="102"/>
      <c r="K40" s="109"/>
      <c r="L40" s="109"/>
      <c r="M40" s="109"/>
      <c r="O40" s="111"/>
      <c r="P40" s="111"/>
      <c r="Q40" s="111"/>
      <c r="R40" s="111"/>
      <c r="S40" s="111"/>
      <c r="T40" s="111"/>
      <c r="U40" s="111"/>
    </row>
    <row r="41" customFormat="false" ht="15.75" hidden="false" customHeight="false" outlineLevel="0" collapsed="false">
      <c r="A41" s="33" t="b">
        <f aca="false">TRUE()</f>
        <v>1</v>
      </c>
      <c r="H41" s="102"/>
      <c r="I41" s="102"/>
      <c r="J41" s="102"/>
      <c r="K41" s="109"/>
      <c r="L41" s="109"/>
      <c r="M41" s="109"/>
      <c r="O41" s="111"/>
      <c r="P41" s="111"/>
      <c r="Q41" s="111"/>
      <c r="R41" s="111"/>
      <c r="S41" s="111"/>
      <c r="T41" s="111"/>
      <c r="U41" s="111"/>
    </row>
    <row r="42" customFormat="false" ht="15.75" hidden="false" customHeight="false" outlineLevel="0" collapsed="false">
      <c r="A42" s="33" t="b">
        <f aca="false">TRUE()</f>
        <v>1</v>
      </c>
      <c r="K42" s="109"/>
      <c r="L42" s="109"/>
      <c r="M42" s="109"/>
      <c r="O42" s="111"/>
      <c r="P42" s="111"/>
      <c r="Q42" s="111"/>
      <c r="R42" s="111"/>
      <c r="S42" s="111"/>
      <c r="T42" s="111"/>
      <c r="U42" s="111"/>
    </row>
    <row r="43" customFormat="false" ht="15.75" hidden="false" customHeight="false" outlineLevel="0" collapsed="false">
      <c r="A43" s="33" t="b">
        <f aca="false">Form!$A$16</f>
        <v>1</v>
      </c>
    </row>
    <row r="44" customFormat="false" ht="15.75" hidden="false" customHeight="false" outlineLevel="0" collapsed="false">
      <c r="A44" s="33" t="b">
        <f aca="false">Form!$A$16</f>
        <v>1</v>
      </c>
    </row>
    <row r="45" customFormat="false" ht="15.75" hidden="false" customHeight="false" outlineLevel="0" collapsed="false">
      <c r="A45" s="33" t="b">
        <f aca="false">Form!$A$16</f>
        <v>1</v>
      </c>
      <c r="D45" s="112" t="e">
        <f aca="false">CONCATENATE(LOCALIZE("avalanche-problem-number-1-heading", print_language), " - ", LOCALIZEVALUEFALLBACK(Form!$C$17, Terms!$C$3:$C$14, Terms!$B$3:$B$14, print_language))</f>
        <v>#VALUE!</v>
      </c>
      <c r="E45" s="112"/>
      <c r="F45" s="112"/>
      <c r="G45" s="112"/>
      <c r="H45" s="112"/>
      <c r="I45" s="112"/>
      <c r="J45" s="112"/>
      <c r="K45" s="112"/>
      <c r="L45" s="112"/>
      <c r="M45" s="112"/>
      <c r="N45" s="112"/>
      <c r="O45" s="112"/>
      <c r="P45" s="112"/>
      <c r="Q45" s="112"/>
      <c r="R45" s="112"/>
      <c r="S45" s="112"/>
    </row>
    <row r="46" customFormat="false" ht="15.75" hidden="false" customHeight="false" outlineLevel="0" collapsed="false">
      <c r="A46" s="33" t="b">
        <f aca="false">Form!$A$16</f>
        <v>1</v>
      </c>
      <c r="D46" s="112"/>
      <c r="E46" s="112"/>
      <c r="F46" s="112"/>
      <c r="G46" s="112"/>
      <c r="H46" s="112"/>
      <c r="I46" s="112"/>
      <c r="J46" s="112"/>
      <c r="K46" s="112"/>
      <c r="L46" s="112"/>
      <c r="M46" s="112"/>
      <c r="N46" s="112"/>
      <c r="O46" s="112"/>
      <c r="P46" s="112"/>
      <c r="Q46" s="112"/>
      <c r="R46" s="112"/>
      <c r="S46" s="112"/>
    </row>
    <row r="47" customFormat="false" ht="15.75" hidden="false" customHeight="false" outlineLevel="0" collapsed="false">
      <c r="A47" s="33" t="b">
        <f aca="false">Form!$A$16</f>
        <v>1</v>
      </c>
      <c r="B47" s="113" t="e">
        <f aca="false">image(CONCATENATE(server_url, "/diagrams/aspect_elevation.png?", textjoin("&amp;", TRUE(), IF(Form!$F$17, CONCATENATE("high_alpine=",SUBSTITUTE(Form!$G$17, " ", "")),""), IF(Form!$F$18, CONCATENATE("alpine=",SUBSTITUTE(Form!$G$17, " ", "")),""), IF(Form!$F$19, CONCATENATE("sub_alpine=",SUBSTITUTE(Form!$G$17, " ", "")),""), CONCATENATE("high_alpine_text=", encodeurl(LOCALIZE("elevation-zone-high-alpine", print_language))), CONCATENATE("alpine_text=", encodeurl(LOCALIZE("elevation-zone-alpine", print_language))), CONCATENATE("sub_alpine_text=", encodeurl(LOCALIZE("elevation-zone-sub-alpine", print_language)))), "#", image_seed))</f>
        <v>#VALUE!</v>
      </c>
      <c r="C47" s="113"/>
      <c r="D47" s="113"/>
      <c r="E47" s="113"/>
      <c r="F47" s="113"/>
      <c r="G47" s="113"/>
      <c r="H47" s="114" t="str">
        <f aca="false">Form!$B$16</f>
        <v/>
      </c>
      <c r="I47" s="114"/>
      <c r="J47" s="114"/>
      <c r="K47" s="114"/>
      <c r="L47" s="115" t="e">
        <f aca="false">LOCALIZEVALUEFALLBACK(Form!$C$17, Terms!$C$3:$C$11, Terms!$D$3:$D$11, print_language)</f>
        <v>#VALUE!</v>
      </c>
      <c r="M47" s="115"/>
      <c r="N47" s="115"/>
      <c r="O47" s="115"/>
      <c r="P47" s="115"/>
      <c r="Q47" s="115"/>
      <c r="R47" s="115"/>
      <c r="S47" s="115"/>
      <c r="T47" s="115"/>
      <c r="U47" s="115"/>
      <c r="V47" s="116"/>
    </row>
    <row r="48" customFormat="false" ht="15.75" hidden="false" customHeight="false" outlineLevel="0" collapsed="false">
      <c r="A48" s="33" t="b">
        <f aca="false">Form!$A$16</f>
        <v>1</v>
      </c>
      <c r="B48" s="113"/>
      <c r="C48" s="113"/>
      <c r="D48" s="113"/>
      <c r="E48" s="113"/>
      <c r="F48" s="113"/>
      <c r="G48" s="113"/>
      <c r="H48" s="114"/>
      <c r="I48" s="114"/>
      <c r="J48" s="114"/>
      <c r="K48" s="114"/>
      <c r="L48" s="115"/>
      <c r="M48" s="115"/>
      <c r="N48" s="115"/>
      <c r="O48" s="115"/>
      <c r="P48" s="115"/>
      <c r="Q48" s="115"/>
      <c r="R48" s="115"/>
      <c r="S48" s="115"/>
      <c r="T48" s="115"/>
      <c r="U48" s="115"/>
      <c r="V48" s="117"/>
      <c r="W48" s="117"/>
    </row>
    <row r="49" customFormat="false" ht="15.75" hidden="false" customHeight="false" outlineLevel="0" collapsed="false">
      <c r="A49" s="33" t="b">
        <f aca="false">Form!$A$16</f>
        <v>1</v>
      </c>
      <c r="B49" s="113"/>
      <c r="C49" s="113"/>
      <c r="D49" s="113"/>
      <c r="E49" s="113"/>
      <c r="F49" s="113"/>
      <c r="G49" s="113"/>
      <c r="H49" s="114"/>
      <c r="I49" s="114"/>
      <c r="J49" s="114"/>
      <c r="K49" s="114"/>
      <c r="L49" s="118" t="e">
        <f aca="false">FORECASTTRANSLATION('Forecast Translation'!$A$23:$F$25)</f>
        <v>#VALUE!</v>
      </c>
      <c r="M49" s="118"/>
      <c r="N49" s="118"/>
      <c r="O49" s="118"/>
      <c r="P49" s="118"/>
      <c r="Q49" s="118"/>
      <c r="R49" s="118"/>
      <c r="S49" s="118"/>
      <c r="T49" s="118"/>
      <c r="U49" s="118"/>
      <c r="V49" s="117"/>
      <c r="W49" s="117"/>
    </row>
    <row r="50" customFormat="false" ht="15.75" hidden="false" customHeight="false" outlineLevel="0" collapsed="false">
      <c r="A50" s="33" t="b">
        <f aca="false">Form!$A$16</f>
        <v>1</v>
      </c>
      <c r="B50" s="113"/>
      <c r="C50" s="113"/>
      <c r="D50" s="113"/>
      <c r="E50" s="113"/>
      <c r="F50" s="113"/>
      <c r="G50" s="113"/>
      <c r="H50" s="114"/>
      <c r="I50" s="114"/>
      <c r="J50" s="114"/>
      <c r="K50" s="114"/>
      <c r="L50" s="118"/>
      <c r="M50" s="118"/>
      <c r="N50" s="118"/>
      <c r="O50" s="118"/>
      <c r="P50" s="118"/>
      <c r="Q50" s="118"/>
      <c r="R50" s="118"/>
      <c r="S50" s="118"/>
      <c r="T50" s="118"/>
      <c r="U50" s="118"/>
      <c r="V50" s="117"/>
      <c r="W50" s="117"/>
    </row>
    <row r="51" customFormat="false" ht="15.75" hidden="false" customHeight="false" outlineLevel="0" collapsed="false">
      <c r="A51" s="33" t="b">
        <f aca="false">Form!$A$16</f>
        <v>1</v>
      </c>
      <c r="B51" s="113"/>
      <c r="C51" s="113"/>
      <c r="D51" s="113"/>
      <c r="E51" s="113"/>
      <c r="F51" s="113"/>
      <c r="G51" s="113"/>
      <c r="H51" s="114"/>
      <c r="I51" s="114"/>
      <c r="J51" s="114"/>
      <c r="K51" s="114"/>
      <c r="L51" s="118"/>
      <c r="M51" s="118"/>
      <c r="N51" s="118"/>
      <c r="O51" s="118"/>
      <c r="P51" s="118"/>
      <c r="Q51" s="118"/>
      <c r="R51" s="118"/>
      <c r="S51" s="118"/>
      <c r="T51" s="118"/>
      <c r="U51" s="118"/>
      <c r="V51" s="117"/>
      <c r="W51" s="117"/>
    </row>
    <row r="52" customFormat="false" ht="15.75" hidden="false" customHeight="false" outlineLevel="0" collapsed="false">
      <c r="A52" s="33" t="b">
        <f aca="false">Form!$A$16</f>
        <v>1</v>
      </c>
      <c r="B52" s="113"/>
      <c r="C52" s="113"/>
      <c r="D52" s="113"/>
      <c r="E52" s="113"/>
      <c r="F52" s="113"/>
      <c r="G52" s="113"/>
      <c r="H52" s="114"/>
      <c r="I52" s="114"/>
      <c r="J52" s="114"/>
      <c r="K52" s="114"/>
      <c r="L52" s="118"/>
      <c r="M52" s="118"/>
      <c r="N52" s="118"/>
      <c r="O52" s="118"/>
      <c r="P52" s="118"/>
      <c r="Q52" s="118"/>
      <c r="R52" s="118"/>
      <c r="S52" s="118"/>
      <c r="T52" s="118"/>
      <c r="U52" s="118"/>
      <c r="V52" s="117"/>
      <c r="W52" s="117"/>
    </row>
    <row r="53" customFormat="false" ht="15.75" hidden="false" customHeight="false" outlineLevel="0" collapsed="false">
      <c r="A53" s="33" t="b">
        <f aca="false">Form!$A$16</f>
        <v>1</v>
      </c>
      <c r="B53" s="113"/>
      <c r="C53" s="113"/>
      <c r="D53" s="113"/>
      <c r="E53" s="113"/>
      <c r="F53" s="113"/>
      <c r="G53" s="113"/>
      <c r="H53" s="114"/>
      <c r="I53" s="114"/>
      <c r="J53" s="114"/>
      <c r="K53" s="114"/>
      <c r="L53" s="118"/>
      <c r="M53" s="118"/>
      <c r="N53" s="118"/>
      <c r="O53" s="118"/>
      <c r="P53" s="118"/>
      <c r="Q53" s="118"/>
      <c r="R53" s="118"/>
      <c r="S53" s="118"/>
      <c r="T53" s="118"/>
      <c r="U53" s="118"/>
    </row>
    <row r="54" customFormat="false" ht="15.75" hidden="false" customHeight="false" outlineLevel="0" collapsed="false">
      <c r="A54" s="33" t="b">
        <f aca="false">Form!$A$16</f>
        <v>1</v>
      </c>
      <c r="B54" s="113"/>
      <c r="C54" s="113"/>
      <c r="D54" s="113"/>
      <c r="E54" s="113"/>
      <c r="F54" s="113"/>
      <c r="G54" s="113"/>
      <c r="H54" s="114"/>
      <c r="I54" s="114"/>
      <c r="J54" s="114"/>
      <c r="K54" s="114"/>
      <c r="L54" s="118"/>
      <c r="M54" s="118"/>
      <c r="N54" s="118"/>
      <c r="O54" s="118"/>
      <c r="P54" s="118"/>
      <c r="Q54" s="118"/>
      <c r="R54" s="118"/>
      <c r="S54" s="118"/>
      <c r="T54" s="118"/>
      <c r="U54" s="118"/>
    </row>
    <row r="55" customFormat="false" ht="15.75" hidden="false" customHeight="false" outlineLevel="0" collapsed="false">
      <c r="A55" s="33" t="b">
        <f aca="false">Form!$A$16</f>
        <v>1</v>
      </c>
      <c r="B55" s="113"/>
      <c r="C55" s="113"/>
      <c r="D55" s="113"/>
      <c r="E55" s="113"/>
      <c r="F55" s="113"/>
      <c r="G55" s="113"/>
      <c r="H55" s="114"/>
      <c r="I55" s="114"/>
      <c r="J55" s="114"/>
      <c r="K55" s="114"/>
      <c r="L55" s="118"/>
      <c r="M55" s="118"/>
      <c r="N55" s="118"/>
      <c r="O55" s="118"/>
      <c r="P55" s="118"/>
      <c r="Q55" s="118"/>
      <c r="R55" s="118"/>
      <c r="S55" s="118"/>
      <c r="T55" s="118"/>
      <c r="U55" s="118"/>
    </row>
    <row r="56" customFormat="false" ht="15.75" hidden="false" customHeight="false" outlineLevel="0" collapsed="false">
      <c r="A56" s="33" t="b">
        <f aca="false">Form!$A$16</f>
        <v>1</v>
      </c>
      <c r="B56" s="113"/>
      <c r="C56" s="113"/>
      <c r="D56" s="113"/>
      <c r="E56" s="113"/>
      <c r="F56" s="113"/>
      <c r="G56" s="113"/>
      <c r="R56" s="11"/>
      <c r="S56" s="11"/>
    </row>
    <row r="57" customFormat="false" ht="15.75" hidden="false" customHeight="false" outlineLevel="0" collapsed="false">
      <c r="A57" s="33" t="b">
        <f aca="false">Form!$A$16</f>
        <v>1</v>
      </c>
      <c r="B57" s="113"/>
      <c r="C57" s="113"/>
      <c r="D57" s="113"/>
      <c r="E57" s="113"/>
      <c r="F57" s="113"/>
      <c r="G57" s="113"/>
      <c r="J57" s="119" t="e">
        <f aca="false">LOCALIZE("avalanche-likelihood-heading", print_language)</f>
        <v>#VALUE!</v>
      </c>
      <c r="K57" s="119"/>
      <c r="L57" s="119" t="e">
        <f aca="false">LOCALIZE("avalanche-size-heading", print_language)</f>
        <v>#VALUE!</v>
      </c>
      <c r="M57" s="119"/>
      <c r="N57" s="119" t="e">
        <f aca="false">LOCALIZE("problem-time-of-day", print_language)</f>
        <v>#VALUE!</v>
      </c>
      <c r="O57" s="119"/>
      <c r="P57" s="119" t="e">
        <f aca="false">LOCALIZE("trend-heading", print_language)</f>
        <v>#VALUE!</v>
      </c>
      <c r="Q57" s="119"/>
    </row>
    <row r="58" customFormat="false" ht="15.75" hidden="false" customHeight="false" outlineLevel="0" collapsed="false">
      <c r="A58" s="33" t="b">
        <f aca="false">Form!$A$16</f>
        <v>1</v>
      </c>
      <c r="B58" s="113"/>
      <c r="C58" s="113"/>
      <c r="D58" s="113"/>
      <c r="E58" s="113"/>
      <c r="F58" s="113"/>
      <c r="G58" s="113"/>
      <c r="J58" s="120" t="e">
        <f aca="false">LOCALIZEVALUEFALLBACK(Form!$H$22, Terms!$C$43:$C$47, Terms!$B$43:$B$47, form_language)</f>
        <v>#VALUE!</v>
      </c>
      <c r="K58" s="120"/>
      <c r="L58" s="121" t="n">
        <f aca="false">Form!$J$17</f>
        <v>2</v>
      </c>
      <c r="M58" s="121"/>
      <c r="N58" s="120" t="e">
        <f aca="false">LOCALIZEVALUEFALLBACK(Form!$K$17,Terms!$C$99:$C$101,Terms!$B$99:$B$101, form_language)</f>
        <v>#VALUE!</v>
      </c>
      <c r="O58" s="120"/>
      <c r="P58" s="122" t="e">
        <f aca="false">LOCALIZEVALUEFALLBACK(Form!$L$17,Terms!$C$51:$C$53,Terms!$B$51:$B$53, form_language)</f>
        <v>#VALUE!</v>
      </c>
      <c r="Q58" s="122"/>
      <c r="R58" s="123"/>
    </row>
    <row r="59" customFormat="false" ht="15.75" hidden="false" customHeight="false" outlineLevel="0" collapsed="false">
      <c r="A59" s="33" t="b">
        <f aca="false">Form!$A$16</f>
        <v>1</v>
      </c>
      <c r="B59" s="113"/>
      <c r="C59" s="113"/>
      <c r="D59" s="113"/>
      <c r="E59" s="113"/>
      <c r="F59" s="113"/>
      <c r="G59" s="113"/>
      <c r="J59" s="120"/>
      <c r="K59" s="120"/>
      <c r="L59" s="124"/>
      <c r="M59" s="124"/>
      <c r="N59" s="120"/>
      <c r="O59" s="120"/>
      <c r="P59" s="122"/>
      <c r="Q59" s="122"/>
    </row>
    <row r="60" customFormat="false" ht="15.75" hidden="false" customHeight="false" outlineLevel="0" collapsed="false">
      <c r="A60" s="33" t="b">
        <f aca="false">Form!$A$16</f>
        <v>1</v>
      </c>
      <c r="B60" s="113"/>
      <c r="C60" s="113"/>
      <c r="D60" s="113"/>
      <c r="E60" s="113"/>
      <c r="F60" s="113"/>
      <c r="G60" s="113"/>
    </row>
    <row r="61" customFormat="false" ht="15.75" hidden="false" customHeight="false" outlineLevel="0" collapsed="false">
      <c r="A61" s="33" t="b">
        <f aca="false">Form!$A$24</f>
        <v>1</v>
      </c>
      <c r="D61" s="112" t="e">
        <f aca="false">CONCATENATE(LOCALIZE("avalanche-problem-number-2-heading", print_language), " - ", LOCALIZEVALUEFALLBACK(Form!$C$25, Terms!$C$3:$C$14, Terms!$B$3:$B$14, print_language))</f>
        <v>#VALUE!</v>
      </c>
      <c r="E61" s="112"/>
      <c r="F61" s="112"/>
      <c r="G61" s="112"/>
      <c r="H61" s="112"/>
      <c r="I61" s="112"/>
      <c r="J61" s="112"/>
      <c r="K61" s="112"/>
      <c r="L61" s="112"/>
      <c r="M61" s="112"/>
      <c r="N61" s="112"/>
      <c r="O61" s="112"/>
      <c r="P61" s="112"/>
      <c r="Q61" s="112"/>
      <c r="R61" s="112"/>
      <c r="S61" s="112"/>
    </row>
    <row r="62" customFormat="false" ht="15.75" hidden="false" customHeight="false" outlineLevel="0" collapsed="false">
      <c r="A62" s="33" t="b">
        <f aca="false">Form!$A$24</f>
        <v>1</v>
      </c>
      <c r="D62" s="112"/>
      <c r="E62" s="112"/>
      <c r="F62" s="112"/>
      <c r="G62" s="112"/>
      <c r="H62" s="112"/>
      <c r="I62" s="112"/>
      <c r="J62" s="112"/>
      <c r="K62" s="112"/>
      <c r="L62" s="112"/>
      <c r="M62" s="112"/>
      <c r="N62" s="112"/>
      <c r="O62" s="112"/>
      <c r="P62" s="112"/>
      <c r="Q62" s="112"/>
      <c r="R62" s="112"/>
      <c r="S62" s="112"/>
    </row>
    <row r="63" customFormat="false" ht="15.75" hidden="false" customHeight="false" outlineLevel="0" collapsed="false">
      <c r="A63" s="33" t="b">
        <f aca="false">Form!$A$24</f>
        <v>1</v>
      </c>
      <c r="B63" s="113" t="e">
        <f aca="false">image(CONCATENATE(server_url, "/diagrams/aspect_elevation.png?", textjoin("&amp;", TRUE(), IF(Form!$F$25, CONCATENATE("high_alpine=",SUBSTITUTE(Form!$G$25, " ", "")),""), IF(Form!$F$26, CONCATENATE("alpine=",SUBSTITUTE(Form!$G$25, " ", "")),""), IF(Form!$F$27, CONCATENATE("sub_alpine=",SUBSTITUTE(Form!$G$25, " ", "")),""), CONCATENATE("high_alpine_text=", encodeurl(LOCALIZE("elevation-zone-high-alpine", print_language))), CONCATENATE("alpine_text=", encodeurl(LOCALIZE("elevation-zone-alpine", print_language))), CONCATENATE("sub_alpine_text=", encodeurl(LOCALIZE("elevation-zone-sub-alpine", print_language)))), "#", image_seed))</f>
        <v>#VALUE!</v>
      </c>
      <c r="C63" s="113"/>
      <c r="D63" s="113"/>
      <c r="E63" s="113"/>
      <c r="F63" s="113"/>
      <c r="G63" s="113"/>
      <c r="H63" s="114" t="str">
        <f aca="false">Form!$B$24</f>
        <v/>
      </c>
      <c r="I63" s="114"/>
      <c r="J63" s="114"/>
      <c r="K63" s="114"/>
      <c r="L63" s="115" t="e">
        <f aca="false">LOCALIZEVALUEFALLBACK(Form!$C$25, Terms!$C$3:$C$11, Terms!$D$3:$D$11, print_language)</f>
        <v>#VALUE!</v>
      </c>
      <c r="M63" s="115"/>
      <c r="N63" s="115"/>
      <c r="O63" s="115"/>
      <c r="P63" s="115"/>
      <c r="Q63" s="115"/>
      <c r="R63" s="115"/>
      <c r="S63" s="115"/>
      <c r="T63" s="115"/>
      <c r="U63" s="115"/>
      <c r="V63" s="116"/>
    </row>
    <row r="64" customFormat="false" ht="15.75" hidden="false" customHeight="false" outlineLevel="0" collapsed="false">
      <c r="A64" s="33" t="b">
        <f aca="false">Form!$A$24</f>
        <v>1</v>
      </c>
      <c r="B64" s="113"/>
      <c r="C64" s="113"/>
      <c r="D64" s="113"/>
      <c r="E64" s="113"/>
      <c r="F64" s="113"/>
      <c r="G64" s="113"/>
      <c r="H64" s="114"/>
      <c r="I64" s="114"/>
      <c r="J64" s="114"/>
      <c r="K64" s="114"/>
      <c r="L64" s="115"/>
      <c r="M64" s="115"/>
      <c r="N64" s="115"/>
      <c r="O64" s="115"/>
      <c r="P64" s="115"/>
      <c r="Q64" s="115"/>
      <c r="R64" s="115"/>
      <c r="S64" s="115"/>
      <c r="T64" s="115"/>
      <c r="U64" s="115"/>
      <c r="V64" s="116"/>
    </row>
    <row r="65" customFormat="false" ht="15.75" hidden="false" customHeight="false" outlineLevel="0" collapsed="false">
      <c r="A65" s="33" t="b">
        <f aca="false">Form!$A$24</f>
        <v>1</v>
      </c>
      <c r="B65" s="113"/>
      <c r="C65" s="113"/>
      <c r="D65" s="113"/>
      <c r="E65" s="113"/>
      <c r="F65" s="113"/>
      <c r="G65" s="113"/>
      <c r="H65" s="114"/>
      <c r="I65" s="114"/>
      <c r="J65" s="114"/>
      <c r="K65" s="114"/>
      <c r="L65" s="125" t="e">
        <f aca="false">FORECASTTRANSLATION('Forecast Translation'!$A$29:$F$31)</f>
        <v>#VALUE!</v>
      </c>
      <c r="M65" s="125"/>
      <c r="N65" s="125"/>
      <c r="O65" s="125"/>
      <c r="P65" s="125"/>
      <c r="Q65" s="125"/>
      <c r="R65" s="125"/>
      <c r="S65" s="125"/>
      <c r="T65" s="125"/>
      <c r="U65" s="125"/>
      <c r="V65" s="126"/>
    </row>
    <row r="66" customFormat="false" ht="15.75" hidden="false" customHeight="false" outlineLevel="0" collapsed="false">
      <c r="A66" s="33" t="b">
        <f aca="false">Form!$A$24</f>
        <v>1</v>
      </c>
      <c r="B66" s="113"/>
      <c r="C66" s="113"/>
      <c r="D66" s="113"/>
      <c r="E66" s="113"/>
      <c r="F66" s="113"/>
      <c r="G66" s="113"/>
      <c r="H66" s="114"/>
      <c r="I66" s="114"/>
      <c r="J66" s="114"/>
      <c r="K66" s="114"/>
      <c r="L66" s="125"/>
      <c r="M66" s="125"/>
      <c r="N66" s="125"/>
      <c r="O66" s="125"/>
      <c r="P66" s="125"/>
      <c r="Q66" s="125"/>
      <c r="R66" s="125"/>
      <c r="S66" s="125"/>
      <c r="T66" s="125"/>
      <c r="U66" s="125"/>
      <c r="V66" s="126"/>
    </row>
    <row r="67" customFormat="false" ht="15.75" hidden="false" customHeight="false" outlineLevel="0" collapsed="false">
      <c r="A67" s="33" t="b">
        <f aca="false">Form!$A$24</f>
        <v>1</v>
      </c>
      <c r="B67" s="113"/>
      <c r="C67" s="113"/>
      <c r="D67" s="113"/>
      <c r="E67" s="113"/>
      <c r="F67" s="113"/>
      <c r="G67" s="113"/>
      <c r="H67" s="114"/>
      <c r="I67" s="114"/>
      <c r="J67" s="114"/>
      <c r="K67" s="114"/>
      <c r="L67" s="125"/>
      <c r="M67" s="125"/>
      <c r="N67" s="125"/>
      <c r="O67" s="125"/>
      <c r="P67" s="125"/>
      <c r="Q67" s="125"/>
      <c r="R67" s="125"/>
      <c r="S67" s="125"/>
      <c r="T67" s="125"/>
      <c r="U67" s="125"/>
      <c r="V67" s="126"/>
    </row>
    <row r="68" customFormat="false" ht="15.75" hidden="false" customHeight="false" outlineLevel="0" collapsed="false">
      <c r="A68" s="33" t="b">
        <f aca="false">Form!$A$24</f>
        <v>1</v>
      </c>
      <c r="B68" s="113"/>
      <c r="C68" s="113"/>
      <c r="D68" s="113"/>
      <c r="E68" s="113"/>
      <c r="F68" s="113"/>
      <c r="G68" s="113"/>
      <c r="H68" s="114"/>
      <c r="I68" s="114"/>
      <c r="J68" s="114"/>
      <c r="K68" s="114"/>
      <c r="L68" s="125"/>
      <c r="M68" s="125"/>
      <c r="N68" s="125"/>
      <c r="O68" s="125"/>
      <c r="P68" s="125"/>
      <c r="Q68" s="125"/>
      <c r="R68" s="125"/>
      <c r="S68" s="125"/>
      <c r="T68" s="125"/>
      <c r="U68" s="125"/>
      <c r="V68" s="126"/>
    </row>
    <row r="69" customFormat="false" ht="15.75" hidden="false" customHeight="false" outlineLevel="0" collapsed="false">
      <c r="A69" s="33" t="b">
        <f aca="false">Form!$A$24</f>
        <v>1</v>
      </c>
      <c r="B69" s="113"/>
      <c r="C69" s="113"/>
      <c r="D69" s="113"/>
      <c r="E69" s="113"/>
      <c r="F69" s="113"/>
      <c r="G69" s="113"/>
      <c r="H69" s="114"/>
      <c r="I69" s="114"/>
      <c r="J69" s="114"/>
      <c r="K69" s="114"/>
      <c r="L69" s="125"/>
      <c r="M69" s="125"/>
      <c r="N69" s="125"/>
      <c r="O69" s="125"/>
      <c r="P69" s="125"/>
      <c r="Q69" s="125"/>
      <c r="R69" s="125"/>
      <c r="S69" s="125"/>
      <c r="T69" s="125"/>
      <c r="U69" s="125"/>
    </row>
    <row r="70" customFormat="false" ht="15.75" hidden="false" customHeight="false" outlineLevel="0" collapsed="false">
      <c r="A70" s="33" t="b">
        <f aca="false">Form!$A$24</f>
        <v>1</v>
      </c>
      <c r="B70" s="113"/>
      <c r="C70" s="113"/>
      <c r="D70" s="113"/>
      <c r="E70" s="113"/>
      <c r="F70" s="113"/>
      <c r="G70" s="113"/>
      <c r="H70" s="114"/>
      <c r="I70" s="114"/>
      <c r="J70" s="114"/>
      <c r="K70" s="114"/>
      <c r="L70" s="125"/>
      <c r="M70" s="125"/>
      <c r="N70" s="125"/>
      <c r="O70" s="125"/>
      <c r="P70" s="125"/>
      <c r="Q70" s="125"/>
      <c r="R70" s="125"/>
      <c r="S70" s="125"/>
      <c r="T70" s="125"/>
      <c r="U70" s="125"/>
    </row>
    <row r="71" customFormat="false" ht="15.75" hidden="false" customHeight="false" outlineLevel="0" collapsed="false">
      <c r="A71" s="33" t="b">
        <f aca="false">Form!$A$24</f>
        <v>1</v>
      </c>
      <c r="B71" s="113"/>
      <c r="C71" s="113"/>
      <c r="D71" s="113"/>
      <c r="E71" s="113"/>
      <c r="F71" s="113"/>
      <c r="G71" s="113"/>
      <c r="H71" s="114"/>
      <c r="I71" s="114"/>
      <c r="J71" s="114"/>
      <c r="K71" s="114"/>
      <c r="L71" s="125"/>
      <c r="M71" s="125"/>
      <c r="N71" s="125"/>
      <c r="O71" s="125"/>
      <c r="P71" s="125"/>
      <c r="Q71" s="125"/>
      <c r="R71" s="125"/>
      <c r="S71" s="125"/>
      <c r="T71" s="125"/>
      <c r="U71" s="125"/>
    </row>
    <row r="72" customFormat="false" ht="15.75" hidden="false" customHeight="false" outlineLevel="0" collapsed="false">
      <c r="A72" s="33" t="b">
        <f aca="false">Form!$A$24</f>
        <v>1</v>
      </c>
      <c r="B72" s="113"/>
      <c r="C72" s="113"/>
      <c r="D72" s="113"/>
      <c r="E72" s="113"/>
      <c r="F72" s="113"/>
      <c r="G72" s="113"/>
    </row>
    <row r="73" customFormat="false" ht="15.75" hidden="false" customHeight="true" outlineLevel="0" collapsed="false">
      <c r="A73" s="33" t="b">
        <f aca="false">Form!$A$24</f>
        <v>1</v>
      </c>
      <c r="B73" s="113"/>
      <c r="C73" s="113"/>
      <c r="D73" s="113"/>
      <c r="E73" s="113"/>
      <c r="F73" s="113"/>
      <c r="G73" s="113"/>
      <c r="J73" s="119" t="e">
        <f aca="false">LOCALIZE("avalanche-likelihood-heading", print_language)</f>
        <v>#VALUE!</v>
      </c>
      <c r="K73" s="119"/>
      <c r="L73" s="119" t="e">
        <f aca="false">LOCALIZE("avalanche-size-heading", print_language)</f>
        <v>#VALUE!</v>
      </c>
      <c r="M73" s="119"/>
      <c r="N73" s="119" t="e">
        <f aca="false">LOCALIZE("problem-time-of-day", print_language)</f>
        <v>#VALUE!</v>
      </c>
      <c r="O73" s="119"/>
      <c r="P73" s="119" t="e">
        <f aca="false">LOCALIZE("trend-heading", print_language)</f>
        <v>#VALUE!</v>
      </c>
      <c r="Q73" s="119"/>
    </row>
    <row r="74" customFormat="false" ht="15.75" hidden="false" customHeight="false" outlineLevel="0" collapsed="false">
      <c r="A74" s="33" t="b">
        <f aca="false">Form!$A$24</f>
        <v>1</v>
      </c>
      <c r="B74" s="113"/>
      <c r="C74" s="113"/>
      <c r="D74" s="113"/>
      <c r="E74" s="113"/>
      <c r="F74" s="113"/>
      <c r="G74" s="113"/>
      <c r="J74" s="120" t="e">
        <f aca="false">LOCALIZEVALUEFALLBACK(Form!$H$30, Terms!$C$43:$C$47, Terms!$B$43:$B$47, form_language)</f>
        <v>#VALUE!</v>
      </c>
      <c r="K74" s="120"/>
      <c r="L74" s="121" t="n">
        <f aca="false">Form!$J$25</f>
        <v>3</v>
      </c>
      <c r="M74" s="121"/>
      <c r="N74" s="120" t="e">
        <f aca="false">LOCALIZEVALUEFALLBACK(Form!$K$25,Terms!$C$99:$C$101,Terms!$B$99:$B$101, form_language)</f>
        <v>#VALUE!</v>
      </c>
      <c r="O74" s="120"/>
      <c r="P74" s="122" t="e">
        <f aca="false">LOCALIZEVALUEFALLBACK(Form!$L$25,Terms!$C$51:$C$53,Terms!$B$51:$B$53, form_language)</f>
        <v>#VALUE!</v>
      </c>
      <c r="Q74" s="122"/>
    </row>
    <row r="75" customFormat="false" ht="15.75" hidden="false" customHeight="false" outlineLevel="0" collapsed="false">
      <c r="A75" s="33" t="b">
        <f aca="false">Form!$A$24</f>
        <v>1</v>
      </c>
      <c r="B75" s="113"/>
      <c r="C75" s="113"/>
      <c r="D75" s="113"/>
      <c r="E75" s="113"/>
      <c r="F75" s="113"/>
      <c r="G75" s="113"/>
      <c r="J75" s="120"/>
      <c r="K75" s="120"/>
      <c r="L75" s="124"/>
      <c r="M75" s="124"/>
      <c r="N75" s="120"/>
      <c r="O75" s="120"/>
      <c r="P75" s="122"/>
      <c r="Q75" s="122"/>
    </row>
    <row r="76" customFormat="false" ht="15.75" hidden="false" customHeight="false" outlineLevel="0" collapsed="false">
      <c r="A76" s="33" t="b">
        <f aca="false">Form!$A$24</f>
        <v>1</v>
      </c>
      <c r="B76" s="113"/>
      <c r="C76" s="113"/>
      <c r="D76" s="113"/>
      <c r="E76" s="113"/>
      <c r="F76" s="113"/>
      <c r="G76" s="113"/>
    </row>
    <row r="77" customFormat="false" ht="15.75" hidden="false" customHeight="false" outlineLevel="0" collapsed="false">
      <c r="A77" s="33" t="b">
        <f aca="false">Form!$A$32</f>
        <v>1</v>
      </c>
      <c r="D77" s="112" t="e">
        <f aca="false">CONCATENATE(LOCALIZE("avalanche-problem-number-3-heading", print_language), " - ", LOCALIZEVALUEFALLBACK(Form!$C$33, Terms!$C$3:$C$14, Terms!$B$3:$B$14, print_language))</f>
        <v>#VALUE!</v>
      </c>
      <c r="E77" s="112"/>
      <c r="F77" s="112"/>
      <c r="G77" s="112"/>
      <c r="H77" s="112"/>
      <c r="I77" s="112"/>
      <c r="J77" s="112"/>
      <c r="K77" s="112"/>
      <c r="L77" s="112"/>
      <c r="M77" s="112"/>
      <c r="N77" s="112"/>
      <c r="O77" s="112"/>
      <c r="P77" s="112"/>
      <c r="Q77" s="112"/>
      <c r="R77" s="112"/>
      <c r="S77" s="112"/>
    </row>
    <row r="78" customFormat="false" ht="15.75" hidden="false" customHeight="false" outlineLevel="0" collapsed="false">
      <c r="A78" s="33" t="b">
        <f aca="false">Form!$A$32</f>
        <v>1</v>
      </c>
      <c r="D78" s="112"/>
      <c r="E78" s="112"/>
      <c r="F78" s="112"/>
      <c r="G78" s="112"/>
      <c r="H78" s="112"/>
      <c r="I78" s="112"/>
      <c r="J78" s="112"/>
      <c r="K78" s="112"/>
      <c r="L78" s="112"/>
      <c r="M78" s="112"/>
      <c r="N78" s="112"/>
      <c r="O78" s="112"/>
      <c r="P78" s="112"/>
      <c r="Q78" s="112"/>
      <c r="R78" s="112"/>
      <c r="S78" s="112"/>
    </row>
    <row r="79" customFormat="false" ht="15.75" hidden="false" customHeight="false" outlineLevel="0" collapsed="false">
      <c r="A79" s="33" t="b">
        <f aca="false">Form!$A$32</f>
        <v>1</v>
      </c>
      <c r="B79" s="113" t="e">
        <f aca="false">image(CONCATENATE(server_url, "/diagrams/aspect_elevation.png?", textjoin("&amp;", TRUE(), IF(Form!$F$33, CONCATENATE("high_alpine=",SUBSTITUTE(Form!$G$33, " ", "")),""), IF(Form!$F$34, CONCATENATE("alpine=",SUBSTITUTE(Form!$G$33, " ", "")),""), IF(Form!$F$35, CONCATENATE("sub_alpine=",SUBSTITUTE(Form!$G$33, " ", "")),""), CONCATENATE("high_alpine_text=", encodeurl(LOCALIZE("elevation-zone-high-alpine", print_language))), CONCATENATE("alpine_text=", encodeurl(LOCALIZE("elevation-zone-alpine", print_language))), CONCATENATE("sub_alpine_text=", encodeurl(LOCALIZE("elevation-zone-sub-alpine", print_language)))), "#", image_seed))</f>
        <v>#VALUE!</v>
      </c>
      <c r="C79" s="113"/>
      <c r="D79" s="113"/>
      <c r="E79" s="113"/>
      <c r="F79" s="113"/>
      <c r="G79" s="113"/>
      <c r="H79" s="114" t="str">
        <f aca="false">Form!$B$32</f>
        <v/>
      </c>
      <c r="I79" s="114"/>
      <c r="J79" s="114"/>
      <c r="K79" s="114"/>
      <c r="L79" s="127" t="e">
        <f aca="false">LOCALIZEVALUEFALLBACK( Form!$C$33, Terms!$C$3:$C$11, Terms!$D$3:$D$11, print_language)</f>
        <v>#VALUE!</v>
      </c>
      <c r="M79" s="127"/>
      <c r="N79" s="127"/>
      <c r="O79" s="127"/>
      <c r="P79" s="127"/>
      <c r="Q79" s="127"/>
      <c r="R79" s="127"/>
      <c r="S79" s="127"/>
      <c r="T79" s="127"/>
      <c r="U79" s="127"/>
      <c r="V79" s="116"/>
    </row>
    <row r="80" customFormat="false" ht="15.75" hidden="false" customHeight="false" outlineLevel="0" collapsed="false">
      <c r="A80" s="82" t="b">
        <f aca="false">Form!$A$32</f>
        <v>1</v>
      </c>
      <c r="B80" s="113"/>
      <c r="C80" s="113"/>
      <c r="D80" s="113"/>
      <c r="E80" s="113"/>
      <c r="F80" s="113"/>
      <c r="G80" s="113"/>
      <c r="H80" s="114"/>
      <c r="I80" s="114"/>
      <c r="J80" s="114"/>
      <c r="K80" s="114"/>
      <c r="L80" s="127"/>
      <c r="M80" s="127"/>
      <c r="N80" s="127"/>
      <c r="O80" s="127"/>
      <c r="P80" s="127"/>
      <c r="Q80" s="127"/>
      <c r="R80" s="127"/>
      <c r="S80" s="127"/>
      <c r="T80" s="127"/>
      <c r="U80" s="127"/>
      <c r="V80" s="116"/>
    </row>
    <row r="81" customFormat="false" ht="15.75" hidden="false" customHeight="false" outlineLevel="0" collapsed="false">
      <c r="A81" s="82" t="b">
        <f aca="false">Form!$A$32</f>
        <v>1</v>
      </c>
      <c r="B81" s="113"/>
      <c r="C81" s="113"/>
      <c r="D81" s="113"/>
      <c r="E81" s="113"/>
      <c r="F81" s="113"/>
      <c r="G81" s="113"/>
      <c r="H81" s="114"/>
      <c r="I81" s="114"/>
      <c r="J81" s="114"/>
      <c r="K81" s="114"/>
      <c r="L81" s="125" t="e">
        <f aca="false">FORECASTTRANSLATION('Forecast Translation'!$A$35:$F$37)</f>
        <v>#VALUE!</v>
      </c>
      <c r="M81" s="125"/>
      <c r="N81" s="125"/>
      <c r="O81" s="125"/>
      <c r="P81" s="125"/>
      <c r="Q81" s="125"/>
      <c r="R81" s="125"/>
      <c r="S81" s="125"/>
      <c r="T81" s="125"/>
      <c r="U81" s="125"/>
      <c r="V81" s="126"/>
    </row>
    <row r="82" customFormat="false" ht="15.75" hidden="false" customHeight="false" outlineLevel="0" collapsed="false">
      <c r="A82" s="82" t="b">
        <f aca="false">Form!$A$32</f>
        <v>1</v>
      </c>
      <c r="B82" s="113"/>
      <c r="C82" s="113"/>
      <c r="D82" s="113"/>
      <c r="E82" s="113"/>
      <c r="F82" s="113"/>
      <c r="G82" s="113"/>
      <c r="H82" s="114"/>
      <c r="I82" s="114"/>
      <c r="J82" s="114"/>
      <c r="K82" s="114"/>
      <c r="L82" s="125"/>
      <c r="M82" s="125"/>
      <c r="N82" s="125"/>
      <c r="O82" s="125"/>
      <c r="P82" s="125"/>
      <c r="Q82" s="125"/>
      <c r="R82" s="125"/>
      <c r="S82" s="125"/>
      <c r="T82" s="125"/>
      <c r="U82" s="125"/>
      <c r="V82" s="126"/>
    </row>
    <row r="83" customFormat="false" ht="15.75" hidden="false" customHeight="false" outlineLevel="0" collapsed="false">
      <c r="A83" s="82" t="b">
        <f aca="false">Form!$A$32</f>
        <v>1</v>
      </c>
      <c r="B83" s="113"/>
      <c r="C83" s="113"/>
      <c r="D83" s="113"/>
      <c r="E83" s="113"/>
      <c r="F83" s="113"/>
      <c r="G83" s="113"/>
      <c r="H83" s="114"/>
      <c r="I83" s="114"/>
      <c r="J83" s="114"/>
      <c r="K83" s="114"/>
      <c r="L83" s="125"/>
      <c r="M83" s="125"/>
      <c r="N83" s="125"/>
      <c r="O83" s="125"/>
      <c r="P83" s="125"/>
      <c r="Q83" s="125"/>
      <c r="R83" s="125"/>
      <c r="S83" s="125"/>
      <c r="T83" s="125"/>
      <c r="U83" s="125"/>
      <c r="V83" s="126"/>
    </row>
    <row r="84" customFormat="false" ht="15.75" hidden="false" customHeight="false" outlineLevel="0" collapsed="false">
      <c r="A84" s="82" t="b">
        <f aca="false">Form!$A$32</f>
        <v>1</v>
      </c>
      <c r="B84" s="113"/>
      <c r="C84" s="113"/>
      <c r="D84" s="113"/>
      <c r="E84" s="113"/>
      <c r="F84" s="113"/>
      <c r="G84" s="113"/>
      <c r="H84" s="114"/>
      <c r="I84" s="114"/>
      <c r="J84" s="114"/>
      <c r="K84" s="114"/>
      <c r="L84" s="125"/>
      <c r="M84" s="125"/>
      <c r="N84" s="125"/>
      <c r="O84" s="125"/>
      <c r="P84" s="125"/>
      <c r="Q84" s="125"/>
      <c r="R84" s="125"/>
      <c r="S84" s="125"/>
      <c r="T84" s="125"/>
      <c r="U84" s="125"/>
    </row>
    <row r="85" customFormat="false" ht="15.75" hidden="false" customHeight="false" outlineLevel="0" collapsed="false">
      <c r="A85" s="82" t="b">
        <f aca="false">Form!$A$32</f>
        <v>1</v>
      </c>
      <c r="B85" s="113"/>
      <c r="C85" s="113"/>
      <c r="D85" s="113"/>
      <c r="E85" s="113"/>
      <c r="F85" s="113"/>
      <c r="G85" s="113"/>
      <c r="H85" s="114"/>
      <c r="I85" s="114"/>
      <c r="J85" s="114"/>
      <c r="K85" s="114"/>
      <c r="L85" s="125"/>
      <c r="M85" s="125"/>
      <c r="N85" s="125"/>
      <c r="O85" s="125"/>
      <c r="P85" s="125"/>
      <c r="Q85" s="125"/>
      <c r="R85" s="125"/>
      <c r="S85" s="125"/>
      <c r="T85" s="125"/>
      <c r="U85" s="125"/>
    </row>
    <row r="86" customFormat="false" ht="15.75" hidden="false" customHeight="false" outlineLevel="0" collapsed="false">
      <c r="A86" s="82" t="b">
        <f aca="false">Form!$A$32</f>
        <v>1</v>
      </c>
      <c r="B86" s="113"/>
      <c r="C86" s="113"/>
      <c r="D86" s="113"/>
      <c r="E86" s="113"/>
      <c r="F86" s="113"/>
      <c r="G86" s="113"/>
      <c r="H86" s="114"/>
      <c r="I86" s="114"/>
      <c r="J86" s="114"/>
      <c r="K86" s="114"/>
      <c r="L86" s="125"/>
      <c r="M86" s="125"/>
      <c r="N86" s="125"/>
      <c r="O86" s="125"/>
      <c r="P86" s="125"/>
      <c r="Q86" s="125"/>
      <c r="R86" s="125"/>
      <c r="S86" s="125"/>
      <c r="T86" s="125"/>
      <c r="U86" s="125"/>
    </row>
    <row r="87" customFormat="false" ht="15.75" hidden="false" customHeight="false" outlineLevel="0" collapsed="false">
      <c r="A87" s="82" t="b">
        <f aca="false">Form!$A$32</f>
        <v>1</v>
      </c>
      <c r="B87" s="113"/>
      <c r="C87" s="113"/>
      <c r="D87" s="113"/>
      <c r="E87" s="113"/>
      <c r="F87" s="113"/>
      <c r="G87" s="113"/>
      <c r="H87" s="114"/>
      <c r="I87" s="114"/>
      <c r="J87" s="114"/>
      <c r="K87" s="114"/>
      <c r="L87" s="125"/>
      <c r="M87" s="125"/>
      <c r="N87" s="125"/>
      <c r="O87" s="125"/>
      <c r="P87" s="125"/>
      <c r="Q87" s="125"/>
      <c r="R87" s="125"/>
      <c r="S87" s="125"/>
      <c r="T87" s="125"/>
      <c r="U87" s="125"/>
    </row>
    <row r="88" customFormat="false" ht="15.75" hidden="false" customHeight="false" outlineLevel="0" collapsed="false">
      <c r="A88" s="82" t="b">
        <f aca="false">Form!$A$32</f>
        <v>1</v>
      </c>
      <c r="B88" s="113"/>
      <c r="C88" s="113"/>
      <c r="D88" s="113"/>
      <c r="E88" s="113"/>
      <c r="F88" s="113"/>
      <c r="G88" s="113"/>
    </row>
    <row r="89" customFormat="false" ht="15.75" hidden="false" customHeight="false" outlineLevel="0" collapsed="false">
      <c r="A89" s="82" t="b">
        <f aca="false">Form!$A$32</f>
        <v>1</v>
      </c>
      <c r="B89" s="113"/>
      <c r="C89" s="113"/>
      <c r="D89" s="113"/>
      <c r="E89" s="113"/>
      <c r="F89" s="113"/>
      <c r="G89" s="113"/>
      <c r="J89" s="119" t="e">
        <f aca="false">LOCALIZE("avalanche-likelihood-heading", print_language)</f>
        <v>#VALUE!</v>
      </c>
      <c r="K89" s="119"/>
      <c r="L89" s="119" t="e">
        <f aca="false">LOCALIZE("avalanche-size-heading", print_language)</f>
        <v>#VALUE!</v>
      </c>
      <c r="M89" s="119"/>
      <c r="N89" s="119" t="e">
        <f aca="false">LOCALIZE("problem-time-of-day", print_language)</f>
        <v>#VALUE!</v>
      </c>
      <c r="O89" s="119"/>
      <c r="P89" s="119" t="e">
        <f aca="false">LOCALIZE("trend-heading", print_language)</f>
        <v>#VALUE!</v>
      </c>
      <c r="Q89" s="119"/>
    </row>
    <row r="90" customFormat="false" ht="15.75" hidden="false" customHeight="false" outlineLevel="0" collapsed="false">
      <c r="A90" s="82" t="b">
        <f aca="false">Form!$A$32</f>
        <v>1</v>
      </c>
      <c r="B90" s="113"/>
      <c r="C90" s="113"/>
      <c r="D90" s="113"/>
      <c r="E90" s="113"/>
      <c r="F90" s="113"/>
      <c r="G90" s="113"/>
      <c r="J90" s="120" t="e">
        <f aca="false">LOCALIZEVALUEFALLBACK(Form!$H$38, Terms!$C$43:$C$47, Terms!$B$43:$B$47, form_language)</f>
        <v>#VALUE!</v>
      </c>
      <c r="K90" s="120"/>
      <c r="L90" s="121" t="n">
        <f aca="false">Form!$J$33</f>
        <v>2</v>
      </c>
      <c r="M90" s="121"/>
      <c r="N90" s="120" t="e">
        <f aca="false">LOCALIZEVALUEFALLBACK(Form!$K$33,Terms!$C$99:$C$101,Terms!$B$99:$B$101, form_language)</f>
        <v>#VALUE!</v>
      </c>
      <c r="O90" s="120"/>
      <c r="P90" s="122" t="e">
        <f aca="false">LOCALIZEVALUEFALLBACK(Form!$L$33,Terms!$C$51:$C$53,Terms!$B$51:$B$53, form_language)</f>
        <v>#VALUE!</v>
      </c>
      <c r="Q90" s="122"/>
    </row>
    <row r="91" customFormat="false" ht="15.75" hidden="false" customHeight="false" outlineLevel="0" collapsed="false">
      <c r="A91" s="82" t="b">
        <f aca="false">Form!$A$32</f>
        <v>1</v>
      </c>
      <c r="B91" s="113"/>
      <c r="C91" s="113"/>
      <c r="D91" s="113"/>
      <c r="E91" s="113"/>
      <c r="F91" s="113"/>
      <c r="G91" s="113"/>
      <c r="J91" s="120"/>
      <c r="K91" s="120"/>
      <c r="L91" s="116"/>
      <c r="M91" s="116"/>
      <c r="N91" s="120"/>
      <c r="O91" s="120"/>
      <c r="P91" s="122"/>
      <c r="Q91" s="122"/>
    </row>
    <row r="92" customFormat="false" ht="15.75" hidden="false" customHeight="false" outlineLevel="0" collapsed="false">
      <c r="A92" s="82" t="b">
        <f aca="false">Form!$A$32</f>
        <v>1</v>
      </c>
      <c r="B92" s="113"/>
      <c r="C92" s="113"/>
      <c r="D92" s="113"/>
      <c r="E92" s="113"/>
      <c r="F92" s="113"/>
      <c r="G92" s="113"/>
    </row>
    <row r="93" customFormat="false" ht="15.75" hidden="true" customHeight="false" outlineLevel="0" collapsed="false">
      <c r="A93" s="33" t="b">
        <f aca="false">Form!$A$40</f>
        <v>0</v>
      </c>
      <c r="D93" s="112" t="e">
        <f aca="false">CONCATENATE(LOCALIZE("avalanche-problem-number-4-heading", print_language), " - ", LOCALIZEVALUEFALLBACK(Form!$C$41, Terms!$C$3:$C$14, Terms!$B$3:$B$14, print_language))</f>
        <v>#VALUE!</v>
      </c>
      <c r="E93" s="112"/>
      <c r="F93" s="112"/>
      <c r="G93" s="112"/>
      <c r="H93" s="112"/>
      <c r="I93" s="112"/>
      <c r="J93" s="112"/>
      <c r="K93" s="112"/>
      <c r="L93" s="112"/>
      <c r="M93" s="112"/>
      <c r="N93" s="112"/>
      <c r="O93" s="112"/>
      <c r="P93" s="112"/>
      <c r="Q93" s="112"/>
      <c r="R93" s="112"/>
      <c r="S93" s="112"/>
    </row>
    <row r="94" customFormat="false" ht="15.75" hidden="true" customHeight="false" outlineLevel="0" collapsed="false">
      <c r="A94" s="33" t="b">
        <f aca="false">Form!$A$40</f>
        <v>0</v>
      </c>
      <c r="D94" s="112"/>
      <c r="E94" s="112"/>
      <c r="F94" s="112"/>
      <c r="G94" s="112"/>
      <c r="H94" s="112"/>
      <c r="I94" s="112"/>
      <c r="J94" s="112"/>
      <c r="K94" s="112"/>
      <c r="L94" s="112"/>
      <c r="M94" s="112"/>
      <c r="N94" s="112"/>
      <c r="O94" s="112"/>
      <c r="P94" s="112"/>
      <c r="Q94" s="112"/>
      <c r="R94" s="112"/>
      <c r="S94" s="112"/>
    </row>
    <row r="95" customFormat="false" ht="15.75" hidden="true" customHeight="false" outlineLevel="0" collapsed="false">
      <c r="A95" s="33" t="b">
        <f aca="false">Form!$A$40</f>
        <v>0</v>
      </c>
      <c r="B95" s="113" t="e">
        <f aca="false">image(CONCATENATE(server_url, "/diagrams/aspect_elevation.png?", textjoin("&amp;", TRUE(), IF(Form!$F$41, CONCATENATE("high_alpine=",SUBSTITUTE(Form!$G$41, " ", "")),""), IF(Form!$F$42, CONCATENATE("alpine=",SUBSTITUTE(Form!$G$41, " ", "")),""), IF(Form!$F$43, CONCATENATE("sub_alpine=",SUBSTITUTE(Form!$G$41, " ", "")),""), CONCATENATE("high_alpine_text=", encodeurl(LOCALIZE("elevation-zone-high-alpine", print_language))), CONCATENATE("alpine_text=", encodeurl(LOCALIZE("elevation-zone-alpine", print_language))), CONCATENATE("sub_alpine_text=", encodeurl(LOCALIZE("elevation-zone-sub-alpine", print_language)))), "#", image_seed))</f>
        <v>#VALUE!</v>
      </c>
      <c r="C95" s="113"/>
      <c r="D95" s="113"/>
      <c r="E95" s="113"/>
      <c r="F95" s="113"/>
      <c r="G95" s="113"/>
      <c r="H95" s="114" t="n">
        <f aca="false">Form!$B$40</f>
        <v>0</v>
      </c>
      <c r="I95" s="114"/>
      <c r="J95" s="114"/>
      <c r="K95" s="114"/>
      <c r="L95" s="115" t="e">
        <f aca="false">LOCALIZEVALUEFALLBACK( Form!$C$41, Terms!$C$3:$C$11, Terms!$D$3:$D$11, print_language)</f>
        <v>#VALUE!</v>
      </c>
      <c r="M95" s="115"/>
      <c r="N95" s="115"/>
      <c r="O95" s="115"/>
      <c r="P95" s="115"/>
      <c r="Q95" s="115"/>
      <c r="R95" s="115"/>
      <c r="S95" s="115"/>
      <c r="T95" s="115"/>
      <c r="U95" s="115"/>
    </row>
    <row r="96" customFormat="false" ht="15.75" hidden="true" customHeight="false" outlineLevel="0" collapsed="false">
      <c r="A96" s="33" t="b">
        <f aca="false">Form!$A$40</f>
        <v>0</v>
      </c>
      <c r="B96" s="113"/>
      <c r="C96" s="113"/>
      <c r="D96" s="113"/>
      <c r="E96" s="113"/>
      <c r="F96" s="113"/>
      <c r="G96" s="113"/>
      <c r="H96" s="114"/>
      <c r="I96" s="114"/>
      <c r="J96" s="114"/>
      <c r="K96" s="114"/>
      <c r="L96" s="115"/>
      <c r="M96" s="115"/>
      <c r="N96" s="115"/>
      <c r="O96" s="115"/>
      <c r="P96" s="115"/>
      <c r="Q96" s="115"/>
      <c r="R96" s="115"/>
      <c r="S96" s="115"/>
      <c r="T96" s="115"/>
      <c r="U96" s="115"/>
    </row>
    <row r="97" customFormat="false" ht="15.75" hidden="true" customHeight="false" outlineLevel="0" collapsed="false">
      <c r="A97" s="33" t="b">
        <f aca="false">Form!$A$40</f>
        <v>0</v>
      </c>
      <c r="B97" s="113"/>
      <c r="C97" s="113"/>
      <c r="D97" s="113"/>
      <c r="E97" s="113"/>
      <c r="F97" s="113"/>
      <c r="G97" s="113"/>
      <c r="H97" s="114"/>
      <c r="I97" s="114"/>
      <c r="J97" s="114"/>
      <c r="K97" s="114"/>
      <c r="L97" s="125" t="e">
        <f aca="false">FORECASTTRANSLATION('Forecast Translation'!$A$41:$F$43)</f>
        <v>#VALUE!</v>
      </c>
      <c r="M97" s="125"/>
      <c r="N97" s="125"/>
      <c r="O97" s="125"/>
      <c r="P97" s="125"/>
      <c r="Q97" s="125"/>
      <c r="R97" s="125"/>
      <c r="S97" s="125"/>
      <c r="T97" s="125"/>
      <c r="U97" s="125"/>
    </row>
    <row r="98" customFormat="false" ht="15.75" hidden="true" customHeight="false" outlineLevel="0" collapsed="false">
      <c r="A98" s="33" t="b">
        <f aca="false">Form!$A$40</f>
        <v>0</v>
      </c>
      <c r="B98" s="113"/>
      <c r="C98" s="113"/>
      <c r="D98" s="113"/>
      <c r="E98" s="113"/>
      <c r="F98" s="113"/>
      <c r="G98" s="113"/>
      <c r="H98" s="114"/>
      <c r="I98" s="114"/>
      <c r="J98" s="114"/>
      <c r="K98" s="114"/>
      <c r="L98" s="125"/>
      <c r="M98" s="125"/>
      <c r="N98" s="125"/>
      <c r="O98" s="125"/>
      <c r="P98" s="125"/>
      <c r="Q98" s="125"/>
      <c r="R98" s="125"/>
      <c r="S98" s="125"/>
      <c r="T98" s="125"/>
      <c r="U98" s="125"/>
    </row>
    <row r="99" customFormat="false" ht="15.75" hidden="true" customHeight="false" outlineLevel="0" collapsed="false">
      <c r="A99" s="33" t="b">
        <f aca="false">Form!$A$40</f>
        <v>0</v>
      </c>
      <c r="B99" s="113"/>
      <c r="C99" s="113"/>
      <c r="D99" s="113"/>
      <c r="E99" s="113"/>
      <c r="F99" s="113"/>
      <c r="G99" s="113"/>
      <c r="H99" s="114"/>
      <c r="I99" s="114"/>
      <c r="J99" s="114"/>
      <c r="K99" s="114"/>
      <c r="L99" s="125"/>
      <c r="M99" s="125"/>
      <c r="N99" s="125"/>
      <c r="O99" s="125"/>
      <c r="P99" s="125"/>
      <c r="Q99" s="125"/>
      <c r="R99" s="125"/>
      <c r="S99" s="125"/>
      <c r="T99" s="125"/>
      <c r="U99" s="125"/>
    </row>
    <row r="100" customFormat="false" ht="15.75" hidden="true" customHeight="false" outlineLevel="0" collapsed="false">
      <c r="A100" s="33" t="b">
        <f aca="false">Form!$A$40</f>
        <v>0</v>
      </c>
      <c r="B100" s="113"/>
      <c r="C100" s="113"/>
      <c r="D100" s="113"/>
      <c r="E100" s="113"/>
      <c r="F100" s="113"/>
      <c r="G100" s="113"/>
      <c r="H100" s="114"/>
      <c r="I100" s="114"/>
      <c r="J100" s="114"/>
      <c r="K100" s="114"/>
      <c r="L100" s="125"/>
      <c r="M100" s="125"/>
      <c r="N100" s="125"/>
      <c r="O100" s="125"/>
      <c r="P100" s="125"/>
      <c r="Q100" s="125"/>
      <c r="R100" s="125"/>
      <c r="S100" s="125"/>
      <c r="T100" s="125"/>
      <c r="U100" s="125"/>
    </row>
    <row r="101" customFormat="false" ht="15.75" hidden="true" customHeight="false" outlineLevel="0" collapsed="false">
      <c r="A101" s="33" t="b">
        <f aca="false">Form!$A$40</f>
        <v>0</v>
      </c>
      <c r="B101" s="113"/>
      <c r="C101" s="113"/>
      <c r="D101" s="113"/>
      <c r="E101" s="113"/>
      <c r="F101" s="113"/>
      <c r="G101" s="113"/>
      <c r="H101" s="114"/>
      <c r="I101" s="114"/>
      <c r="J101" s="114"/>
      <c r="K101" s="114"/>
      <c r="L101" s="125"/>
      <c r="M101" s="125"/>
      <c r="N101" s="125"/>
      <c r="O101" s="125"/>
      <c r="P101" s="125"/>
      <c r="Q101" s="125"/>
      <c r="R101" s="125"/>
      <c r="S101" s="125"/>
      <c r="T101" s="125"/>
      <c r="U101" s="125"/>
    </row>
    <row r="102" customFormat="false" ht="15.75" hidden="true" customHeight="false" outlineLevel="0" collapsed="false">
      <c r="A102" s="33" t="b">
        <f aca="false">Form!$A$40</f>
        <v>0</v>
      </c>
      <c r="B102" s="113"/>
      <c r="C102" s="113"/>
      <c r="D102" s="113"/>
      <c r="E102" s="113"/>
      <c r="F102" s="113"/>
      <c r="G102" s="113"/>
      <c r="H102" s="114"/>
      <c r="I102" s="114"/>
      <c r="J102" s="114"/>
      <c r="K102" s="114"/>
      <c r="L102" s="125"/>
      <c r="M102" s="125"/>
      <c r="N102" s="125"/>
      <c r="O102" s="125"/>
      <c r="P102" s="125"/>
      <c r="Q102" s="125"/>
      <c r="R102" s="125"/>
      <c r="S102" s="125"/>
      <c r="T102" s="125"/>
      <c r="U102" s="125"/>
    </row>
    <row r="103" customFormat="false" ht="15.75" hidden="true" customHeight="false" outlineLevel="0" collapsed="false">
      <c r="A103" s="33" t="b">
        <f aca="false">Form!$A$40</f>
        <v>0</v>
      </c>
      <c r="B103" s="113"/>
      <c r="C103" s="113"/>
      <c r="D103" s="113"/>
      <c r="E103" s="113"/>
      <c r="F103" s="113"/>
      <c r="G103" s="113"/>
      <c r="H103" s="114"/>
      <c r="I103" s="114"/>
      <c r="J103" s="114"/>
      <c r="K103" s="114"/>
      <c r="L103" s="125"/>
      <c r="M103" s="125"/>
      <c r="N103" s="125"/>
      <c r="O103" s="125"/>
      <c r="P103" s="125"/>
      <c r="Q103" s="125"/>
      <c r="R103" s="125"/>
      <c r="S103" s="125"/>
      <c r="T103" s="125"/>
      <c r="U103" s="125"/>
    </row>
    <row r="104" customFormat="false" ht="15.75" hidden="true" customHeight="false" outlineLevel="0" collapsed="false">
      <c r="A104" s="33" t="b">
        <f aca="false">Form!$A$40</f>
        <v>0</v>
      </c>
      <c r="B104" s="113"/>
      <c r="C104" s="113"/>
      <c r="D104" s="113"/>
      <c r="E104" s="113"/>
      <c r="F104" s="113"/>
      <c r="G104" s="113"/>
    </row>
    <row r="105" customFormat="false" ht="15.75" hidden="true" customHeight="false" outlineLevel="0" collapsed="false">
      <c r="A105" s="33" t="b">
        <f aca="false">Form!$A$40</f>
        <v>0</v>
      </c>
      <c r="B105" s="113"/>
      <c r="C105" s="113"/>
      <c r="D105" s="113"/>
      <c r="E105" s="113"/>
      <c r="F105" s="113"/>
      <c r="G105" s="113"/>
      <c r="J105" s="119" t="e">
        <f aca="false">LOCALIZE("avalanche-likelihood-heading", print_language)</f>
        <v>#VALUE!</v>
      </c>
      <c r="K105" s="119"/>
      <c r="L105" s="119" t="e">
        <f aca="false">LOCALIZE("avalanche-size-heading", print_language)</f>
        <v>#VALUE!</v>
      </c>
      <c r="M105" s="119"/>
      <c r="N105" s="119" t="e">
        <f aca="false">LOCALIZE("problem-time-of-day", print_language)</f>
        <v>#VALUE!</v>
      </c>
      <c r="O105" s="119"/>
      <c r="P105" s="119" t="e">
        <f aca="false">LOCALIZE("trend-heading", print_language)</f>
        <v>#VALUE!</v>
      </c>
      <c r="Q105" s="119"/>
    </row>
    <row r="106" customFormat="false" ht="15.75" hidden="true" customHeight="false" outlineLevel="0" collapsed="false">
      <c r="A106" s="33" t="b">
        <f aca="false">Form!$A$40</f>
        <v>0</v>
      </c>
      <c r="B106" s="113"/>
      <c r="C106" s="113"/>
      <c r="D106" s="113"/>
      <c r="E106" s="113"/>
      <c r="F106" s="113"/>
      <c r="G106" s="113"/>
      <c r="J106" s="120" t="e">
        <f aca="false">LOCALIZEVALUEFALLBACK(Form!$H$46, Terms!$C$43:$C$47, Terms!$B$43:$B$47, form_language)</f>
        <v>#VALUE!</v>
      </c>
      <c r="K106" s="120"/>
      <c r="L106" s="121" t="n">
        <f aca="false">Form!$J$41</f>
        <v>0</v>
      </c>
      <c r="M106" s="121"/>
      <c r="N106" s="120" t="e">
        <f aca="false">LOCALIZEVALUEFALLBACK(Form!$K$41,Terms!$C$99:$C$101,Terms!$B$99:$B$101, form_language)</f>
        <v>#VALUE!</v>
      </c>
      <c r="O106" s="120"/>
      <c r="P106" s="122" t="e">
        <f aca="false">LOCALIZEVALUEFALLBACK(Form!$L$41,Terms!$C$51:$C$53,Terms!$B$51:$B$53, form_language)</f>
        <v>#VALUE!</v>
      </c>
      <c r="Q106" s="122"/>
    </row>
    <row r="107" customFormat="false" ht="15.75" hidden="true" customHeight="false" outlineLevel="0" collapsed="false">
      <c r="A107" s="33" t="b">
        <f aca="false">Form!$A$40</f>
        <v>0</v>
      </c>
      <c r="B107" s="113"/>
      <c r="C107" s="113"/>
      <c r="D107" s="113"/>
      <c r="E107" s="113"/>
      <c r="F107" s="113"/>
      <c r="G107" s="113"/>
      <c r="J107" s="120"/>
      <c r="K107" s="120"/>
      <c r="L107" s="116"/>
      <c r="M107" s="116"/>
      <c r="N107" s="120"/>
      <c r="O107" s="120"/>
      <c r="P107" s="122"/>
      <c r="Q107" s="122"/>
    </row>
    <row r="108" customFormat="false" ht="15.75" hidden="true" customHeight="false" outlineLevel="0" collapsed="false">
      <c r="A108" s="33" t="b">
        <f aca="false">Form!$A$40</f>
        <v>0</v>
      </c>
      <c r="B108" s="113"/>
      <c r="C108" s="113"/>
      <c r="D108" s="113"/>
      <c r="E108" s="113"/>
      <c r="F108" s="113"/>
      <c r="G108" s="113"/>
    </row>
    <row r="109" customFormat="false" ht="15.75" hidden="false" customHeight="false" outlineLevel="0" collapsed="false">
      <c r="A109" s="33" t="b">
        <f aca="false">TRUE()</f>
        <v>1</v>
      </c>
    </row>
    <row r="110" customFormat="false" ht="15.75" hidden="false" customHeight="false" outlineLevel="0" collapsed="false">
      <c r="A110" s="33" t="b">
        <f aca="false">TRUE()</f>
        <v>1</v>
      </c>
    </row>
    <row r="111" customFormat="false" ht="15.75" hidden="false" customHeight="false" outlineLevel="0" collapsed="false">
      <c r="A111" s="33" t="b">
        <f aca="false">TRUE()</f>
        <v>1</v>
      </c>
      <c r="E111" s="128"/>
      <c r="F111" s="129" t="e">
        <f aca="false">LOCALIZE("recent-relevant-observations-heading", print_language)</f>
        <v>#VALUE!</v>
      </c>
      <c r="G111" s="129"/>
      <c r="H111" s="129"/>
      <c r="I111" s="129"/>
      <c r="J111" s="129"/>
      <c r="K111" s="129"/>
      <c r="L111" s="129"/>
      <c r="M111" s="129"/>
      <c r="N111" s="129"/>
      <c r="O111" s="129"/>
      <c r="P111" s="129"/>
      <c r="Q111" s="129"/>
      <c r="R111" s="128"/>
      <c r="S111" s="128"/>
    </row>
    <row r="112" customFormat="false" ht="15.75" hidden="false" customHeight="false" outlineLevel="0" collapsed="false">
      <c r="A112" s="33" t="b">
        <f aca="false">TRUE()</f>
        <v>1</v>
      </c>
      <c r="D112" s="128"/>
      <c r="E112" s="128"/>
      <c r="F112" s="125" t="e">
        <f aca="false">FORECASTTRANSLATION('Forecast Translation'!$A$5:$F$7)</f>
        <v>#VALUE!</v>
      </c>
      <c r="G112" s="125"/>
      <c r="H112" s="125"/>
      <c r="I112" s="125"/>
      <c r="J112" s="125"/>
      <c r="K112" s="125"/>
      <c r="L112" s="125"/>
      <c r="M112" s="125"/>
      <c r="N112" s="125"/>
      <c r="O112" s="125"/>
      <c r="P112" s="125"/>
      <c r="Q112" s="125"/>
      <c r="R112" s="128"/>
      <c r="S112" s="128"/>
    </row>
    <row r="113" customFormat="false" ht="15.75" hidden="false" customHeight="false" outlineLevel="0" collapsed="false">
      <c r="A113" s="33" t="b">
        <f aca="false">TRUE()</f>
        <v>1</v>
      </c>
      <c r="F113" s="130"/>
      <c r="G113" s="130"/>
      <c r="H113" s="130"/>
      <c r="I113" s="130"/>
      <c r="J113" s="130"/>
      <c r="K113" s="130"/>
      <c r="L113" s="130"/>
      <c r="M113" s="130"/>
      <c r="N113" s="130"/>
      <c r="O113" s="130"/>
      <c r="P113" s="130"/>
      <c r="Q113" s="130"/>
    </row>
    <row r="114" customFormat="false" ht="15.75" hidden="false" customHeight="false" outlineLevel="0" collapsed="false">
      <c r="A114" s="33" t="b">
        <f aca="false">TRUE()</f>
        <v>1</v>
      </c>
      <c r="F114" s="129" t="e">
        <f aca="false">LOCALIZE("forecast-changes-heading", print_language)</f>
        <v>#VALUE!</v>
      </c>
      <c r="G114" s="129"/>
      <c r="H114" s="129"/>
      <c r="I114" s="129"/>
      <c r="J114" s="129"/>
      <c r="K114" s="129"/>
      <c r="L114" s="129"/>
      <c r="M114" s="129"/>
      <c r="N114" s="129"/>
      <c r="O114" s="129"/>
      <c r="P114" s="129"/>
      <c r="Q114" s="129"/>
    </row>
    <row r="115" customFormat="false" ht="15.75" hidden="false" customHeight="false" outlineLevel="0" collapsed="false">
      <c r="A115" s="33" t="b">
        <f aca="false">TRUE()</f>
        <v>1</v>
      </c>
      <c r="F115" s="125" t="e">
        <f aca="false">FORECASTTRANSLATION('Forecast Translation'!$A$11:$F$13)</f>
        <v>#VALUE!</v>
      </c>
      <c r="G115" s="125"/>
      <c r="H115" s="125"/>
      <c r="I115" s="125"/>
      <c r="J115" s="125"/>
      <c r="K115" s="125"/>
      <c r="L115" s="125"/>
      <c r="M115" s="125"/>
      <c r="N115" s="125"/>
      <c r="O115" s="125"/>
      <c r="P115" s="125"/>
      <c r="Q115" s="125"/>
    </row>
    <row r="116" customFormat="false" ht="15.75" hidden="false" customHeight="false" outlineLevel="0" collapsed="false">
      <c r="A116" s="33" t="b">
        <f aca="false">TRUE()</f>
        <v>1</v>
      </c>
      <c r="F116" s="129" t="e">
        <f aca="false">LOCALIZE("weather-forecast-heading", print_language)</f>
        <v>#VALUE!</v>
      </c>
      <c r="G116" s="129"/>
      <c r="H116" s="129"/>
      <c r="I116" s="129"/>
      <c r="J116" s="129"/>
      <c r="K116" s="129"/>
      <c r="L116" s="129"/>
      <c r="M116" s="129"/>
      <c r="N116" s="129"/>
      <c r="O116" s="129"/>
      <c r="P116" s="129"/>
      <c r="Q116" s="129"/>
    </row>
    <row r="117" customFormat="false" ht="15.75" hidden="false" customHeight="false" outlineLevel="0" collapsed="false">
      <c r="A117" s="33" t="b">
        <f aca="false">TRUE()</f>
        <v>1</v>
      </c>
      <c r="F117" s="125" t="e">
        <f aca="false">FORECASTTRANSLATION('Forecast Translation'!$A$17:$F$19)</f>
        <v>#VALUE!</v>
      </c>
      <c r="G117" s="125"/>
      <c r="H117" s="125"/>
      <c r="I117" s="125"/>
      <c r="J117" s="125"/>
      <c r="K117" s="125"/>
      <c r="L117" s="125"/>
      <c r="M117" s="125"/>
      <c r="N117" s="125"/>
      <c r="O117" s="125"/>
      <c r="P117" s="125"/>
      <c r="Q117" s="125"/>
    </row>
    <row r="118" customFormat="false" ht="15.75" hidden="true" customHeight="false" outlineLevel="0" collapsed="false"/>
    <row r="119" customFormat="false" ht="15.75" hidden="true" customHeight="false" outlineLevel="0" collapsed="false"/>
    <row r="120" customFormat="false" ht="15.75" hidden="true" customHeight="false" outlineLevel="0" collapsed="false"/>
    <row r="121" customFormat="false" ht="15.75" hidden="true" customHeight="false" outlineLevel="0" collapsed="false"/>
    <row r="122" customFormat="false" ht="15.75" hidden="true" customHeight="false" outlineLevel="0" collapsed="false"/>
    <row r="123" customFormat="false" ht="15.75" hidden="true" customHeight="false" outlineLevel="0" collapsed="false"/>
    <row r="124" customFormat="false" ht="15.75" hidden="true" customHeight="false" outlineLevel="0" collapsed="false"/>
    <row r="125" customFormat="false" ht="15.75" hidden="true" customHeight="false" outlineLevel="0" collapsed="false"/>
    <row r="126" customFormat="false" ht="15.75" hidden="true" customHeight="false" outlineLevel="0" collapsed="false"/>
    <row r="127" customFormat="false" ht="15.75" hidden="true" customHeight="false" outlineLevel="0" collapsed="false"/>
    <row r="128" customFormat="false" ht="15.75" hidden="true" customHeight="false" outlineLevel="0" collapsed="false"/>
    <row r="129" customFormat="false" ht="15.75" hidden="true" customHeight="false" outlineLevel="0" collapsed="false"/>
    <row r="130" customFormat="false" ht="15.75" hidden="true" customHeight="false" outlineLevel="0" collapsed="false"/>
    <row r="131" customFormat="false" ht="15.75" hidden="true" customHeight="false" outlineLevel="0" collapsed="false"/>
    <row r="132" customFormat="false" ht="15.75" hidden="true" customHeight="false" outlineLevel="0" collapsed="false"/>
    <row r="133" customFormat="false" ht="15.75" hidden="true" customHeight="false" outlineLevel="0" collapsed="false"/>
    <row r="134" customFormat="false" ht="15.75" hidden="true" customHeight="false" outlineLevel="0" collapsed="false"/>
    <row r="135" customFormat="false" ht="15.75" hidden="true" customHeight="false" outlineLevel="0" collapsed="false"/>
    <row r="136" customFormat="false" ht="15.75" hidden="true" customHeight="false" outlineLevel="0" collapsed="false"/>
    <row r="137" customFormat="false" ht="15.75" hidden="true" customHeight="false" outlineLevel="0" collapsed="false"/>
    <row r="138" customFormat="false" ht="15.75" hidden="true" customHeight="false" outlineLevel="0" collapsed="false"/>
    <row r="139" customFormat="false" ht="15.75" hidden="true" customHeight="false" outlineLevel="0" collapsed="false"/>
    <row r="140" customFormat="false" ht="15.75" hidden="true" customHeight="false" outlineLevel="0" collapsed="false"/>
    <row r="141" customFormat="false" ht="15.75" hidden="true" customHeight="false" outlineLevel="0" collapsed="false"/>
    <row r="142" customFormat="false" ht="15.75" hidden="true" customHeight="false" outlineLevel="0" collapsed="false"/>
    <row r="143" customFormat="false" ht="15.75" hidden="true" customHeight="false" outlineLevel="0" collapsed="false"/>
    <row r="144" customFormat="false" ht="15.75" hidden="true" customHeight="false" outlineLevel="0" collapsed="false"/>
    <row r="145" customFormat="false" ht="15.75" hidden="true" customHeight="false" outlineLevel="0" collapsed="false"/>
    <row r="146" customFormat="false" ht="15.75" hidden="true" customHeight="false" outlineLevel="0" collapsed="false"/>
    <row r="147" customFormat="false" ht="15.75" hidden="true" customHeight="false" outlineLevel="0" collapsed="false"/>
    <row r="148" customFormat="false" ht="15.75" hidden="true" customHeight="false" outlineLevel="0" collapsed="false"/>
    <row r="149" customFormat="false" ht="15.75" hidden="true" customHeight="false" outlineLevel="0" collapsed="false"/>
    <row r="150" customFormat="false" ht="15.75" hidden="true" customHeight="false" outlineLevel="0" collapsed="false"/>
    <row r="151" customFormat="false" ht="15.75" hidden="true" customHeight="false" outlineLevel="0" collapsed="false"/>
    <row r="152" customFormat="false" ht="15.75" hidden="true" customHeight="false" outlineLevel="0" collapsed="false"/>
    <row r="153" customFormat="false" ht="15.75" hidden="true" customHeight="false" outlineLevel="0" collapsed="false"/>
    <row r="154" customFormat="false" ht="15.75" hidden="true" customHeight="false" outlineLevel="0" collapsed="false"/>
    <row r="155" customFormat="false" ht="15.75" hidden="true" customHeight="false" outlineLevel="0" collapsed="false"/>
    <row r="156" customFormat="false" ht="15.75" hidden="true" customHeight="false" outlineLevel="0" collapsed="false"/>
    <row r="157" customFormat="false" ht="15.75" hidden="true" customHeight="false" outlineLevel="0" collapsed="false"/>
    <row r="158" customFormat="false" ht="15.75" hidden="true" customHeight="false" outlineLevel="0" collapsed="false"/>
    <row r="159" customFormat="false" ht="15.75" hidden="true" customHeight="false" outlineLevel="0" collapsed="false"/>
    <row r="160" customFormat="false" ht="15.75" hidden="true" customHeight="false" outlineLevel="0" collapsed="false"/>
    <row r="161" customFormat="false" ht="15.75" hidden="true" customHeight="false" outlineLevel="0" collapsed="false"/>
    <row r="162" customFormat="false" ht="15.75" hidden="true" customHeight="false" outlineLevel="0" collapsed="false"/>
    <row r="163" customFormat="false" ht="15.75" hidden="true" customHeight="false" outlineLevel="0" collapsed="false"/>
    <row r="164" customFormat="false" ht="15.75" hidden="true" customHeight="false" outlineLevel="0" collapsed="false"/>
    <row r="165" customFormat="false" ht="15.75" hidden="true" customHeight="false" outlineLevel="0" collapsed="false"/>
    <row r="166" customFormat="false" ht="15.75" hidden="true" customHeight="false" outlineLevel="0" collapsed="false"/>
    <row r="167" customFormat="false" ht="15.75" hidden="true" customHeight="false" outlineLevel="0" collapsed="false"/>
    <row r="168" customFormat="false" ht="15.75" hidden="true" customHeight="false" outlineLevel="0" collapsed="false"/>
    <row r="169" customFormat="false" ht="15.75" hidden="true" customHeight="false" outlineLevel="0" collapsed="false"/>
    <row r="170" customFormat="false" ht="15.75" hidden="true" customHeight="false" outlineLevel="0" collapsed="false"/>
    <row r="171" customFormat="false" ht="15.75" hidden="true" customHeight="false" outlineLevel="0" collapsed="false"/>
    <row r="172" customFormat="false" ht="15.75" hidden="true" customHeight="false" outlineLevel="0" collapsed="false"/>
    <row r="173" customFormat="false" ht="15.75" hidden="true" customHeight="false" outlineLevel="0" collapsed="false"/>
    <row r="174" customFormat="false" ht="15.75" hidden="true" customHeight="false" outlineLevel="0" collapsed="false"/>
    <row r="175" customFormat="false" ht="15.75" hidden="true" customHeight="false" outlineLevel="0" collapsed="false"/>
    <row r="176" customFormat="false" ht="15.75" hidden="true" customHeight="false" outlineLevel="0" collapsed="false"/>
    <row r="177" customFormat="false" ht="15.75" hidden="true" customHeight="false" outlineLevel="0" collapsed="false"/>
    <row r="178" customFormat="false" ht="15.75" hidden="true" customHeight="false" outlineLevel="0" collapsed="false"/>
    <row r="179" customFormat="false" ht="15.75" hidden="true" customHeight="false" outlineLevel="0" collapsed="false"/>
    <row r="180" customFormat="false" ht="15.75" hidden="true" customHeight="false" outlineLevel="0" collapsed="false"/>
    <row r="181" customFormat="false" ht="15.75" hidden="true" customHeight="false" outlineLevel="0" collapsed="false"/>
    <row r="182" customFormat="false" ht="15.75" hidden="true" customHeight="false" outlineLevel="0" collapsed="false"/>
    <row r="183" customFormat="false" ht="15.75" hidden="true" customHeight="false" outlineLevel="0" collapsed="false"/>
    <row r="184" customFormat="false" ht="15.75" hidden="true" customHeight="false" outlineLevel="0" collapsed="false"/>
    <row r="185" customFormat="false" ht="15.75" hidden="true" customHeight="false" outlineLevel="0" collapsed="false"/>
    <row r="186" customFormat="false" ht="15.75" hidden="true" customHeight="false" outlineLevel="0" collapsed="false"/>
    <row r="187" customFormat="false" ht="15.75" hidden="true" customHeight="false" outlineLevel="0" collapsed="false"/>
    <row r="188" customFormat="false" ht="15.75" hidden="true" customHeight="false" outlineLevel="0" collapsed="false"/>
    <row r="189" customFormat="false" ht="15.75" hidden="true" customHeight="false" outlineLevel="0" collapsed="false"/>
    <row r="190" customFormat="false" ht="15.75" hidden="true" customHeight="false" outlineLevel="0" collapsed="false"/>
    <row r="191" customFormat="false" ht="15.75" hidden="true" customHeight="false" outlineLevel="0" collapsed="false"/>
    <row r="192" customFormat="false" ht="15.75" hidden="true" customHeight="false" outlineLevel="0" collapsed="false"/>
    <row r="193" customFormat="false" ht="15.75" hidden="true" customHeight="false" outlineLevel="0" collapsed="false"/>
    <row r="194" customFormat="false" ht="15.75" hidden="true" customHeight="false" outlineLevel="0" collapsed="false"/>
    <row r="195" customFormat="false" ht="15.75" hidden="true" customHeight="false" outlineLevel="0" collapsed="false"/>
    <row r="196" customFormat="false" ht="15.75" hidden="true" customHeight="false" outlineLevel="0" collapsed="false"/>
    <row r="197" customFormat="false" ht="15.75" hidden="true" customHeight="false" outlineLevel="0" collapsed="false"/>
    <row r="198" customFormat="false" ht="15.75" hidden="true" customHeight="false" outlineLevel="0" collapsed="false"/>
    <row r="199" customFormat="false" ht="15.75" hidden="true" customHeight="false" outlineLevel="0" collapsed="false"/>
    <row r="200" customFormat="false" ht="15.75" hidden="true" customHeight="false" outlineLevel="0" collapsed="false"/>
    <row r="201" customFormat="false" ht="15.75" hidden="true" customHeight="false" outlineLevel="0" collapsed="false"/>
    <row r="202" customFormat="false" ht="15.75" hidden="true" customHeight="false" outlineLevel="0" collapsed="false"/>
    <row r="203" customFormat="false" ht="15.75" hidden="true" customHeight="false" outlineLevel="0" collapsed="false"/>
    <row r="204" customFormat="false" ht="15.75" hidden="true" customHeight="false" outlineLevel="0" collapsed="false"/>
    <row r="205" customFormat="false" ht="15.75" hidden="true" customHeight="false" outlineLevel="0" collapsed="false"/>
    <row r="206" customFormat="false" ht="15.75" hidden="true" customHeight="false" outlineLevel="0" collapsed="false"/>
    <row r="207" customFormat="false" ht="15.75" hidden="true" customHeight="false" outlineLevel="0" collapsed="false"/>
    <row r="208" customFormat="false" ht="15.75" hidden="true" customHeight="false" outlineLevel="0" collapsed="false"/>
    <row r="209" customFormat="false" ht="15.75" hidden="true" customHeight="false" outlineLevel="0" collapsed="false"/>
    <row r="210" customFormat="false" ht="15.75" hidden="true" customHeight="false" outlineLevel="0" collapsed="false"/>
    <row r="211" customFormat="false" ht="15.75" hidden="true" customHeight="false" outlineLevel="0" collapsed="false"/>
    <row r="212" customFormat="false" ht="15.75" hidden="true" customHeight="false" outlineLevel="0" collapsed="false"/>
    <row r="213" customFormat="false" ht="15.75" hidden="true" customHeight="false" outlineLevel="0" collapsed="false"/>
    <row r="214" customFormat="false" ht="15.75" hidden="true" customHeight="false" outlineLevel="0" collapsed="false"/>
    <row r="215" customFormat="false" ht="15.75" hidden="true" customHeight="false" outlineLevel="0" collapsed="false"/>
    <row r="216" customFormat="false" ht="15.75" hidden="true" customHeight="false" outlineLevel="0" collapsed="false"/>
    <row r="217" customFormat="false" ht="15.75" hidden="true" customHeight="false" outlineLevel="0" collapsed="false"/>
    <row r="218" customFormat="false" ht="15.75" hidden="true" customHeight="false" outlineLevel="0" collapsed="false"/>
    <row r="219" customFormat="false" ht="15.75" hidden="true" customHeight="false" outlineLevel="0" collapsed="false"/>
    <row r="220" customFormat="false" ht="15.75" hidden="true" customHeight="false" outlineLevel="0" collapsed="false"/>
    <row r="221" customFormat="false" ht="15.75" hidden="true" customHeight="false" outlineLevel="0" collapsed="false"/>
    <row r="222" customFormat="false" ht="15.75" hidden="true" customHeight="false" outlineLevel="0" collapsed="false"/>
    <row r="223" customFormat="false" ht="15.75" hidden="true" customHeight="false" outlineLevel="0" collapsed="false"/>
    <row r="224" customFormat="false" ht="15.75" hidden="true" customHeight="false" outlineLevel="0" collapsed="false"/>
    <row r="225" customFormat="false" ht="15.75" hidden="true" customHeight="false" outlineLevel="0" collapsed="false"/>
    <row r="226" customFormat="false" ht="15.75" hidden="true" customHeight="false" outlineLevel="0" collapsed="false"/>
    <row r="227" customFormat="false" ht="15.75" hidden="true" customHeight="false" outlineLevel="0" collapsed="false"/>
    <row r="228" customFormat="false" ht="15.75" hidden="true" customHeight="false" outlineLevel="0" collapsed="false"/>
    <row r="229" customFormat="false" ht="15.75" hidden="true" customHeight="false" outlineLevel="0" collapsed="false"/>
    <row r="230" customFormat="false" ht="15.75" hidden="true" customHeight="false" outlineLevel="0" collapsed="false"/>
    <row r="231" customFormat="false" ht="15.75" hidden="true" customHeight="false" outlineLevel="0" collapsed="false"/>
    <row r="232" customFormat="false" ht="15.75" hidden="true" customHeight="false" outlineLevel="0" collapsed="false"/>
    <row r="233" customFormat="false" ht="15.75" hidden="true" customHeight="false" outlineLevel="0" collapsed="false"/>
    <row r="234" customFormat="false" ht="15.75" hidden="true" customHeight="false" outlineLevel="0" collapsed="false"/>
    <row r="235" customFormat="false" ht="15.75" hidden="true" customHeight="false" outlineLevel="0" collapsed="false"/>
    <row r="236" customFormat="false" ht="15.75" hidden="true" customHeight="false" outlineLevel="0" collapsed="false"/>
    <row r="237" customFormat="false" ht="15.75" hidden="true" customHeight="false" outlineLevel="0" collapsed="false"/>
    <row r="238" customFormat="false" ht="15.75" hidden="true" customHeight="false" outlineLevel="0" collapsed="false"/>
    <row r="239" customFormat="false" ht="15.75" hidden="true" customHeight="false" outlineLevel="0" collapsed="false"/>
    <row r="240" customFormat="false" ht="15.75" hidden="true" customHeight="false" outlineLevel="0" collapsed="false"/>
    <row r="241" customFormat="false" ht="15.75" hidden="true" customHeight="false" outlineLevel="0" collapsed="false"/>
    <row r="242" customFormat="false" ht="15.75" hidden="true" customHeight="false" outlineLevel="0" collapsed="false"/>
    <row r="243" customFormat="false" ht="15.75" hidden="true" customHeight="false" outlineLevel="0" collapsed="false"/>
    <row r="244" customFormat="false" ht="15.75" hidden="true" customHeight="false" outlineLevel="0" collapsed="false"/>
    <row r="245" customFormat="false" ht="15.75" hidden="true" customHeight="false" outlineLevel="0" collapsed="false"/>
    <row r="246" customFormat="false" ht="15.75" hidden="true" customHeight="false" outlineLevel="0" collapsed="false"/>
    <row r="247" customFormat="false" ht="15.75" hidden="true" customHeight="false" outlineLevel="0" collapsed="false"/>
    <row r="248" customFormat="false" ht="15.75" hidden="true" customHeight="false" outlineLevel="0" collapsed="false"/>
    <row r="249" customFormat="false" ht="15.75" hidden="true" customHeight="false" outlineLevel="0" collapsed="false"/>
    <row r="250" customFormat="false" ht="15.75" hidden="true" customHeight="false" outlineLevel="0" collapsed="false"/>
    <row r="251" customFormat="false" ht="15.75" hidden="true" customHeight="false" outlineLevel="0" collapsed="false"/>
    <row r="252" customFormat="false" ht="15.75" hidden="true" customHeight="false" outlineLevel="0" collapsed="false"/>
    <row r="253" customFormat="false" ht="15.75" hidden="true" customHeight="false" outlineLevel="0" collapsed="false"/>
    <row r="254" customFormat="false" ht="15.75" hidden="true" customHeight="false" outlineLevel="0" collapsed="false"/>
    <row r="255" customFormat="false" ht="15.75" hidden="true" customHeight="false" outlineLevel="0" collapsed="false"/>
    <row r="256" customFormat="false" ht="15.75" hidden="true" customHeight="false" outlineLevel="0" collapsed="false"/>
    <row r="257" customFormat="false" ht="15.75" hidden="true" customHeight="false" outlineLevel="0" collapsed="false"/>
    <row r="258" customFormat="false" ht="15.75" hidden="true" customHeight="false" outlineLevel="0" collapsed="false"/>
    <row r="259" customFormat="false" ht="15.75" hidden="true" customHeight="false" outlineLevel="0" collapsed="false"/>
    <row r="260" customFormat="false" ht="15.75" hidden="true" customHeight="false" outlineLevel="0" collapsed="false"/>
    <row r="261" customFormat="false" ht="15.75" hidden="true" customHeight="false" outlineLevel="0" collapsed="false"/>
    <row r="262" customFormat="false" ht="15.75" hidden="true" customHeight="false" outlineLevel="0" collapsed="false"/>
    <row r="263" customFormat="false" ht="15.75" hidden="true" customHeight="false" outlineLevel="0" collapsed="false"/>
    <row r="264" customFormat="false" ht="15.75" hidden="true" customHeight="false" outlineLevel="0" collapsed="false"/>
    <row r="265" customFormat="false" ht="15.75" hidden="true" customHeight="false" outlineLevel="0" collapsed="false"/>
    <row r="266" customFormat="false" ht="15.75" hidden="true" customHeight="false" outlineLevel="0" collapsed="false"/>
    <row r="267" customFormat="false" ht="15.75" hidden="true" customHeight="false" outlineLevel="0" collapsed="false"/>
    <row r="268" customFormat="false" ht="15.75" hidden="true" customHeight="false" outlineLevel="0" collapsed="false"/>
    <row r="269" customFormat="false" ht="15.75" hidden="true" customHeight="false" outlineLevel="0" collapsed="false"/>
    <row r="270" customFormat="false" ht="15.75" hidden="true" customHeight="false" outlineLevel="0" collapsed="false"/>
    <row r="271" customFormat="false" ht="15.75" hidden="true" customHeight="false" outlineLevel="0" collapsed="false"/>
    <row r="272" customFormat="false" ht="15.75" hidden="true" customHeight="false" outlineLevel="0" collapsed="false"/>
    <row r="273" customFormat="false" ht="15.75" hidden="true" customHeight="false" outlineLevel="0" collapsed="false"/>
    <row r="274" customFormat="false" ht="15.75" hidden="true" customHeight="false" outlineLevel="0" collapsed="false"/>
    <row r="275" customFormat="false" ht="15.75" hidden="true" customHeight="false" outlineLevel="0" collapsed="false"/>
    <row r="276" customFormat="false" ht="15.75" hidden="true" customHeight="false" outlineLevel="0" collapsed="false"/>
    <row r="277" customFormat="false" ht="15.75" hidden="true" customHeight="false" outlineLevel="0" collapsed="false"/>
    <row r="278" customFormat="false" ht="15.75" hidden="true" customHeight="false" outlineLevel="0" collapsed="false"/>
    <row r="279" customFormat="false" ht="15.75" hidden="true" customHeight="false" outlineLevel="0" collapsed="false"/>
    <row r="280" customFormat="false" ht="15.75" hidden="true" customHeight="false" outlineLevel="0" collapsed="false"/>
    <row r="281" customFormat="false" ht="15.75" hidden="true" customHeight="false" outlineLevel="0" collapsed="false"/>
    <row r="282" customFormat="false" ht="15.75" hidden="true" customHeight="false" outlineLevel="0" collapsed="false"/>
    <row r="283" customFormat="false" ht="15.75" hidden="true" customHeight="false" outlineLevel="0" collapsed="false"/>
    <row r="284" customFormat="false" ht="15.75" hidden="true" customHeight="false" outlineLevel="0" collapsed="false"/>
    <row r="285" customFormat="false" ht="15.75" hidden="true" customHeight="false" outlineLevel="0" collapsed="false"/>
    <row r="286" customFormat="false" ht="15.75" hidden="true" customHeight="false" outlineLevel="0" collapsed="false"/>
    <row r="287" customFormat="false" ht="15.75" hidden="true" customHeight="false" outlineLevel="0" collapsed="false"/>
    <row r="288" customFormat="false" ht="15.75" hidden="true" customHeight="false" outlineLevel="0" collapsed="false"/>
    <row r="289" customFormat="false" ht="15.75" hidden="true" customHeight="false" outlineLevel="0" collapsed="false"/>
    <row r="290" customFormat="false" ht="15.75" hidden="true" customHeight="false" outlineLevel="0" collapsed="false"/>
    <row r="291" customFormat="false" ht="15.75" hidden="true" customHeight="false" outlineLevel="0" collapsed="false"/>
    <row r="292" customFormat="false" ht="15.75" hidden="true" customHeight="false" outlineLevel="0" collapsed="false"/>
    <row r="293" customFormat="false" ht="15.75" hidden="true" customHeight="false" outlineLevel="0" collapsed="false"/>
    <row r="294" customFormat="false" ht="15.75" hidden="true" customHeight="false" outlineLevel="0" collapsed="false"/>
    <row r="295" customFormat="false" ht="15.75" hidden="true" customHeight="false" outlineLevel="0" collapsed="false"/>
    <row r="296" customFormat="false" ht="15.75" hidden="true" customHeight="false" outlineLevel="0" collapsed="false"/>
    <row r="297" customFormat="false" ht="15.75" hidden="true" customHeight="false" outlineLevel="0" collapsed="false"/>
    <row r="298" customFormat="false" ht="15.75" hidden="true" customHeight="false" outlineLevel="0" collapsed="false"/>
    <row r="299" customFormat="false" ht="15.75" hidden="true" customHeight="false" outlineLevel="0" collapsed="false"/>
    <row r="300" customFormat="false" ht="15.75" hidden="true" customHeight="false" outlineLevel="0" collapsed="false"/>
    <row r="301" customFormat="false" ht="15.75" hidden="true" customHeight="false" outlineLevel="0" collapsed="false"/>
    <row r="302" customFormat="false" ht="15.75" hidden="true" customHeight="false" outlineLevel="0" collapsed="false"/>
    <row r="303" customFormat="false" ht="15.75" hidden="true" customHeight="false" outlineLevel="0" collapsed="false"/>
    <row r="304" customFormat="false" ht="15.75" hidden="true" customHeight="false" outlineLevel="0" collapsed="false"/>
    <row r="305" customFormat="false" ht="15.75" hidden="true" customHeight="false" outlineLevel="0" collapsed="false"/>
    <row r="306" customFormat="false" ht="15.75" hidden="true" customHeight="false" outlineLevel="0" collapsed="false"/>
    <row r="307" customFormat="false" ht="15.75" hidden="true" customHeight="false" outlineLevel="0" collapsed="false"/>
    <row r="308" customFormat="false" ht="15.75" hidden="true" customHeight="false" outlineLevel="0" collapsed="false"/>
    <row r="309" customFormat="false" ht="15.75" hidden="true" customHeight="false" outlineLevel="0" collapsed="false"/>
    <row r="310" customFormat="false" ht="15.75" hidden="true" customHeight="false" outlineLevel="0" collapsed="false"/>
    <row r="311" customFormat="false" ht="15.75" hidden="true" customHeight="false" outlineLevel="0" collapsed="false"/>
    <row r="312" customFormat="false" ht="15.75" hidden="true" customHeight="false" outlineLevel="0" collapsed="false"/>
    <row r="313" customFormat="false" ht="15.75" hidden="true" customHeight="false" outlineLevel="0" collapsed="false"/>
    <row r="314" customFormat="false" ht="15.75" hidden="true" customHeight="false" outlineLevel="0" collapsed="false"/>
    <row r="315" customFormat="false" ht="15.75" hidden="true" customHeight="false" outlineLevel="0" collapsed="false"/>
    <row r="316" customFormat="false" ht="15.75" hidden="true" customHeight="false" outlineLevel="0" collapsed="false"/>
    <row r="317" customFormat="false" ht="15.75" hidden="true" customHeight="false" outlineLevel="0" collapsed="false"/>
    <row r="318" customFormat="false" ht="15.75" hidden="true" customHeight="false" outlineLevel="0" collapsed="false"/>
    <row r="319" customFormat="false" ht="15.75" hidden="true" customHeight="false" outlineLevel="0" collapsed="false"/>
    <row r="320" customFormat="false" ht="15.75" hidden="true" customHeight="false" outlineLevel="0" collapsed="false"/>
    <row r="321" customFormat="false" ht="15.75" hidden="true" customHeight="false" outlineLevel="0" collapsed="false"/>
    <row r="322" customFormat="false" ht="15.75" hidden="true" customHeight="false" outlineLevel="0" collapsed="false"/>
    <row r="323" customFormat="false" ht="15.75" hidden="true" customHeight="false" outlineLevel="0" collapsed="false"/>
    <row r="324" customFormat="false" ht="15.75" hidden="true" customHeight="false" outlineLevel="0" collapsed="false"/>
    <row r="325" customFormat="false" ht="15.75" hidden="true" customHeight="false" outlineLevel="0" collapsed="false"/>
    <row r="326" customFormat="false" ht="15.75" hidden="true" customHeight="false" outlineLevel="0" collapsed="false"/>
    <row r="327" customFormat="false" ht="15.75" hidden="true" customHeight="false" outlineLevel="0" collapsed="false"/>
    <row r="328" customFormat="false" ht="15.75" hidden="true" customHeight="false" outlineLevel="0" collapsed="false"/>
    <row r="329" customFormat="false" ht="15.75" hidden="true" customHeight="false" outlineLevel="0" collapsed="false"/>
    <row r="330" customFormat="false" ht="15.75" hidden="true" customHeight="false" outlineLevel="0" collapsed="false"/>
    <row r="331" customFormat="false" ht="15.75" hidden="true" customHeight="false" outlineLevel="0" collapsed="false"/>
    <row r="332" customFormat="false" ht="15.75" hidden="true" customHeight="false" outlineLevel="0" collapsed="false"/>
    <row r="333" customFormat="false" ht="15.75" hidden="true" customHeight="false" outlineLevel="0" collapsed="false"/>
    <row r="334" customFormat="false" ht="15.75" hidden="true" customHeight="false" outlineLevel="0" collapsed="false"/>
    <row r="335" customFormat="false" ht="15.75" hidden="true" customHeight="false" outlineLevel="0" collapsed="false"/>
    <row r="336" customFormat="false" ht="15.75" hidden="true" customHeight="false" outlineLevel="0" collapsed="false"/>
    <row r="337" customFormat="false" ht="15.75" hidden="true" customHeight="false" outlineLevel="0" collapsed="false"/>
    <row r="338" customFormat="false" ht="15.75" hidden="true" customHeight="false" outlineLevel="0" collapsed="false"/>
    <row r="339" customFormat="false" ht="15.75" hidden="true" customHeight="false" outlineLevel="0" collapsed="false"/>
    <row r="340" customFormat="false" ht="15.75" hidden="true" customHeight="false" outlineLevel="0" collapsed="false"/>
    <row r="341" customFormat="false" ht="15.75" hidden="true" customHeight="false" outlineLevel="0" collapsed="false"/>
    <row r="342" customFormat="false" ht="15.75" hidden="true" customHeight="false" outlineLevel="0" collapsed="false"/>
    <row r="343" customFormat="false" ht="15.75" hidden="true" customHeight="false" outlineLevel="0" collapsed="false"/>
    <row r="344" customFormat="false" ht="15.75" hidden="true" customHeight="false" outlineLevel="0" collapsed="false"/>
    <row r="345" customFormat="false" ht="15.75" hidden="true" customHeight="false" outlineLevel="0" collapsed="false"/>
    <row r="346" customFormat="false" ht="15.75" hidden="true" customHeight="false" outlineLevel="0" collapsed="false"/>
    <row r="347" customFormat="false" ht="15.75" hidden="true" customHeight="false" outlineLevel="0" collapsed="false"/>
    <row r="348" customFormat="false" ht="15.75" hidden="true" customHeight="false" outlineLevel="0" collapsed="false"/>
    <row r="349" customFormat="false" ht="15.75" hidden="true" customHeight="false" outlineLevel="0" collapsed="false"/>
    <row r="350" customFormat="false" ht="15.75" hidden="true" customHeight="false" outlineLevel="0" collapsed="false"/>
    <row r="351" customFormat="false" ht="15.75" hidden="true" customHeight="false" outlineLevel="0" collapsed="false"/>
    <row r="352" customFormat="false" ht="15.75" hidden="true" customHeight="false" outlineLevel="0" collapsed="false"/>
    <row r="353" customFormat="false" ht="15.75" hidden="true" customHeight="false" outlineLevel="0" collapsed="false"/>
    <row r="354" customFormat="false" ht="15.75" hidden="true" customHeight="false" outlineLevel="0" collapsed="false"/>
    <row r="355" customFormat="false" ht="15.75" hidden="true" customHeight="false" outlineLevel="0" collapsed="false"/>
    <row r="356" customFormat="false" ht="15.75" hidden="true" customHeight="false" outlineLevel="0" collapsed="false"/>
    <row r="357" customFormat="false" ht="15.75" hidden="true" customHeight="false" outlineLevel="0" collapsed="false"/>
    <row r="358" customFormat="false" ht="15.75" hidden="true" customHeight="false" outlineLevel="0" collapsed="false"/>
    <row r="359" customFormat="false" ht="15.75" hidden="true" customHeight="false" outlineLevel="0" collapsed="false"/>
    <row r="360" customFormat="false" ht="15.75" hidden="true" customHeight="false" outlineLevel="0" collapsed="false"/>
    <row r="361" customFormat="false" ht="15.75" hidden="true" customHeight="false" outlineLevel="0" collapsed="false"/>
    <row r="362" customFormat="false" ht="15.75" hidden="true" customHeight="false" outlineLevel="0" collapsed="false"/>
    <row r="363" customFormat="false" ht="15.75" hidden="true" customHeight="false" outlineLevel="0" collapsed="false"/>
    <row r="364" customFormat="false" ht="15.75" hidden="true" customHeight="false" outlineLevel="0" collapsed="false"/>
    <row r="365" customFormat="false" ht="15.75" hidden="true" customHeight="false" outlineLevel="0" collapsed="false"/>
    <row r="366" customFormat="false" ht="15.75" hidden="true" customHeight="false" outlineLevel="0" collapsed="false"/>
    <row r="367" customFormat="false" ht="15.75" hidden="true" customHeight="false" outlineLevel="0" collapsed="false"/>
    <row r="368" customFormat="false" ht="15.75" hidden="true" customHeight="false" outlineLevel="0" collapsed="false"/>
    <row r="369" customFormat="false" ht="15.75" hidden="true" customHeight="false" outlineLevel="0" collapsed="false"/>
    <row r="370" customFormat="false" ht="15.75" hidden="true" customHeight="false" outlineLevel="0" collapsed="false"/>
    <row r="371" customFormat="false" ht="15.75" hidden="true" customHeight="false" outlineLevel="0" collapsed="false"/>
    <row r="372" customFormat="false" ht="15.75" hidden="true" customHeight="false" outlineLevel="0" collapsed="false"/>
    <row r="373" customFormat="false" ht="15.75" hidden="true" customHeight="false" outlineLevel="0" collapsed="false"/>
    <row r="374" customFormat="false" ht="15.75" hidden="true" customHeight="false" outlineLevel="0" collapsed="false"/>
    <row r="375" customFormat="false" ht="15.75" hidden="true" customHeight="false" outlineLevel="0" collapsed="false"/>
    <row r="376" customFormat="false" ht="15.75" hidden="true" customHeight="false" outlineLevel="0" collapsed="false"/>
    <row r="377" customFormat="false" ht="15.75" hidden="true" customHeight="false" outlineLevel="0" collapsed="false"/>
    <row r="378" customFormat="false" ht="15.75" hidden="true" customHeight="false" outlineLevel="0" collapsed="false"/>
    <row r="379" customFormat="false" ht="15.75" hidden="true" customHeight="false" outlineLevel="0" collapsed="false"/>
    <row r="380" customFormat="false" ht="15.75" hidden="true" customHeight="false" outlineLevel="0" collapsed="false"/>
    <row r="381" customFormat="false" ht="15.75" hidden="true" customHeight="false" outlineLevel="0" collapsed="false"/>
    <row r="382" customFormat="false" ht="15.75" hidden="true" customHeight="false" outlineLevel="0" collapsed="false"/>
    <row r="383" customFormat="false" ht="15.75" hidden="true" customHeight="false" outlineLevel="0" collapsed="false"/>
    <row r="384" customFormat="false" ht="15.75" hidden="true" customHeight="false" outlineLevel="0" collapsed="false"/>
    <row r="385" customFormat="false" ht="15.75" hidden="true" customHeight="false" outlineLevel="0" collapsed="false"/>
    <row r="386" customFormat="false" ht="15.75" hidden="true" customHeight="false" outlineLevel="0" collapsed="false"/>
    <row r="387" customFormat="false" ht="15.75" hidden="true" customHeight="false" outlineLevel="0" collapsed="false"/>
    <row r="388" customFormat="false" ht="15.75" hidden="true" customHeight="false" outlineLevel="0" collapsed="false"/>
    <row r="389" customFormat="false" ht="15.75" hidden="true" customHeight="false" outlineLevel="0" collapsed="false"/>
    <row r="390" customFormat="false" ht="15.75" hidden="true" customHeight="false" outlineLevel="0" collapsed="false"/>
    <row r="391" customFormat="false" ht="15.75" hidden="true" customHeight="false" outlineLevel="0" collapsed="false"/>
    <row r="392" customFormat="false" ht="15.75" hidden="true" customHeight="false" outlineLevel="0" collapsed="false"/>
    <row r="393" customFormat="false" ht="15.75" hidden="true" customHeight="false" outlineLevel="0" collapsed="false"/>
    <row r="394" customFormat="false" ht="15.75" hidden="true" customHeight="false" outlineLevel="0" collapsed="false"/>
    <row r="395" customFormat="false" ht="15.75" hidden="true" customHeight="false" outlineLevel="0" collapsed="false"/>
    <row r="396" customFormat="false" ht="15.75" hidden="true" customHeight="false" outlineLevel="0" collapsed="false"/>
    <row r="397" customFormat="false" ht="15.75" hidden="true" customHeight="false" outlineLevel="0" collapsed="false"/>
    <row r="398" customFormat="false" ht="15.75" hidden="true" customHeight="false" outlineLevel="0" collapsed="false"/>
    <row r="399" customFormat="false" ht="15.75" hidden="true" customHeight="false" outlineLevel="0" collapsed="false"/>
    <row r="400" customFormat="false" ht="15.75" hidden="true" customHeight="false" outlineLevel="0" collapsed="false"/>
    <row r="401" customFormat="false" ht="15.75" hidden="true" customHeight="false" outlineLevel="0" collapsed="false"/>
    <row r="402" customFormat="false" ht="15.75" hidden="true" customHeight="false" outlineLevel="0" collapsed="false"/>
    <row r="403" customFormat="false" ht="15.75" hidden="true" customHeight="false" outlineLevel="0" collapsed="false"/>
    <row r="404" customFormat="false" ht="15.75" hidden="true" customHeight="false" outlineLevel="0" collapsed="false"/>
    <row r="405" customFormat="false" ht="15.75" hidden="true" customHeight="false" outlineLevel="0" collapsed="false"/>
    <row r="406" customFormat="false" ht="15.75" hidden="true" customHeight="false" outlineLevel="0" collapsed="false"/>
    <row r="407" customFormat="false" ht="15.75" hidden="true" customHeight="false" outlineLevel="0" collapsed="false"/>
    <row r="408" customFormat="false" ht="15.75" hidden="true" customHeight="false" outlineLevel="0" collapsed="false"/>
    <row r="409" customFormat="false" ht="15.75" hidden="true" customHeight="false" outlineLevel="0" collapsed="false"/>
    <row r="410" customFormat="false" ht="15.75" hidden="true" customHeight="false" outlineLevel="0" collapsed="false"/>
    <row r="411" customFormat="false" ht="15.75" hidden="true" customHeight="false" outlineLevel="0" collapsed="false"/>
    <row r="412" customFormat="false" ht="15.75" hidden="true" customHeight="false" outlineLevel="0" collapsed="false"/>
    <row r="413" customFormat="false" ht="15.75" hidden="true" customHeight="false" outlineLevel="0" collapsed="false"/>
    <row r="414" customFormat="false" ht="15.75" hidden="true" customHeight="false" outlineLevel="0" collapsed="false"/>
    <row r="415" customFormat="false" ht="15.75" hidden="true" customHeight="false" outlineLevel="0" collapsed="false"/>
    <row r="416" customFormat="false" ht="15.75" hidden="true" customHeight="false" outlineLevel="0" collapsed="false"/>
    <row r="417" customFormat="false" ht="15.75" hidden="true" customHeight="false" outlineLevel="0" collapsed="false"/>
    <row r="418" customFormat="false" ht="15.75" hidden="true" customHeight="false" outlineLevel="0" collapsed="false"/>
    <row r="419" customFormat="false" ht="15.75" hidden="true" customHeight="false" outlineLevel="0" collapsed="false"/>
    <row r="420" customFormat="false" ht="15.75" hidden="true" customHeight="false" outlineLevel="0" collapsed="false"/>
    <row r="421" customFormat="false" ht="15.75" hidden="true" customHeight="false" outlineLevel="0" collapsed="false"/>
    <row r="422" customFormat="false" ht="15.75" hidden="true" customHeight="false" outlineLevel="0" collapsed="false"/>
    <row r="423" customFormat="false" ht="15.75" hidden="true" customHeight="false" outlineLevel="0" collapsed="false"/>
    <row r="424" customFormat="false" ht="15.75" hidden="true" customHeight="false" outlineLevel="0" collapsed="false"/>
    <row r="425" customFormat="false" ht="15.75" hidden="true" customHeight="false" outlineLevel="0" collapsed="false"/>
    <row r="426" customFormat="false" ht="15.75" hidden="true" customHeight="false" outlineLevel="0" collapsed="false"/>
    <row r="427" customFormat="false" ht="15.75" hidden="true" customHeight="false" outlineLevel="0" collapsed="false"/>
    <row r="428" customFormat="false" ht="15.75" hidden="true" customHeight="false" outlineLevel="0" collapsed="false"/>
    <row r="429" customFormat="false" ht="15.75" hidden="true" customHeight="false" outlineLevel="0" collapsed="false"/>
    <row r="430" customFormat="false" ht="15.75" hidden="true" customHeight="false" outlineLevel="0" collapsed="false"/>
    <row r="431" customFormat="false" ht="15.75" hidden="true" customHeight="false" outlineLevel="0" collapsed="false"/>
    <row r="432" customFormat="false" ht="15.75" hidden="true" customHeight="false" outlineLevel="0" collapsed="false"/>
    <row r="433" customFormat="false" ht="15.75" hidden="true" customHeight="false" outlineLevel="0" collapsed="false"/>
    <row r="434" customFormat="false" ht="15.75" hidden="true" customHeight="false" outlineLevel="0" collapsed="false"/>
    <row r="435" customFormat="false" ht="15.75" hidden="true" customHeight="false" outlineLevel="0" collapsed="false"/>
    <row r="436" customFormat="false" ht="15.75" hidden="true" customHeight="false" outlineLevel="0" collapsed="false"/>
    <row r="437" customFormat="false" ht="15.75" hidden="true" customHeight="false" outlineLevel="0" collapsed="false"/>
    <row r="438" customFormat="false" ht="15.75" hidden="true" customHeight="false" outlineLevel="0" collapsed="false"/>
    <row r="439" customFormat="false" ht="15.75" hidden="true" customHeight="false" outlineLevel="0" collapsed="false"/>
    <row r="440" customFormat="false" ht="15.75" hidden="true" customHeight="false" outlineLevel="0" collapsed="false"/>
    <row r="441" customFormat="false" ht="15.75" hidden="true" customHeight="false" outlineLevel="0" collapsed="false"/>
    <row r="442" customFormat="false" ht="15.75" hidden="true" customHeight="false" outlineLevel="0" collapsed="false"/>
    <row r="443" customFormat="false" ht="15.75" hidden="true" customHeight="false" outlineLevel="0" collapsed="false"/>
    <row r="444" customFormat="false" ht="15.75" hidden="true" customHeight="false" outlineLevel="0" collapsed="false"/>
    <row r="445" customFormat="false" ht="15.75" hidden="true" customHeight="false" outlineLevel="0" collapsed="false"/>
    <row r="446" customFormat="false" ht="15.75" hidden="true" customHeight="false" outlineLevel="0" collapsed="false"/>
    <row r="447" customFormat="false" ht="15.75" hidden="true" customHeight="false" outlineLevel="0" collapsed="false"/>
    <row r="448" customFormat="false" ht="15.75" hidden="true" customHeight="false" outlineLevel="0" collapsed="false"/>
    <row r="449" customFormat="false" ht="15.75" hidden="true" customHeight="false" outlineLevel="0" collapsed="false"/>
    <row r="450" customFormat="false" ht="15.75" hidden="true" customHeight="false" outlineLevel="0" collapsed="false"/>
    <row r="451" customFormat="false" ht="15.75" hidden="true" customHeight="false" outlineLevel="0" collapsed="false"/>
    <row r="452" customFormat="false" ht="15.75" hidden="true" customHeight="false" outlineLevel="0" collapsed="false"/>
    <row r="453" customFormat="false" ht="15.75" hidden="true" customHeight="false" outlineLevel="0" collapsed="false"/>
    <row r="454" customFormat="false" ht="15.75" hidden="true" customHeight="false" outlineLevel="0" collapsed="false"/>
    <row r="455" customFormat="false" ht="15.75" hidden="true" customHeight="false" outlineLevel="0" collapsed="false"/>
    <row r="456" customFormat="false" ht="15.75" hidden="true" customHeight="false" outlineLevel="0" collapsed="false"/>
    <row r="457" customFormat="false" ht="15.75" hidden="true" customHeight="false" outlineLevel="0" collapsed="false"/>
    <row r="458" customFormat="false" ht="15.75" hidden="true" customHeight="false" outlineLevel="0" collapsed="false"/>
    <row r="459" customFormat="false" ht="15.75" hidden="true" customHeight="false" outlineLevel="0" collapsed="false"/>
    <row r="460" customFormat="false" ht="15.75" hidden="true" customHeight="false" outlineLevel="0" collapsed="false"/>
    <row r="461" customFormat="false" ht="15.75" hidden="true" customHeight="false" outlineLevel="0" collapsed="false"/>
    <row r="462" customFormat="false" ht="15.75" hidden="true" customHeight="false" outlineLevel="0" collapsed="false"/>
    <row r="463" customFormat="false" ht="15.75" hidden="true" customHeight="false" outlineLevel="0" collapsed="false"/>
    <row r="464" customFormat="false" ht="15.75" hidden="true" customHeight="false" outlineLevel="0" collapsed="false"/>
    <row r="465" customFormat="false" ht="15.75" hidden="true" customHeight="false" outlineLevel="0" collapsed="false"/>
    <row r="466" customFormat="false" ht="15.75" hidden="true" customHeight="false" outlineLevel="0" collapsed="false"/>
    <row r="467" customFormat="false" ht="15.75" hidden="true" customHeight="false" outlineLevel="0" collapsed="false"/>
    <row r="468" customFormat="false" ht="15.75" hidden="true" customHeight="false" outlineLevel="0" collapsed="false"/>
    <row r="469" customFormat="false" ht="15.75" hidden="true" customHeight="false" outlineLevel="0" collapsed="false"/>
    <row r="470" customFormat="false" ht="15.75" hidden="true" customHeight="false" outlineLevel="0" collapsed="false"/>
    <row r="471" customFormat="false" ht="15.75" hidden="true" customHeight="false" outlineLevel="0" collapsed="false"/>
    <row r="472" customFormat="false" ht="15.75" hidden="true" customHeight="false" outlineLevel="0" collapsed="false"/>
    <row r="473" customFormat="false" ht="15.75" hidden="true" customHeight="false" outlineLevel="0" collapsed="false"/>
    <row r="474" customFormat="false" ht="15.75" hidden="true" customHeight="false" outlineLevel="0" collapsed="false"/>
    <row r="475" customFormat="false" ht="15.75" hidden="true" customHeight="false" outlineLevel="0" collapsed="false"/>
    <row r="476" customFormat="false" ht="15.75" hidden="true" customHeight="false" outlineLevel="0" collapsed="false"/>
    <row r="477" customFormat="false" ht="15.75" hidden="true" customHeight="false" outlineLevel="0" collapsed="false"/>
    <row r="478" customFormat="false" ht="15.75" hidden="true" customHeight="false" outlineLevel="0" collapsed="false"/>
    <row r="479" customFormat="false" ht="15.75" hidden="true" customHeight="false" outlineLevel="0" collapsed="false"/>
    <row r="480" customFormat="false" ht="15.75" hidden="true" customHeight="false" outlineLevel="0" collapsed="false"/>
    <row r="481" customFormat="false" ht="15.75" hidden="true" customHeight="false" outlineLevel="0" collapsed="false"/>
    <row r="482" customFormat="false" ht="15.75" hidden="true" customHeight="false" outlineLevel="0" collapsed="false"/>
    <row r="483" customFormat="false" ht="15.75" hidden="true" customHeight="false" outlineLevel="0" collapsed="false"/>
    <row r="484" customFormat="false" ht="15.75" hidden="true" customHeight="false" outlineLevel="0" collapsed="false"/>
    <row r="485" customFormat="false" ht="15.75" hidden="true" customHeight="false" outlineLevel="0" collapsed="false"/>
    <row r="486" customFormat="false" ht="15.75" hidden="true" customHeight="false" outlineLevel="0" collapsed="false"/>
    <row r="487" customFormat="false" ht="15.75" hidden="true" customHeight="false" outlineLevel="0" collapsed="false"/>
    <row r="488" customFormat="false" ht="15.75" hidden="true" customHeight="false" outlineLevel="0" collapsed="false"/>
    <row r="489" customFormat="false" ht="15.75" hidden="true" customHeight="false" outlineLevel="0" collapsed="false"/>
    <row r="490" customFormat="false" ht="15.75" hidden="true" customHeight="false" outlineLevel="0" collapsed="false"/>
    <row r="491" customFormat="false" ht="15.75" hidden="true" customHeight="false" outlineLevel="0" collapsed="false"/>
    <row r="492" customFormat="false" ht="15.75" hidden="true" customHeight="false" outlineLevel="0" collapsed="false"/>
    <row r="493" customFormat="false" ht="15.75" hidden="true" customHeight="false" outlineLevel="0" collapsed="false"/>
    <row r="494" customFormat="false" ht="15.75" hidden="true" customHeight="false" outlineLevel="0" collapsed="false"/>
    <row r="495" customFormat="false" ht="15.75" hidden="true" customHeight="false" outlineLevel="0" collapsed="false"/>
    <row r="496" customFormat="false" ht="15.75" hidden="true" customHeight="false" outlineLevel="0" collapsed="false"/>
    <row r="497" customFormat="false" ht="15.75" hidden="true" customHeight="false" outlineLevel="0" collapsed="false"/>
    <row r="498" customFormat="false" ht="15.75" hidden="true" customHeight="false" outlineLevel="0" collapsed="false"/>
    <row r="499" customFormat="false" ht="15.75" hidden="true" customHeight="false" outlineLevel="0" collapsed="false"/>
    <row r="500" customFormat="false" ht="15.75" hidden="true" customHeight="false" outlineLevel="0" collapsed="false"/>
    <row r="501" customFormat="false" ht="15.75" hidden="true" customHeight="false" outlineLevel="0" collapsed="false"/>
    <row r="502" customFormat="false" ht="15.75" hidden="true" customHeight="false" outlineLevel="0" collapsed="false"/>
    <row r="503" customFormat="false" ht="15.75" hidden="true" customHeight="false" outlineLevel="0" collapsed="false"/>
    <row r="504" customFormat="false" ht="15.75" hidden="true" customHeight="false" outlineLevel="0" collapsed="false"/>
    <row r="505" customFormat="false" ht="15.75" hidden="true" customHeight="false" outlineLevel="0" collapsed="false"/>
    <row r="506" customFormat="false" ht="15.75" hidden="true" customHeight="false" outlineLevel="0" collapsed="false"/>
    <row r="507" customFormat="false" ht="15.75" hidden="true" customHeight="false" outlineLevel="0" collapsed="false"/>
    <row r="508" customFormat="false" ht="15.75" hidden="true" customHeight="false" outlineLevel="0" collapsed="false"/>
    <row r="509" customFormat="false" ht="15.75" hidden="true" customHeight="false" outlineLevel="0" collapsed="false"/>
    <row r="510" customFormat="false" ht="15.75" hidden="true" customHeight="false" outlineLevel="0" collapsed="false"/>
    <row r="511" customFormat="false" ht="15.75" hidden="true" customHeight="false" outlineLevel="0" collapsed="false"/>
    <row r="512" customFormat="false" ht="15.75" hidden="true" customHeight="false" outlineLevel="0" collapsed="false"/>
    <row r="513" customFormat="false" ht="15.75" hidden="true" customHeight="false" outlineLevel="0" collapsed="false"/>
    <row r="514" customFormat="false" ht="15.75" hidden="true" customHeight="false" outlineLevel="0" collapsed="false"/>
    <row r="515" customFormat="false" ht="15.75" hidden="true" customHeight="false" outlineLevel="0" collapsed="false"/>
    <row r="516" customFormat="false" ht="15.75" hidden="true" customHeight="false" outlineLevel="0" collapsed="false"/>
    <row r="517" customFormat="false" ht="15.75" hidden="true" customHeight="false" outlineLevel="0" collapsed="false"/>
    <row r="518" customFormat="false" ht="15.75" hidden="true" customHeight="false" outlineLevel="0" collapsed="false"/>
    <row r="519" customFormat="false" ht="15.75" hidden="true" customHeight="false" outlineLevel="0" collapsed="false"/>
    <row r="520" customFormat="false" ht="15.75" hidden="true" customHeight="false" outlineLevel="0" collapsed="false"/>
    <row r="521" customFormat="false" ht="15.75" hidden="true" customHeight="false" outlineLevel="0" collapsed="false"/>
    <row r="522" customFormat="false" ht="15.75" hidden="true" customHeight="false" outlineLevel="0" collapsed="false"/>
    <row r="523" customFormat="false" ht="15.75" hidden="true" customHeight="false" outlineLevel="0" collapsed="false"/>
    <row r="524" customFormat="false" ht="15.75" hidden="true" customHeight="false" outlineLevel="0" collapsed="false"/>
    <row r="525" customFormat="false" ht="15.75" hidden="true" customHeight="false" outlineLevel="0" collapsed="false"/>
    <row r="526" customFormat="false" ht="15.75" hidden="true" customHeight="false" outlineLevel="0" collapsed="false"/>
    <row r="527" customFormat="false" ht="15.75" hidden="true" customHeight="false" outlineLevel="0" collapsed="false"/>
    <row r="528" customFormat="false" ht="15.75" hidden="true" customHeight="false" outlineLevel="0" collapsed="false"/>
    <row r="529" customFormat="false" ht="15.75" hidden="true" customHeight="false" outlineLevel="0" collapsed="false"/>
    <row r="530" customFormat="false" ht="15.75" hidden="true" customHeight="false" outlineLevel="0" collapsed="false"/>
    <row r="531" customFormat="false" ht="15.75" hidden="true" customHeight="false" outlineLevel="0" collapsed="false"/>
    <row r="532" customFormat="false" ht="15.75" hidden="true" customHeight="false" outlineLevel="0" collapsed="false"/>
    <row r="533" customFormat="false" ht="15.75" hidden="true" customHeight="false" outlineLevel="0" collapsed="false"/>
    <row r="534" customFormat="false" ht="15.75" hidden="true" customHeight="false" outlineLevel="0" collapsed="false"/>
    <row r="535" customFormat="false" ht="15.75" hidden="true" customHeight="false" outlineLevel="0" collapsed="false"/>
    <row r="536" customFormat="false" ht="15.75" hidden="true" customHeight="false" outlineLevel="0" collapsed="false"/>
    <row r="537" customFormat="false" ht="15.75" hidden="true" customHeight="false" outlineLevel="0" collapsed="false"/>
    <row r="538" customFormat="false" ht="15.75" hidden="true" customHeight="false" outlineLevel="0" collapsed="false"/>
    <row r="539" customFormat="false" ht="15.75" hidden="true" customHeight="false" outlineLevel="0" collapsed="false"/>
    <row r="540" customFormat="false" ht="15.75" hidden="true" customHeight="false" outlineLevel="0" collapsed="false"/>
    <row r="541" customFormat="false" ht="15.75" hidden="true" customHeight="false" outlineLevel="0" collapsed="false"/>
    <row r="542" customFormat="false" ht="15.75" hidden="true" customHeight="false" outlineLevel="0" collapsed="false"/>
    <row r="543" customFormat="false" ht="15.75" hidden="true" customHeight="false" outlineLevel="0" collapsed="false"/>
    <row r="544" customFormat="false" ht="15.75" hidden="true" customHeight="false" outlineLevel="0" collapsed="false"/>
    <row r="545" customFormat="false" ht="15.75" hidden="true" customHeight="false" outlineLevel="0" collapsed="false"/>
    <row r="546" customFormat="false" ht="15.75" hidden="true" customHeight="false" outlineLevel="0" collapsed="false"/>
    <row r="547" customFormat="false" ht="15.75" hidden="true" customHeight="false" outlineLevel="0" collapsed="false"/>
    <row r="548" customFormat="false" ht="15.75" hidden="true" customHeight="false" outlineLevel="0" collapsed="false"/>
    <row r="549" customFormat="false" ht="15.75" hidden="true" customHeight="false" outlineLevel="0" collapsed="false"/>
    <row r="550" customFormat="false" ht="15.75" hidden="true" customHeight="false" outlineLevel="0" collapsed="false"/>
    <row r="551" customFormat="false" ht="15.75" hidden="true" customHeight="false" outlineLevel="0" collapsed="false"/>
    <row r="552" customFormat="false" ht="15.75" hidden="true" customHeight="false" outlineLevel="0" collapsed="false"/>
    <row r="553" customFormat="false" ht="15.75" hidden="true" customHeight="false" outlineLevel="0" collapsed="false"/>
    <row r="554" customFormat="false" ht="15.75" hidden="true" customHeight="false" outlineLevel="0" collapsed="false"/>
    <row r="555" customFormat="false" ht="15.75" hidden="true" customHeight="false" outlineLevel="0" collapsed="false"/>
    <row r="556" customFormat="false" ht="15.75" hidden="true" customHeight="false" outlineLevel="0" collapsed="false"/>
    <row r="557" customFormat="false" ht="15.75" hidden="true" customHeight="false" outlineLevel="0" collapsed="false"/>
    <row r="558" customFormat="false" ht="15.75" hidden="true" customHeight="false" outlineLevel="0" collapsed="false"/>
    <row r="559" customFormat="false" ht="15.75" hidden="true" customHeight="false" outlineLevel="0" collapsed="false"/>
    <row r="560" customFormat="false" ht="15.75" hidden="true" customHeight="false" outlineLevel="0" collapsed="false"/>
    <row r="561" customFormat="false" ht="15.75" hidden="true" customHeight="false" outlineLevel="0" collapsed="false"/>
    <row r="562" customFormat="false" ht="15.75" hidden="true" customHeight="false" outlineLevel="0" collapsed="false"/>
    <row r="563" customFormat="false" ht="15.75" hidden="true" customHeight="false" outlineLevel="0" collapsed="false"/>
    <row r="564" customFormat="false" ht="15.75" hidden="true" customHeight="false" outlineLevel="0" collapsed="false"/>
    <row r="565" customFormat="false" ht="15.75" hidden="true" customHeight="false" outlineLevel="0" collapsed="false"/>
    <row r="566" customFormat="false" ht="15.75" hidden="true" customHeight="false" outlineLevel="0" collapsed="false"/>
    <row r="567" customFormat="false" ht="15.75" hidden="true" customHeight="false" outlineLevel="0" collapsed="false"/>
    <row r="568" customFormat="false" ht="15.75" hidden="true" customHeight="false" outlineLevel="0" collapsed="false"/>
    <row r="569" customFormat="false" ht="15.75" hidden="true" customHeight="false" outlineLevel="0" collapsed="false"/>
    <row r="570" customFormat="false" ht="15.75" hidden="true" customHeight="false" outlineLevel="0" collapsed="false"/>
    <row r="571" customFormat="false" ht="15.75" hidden="true" customHeight="false" outlineLevel="0" collapsed="false"/>
    <row r="572" customFormat="false" ht="15.75" hidden="true" customHeight="false" outlineLevel="0" collapsed="false"/>
    <row r="573" customFormat="false" ht="15.75" hidden="true" customHeight="false" outlineLevel="0" collapsed="false"/>
    <row r="574" customFormat="false" ht="15.75" hidden="true" customHeight="false" outlineLevel="0" collapsed="false"/>
    <row r="575" customFormat="false" ht="15.75" hidden="true" customHeight="false" outlineLevel="0" collapsed="false"/>
    <row r="576" customFormat="false" ht="15.75" hidden="true" customHeight="false" outlineLevel="0" collapsed="false"/>
    <row r="577" customFormat="false" ht="15.75" hidden="true" customHeight="false" outlineLevel="0" collapsed="false"/>
    <row r="578" customFormat="false" ht="15.75" hidden="true" customHeight="false" outlineLevel="0" collapsed="false"/>
    <row r="579" customFormat="false" ht="15.75" hidden="true" customHeight="false" outlineLevel="0" collapsed="false"/>
    <row r="580" customFormat="false" ht="15.75" hidden="true" customHeight="false" outlineLevel="0" collapsed="false"/>
    <row r="581" customFormat="false" ht="15.75" hidden="true" customHeight="false" outlineLevel="0" collapsed="false"/>
    <row r="582" customFormat="false" ht="15.75" hidden="true" customHeight="false" outlineLevel="0" collapsed="false"/>
    <row r="583" customFormat="false" ht="15.75" hidden="true" customHeight="false" outlineLevel="0" collapsed="false"/>
    <row r="584" customFormat="false" ht="15.75" hidden="true" customHeight="false" outlineLevel="0" collapsed="false"/>
    <row r="585" customFormat="false" ht="15.75" hidden="true" customHeight="false" outlineLevel="0" collapsed="false"/>
    <row r="586" customFormat="false" ht="15.75" hidden="true" customHeight="false" outlineLevel="0" collapsed="false"/>
    <row r="587" customFormat="false" ht="15.75" hidden="true" customHeight="false" outlineLevel="0" collapsed="false"/>
    <row r="588" customFormat="false" ht="15.75" hidden="true" customHeight="false" outlineLevel="0" collapsed="false"/>
    <row r="589" customFormat="false" ht="15.75" hidden="true" customHeight="false" outlineLevel="0" collapsed="false"/>
    <row r="590" customFormat="false" ht="15.75" hidden="true" customHeight="false" outlineLevel="0" collapsed="false"/>
    <row r="591" customFormat="false" ht="15.75" hidden="true" customHeight="false" outlineLevel="0" collapsed="false"/>
    <row r="592" customFormat="false" ht="15.75" hidden="true" customHeight="false" outlineLevel="0" collapsed="false"/>
    <row r="593" customFormat="false" ht="15.75" hidden="true" customHeight="false" outlineLevel="0" collapsed="false"/>
    <row r="594" customFormat="false" ht="15.75" hidden="true" customHeight="false" outlineLevel="0" collapsed="false"/>
    <row r="595" customFormat="false" ht="15.75" hidden="true" customHeight="false" outlineLevel="0" collapsed="false"/>
    <row r="596" customFormat="false" ht="15.75" hidden="true" customHeight="false" outlineLevel="0" collapsed="false"/>
    <row r="597" customFormat="false" ht="15.75" hidden="true" customHeight="false" outlineLevel="0" collapsed="false"/>
    <row r="598" customFormat="false" ht="15.75" hidden="true" customHeight="false" outlineLevel="0" collapsed="false"/>
    <row r="599" customFormat="false" ht="15.75" hidden="true" customHeight="false" outlineLevel="0" collapsed="false"/>
    <row r="600" customFormat="false" ht="15.75" hidden="true" customHeight="false" outlineLevel="0" collapsed="false"/>
    <row r="601" customFormat="false" ht="15.75" hidden="true" customHeight="false" outlineLevel="0" collapsed="false"/>
    <row r="602" customFormat="false" ht="15.75" hidden="true" customHeight="false" outlineLevel="0" collapsed="false"/>
    <row r="603" customFormat="false" ht="15.75" hidden="true" customHeight="false" outlineLevel="0" collapsed="false"/>
    <row r="604" customFormat="false" ht="15.75" hidden="true" customHeight="false" outlineLevel="0" collapsed="false"/>
    <row r="605" customFormat="false" ht="15.75" hidden="true" customHeight="false" outlineLevel="0" collapsed="false"/>
    <row r="606" customFormat="false" ht="15.75" hidden="true" customHeight="false" outlineLevel="0" collapsed="false"/>
    <row r="607" customFormat="false" ht="15.75" hidden="true" customHeight="false" outlineLevel="0" collapsed="false"/>
    <row r="608" customFormat="false" ht="15.75" hidden="true" customHeight="false" outlineLevel="0" collapsed="false"/>
    <row r="609" customFormat="false" ht="15.75" hidden="true" customHeight="false" outlineLevel="0" collapsed="false"/>
    <row r="610" customFormat="false" ht="15.75" hidden="true" customHeight="false" outlineLevel="0" collapsed="false"/>
    <row r="611" customFormat="false" ht="15.75" hidden="true" customHeight="false" outlineLevel="0" collapsed="false"/>
    <row r="612" customFormat="false" ht="15.75" hidden="true" customHeight="false" outlineLevel="0" collapsed="false"/>
    <row r="613" customFormat="false" ht="15.75" hidden="true" customHeight="false" outlineLevel="0" collapsed="false"/>
    <row r="614" customFormat="false" ht="15.75" hidden="true" customHeight="false" outlineLevel="0" collapsed="false"/>
    <row r="615" customFormat="false" ht="15.75" hidden="true" customHeight="false" outlineLevel="0" collapsed="false"/>
    <row r="616" customFormat="false" ht="15.75" hidden="true" customHeight="false" outlineLevel="0" collapsed="false"/>
    <row r="617" customFormat="false" ht="15.75" hidden="true" customHeight="false" outlineLevel="0" collapsed="false"/>
    <row r="618" customFormat="false" ht="15.75" hidden="true" customHeight="false" outlineLevel="0" collapsed="false"/>
    <row r="619" customFormat="false" ht="15.75" hidden="true" customHeight="false" outlineLevel="0" collapsed="false"/>
    <row r="620" customFormat="false" ht="15.75" hidden="true" customHeight="false" outlineLevel="0" collapsed="false"/>
    <row r="621" customFormat="false" ht="15.75" hidden="true" customHeight="false" outlineLevel="0" collapsed="false"/>
    <row r="622" customFormat="false" ht="15.75" hidden="true" customHeight="false" outlineLevel="0" collapsed="false"/>
    <row r="623" customFormat="false" ht="15.75" hidden="true" customHeight="false" outlineLevel="0" collapsed="false"/>
    <row r="624" customFormat="false" ht="15.75" hidden="true" customHeight="false" outlineLevel="0" collapsed="false"/>
    <row r="625" customFormat="false" ht="15.75" hidden="true" customHeight="false" outlineLevel="0" collapsed="false"/>
    <row r="626" customFormat="false" ht="15.75" hidden="true" customHeight="false" outlineLevel="0" collapsed="false"/>
    <row r="627" customFormat="false" ht="15.75" hidden="true" customHeight="false" outlineLevel="0" collapsed="false"/>
    <row r="628" customFormat="false" ht="15.75" hidden="true" customHeight="false" outlineLevel="0" collapsed="false"/>
    <row r="629" customFormat="false" ht="15.75" hidden="true" customHeight="false" outlineLevel="0" collapsed="false"/>
    <row r="630" customFormat="false" ht="15.75" hidden="true" customHeight="false" outlineLevel="0" collapsed="false"/>
    <row r="631" customFormat="false" ht="15.75" hidden="true" customHeight="false" outlineLevel="0" collapsed="false"/>
    <row r="632" customFormat="false" ht="15.75" hidden="true" customHeight="false" outlineLevel="0" collapsed="false"/>
    <row r="633" customFormat="false" ht="15.75" hidden="true" customHeight="false" outlineLevel="0" collapsed="false"/>
    <row r="634" customFormat="false" ht="15.75" hidden="true" customHeight="false" outlineLevel="0" collapsed="false"/>
    <row r="635" customFormat="false" ht="15.75" hidden="true" customHeight="false" outlineLevel="0" collapsed="false"/>
    <row r="636" customFormat="false" ht="15.75" hidden="true" customHeight="false" outlineLevel="0" collapsed="false"/>
    <row r="637" customFormat="false" ht="15.75" hidden="true" customHeight="false" outlineLevel="0" collapsed="false"/>
    <row r="638" customFormat="false" ht="15.75" hidden="true" customHeight="false" outlineLevel="0" collapsed="false"/>
    <row r="639" customFormat="false" ht="15.75" hidden="true" customHeight="false" outlineLevel="0" collapsed="false"/>
    <row r="640" customFormat="false" ht="15.75" hidden="true" customHeight="false" outlineLevel="0" collapsed="false"/>
    <row r="641" customFormat="false" ht="15.75" hidden="true" customHeight="false" outlineLevel="0" collapsed="false"/>
    <row r="642" customFormat="false" ht="15.75" hidden="true" customHeight="false" outlineLevel="0" collapsed="false"/>
    <row r="643" customFormat="false" ht="15.75" hidden="true" customHeight="false" outlineLevel="0" collapsed="false"/>
    <row r="644" customFormat="false" ht="15.75" hidden="true" customHeight="false" outlineLevel="0" collapsed="false"/>
    <row r="645" customFormat="false" ht="15.75" hidden="true" customHeight="false" outlineLevel="0" collapsed="false"/>
    <row r="646" customFormat="false" ht="15.75" hidden="true" customHeight="false" outlineLevel="0" collapsed="false"/>
    <row r="647" customFormat="false" ht="15.75" hidden="true" customHeight="false" outlineLevel="0" collapsed="false"/>
    <row r="648" customFormat="false" ht="15.75" hidden="true" customHeight="false" outlineLevel="0" collapsed="false"/>
    <row r="649" customFormat="false" ht="15.75" hidden="true" customHeight="false" outlineLevel="0" collapsed="false"/>
    <row r="650" customFormat="false" ht="15.75" hidden="true" customHeight="false" outlineLevel="0" collapsed="false"/>
    <row r="651" customFormat="false" ht="15.75" hidden="true" customHeight="false" outlineLevel="0" collapsed="false"/>
    <row r="652" customFormat="false" ht="15.75" hidden="true" customHeight="false" outlineLevel="0" collapsed="false"/>
    <row r="653" customFormat="false" ht="15.75" hidden="true" customHeight="false" outlineLevel="0" collapsed="false"/>
    <row r="654" customFormat="false" ht="15.75" hidden="true" customHeight="false" outlineLevel="0" collapsed="false"/>
    <row r="655" customFormat="false" ht="15.75" hidden="true" customHeight="false" outlineLevel="0" collapsed="false"/>
    <row r="656" customFormat="false" ht="15.75" hidden="true" customHeight="false" outlineLevel="0" collapsed="false"/>
    <row r="657" customFormat="false" ht="15.75" hidden="true" customHeight="false" outlineLevel="0" collapsed="false"/>
    <row r="658" customFormat="false" ht="15.75" hidden="true" customHeight="false" outlineLevel="0" collapsed="false"/>
    <row r="659" customFormat="false" ht="15.75" hidden="true" customHeight="false" outlineLevel="0" collapsed="false"/>
    <row r="660" customFormat="false" ht="15.75" hidden="true" customHeight="false" outlineLevel="0" collapsed="false"/>
    <row r="661" customFormat="false" ht="15.75" hidden="true" customHeight="false" outlineLevel="0" collapsed="false"/>
    <row r="662" customFormat="false" ht="15.75" hidden="true" customHeight="false" outlineLevel="0" collapsed="false"/>
    <row r="663" customFormat="false" ht="15.75" hidden="true" customHeight="false" outlineLevel="0" collapsed="false"/>
    <row r="664" customFormat="false" ht="15.75" hidden="true" customHeight="false" outlineLevel="0" collapsed="false"/>
    <row r="665" customFormat="false" ht="15.75" hidden="true" customHeight="false" outlineLevel="0" collapsed="false"/>
    <row r="666" customFormat="false" ht="15.75" hidden="true" customHeight="false" outlineLevel="0" collapsed="false"/>
    <row r="667" customFormat="false" ht="15.75" hidden="true" customHeight="false" outlineLevel="0" collapsed="false"/>
    <row r="668" customFormat="false" ht="15.75" hidden="true" customHeight="false" outlineLevel="0" collapsed="false"/>
    <row r="669" customFormat="false" ht="15.75" hidden="true" customHeight="false" outlineLevel="0" collapsed="false"/>
    <row r="670" customFormat="false" ht="15.75" hidden="true" customHeight="false" outlineLevel="0" collapsed="false"/>
    <row r="671" customFormat="false" ht="15.75" hidden="true" customHeight="false" outlineLevel="0" collapsed="false"/>
    <row r="672" customFormat="false" ht="15.75" hidden="true" customHeight="false" outlineLevel="0" collapsed="false"/>
    <row r="673" customFormat="false" ht="15.75" hidden="true" customHeight="false" outlineLevel="0" collapsed="false"/>
    <row r="674" customFormat="false" ht="15.75" hidden="true" customHeight="false" outlineLevel="0" collapsed="false"/>
    <row r="675" customFormat="false" ht="15.75" hidden="true" customHeight="false" outlineLevel="0" collapsed="false"/>
    <row r="676" customFormat="false" ht="15.75" hidden="true" customHeight="false" outlineLevel="0" collapsed="false"/>
    <row r="677" customFormat="false" ht="15.75" hidden="true" customHeight="false" outlineLevel="0" collapsed="false"/>
    <row r="678" customFormat="false" ht="15.75" hidden="true" customHeight="false" outlineLevel="0" collapsed="false"/>
    <row r="679" customFormat="false" ht="15.75" hidden="true" customHeight="false" outlineLevel="0" collapsed="false"/>
    <row r="680" customFormat="false" ht="15.75" hidden="true" customHeight="false" outlineLevel="0" collapsed="false"/>
    <row r="681" customFormat="false" ht="15.75" hidden="true" customHeight="false" outlineLevel="0" collapsed="false"/>
    <row r="682" customFormat="false" ht="15.75" hidden="true" customHeight="false" outlineLevel="0" collapsed="false"/>
    <row r="683" customFormat="false" ht="15.75" hidden="true" customHeight="false" outlineLevel="0" collapsed="false"/>
    <row r="684" customFormat="false" ht="15.75" hidden="true" customHeight="false" outlineLevel="0" collapsed="false"/>
    <row r="685" customFormat="false" ht="15.75" hidden="true" customHeight="false" outlineLevel="0" collapsed="false"/>
    <row r="686" customFormat="false" ht="15.75" hidden="true" customHeight="false" outlineLevel="0" collapsed="false"/>
    <row r="687" customFormat="false" ht="15.75" hidden="true" customHeight="false" outlineLevel="0" collapsed="false"/>
    <row r="688" customFormat="false" ht="15.75" hidden="true" customHeight="false" outlineLevel="0" collapsed="false"/>
    <row r="689" customFormat="false" ht="15.75" hidden="true" customHeight="false" outlineLevel="0" collapsed="false"/>
    <row r="690" customFormat="false" ht="15.75" hidden="true" customHeight="false" outlineLevel="0" collapsed="false"/>
    <row r="691" customFormat="false" ht="15.75" hidden="true" customHeight="false" outlineLevel="0" collapsed="false"/>
    <row r="692" customFormat="false" ht="15.75" hidden="true" customHeight="false" outlineLevel="0" collapsed="false"/>
    <row r="693" customFormat="false" ht="15.75" hidden="true" customHeight="false" outlineLevel="0" collapsed="false"/>
    <row r="694" customFormat="false" ht="15.75" hidden="true" customHeight="false" outlineLevel="0" collapsed="false"/>
    <row r="695" customFormat="false" ht="15.75" hidden="true" customHeight="false" outlineLevel="0" collapsed="false"/>
    <row r="696" customFormat="false" ht="15.75" hidden="true" customHeight="false" outlineLevel="0" collapsed="false"/>
    <row r="697" customFormat="false" ht="15.75" hidden="true" customHeight="false" outlineLevel="0" collapsed="false"/>
    <row r="698" customFormat="false" ht="15.75" hidden="true" customHeight="false" outlineLevel="0" collapsed="false"/>
    <row r="699" customFormat="false" ht="15.75" hidden="true" customHeight="false" outlineLevel="0" collapsed="false"/>
    <row r="700" customFormat="false" ht="15.75" hidden="true" customHeight="false" outlineLevel="0" collapsed="false"/>
    <row r="701" customFormat="false" ht="15.75" hidden="true" customHeight="false" outlineLevel="0" collapsed="false"/>
    <row r="702" customFormat="false" ht="15.75" hidden="true" customHeight="false" outlineLevel="0" collapsed="false"/>
    <row r="703" customFormat="false" ht="15.75" hidden="true" customHeight="false" outlineLevel="0" collapsed="false"/>
    <row r="704" customFormat="false" ht="15.75" hidden="true" customHeight="false" outlineLevel="0" collapsed="false"/>
    <row r="705" customFormat="false" ht="15.75" hidden="true" customHeight="false" outlineLevel="0" collapsed="false"/>
    <row r="706" customFormat="false" ht="15.75" hidden="true" customHeight="false" outlineLevel="0" collapsed="false"/>
    <row r="707" customFormat="false" ht="15.75" hidden="true" customHeight="false" outlineLevel="0" collapsed="false"/>
    <row r="708" customFormat="false" ht="15.75" hidden="true" customHeight="false" outlineLevel="0" collapsed="false"/>
    <row r="709" customFormat="false" ht="15.75" hidden="true" customHeight="false" outlineLevel="0" collapsed="false"/>
    <row r="710" customFormat="false" ht="15.75" hidden="true" customHeight="false" outlineLevel="0" collapsed="false"/>
    <row r="711" customFormat="false" ht="15.75" hidden="true" customHeight="false" outlineLevel="0" collapsed="false"/>
    <row r="712" customFormat="false" ht="15.75" hidden="true" customHeight="false" outlineLevel="0" collapsed="false"/>
    <row r="713" customFormat="false" ht="15.75" hidden="true" customHeight="false" outlineLevel="0" collapsed="false"/>
    <row r="714" customFormat="false" ht="15.75" hidden="true" customHeight="false" outlineLevel="0" collapsed="false"/>
    <row r="715" customFormat="false" ht="15.75" hidden="true" customHeight="false" outlineLevel="0" collapsed="false"/>
    <row r="716" customFormat="false" ht="15.75" hidden="true" customHeight="false" outlineLevel="0" collapsed="false"/>
    <row r="717" customFormat="false" ht="15.75" hidden="true" customHeight="false" outlineLevel="0" collapsed="false"/>
    <row r="718" customFormat="false" ht="15.75" hidden="true" customHeight="false" outlineLevel="0" collapsed="false"/>
    <row r="719" customFormat="false" ht="15.75" hidden="true" customHeight="false" outlineLevel="0" collapsed="false"/>
    <row r="720" customFormat="false" ht="15.75" hidden="true" customHeight="false" outlineLevel="0" collapsed="false"/>
    <row r="721" customFormat="false" ht="15.75" hidden="true" customHeight="false" outlineLevel="0" collapsed="false"/>
    <row r="722" customFormat="false" ht="15.75" hidden="true" customHeight="false" outlineLevel="0" collapsed="false"/>
    <row r="723" customFormat="false" ht="15.75" hidden="true" customHeight="false" outlineLevel="0" collapsed="false"/>
    <row r="724" customFormat="false" ht="15.75" hidden="true" customHeight="false" outlineLevel="0" collapsed="false"/>
    <row r="725" customFormat="false" ht="15.75" hidden="true" customHeight="false" outlineLevel="0" collapsed="false"/>
    <row r="726" customFormat="false" ht="15.75" hidden="true" customHeight="false" outlineLevel="0" collapsed="false"/>
    <row r="727" customFormat="false" ht="15.75" hidden="true" customHeight="false" outlineLevel="0" collapsed="false"/>
    <row r="728" customFormat="false" ht="15.75" hidden="true" customHeight="false" outlineLevel="0" collapsed="false"/>
    <row r="729" customFormat="false" ht="15.75" hidden="true" customHeight="false" outlineLevel="0" collapsed="false"/>
    <row r="730" customFormat="false" ht="15.75" hidden="true" customHeight="false" outlineLevel="0" collapsed="false"/>
    <row r="731" customFormat="false" ht="15.75" hidden="true" customHeight="false" outlineLevel="0" collapsed="false"/>
    <row r="732" customFormat="false" ht="15.75" hidden="true" customHeight="false" outlineLevel="0" collapsed="false"/>
    <row r="733" customFormat="false" ht="15.75" hidden="true" customHeight="false" outlineLevel="0" collapsed="false"/>
    <row r="734" customFormat="false" ht="15.75" hidden="true" customHeight="false" outlineLevel="0" collapsed="false"/>
    <row r="735" customFormat="false" ht="15.75" hidden="true" customHeight="false" outlineLevel="0" collapsed="false"/>
    <row r="736" customFormat="false" ht="15.75" hidden="true" customHeight="false" outlineLevel="0" collapsed="false"/>
    <row r="737" customFormat="false" ht="15.75" hidden="true" customHeight="false" outlineLevel="0" collapsed="false"/>
    <row r="738" customFormat="false" ht="15.75" hidden="true" customHeight="false" outlineLevel="0" collapsed="false"/>
    <row r="739" customFormat="false" ht="15.75" hidden="true" customHeight="false" outlineLevel="0" collapsed="false"/>
    <row r="740" customFormat="false" ht="15.75" hidden="true" customHeight="false" outlineLevel="0" collapsed="false"/>
    <row r="741" customFormat="false" ht="15.75" hidden="true" customHeight="false" outlineLevel="0" collapsed="false"/>
    <row r="742" customFormat="false" ht="15.75" hidden="true" customHeight="false" outlineLevel="0" collapsed="false"/>
    <row r="743" customFormat="false" ht="15.75" hidden="true" customHeight="false" outlineLevel="0" collapsed="false"/>
    <row r="744" customFormat="false" ht="15.75" hidden="true" customHeight="false" outlineLevel="0" collapsed="false"/>
    <row r="745" customFormat="false" ht="15.75" hidden="true" customHeight="false" outlineLevel="0" collapsed="false"/>
    <row r="746" customFormat="false" ht="15.75" hidden="true" customHeight="false" outlineLevel="0" collapsed="false"/>
    <row r="747" customFormat="false" ht="15.75" hidden="true" customHeight="false" outlineLevel="0" collapsed="false"/>
    <row r="748" customFormat="false" ht="15.75" hidden="true" customHeight="false" outlineLevel="0" collapsed="false"/>
    <row r="749" customFormat="false" ht="15.75" hidden="true" customHeight="false" outlineLevel="0" collapsed="false"/>
    <row r="750" customFormat="false" ht="15.75" hidden="true" customHeight="false" outlineLevel="0" collapsed="false"/>
    <row r="751" customFormat="false" ht="15.75" hidden="true" customHeight="false" outlineLevel="0" collapsed="false"/>
    <row r="752" customFormat="false" ht="15.75" hidden="true" customHeight="false" outlineLevel="0" collapsed="false"/>
    <row r="753" customFormat="false" ht="15.75" hidden="true" customHeight="false" outlineLevel="0" collapsed="false"/>
    <row r="754" customFormat="false" ht="15.75" hidden="true" customHeight="false" outlineLevel="0" collapsed="false"/>
    <row r="755" customFormat="false" ht="15.75" hidden="true" customHeight="false" outlineLevel="0" collapsed="false"/>
    <row r="756" customFormat="false" ht="15.75" hidden="true" customHeight="false" outlineLevel="0" collapsed="false"/>
    <row r="757" customFormat="false" ht="15.75" hidden="true" customHeight="false" outlineLevel="0" collapsed="false"/>
    <row r="758" customFormat="false" ht="15.75" hidden="true" customHeight="false" outlineLevel="0" collapsed="false"/>
    <row r="759" customFormat="false" ht="15.75" hidden="true" customHeight="false" outlineLevel="0" collapsed="false"/>
    <row r="760" customFormat="false" ht="15.75" hidden="true" customHeight="false" outlineLevel="0" collapsed="false"/>
    <row r="761" customFormat="false" ht="15.75" hidden="true" customHeight="false" outlineLevel="0" collapsed="false"/>
    <row r="762" customFormat="false" ht="15.75" hidden="true" customHeight="false" outlineLevel="0" collapsed="false"/>
    <row r="763" customFormat="false" ht="15.75" hidden="true" customHeight="false" outlineLevel="0" collapsed="false"/>
    <row r="764" customFormat="false" ht="15.75" hidden="true" customHeight="false" outlineLevel="0" collapsed="false"/>
    <row r="765" customFormat="false" ht="15.75" hidden="true" customHeight="false" outlineLevel="0" collapsed="false"/>
    <row r="766" customFormat="false" ht="15.75" hidden="true" customHeight="false" outlineLevel="0" collapsed="false"/>
    <row r="767" customFormat="false" ht="15.75" hidden="true" customHeight="false" outlineLevel="0" collapsed="false"/>
    <row r="768" customFormat="false" ht="15.75" hidden="true" customHeight="false" outlineLevel="0" collapsed="false"/>
    <row r="769" customFormat="false" ht="15.75" hidden="true" customHeight="false" outlineLevel="0" collapsed="false"/>
    <row r="770" customFormat="false" ht="15.75" hidden="true" customHeight="false" outlineLevel="0" collapsed="false"/>
    <row r="771" customFormat="false" ht="15.75" hidden="true" customHeight="false" outlineLevel="0" collapsed="false"/>
    <row r="772" customFormat="false" ht="15.75" hidden="true" customHeight="false" outlineLevel="0" collapsed="false"/>
    <row r="773" customFormat="false" ht="15.75" hidden="true" customHeight="false" outlineLevel="0" collapsed="false"/>
    <row r="774" customFormat="false" ht="15.75" hidden="true" customHeight="false" outlineLevel="0" collapsed="false"/>
    <row r="775" customFormat="false" ht="15.75" hidden="true" customHeight="false" outlineLevel="0" collapsed="false"/>
    <row r="776" customFormat="false" ht="15.75" hidden="true" customHeight="false" outlineLevel="0" collapsed="false"/>
    <row r="777" customFormat="false" ht="15.75" hidden="true" customHeight="false" outlineLevel="0" collapsed="false"/>
    <row r="778" customFormat="false" ht="15.75" hidden="true" customHeight="false" outlineLevel="0" collapsed="false"/>
    <row r="779" customFormat="false" ht="15.75" hidden="true" customHeight="false" outlineLevel="0" collapsed="false"/>
    <row r="780" customFormat="false" ht="15.75" hidden="true" customHeight="false" outlineLevel="0" collapsed="false"/>
    <row r="781" customFormat="false" ht="15.75" hidden="true" customHeight="false" outlineLevel="0" collapsed="false"/>
    <row r="782" customFormat="false" ht="15.75" hidden="true" customHeight="false" outlineLevel="0" collapsed="false"/>
    <row r="783" customFormat="false" ht="15.75" hidden="true" customHeight="false" outlineLevel="0" collapsed="false"/>
    <row r="784" customFormat="false" ht="15.75" hidden="true" customHeight="false" outlineLevel="0" collapsed="false"/>
    <row r="785" customFormat="false" ht="15.75" hidden="true" customHeight="false" outlineLevel="0" collapsed="false"/>
    <row r="786" customFormat="false" ht="15.75" hidden="true" customHeight="false" outlineLevel="0" collapsed="false"/>
    <row r="787" customFormat="false" ht="15.75" hidden="true" customHeight="false" outlineLevel="0" collapsed="false"/>
    <row r="788" customFormat="false" ht="15.75" hidden="true" customHeight="false" outlineLevel="0" collapsed="false"/>
    <row r="789" customFormat="false" ht="15.75" hidden="true" customHeight="false" outlineLevel="0" collapsed="false"/>
    <row r="790" customFormat="false" ht="15.75" hidden="true" customHeight="false" outlineLevel="0" collapsed="false"/>
    <row r="791" customFormat="false" ht="15.75" hidden="true" customHeight="false" outlineLevel="0" collapsed="false"/>
    <row r="792" customFormat="false" ht="15.75" hidden="true" customHeight="false" outlineLevel="0" collapsed="false"/>
    <row r="793" customFormat="false" ht="15.75" hidden="true" customHeight="false" outlineLevel="0" collapsed="false"/>
    <row r="794" customFormat="false" ht="15.75" hidden="true" customHeight="false" outlineLevel="0" collapsed="false"/>
    <row r="795" customFormat="false" ht="15.75" hidden="true" customHeight="false" outlineLevel="0" collapsed="false"/>
    <row r="796" customFormat="false" ht="15.75" hidden="true" customHeight="false" outlineLevel="0" collapsed="false"/>
    <row r="797" customFormat="false" ht="15.75" hidden="true" customHeight="false" outlineLevel="0" collapsed="false"/>
    <row r="798" customFormat="false" ht="15.75" hidden="true" customHeight="false" outlineLevel="0" collapsed="false"/>
    <row r="799" customFormat="false" ht="15.75" hidden="true" customHeight="false" outlineLevel="0" collapsed="false"/>
    <row r="800" customFormat="false" ht="15.75" hidden="true" customHeight="false" outlineLevel="0" collapsed="false"/>
    <row r="801" customFormat="false" ht="15.75" hidden="true" customHeight="false" outlineLevel="0" collapsed="false"/>
    <row r="802" customFormat="false" ht="15.75" hidden="true" customHeight="false" outlineLevel="0" collapsed="false"/>
    <row r="803" customFormat="false" ht="15.75" hidden="true" customHeight="false" outlineLevel="0" collapsed="false"/>
    <row r="804" customFormat="false" ht="15.75" hidden="true" customHeight="false" outlineLevel="0" collapsed="false"/>
    <row r="805" customFormat="false" ht="15.75" hidden="true" customHeight="false" outlineLevel="0" collapsed="false"/>
    <row r="806" customFormat="false" ht="15.75" hidden="true" customHeight="false" outlineLevel="0" collapsed="false"/>
    <row r="807" customFormat="false" ht="15.75" hidden="true" customHeight="false" outlineLevel="0" collapsed="false"/>
    <row r="808" customFormat="false" ht="15.75" hidden="true" customHeight="false" outlineLevel="0" collapsed="false"/>
    <row r="809" customFormat="false" ht="15.75" hidden="true" customHeight="false" outlineLevel="0" collapsed="false"/>
    <row r="810" customFormat="false" ht="15.75" hidden="true" customHeight="false" outlineLevel="0" collapsed="false"/>
    <row r="811" customFormat="false" ht="15.75" hidden="true" customHeight="false" outlineLevel="0" collapsed="false"/>
    <row r="812" customFormat="false" ht="15.75" hidden="true" customHeight="false" outlineLevel="0" collapsed="false"/>
    <row r="813" customFormat="false" ht="15.75" hidden="true" customHeight="false" outlineLevel="0" collapsed="false"/>
    <row r="814" customFormat="false" ht="15.75" hidden="true" customHeight="false" outlineLevel="0" collapsed="false"/>
    <row r="815" customFormat="false" ht="15.75" hidden="true" customHeight="false" outlineLevel="0" collapsed="false"/>
    <row r="816" customFormat="false" ht="15.75" hidden="true" customHeight="false" outlineLevel="0" collapsed="false"/>
    <row r="817" customFormat="false" ht="15.75" hidden="true" customHeight="false" outlineLevel="0" collapsed="false"/>
    <row r="818" customFormat="false" ht="15.75" hidden="true" customHeight="false" outlineLevel="0" collapsed="false"/>
    <row r="819" customFormat="false" ht="15.75" hidden="true" customHeight="false" outlineLevel="0" collapsed="false"/>
    <row r="820" customFormat="false" ht="15.75" hidden="true" customHeight="false" outlineLevel="0" collapsed="false"/>
    <row r="821" customFormat="false" ht="15.75" hidden="true" customHeight="false" outlineLevel="0" collapsed="false"/>
    <row r="822" customFormat="false" ht="15.75" hidden="true" customHeight="false" outlineLevel="0" collapsed="false"/>
    <row r="823" customFormat="false" ht="15.75" hidden="true" customHeight="false" outlineLevel="0" collapsed="false"/>
    <row r="824" customFormat="false" ht="15.75" hidden="true" customHeight="false" outlineLevel="0" collapsed="false"/>
    <row r="825" customFormat="false" ht="15.75" hidden="true" customHeight="false" outlineLevel="0" collapsed="false"/>
    <row r="826" customFormat="false" ht="15.75" hidden="true" customHeight="false" outlineLevel="0" collapsed="false"/>
    <row r="827" customFormat="false" ht="15.75" hidden="true" customHeight="false" outlineLevel="0" collapsed="false"/>
    <row r="828" customFormat="false" ht="15.75" hidden="true" customHeight="false" outlineLevel="0" collapsed="false"/>
    <row r="829" customFormat="false" ht="15.75" hidden="true" customHeight="false" outlineLevel="0" collapsed="false"/>
    <row r="830" customFormat="false" ht="15.75" hidden="true" customHeight="false" outlineLevel="0" collapsed="false"/>
    <row r="831" customFormat="false" ht="15.75" hidden="true" customHeight="false" outlineLevel="0" collapsed="false"/>
    <row r="832" customFormat="false" ht="15.75" hidden="true" customHeight="false" outlineLevel="0" collapsed="false"/>
    <row r="833" customFormat="false" ht="15.75" hidden="true" customHeight="false" outlineLevel="0" collapsed="false"/>
    <row r="834" customFormat="false" ht="15.75" hidden="true" customHeight="false" outlineLevel="0" collapsed="false"/>
    <row r="835" customFormat="false" ht="15.75" hidden="true" customHeight="false" outlineLevel="0" collapsed="false"/>
    <row r="836" customFormat="false" ht="15.75" hidden="true" customHeight="false" outlineLevel="0" collapsed="false"/>
    <row r="837" customFormat="false" ht="15.75" hidden="true" customHeight="false" outlineLevel="0" collapsed="false"/>
    <row r="838" customFormat="false" ht="15.75" hidden="true" customHeight="false" outlineLevel="0" collapsed="false"/>
    <row r="839" customFormat="false" ht="15.75" hidden="true" customHeight="false" outlineLevel="0" collapsed="false"/>
    <row r="840" customFormat="false" ht="15.75" hidden="true" customHeight="false" outlineLevel="0" collapsed="false"/>
    <row r="841" customFormat="false" ht="15.75" hidden="true" customHeight="false" outlineLevel="0" collapsed="false"/>
    <row r="842" customFormat="false" ht="15.75" hidden="true" customHeight="false" outlineLevel="0" collapsed="false"/>
    <row r="843" customFormat="false" ht="15.75" hidden="true" customHeight="false" outlineLevel="0" collapsed="false"/>
    <row r="844" customFormat="false" ht="15.75" hidden="true" customHeight="false" outlineLevel="0" collapsed="false"/>
    <row r="845" customFormat="false" ht="15.75" hidden="true" customHeight="false" outlineLevel="0" collapsed="false"/>
    <row r="846" customFormat="false" ht="15.75" hidden="true" customHeight="false" outlineLevel="0" collapsed="false"/>
    <row r="847" customFormat="false" ht="15.75" hidden="true" customHeight="false" outlineLevel="0" collapsed="false"/>
    <row r="848" customFormat="false" ht="15.75" hidden="true" customHeight="false" outlineLevel="0" collapsed="false"/>
    <row r="849" customFormat="false" ht="15.75" hidden="true" customHeight="false" outlineLevel="0" collapsed="false"/>
    <row r="850" customFormat="false" ht="15.75" hidden="true" customHeight="false" outlineLevel="0" collapsed="false"/>
    <row r="851" customFormat="false" ht="15.75" hidden="true" customHeight="false" outlineLevel="0" collapsed="false"/>
    <row r="852" customFormat="false" ht="15.75" hidden="true" customHeight="false" outlineLevel="0" collapsed="false"/>
    <row r="853" customFormat="false" ht="15.75" hidden="true" customHeight="false" outlineLevel="0" collapsed="false"/>
    <row r="854" customFormat="false" ht="15.75" hidden="true" customHeight="false" outlineLevel="0" collapsed="false"/>
    <row r="855" customFormat="false" ht="15.75" hidden="true" customHeight="false" outlineLevel="0" collapsed="false"/>
    <row r="856" customFormat="false" ht="15.75" hidden="true" customHeight="false" outlineLevel="0" collapsed="false"/>
    <row r="857" customFormat="false" ht="15.75" hidden="true" customHeight="false" outlineLevel="0" collapsed="false"/>
    <row r="858" customFormat="false" ht="15.75" hidden="true" customHeight="false" outlineLevel="0" collapsed="false"/>
    <row r="859" customFormat="false" ht="15.75" hidden="true" customHeight="false" outlineLevel="0" collapsed="false"/>
    <row r="860" customFormat="false" ht="15.75" hidden="true" customHeight="false" outlineLevel="0" collapsed="false"/>
    <row r="861" customFormat="false" ht="15.75" hidden="true" customHeight="false" outlineLevel="0" collapsed="false"/>
    <row r="862" customFormat="false" ht="15.75" hidden="true" customHeight="false" outlineLevel="0" collapsed="false"/>
    <row r="863" customFormat="false" ht="15.75" hidden="true" customHeight="false" outlineLevel="0" collapsed="false"/>
    <row r="864" customFormat="false" ht="15.75" hidden="true" customHeight="false" outlineLevel="0" collapsed="false"/>
    <row r="865" customFormat="false" ht="15.75" hidden="true" customHeight="false" outlineLevel="0" collapsed="false"/>
    <row r="866" customFormat="false" ht="15.75" hidden="true" customHeight="false" outlineLevel="0" collapsed="false"/>
    <row r="867" customFormat="false" ht="15.75" hidden="true" customHeight="false" outlineLevel="0" collapsed="false"/>
    <row r="868" customFormat="false" ht="15.75" hidden="true" customHeight="false" outlineLevel="0" collapsed="false"/>
    <row r="869" customFormat="false" ht="15.75" hidden="true" customHeight="false" outlineLevel="0" collapsed="false"/>
    <row r="870" customFormat="false" ht="15.75" hidden="true" customHeight="false" outlineLevel="0" collapsed="false"/>
    <row r="871" customFormat="false" ht="15.75" hidden="true" customHeight="false" outlineLevel="0" collapsed="false"/>
    <row r="872" customFormat="false" ht="15.75" hidden="true" customHeight="false" outlineLevel="0" collapsed="false"/>
    <row r="873" customFormat="false" ht="15.75" hidden="true" customHeight="false" outlineLevel="0" collapsed="false"/>
    <row r="874" customFormat="false" ht="15.75" hidden="true" customHeight="false" outlineLevel="0" collapsed="false"/>
    <row r="875" customFormat="false" ht="15.75" hidden="true" customHeight="false" outlineLevel="0" collapsed="false"/>
    <row r="876" customFormat="false" ht="15.75" hidden="true" customHeight="false" outlineLevel="0" collapsed="false"/>
    <row r="877" customFormat="false" ht="15.75" hidden="true" customHeight="false" outlineLevel="0" collapsed="false"/>
    <row r="878" customFormat="false" ht="15.75" hidden="true" customHeight="false" outlineLevel="0" collapsed="false"/>
    <row r="879" customFormat="false" ht="15.75" hidden="true" customHeight="false" outlineLevel="0" collapsed="false"/>
    <row r="880" customFormat="false" ht="15.75" hidden="true" customHeight="false" outlineLevel="0" collapsed="false"/>
    <row r="881" customFormat="false" ht="15.75" hidden="true" customHeight="false" outlineLevel="0" collapsed="false"/>
    <row r="882" customFormat="false" ht="15.75" hidden="true" customHeight="false" outlineLevel="0" collapsed="false"/>
    <row r="883" customFormat="false" ht="15.75" hidden="true" customHeight="false" outlineLevel="0" collapsed="false"/>
    <row r="884" customFormat="false" ht="15.75" hidden="true" customHeight="false" outlineLevel="0" collapsed="false"/>
    <row r="885" customFormat="false" ht="15.75" hidden="true" customHeight="false" outlineLevel="0" collapsed="false"/>
    <row r="886" customFormat="false" ht="15.75" hidden="true" customHeight="false" outlineLevel="0" collapsed="false"/>
    <row r="887" customFormat="false" ht="15.75" hidden="true" customHeight="false" outlineLevel="0" collapsed="false"/>
    <row r="888" customFormat="false" ht="15.75" hidden="true" customHeight="false" outlineLevel="0" collapsed="false"/>
    <row r="889" customFormat="false" ht="15.75" hidden="true" customHeight="false" outlineLevel="0" collapsed="false"/>
    <row r="890" customFormat="false" ht="15.75" hidden="true" customHeight="false" outlineLevel="0" collapsed="false"/>
    <row r="891" customFormat="false" ht="15.75" hidden="true" customHeight="false" outlineLevel="0" collapsed="false"/>
    <row r="892" customFormat="false" ht="15.75" hidden="true" customHeight="false" outlineLevel="0" collapsed="false"/>
    <row r="893" customFormat="false" ht="15.75" hidden="true" customHeight="false" outlineLevel="0" collapsed="false"/>
    <row r="894" customFormat="false" ht="15.75" hidden="true" customHeight="false" outlineLevel="0" collapsed="false"/>
    <row r="895" customFormat="false" ht="15.75" hidden="true" customHeight="false" outlineLevel="0" collapsed="false"/>
    <row r="896" customFormat="false" ht="15.75" hidden="true" customHeight="false" outlineLevel="0" collapsed="false"/>
    <row r="897" customFormat="false" ht="15.75" hidden="true" customHeight="false" outlineLevel="0" collapsed="false"/>
    <row r="898" customFormat="false" ht="15.75" hidden="true" customHeight="false" outlineLevel="0" collapsed="false"/>
    <row r="899" customFormat="false" ht="15.75" hidden="true" customHeight="false" outlineLevel="0" collapsed="false"/>
    <row r="900" customFormat="false" ht="15.75" hidden="true" customHeight="false" outlineLevel="0" collapsed="false"/>
    <row r="901" customFormat="false" ht="15.75" hidden="true" customHeight="false" outlineLevel="0" collapsed="false"/>
    <row r="902" customFormat="false" ht="15.75" hidden="true" customHeight="false" outlineLevel="0" collapsed="false"/>
    <row r="903" customFormat="false" ht="15.75" hidden="true" customHeight="false" outlineLevel="0" collapsed="false"/>
    <row r="904" customFormat="false" ht="15.75" hidden="true" customHeight="false" outlineLevel="0" collapsed="false"/>
    <row r="905" customFormat="false" ht="15.75" hidden="true" customHeight="false" outlineLevel="0" collapsed="false"/>
    <row r="906" customFormat="false" ht="15.75" hidden="true" customHeight="false" outlineLevel="0" collapsed="false"/>
    <row r="907" customFormat="false" ht="15.75" hidden="true" customHeight="false" outlineLevel="0" collapsed="false"/>
    <row r="908" customFormat="false" ht="15.75" hidden="true" customHeight="false" outlineLevel="0" collapsed="false"/>
    <row r="909" customFormat="false" ht="15.75" hidden="true" customHeight="false" outlineLevel="0" collapsed="false"/>
    <row r="910" customFormat="false" ht="15.75" hidden="true" customHeight="false" outlineLevel="0" collapsed="false"/>
    <row r="911" customFormat="false" ht="15.75" hidden="true" customHeight="false" outlineLevel="0" collapsed="false"/>
    <row r="912" customFormat="false" ht="15.75" hidden="true" customHeight="false" outlineLevel="0" collapsed="false"/>
    <row r="913" customFormat="false" ht="15.75" hidden="true" customHeight="false" outlineLevel="0" collapsed="false"/>
    <row r="914" customFormat="false" ht="15.75" hidden="true" customHeight="false" outlineLevel="0" collapsed="false"/>
    <row r="915" customFormat="false" ht="15.75" hidden="true" customHeight="false" outlineLevel="0" collapsed="false"/>
    <row r="916" customFormat="false" ht="15.75" hidden="true" customHeight="false" outlineLevel="0" collapsed="false"/>
    <row r="917" customFormat="false" ht="15.75" hidden="true" customHeight="false" outlineLevel="0" collapsed="false"/>
    <row r="918" customFormat="false" ht="15.75" hidden="true" customHeight="false" outlineLevel="0" collapsed="false"/>
    <row r="919" customFormat="false" ht="15.75" hidden="true" customHeight="false" outlineLevel="0" collapsed="false"/>
    <row r="920" customFormat="false" ht="15.75" hidden="true" customHeight="false" outlineLevel="0" collapsed="false"/>
    <row r="921" customFormat="false" ht="15.75" hidden="true" customHeight="false" outlineLevel="0" collapsed="false"/>
    <row r="922" customFormat="false" ht="15.75" hidden="true" customHeight="false" outlineLevel="0" collapsed="false"/>
    <row r="923" customFormat="false" ht="15.75" hidden="true" customHeight="false" outlineLevel="0" collapsed="false"/>
    <row r="924" customFormat="false" ht="15.75" hidden="true" customHeight="false" outlineLevel="0" collapsed="false"/>
    <row r="925" customFormat="false" ht="15.75" hidden="true" customHeight="false" outlineLevel="0" collapsed="false"/>
    <row r="926" customFormat="false" ht="15.75" hidden="true" customHeight="false" outlineLevel="0" collapsed="false"/>
    <row r="927" customFormat="false" ht="15.75" hidden="true" customHeight="false" outlineLevel="0" collapsed="false"/>
    <row r="928" customFormat="false" ht="15.75" hidden="true" customHeight="false" outlineLevel="0" collapsed="false"/>
    <row r="929" customFormat="false" ht="15.75" hidden="true" customHeight="false" outlineLevel="0" collapsed="false"/>
    <row r="930" customFormat="false" ht="15.75" hidden="true" customHeight="false" outlineLevel="0" collapsed="false"/>
    <row r="931" customFormat="false" ht="15.75" hidden="true" customHeight="false" outlineLevel="0" collapsed="false"/>
    <row r="932" customFormat="false" ht="15.75" hidden="true" customHeight="false" outlineLevel="0" collapsed="false"/>
    <row r="933" customFormat="false" ht="15.75" hidden="true" customHeight="false" outlineLevel="0" collapsed="false"/>
    <row r="934" customFormat="false" ht="15.75" hidden="true" customHeight="false" outlineLevel="0" collapsed="false"/>
    <row r="935" customFormat="false" ht="15.75" hidden="true" customHeight="false" outlineLevel="0" collapsed="false"/>
    <row r="936" customFormat="false" ht="15.75" hidden="true" customHeight="false" outlineLevel="0" collapsed="false"/>
    <row r="937" customFormat="false" ht="15.75" hidden="true" customHeight="false" outlineLevel="0" collapsed="false"/>
    <row r="938" customFormat="false" ht="15.75" hidden="true" customHeight="false" outlineLevel="0" collapsed="false"/>
    <row r="939" customFormat="false" ht="15.75" hidden="true" customHeight="false" outlineLevel="0" collapsed="false"/>
    <row r="940" customFormat="false" ht="15.75" hidden="true" customHeight="false" outlineLevel="0" collapsed="false"/>
    <row r="941" customFormat="false" ht="15.75" hidden="true" customHeight="false" outlineLevel="0" collapsed="false"/>
    <row r="942" customFormat="false" ht="15.75" hidden="true" customHeight="false" outlineLevel="0" collapsed="false"/>
    <row r="943" customFormat="false" ht="15.75" hidden="true" customHeight="false" outlineLevel="0" collapsed="false"/>
    <row r="944" customFormat="false" ht="15.75" hidden="true" customHeight="false" outlineLevel="0" collapsed="false"/>
    <row r="945" customFormat="false" ht="15.75" hidden="true" customHeight="false" outlineLevel="0" collapsed="false"/>
    <row r="946" customFormat="false" ht="15.75" hidden="true" customHeight="false" outlineLevel="0" collapsed="false"/>
    <row r="947" customFormat="false" ht="15.75" hidden="true" customHeight="false" outlineLevel="0" collapsed="false"/>
    <row r="948" customFormat="false" ht="15.75" hidden="true" customHeight="false" outlineLevel="0" collapsed="false"/>
    <row r="949" customFormat="false" ht="15.75" hidden="true" customHeight="false" outlineLevel="0" collapsed="false"/>
    <row r="950" customFormat="false" ht="15.75" hidden="true" customHeight="false" outlineLevel="0" collapsed="false"/>
    <row r="951" customFormat="false" ht="15.75" hidden="true" customHeight="false" outlineLevel="0" collapsed="false"/>
    <row r="952" customFormat="false" ht="15.75" hidden="true" customHeight="false" outlineLevel="0" collapsed="false"/>
    <row r="953" customFormat="false" ht="15.75" hidden="true" customHeight="false" outlineLevel="0" collapsed="false"/>
    <row r="954" customFormat="false" ht="15.75" hidden="true" customHeight="false" outlineLevel="0" collapsed="false"/>
    <row r="955" customFormat="false" ht="15.75" hidden="true" customHeight="false" outlineLevel="0" collapsed="false"/>
    <row r="956" customFormat="false" ht="15.75" hidden="true" customHeight="false" outlineLevel="0" collapsed="false"/>
    <row r="957" customFormat="false" ht="15.75" hidden="true" customHeight="false" outlineLevel="0" collapsed="false"/>
    <row r="958" customFormat="false" ht="15.75" hidden="true" customHeight="false" outlineLevel="0" collapsed="false"/>
    <row r="959" customFormat="false" ht="15.75" hidden="true" customHeight="false" outlineLevel="0" collapsed="false"/>
    <row r="960" customFormat="false" ht="15.75" hidden="true" customHeight="false" outlineLevel="0" collapsed="false"/>
    <row r="961" customFormat="false" ht="15.75" hidden="true" customHeight="false" outlineLevel="0" collapsed="false"/>
    <row r="962" customFormat="false" ht="15.75" hidden="true" customHeight="false" outlineLevel="0" collapsed="false"/>
    <row r="963" customFormat="false" ht="15.75" hidden="true" customHeight="false" outlineLevel="0" collapsed="false"/>
    <row r="964" customFormat="false" ht="15.75" hidden="true" customHeight="false" outlineLevel="0" collapsed="false"/>
    <row r="965" customFormat="false" ht="15.75" hidden="true" customHeight="false" outlineLevel="0" collapsed="false"/>
    <row r="966" customFormat="false" ht="15.75" hidden="true" customHeight="false" outlineLevel="0" collapsed="false"/>
    <row r="967" customFormat="false" ht="15.75" hidden="true" customHeight="false" outlineLevel="0" collapsed="false"/>
    <row r="968" customFormat="false" ht="15.75" hidden="true" customHeight="false" outlineLevel="0" collapsed="false"/>
    <row r="969" customFormat="false" ht="15.75" hidden="true" customHeight="false" outlineLevel="0" collapsed="false"/>
    <row r="970" customFormat="false" ht="15.75" hidden="true" customHeight="false" outlineLevel="0" collapsed="false"/>
    <row r="971" customFormat="false" ht="15.75" hidden="true" customHeight="false" outlineLevel="0" collapsed="false"/>
    <row r="972" customFormat="false" ht="15.75" hidden="true" customHeight="false" outlineLevel="0" collapsed="false"/>
    <row r="973" customFormat="false" ht="15.75" hidden="true" customHeight="false" outlineLevel="0" collapsed="false"/>
    <row r="974" customFormat="false" ht="15.75" hidden="true" customHeight="false" outlineLevel="0" collapsed="false"/>
    <row r="975" customFormat="false" ht="15.75" hidden="true" customHeight="false" outlineLevel="0" collapsed="false"/>
    <row r="976" customFormat="false" ht="15.75" hidden="true" customHeight="false" outlineLevel="0" collapsed="false"/>
    <row r="977" customFormat="false" ht="15.75" hidden="true" customHeight="false" outlineLevel="0" collapsed="false"/>
    <row r="978" customFormat="false" ht="15.75" hidden="true" customHeight="false" outlineLevel="0" collapsed="false"/>
    <row r="979" customFormat="false" ht="15.75" hidden="true" customHeight="false" outlineLevel="0" collapsed="false"/>
    <row r="980" customFormat="false" ht="15.75" hidden="true" customHeight="false" outlineLevel="0" collapsed="false"/>
    <row r="981" customFormat="false" ht="15.75" hidden="true" customHeight="false" outlineLevel="0" collapsed="false"/>
    <row r="982" customFormat="false" ht="15.75" hidden="true" customHeight="false" outlineLevel="0" collapsed="false"/>
    <row r="983" customFormat="false" ht="15.75" hidden="true" customHeight="false" outlineLevel="0" collapsed="false"/>
    <row r="984" customFormat="false" ht="15.75" hidden="true" customHeight="false" outlineLevel="0" collapsed="false"/>
    <row r="985" customFormat="false" ht="15.75" hidden="true" customHeight="false" outlineLevel="0" collapsed="false"/>
    <row r="986" customFormat="false" ht="15.75" hidden="true" customHeight="false" outlineLevel="0" collapsed="false"/>
    <row r="987" customFormat="false" ht="15.75" hidden="true" customHeight="false" outlineLevel="0" collapsed="false"/>
    <row r="988" customFormat="false" ht="15.75" hidden="true" customHeight="false" outlineLevel="0" collapsed="false"/>
    <row r="989" customFormat="false" ht="15.75" hidden="true" customHeight="false" outlineLevel="0" collapsed="false"/>
    <row r="990" customFormat="false" ht="15.75" hidden="true" customHeight="false" outlineLevel="0" collapsed="false"/>
    <row r="991" customFormat="false" ht="15.75" hidden="true" customHeight="false" outlineLevel="0" collapsed="false"/>
    <row r="992" customFormat="false" ht="15.75" hidden="true" customHeight="false" outlineLevel="0" collapsed="false"/>
    <row r="993" customFormat="false" ht="15.75" hidden="true" customHeight="false" outlineLevel="0" collapsed="false"/>
    <row r="994" customFormat="false" ht="15.75" hidden="true" customHeight="false" outlineLevel="0" collapsed="false"/>
    <row r="995" customFormat="false" ht="15.75" hidden="true" customHeight="false" outlineLevel="0" collapsed="false"/>
    <row r="996" customFormat="false" ht="15.75" hidden="true" customHeight="false" outlineLevel="0" collapsed="false"/>
    <row r="997" customFormat="false" ht="15.75" hidden="true" customHeight="false" outlineLevel="0" collapsed="false"/>
    <row r="998" customFormat="false" ht="15.75" hidden="true" customHeight="false" outlineLevel="0" collapsed="false"/>
    <row r="999" customFormat="false" ht="15.75" hidden="true" customHeight="false" outlineLevel="0" collapsed="false"/>
    <row r="1000" customFormat="false" ht="15.75" hidden="true" customHeight="false" outlineLevel="0" collapsed="false"/>
    <row r="1001" customFormat="false" ht="15.75" hidden="true" customHeight="false" outlineLevel="0" collapsed="false"/>
    <row r="1002" customFormat="false" ht="15.75" hidden="true" customHeight="false" outlineLevel="0" collapsed="false"/>
    <row r="1003" customFormat="false" ht="15.75" hidden="true" customHeight="false" outlineLevel="0" collapsed="false"/>
    <row r="1004" customFormat="false" ht="15.75" hidden="true" customHeight="false" outlineLevel="0" collapsed="false"/>
    <row r="1005" customFormat="false" ht="15.75" hidden="true" customHeight="false" outlineLevel="0" collapsed="false"/>
    <row r="1006" customFormat="false" ht="15.75" hidden="true" customHeight="false" outlineLevel="0" collapsed="false"/>
    <row r="1007" customFormat="false" ht="15.75" hidden="true" customHeight="false" outlineLevel="0" collapsed="false"/>
    <row r="1008" customFormat="false" ht="15.75" hidden="true" customHeight="false" outlineLevel="0" collapsed="false"/>
    <row r="1009" customFormat="false" ht="15.75" hidden="true" customHeight="false" outlineLevel="0" collapsed="false"/>
    <row r="1010" customFormat="false" ht="15.75" hidden="true" customHeight="false" outlineLevel="0" collapsed="false"/>
    <row r="1011" customFormat="false" ht="15.75" hidden="true" customHeight="false" outlineLevel="0" collapsed="false"/>
    <row r="1012" customFormat="false" ht="15.75" hidden="true" customHeight="false" outlineLevel="0" collapsed="false"/>
    <row r="1013" customFormat="false" ht="15.75" hidden="true" customHeight="false" outlineLevel="0" collapsed="false"/>
    <row r="1014" customFormat="false" ht="15.75" hidden="true" customHeight="false" outlineLevel="0" collapsed="false"/>
    <row r="1015" customFormat="false" ht="15.75" hidden="true" customHeight="false" outlineLevel="0" collapsed="false"/>
    <row r="1016" customFormat="false" ht="15.75" hidden="true" customHeight="false" outlineLevel="0" collapsed="false"/>
    <row r="1017" customFormat="false" ht="15.75" hidden="true" customHeight="false" outlineLevel="0" collapsed="false"/>
    <row r="1018" customFormat="false" ht="15.75" hidden="true" customHeight="false" outlineLevel="0" collapsed="false"/>
    <row r="1019" customFormat="false" ht="15.75" hidden="true" customHeight="false" outlineLevel="0" collapsed="false"/>
    <row r="1020" customFormat="false" ht="15.75" hidden="true" customHeight="false" outlineLevel="0" collapsed="false"/>
    <row r="1021" customFormat="false" ht="15.75" hidden="true" customHeight="false" outlineLevel="0" collapsed="false"/>
    <row r="1022" customFormat="false" ht="15.75" hidden="true" customHeight="false" outlineLevel="0" collapsed="false"/>
    <row r="1023" customFormat="false" ht="15.75" hidden="true" customHeight="false" outlineLevel="0" collapsed="false"/>
    <row r="1024" customFormat="false" ht="15.75" hidden="true" customHeight="false" outlineLevel="0" collapsed="false"/>
    <row r="1025" customFormat="false" ht="15.75" hidden="true" customHeight="false" outlineLevel="0" collapsed="false"/>
  </sheetData>
  <autoFilter ref="A1:A1025">
    <filterColumn colId="0">
      <filters>
        <filter val="TRUE"/>
      </filters>
    </filterColumn>
  </autoFilter>
  <mergeCells count="96">
    <mergeCell ref="B1:C1"/>
    <mergeCell ref="B2:I20"/>
    <mergeCell ref="K2:M9"/>
    <mergeCell ref="N2:U4"/>
    <mergeCell ref="N5:U9"/>
    <mergeCell ref="J10:O11"/>
    <mergeCell ref="P10:T11"/>
    <mergeCell ref="J12:O13"/>
    <mergeCell ref="P12:T13"/>
    <mergeCell ref="U12:V13"/>
    <mergeCell ref="K14:U18"/>
    <mergeCell ref="M19:O19"/>
    <mergeCell ref="P19:T19"/>
    <mergeCell ref="M20:O20"/>
    <mergeCell ref="P20:T20"/>
    <mergeCell ref="D21:G22"/>
    <mergeCell ref="H21:I21"/>
    <mergeCell ref="K22:M28"/>
    <mergeCell ref="H23:J27"/>
    <mergeCell ref="O23:O24"/>
    <mergeCell ref="P23:T24"/>
    <mergeCell ref="B24:G25"/>
    <mergeCell ref="O25:U28"/>
    <mergeCell ref="B26:G26"/>
    <mergeCell ref="K29:M35"/>
    <mergeCell ref="H30:J34"/>
    <mergeCell ref="O30:O31"/>
    <mergeCell ref="P30:T31"/>
    <mergeCell ref="B31:G32"/>
    <mergeCell ref="O32:U35"/>
    <mergeCell ref="B33:G33"/>
    <mergeCell ref="K36:M42"/>
    <mergeCell ref="H37:J41"/>
    <mergeCell ref="O37:O38"/>
    <mergeCell ref="P37:T38"/>
    <mergeCell ref="B38:G39"/>
    <mergeCell ref="O39:U42"/>
    <mergeCell ref="B40:G40"/>
    <mergeCell ref="D45:S46"/>
    <mergeCell ref="B47:G60"/>
    <mergeCell ref="H47:K55"/>
    <mergeCell ref="L47:U48"/>
    <mergeCell ref="L49:U55"/>
    <mergeCell ref="J57:K57"/>
    <mergeCell ref="L57:M57"/>
    <mergeCell ref="N57:O57"/>
    <mergeCell ref="P57:Q57"/>
    <mergeCell ref="J58:K59"/>
    <mergeCell ref="L58:M58"/>
    <mergeCell ref="N58:O59"/>
    <mergeCell ref="P58:Q59"/>
    <mergeCell ref="D61:S62"/>
    <mergeCell ref="B63:G76"/>
    <mergeCell ref="H63:K71"/>
    <mergeCell ref="L63:U64"/>
    <mergeCell ref="L65:U71"/>
    <mergeCell ref="J73:K73"/>
    <mergeCell ref="L73:M73"/>
    <mergeCell ref="N73:O73"/>
    <mergeCell ref="P73:Q73"/>
    <mergeCell ref="J74:K75"/>
    <mergeCell ref="L74:M74"/>
    <mergeCell ref="N74:O75"/>
    <mergeCell ref="P74:Q75"/>
    <mergeCell ref="D77:S78"/>
    <mergeCell ref="B79:G92"/>
    <mergeCell ref="H79:K87"/>
    <mergeCell ref="L79:U80"/>
    <mergeCell ref="L81:U87"/>
    <mergeCell ref="J89:K89"/>
    <mergeCell ref="L89:M89"/>
    <mergeCell ref="N89:O89"/>
    <mergeCell ref="P89:Q89"/>
    <mergeCell ref="J90:K91"/>
    <mergeCell ref="L90:M90"/>
    <mergeCell ref="N90:O91"/>
    <mergeCell ref="P90:Q91"/>
    <mergeCell ref="D93:S94"/>
    <mergeCell ref="B95:G108"/>
    <mergeCell ref="H95:K103"/>
    <mergeCell ref="L95:U96"/>
    <mergeCell ref="L97:U103"/>
    <mergeCell ref="J105:K105"/>
    <mergeCell ref="L105:M105"/>
    <mergeCell ref="N105:O105"/>
    <mergeCell ref="P105:Q105"/>
    <mergeCell ref="J106:K107"/>
    <mergeCell ref="L106:M106"/>
    <mergeCell ref="N106:O107"/>
    <mergeCell ref="P106:Q107"/>
    <mergeCell ref="F111:Q111"/>
    <mergeCell ref="F112:Q112"/>
    <mergeCell ref="F114:Q114"/>
    <mergeCell ref="F115:Q115"/>
    <mergeCell ref="F116:Q116"/>
    <mergeCell ref="F117:Q117"/>
  </mergeCells>
  <conditionalFormatting sqref="N38:N44 O39:S44 V41:AD42 AE41 X50:AC51 V53:AC60 AD53:AE57 S56:S60 J57:Q60 R58:R60 T60:T62 AF63:AF64 AG64:AJ64 W66:AE67 AA69:AH74 R72:S76 J73:Q76 T76:T78 L81:S92 T81:Z82 AG81:AJ81 J88:K92 T93:T114 L95:R110 S95:S109 U97:U98 J104:K110 AA112:AA114 AC112:AC114 AE112:AE114 Z113:Z114 AB113:AB114 AD113:AD114 AF113:AF114 AG114:AJ114">
    <cfRule type="expression" priority="2" aboveAverage="0" equalAverage="0" bottom="0" percent="0" rank="0" text="" dxfId="0">
      <formula>NOT($A$12)</formula>
    </cfRule>
  </conditionalFormatting>
  <conditionalFormatting sqref="W15:X19 O21:S44 T21:U46 T56:U56">
    <cfRule type="cellIs" priority="3" operator="equal" aboveAverage="0" equalAverage="0" bottom="0" percent="0" rank="0" text="" dxfId="6">
      <formula>1</formula>
    </cfRule>
  </conditionalFormatting>
  <conditionalFormatting sqref="W15:X19 O21:S44 T21:U46 T56:U56">
    <cfRule type="cellIs" priority="4" operator="equal" aboveAverage="0" equalAverage="0" bottom="0" percent="0" rank="0" text="" dxfId="7">
      <formula>2</formula>
    </cfRule>
  </conditionalFormatting>
  <conditionalFormatting sqref="W15:X19 O21:S44 T21:U46 T56:U56">
    <cfRule type="cellIs" priority="5" operator="equal" aboveAverage="0" equalAverage="0" bottom="0" percent="0" rank="0" text="" dxfId="8">
      <formula>3</formula>
    </cfRule>
  </conditionalFormatting>
  <conditionalFormatting sqref="W15:X19 O21:S44 T21:U46 T56:U56">
    <cfRule type="cellIs" priority="6" operator="equal" aboveAverage="0" equalAverage="0" bottom="0" percent="0" rank="0" text="" dxfId="9">
      <formula>4</formula>
    </cfRule>
  </conditionalFormatting>
  <conditionalFormatting sqref="W15:X19 O21:S44 T21:U46 T56:U56">
    <cfRule type="cellIs" priority="7" operator="equal" aboveAverage="0" equalAverage="0" bottom="0" percent="0" rank="0" text="" dxfId="10">
      <formula>5</formula>
    </cfRule>
  </conditionalFormatting>
  <conditionalFormatting sqref="O23:O26 O30:O33 O37:O40">
    <cfRule type="cellIs" priority="8" operator="equal" aboveAverage="0" equalAverage="0" bottom="0" percent="0" rank="0" text="" dxfId="11">
      <formula>"?"</formula>
    </cfRule>
  </conditionalFormatting>
  <printOptions headings="false" gridLines="false" gridLinesSet="true" horizontalCentered="true" verticalCentered="false"/>
  <pageMargins left="0.25" right="0.25" top="0.25" bottom="0.25" header="0.511811023622047" footer="0.511811023622047"/>
  <pageSetup paperSize="0" scale="100" fitToWidth="1" fitToHeight="0" pageOrder="overThenDown" orientation="portrait" blackAndWhite="false" draft="false" cellComments="non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C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34 A1"/>
    </sheetView>
  </sheetViews>
  <sheetFormatPr defaultColWidth="12.640625" defaultRowHeight="15.75" zeroHeight="false" outlineLevelRow="0" outlineLevelCol="0"/>
  <sheetData>
    <row r="2" customFormat="false" ht="15.75" hidden="false" customHeight="false" outlineLevel="0" collapsed="false">
      <c r="C2" s="5" t="s">
        <v>45</v>
      </c>
    </row>
    <row r="29" customFormat="false" ht="15.75" hidden="false" customHeight="false" outlineLevel="0" collapsed="false">
      <c r="A29" s="15" t="s">
        <v>46</v>
      </c>
    </row>
    <row r="30" customFormat="false" ht="15.75" hidden="false" customHeight="false" outlineLevel="0" collapsed="false">
      <c r="A30" s="131" t="s">
        <v>47</v>
      </c>
    </row>
  </sheetData>
  <hyperlinks>
    <hyperlink ref="A30" r:id="rId1" display="Make script installable to trigger the AUTH flow https://stackoverflow.com/questions/59453039/how-do-i-keep-google-appscript-triggers-when-a-copy-is-made-of-a-sheet"/>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1" sqref="G34 B4"/>
    </sheetView>
  </sheetViews>
  <sheetFormatPr defaultColWidth="12.640625" defaultRowHeight="15.75" zeroHeight="false" outlineLevelRow="0" outlineLevelCol="0"/>
  <cols>
    <col collapsed="false" customWidth="true" hidden="false" outlineLevel="0" max="1" min="1" style="0" width="39.24"/>
    <col collapsed="false" customWidth="true" hidden="false" outlineLevel="0" max="2" min="2" style="0" width="33.49"/>
    <col collapsed="false" customWidth="true" hidden="false" outlineLevel="0" max="3" min="3" style="0" width="41.13"/>
    <col collapsed="false" customWidth="true" hidden="false" outlineLevel="0" max="4" min="4" style="0" width="10.76"/>
    <col collapsed="false" customWidth="true" hidden="false" outlineLevel="0" max="5" min="5" style="0" width="42.25"/>
    <col collapsed="false" customWidth="true" hidden="false" outlineLevel="0" max="6" min="6" style="0" width="11.12"/>
    <col collapsed="false" customWidth="true" hidden="false" outlineLevel="0" max="7" min="7" style="0" width="39.01"/>
    <col collapsed="false" customWidth="true" hidden="false" outlineLevel="0" max="8" min="8" style="0" width="42.25"/>
  </cols>
  <sheetData>
    <row r="1" customFormat="false" ht="15.75" hidden="false" customHeight="true" outlineLevel="0" collapsed="false">
      <c r="A1" s="132" t="s">
        <v>48</v>
      </c>
      <c r="B1" s="133" t="s">
        <v>49</v>
      </c>
      <c r="C1" s="133" t="s">
        <v>2</v>
      </c>
      <c r="D1" s="134" t="s">
        <v>39</v>
      </c>
      <c r="E1" s="134"/>
      <c r="F1" s="134" t="s">
        <v>40</v>
      </c>
      <c r="G1" s="134"/>
      <c r="H1" s="135"/>
    </row>
    <row r="2" customFormat="false" ht="15.75" hidden="false" customHeight="false" outlineLevel="0" collapsed="false">
      <c r="A2" s="136"/>
      <c r="B2" s="137"/>
      <c r="C2" s="137"/>
      <c r="D2" s="53" t="s">
        <v>38</v>
      </c>
      <c r="E2" s="53"/>
      <c r="F2" s="53" t="s">
        <v>38</v>
      </c>
      <c r="G2" s="53"/>
      <c r="H2" s="6"/>
    </row>
    <row r="3" customFormat="false" ht="15.75" hidden="false" customHeight="false" outlineLevel="0" collapsed="false">
      <c r="A3" s="138" t="s">
        <v>50</v>
      </c>
      <c r="B3" s="139" t="s">
        <v>51</v>
      </c>
      <c r="C3" s="130" t="s">
        <v>52</v>
      </c>
      <c r="D3" s="140" t="b">
        <f aca="false">TRUE()</f>
        <v>1</v>
      </c>
      <c r="E3" s="116" t="s">
        <v>53</v>
      </c>
      <c r="F3" s="140" t="b">
        <f aca="false">FALSE()</f>
        <v>0</v>
      </c>
      <c r="G3" s="116"/>
      <c r="H3" s="116" t="s">
        <v>54</v>
      </c>
    </row>
    <row r="4" customFormat="false" ht="15.75" hidden="false" customHeight="false" outlineLevel="0" collapsed="false">
      <c r="A4" s="138" t="s">
        <v>55</v>
      </c>
      <c r="B4" s="139" t="s">
        <v>56</v>
      </c>
      <c r="C4" s="130" t="s">
        <v>57</v>
      </c>
      <c r="D4" s="140" t="b">
        <f aca="false">TRUE()</f>
        <v>1</v>
      </c>
      <c r="E4" s="116" t="s">
        <v>58</v>
      </c>
      <c r="F4" s="140" t="b">
        <f aca="false">FALSE()</f>
        <v>0</v>
      </c>
      <c r="G4" s="116"/>
      <c r="H4" s="116" t="s">
        <v>59</v>
      </c>
    </row>
    <row r="5" customFormat="false" ht="15.75" hidden="false" customHeight="false" outlineLevel="0" collapsed="false">
      <c r="A5" s="138" t="s">
        <v>60</v>
      </c>
      <c r="B5" s="139" t="s">
        <v>61</v>
      </c>
      <c r="C5" s="130" t="s">
        <v>13</v>
      </c>
      <c r="D5" s="140" t="b">
        <f aca="false">TRUE()</f>
        <v>1</v>
      </c>
      <c r="E5" s="141" t="s">
        <v>62</v>
      </c>
      <c r="F5" s="140" t="b">
        <f aca="false">FALSE()</f>
        <v>0</v>
      </c>
      <c r="G5" s="116"/>
      <c r="H5" s="141" t="s">
        <v>63</v>
      </c>
    </row>
    <row r="6" customFormat="false" ht="15.75" hidden="false" customHeight="false" outlineLevel="0" collapsed="false">
      <c r="A6" s="138" t="s">
        <v>64</v>
      </c>
      <c r="B6" s="139" t="s">
        <v>65</v>
      </c>
      <c r="C6" s="130" t="s">
        <v>28</v>
      </c>
      <c r="D6" s="140" t="b">
        <f aca="false">TRUE()</f>
        <v>1</v>
      </c>
      <c r="E6" s="116" t="s">
        <v>66</v>
      </c>
      <c r="F6" s="140" t="b">
        <f aca="false">FALSE()</f>
        <v>0</v>
      </c>
      <c r="G6" s="116"/>
      <c r="H6" s="116" t="s">
        <v>67</v>
      </c>
    </row>
    <row r="7" customFormat="false" ht="15.75" hidden="false" customHeight="false" outlineLevel="0" collapsed="false">
      <c r="A7" s="138" t="s">
        <v>68</v>
      </c>
      <c r="B7" s="139" t="s">
        <v>69</v>
      </c>
      <c r="C7" s="130" t="s">
        <v>70</v>
      </c>
      <c r="D7" s="140" t="b">
        <f aca="false">TRUE()</f>
        <v>1</v>
      </c>
      <c r="E7" s="141" t="s">
        <v>71</v>
      </c>
      <c r="F7" s="140" t="b">
        <f aca="false">FALSE()</f>
        <v>0</v>
      </c>
      <c r="G7" s="116"/>
      <c r="H7" s="141" t="s">
        <v>72</v>
      </c>
    </row>
    <row r="8" customFormat="false" ht="15.75" hidden="false" customHeight="false" outlineLevel="0" collapsed="false">
      <c r="A8" s="138" t="s">
        <v>73</v>
      </c>
      <c r="B8" s="139" t="s">
        <v>74</v>
      </c>
      <c r="C8" s="130" t="s">
        <v>75</v>
      </c>
      <c r="D8" s="140" t="b">
        <f aca="false">TRUE()</f>
        <v>1</v>
      </c>
      <c r="E8" s="116" t="s">
        <v>76</v>
      </c>
      <c r="F8" s="140" t="b">
        <f aca="false">FALSE()</f>
        <v>0</v>
      </c>
      <c r="G8" s="116"/>
      <c r="H8" s="116" t="s">
        <v>77</v>
      </c>
    </row>
    <row r="9" customFormat="false" ht="15.75" hidden="false" customHeight="false" outlineLevel="0" collapsed="false">
      <c r="A9" s="138" t="s">
        <v>78</v>
      </c>
      <c r="B9" s="139" t="s">
        <v>79</v>
      </c>
      <c r="C9" s="130" t="s">
        <v>22</v>
      </c>
      <c r="D9" s="140" t="b">
        <f aca="false">TRUE()</f>
        <v>1</v>
      </c>
      <c r="E9" s="116" t="s">
        <v>80</v>
      </c>
      <c r="F9" s="140" t="b">
        <f aca="false">FALSE()</f>
        <v>0</v>
      </c>
      <c r="G9" s="116"/>
      <c r="H9" s="116" t="s">
        <v>81</v>
      </c>
    </row>
    <row r="10" customFormat="false" ht="15.75" hidden="false" customHeight="false" outlineLevel="0" collapsed="false">
      <c r="A10" s="138" t="s">
        <v>82</v>
      </c>
      <c r="B10" s="139" t="s">
        <v>83</v>
      </c>
      <c r="C10" s="130" t="s">
        <v>84</v>
      </c>
      <c r="D10" s="140" t="b">
        <f aca="false">TRUE()</f>
        <v>1</v>
      </c>
      <c r="E10" s="116" t="s">
        <v>85</v>
      </c>
      <c r="F10" s="140" t="b">
        <f aca="false">FALSE()</f>
        <v>0</v>
      </c>
      <c r="G10" s="116"/>
      <c r="H10" s="116" t="s">
        <v>86</v>
      </c>
    </row>
    <row r="11" customFormat="false" ht="15.75" hidden="false" customHeight="false" outlineLevel="0" collapsed="false">
      <c r="A11" s="138" t="s">
        <v>87</v>
      </c>
      <c r="B11" s="139" t="s">
        <v>88</v>
      </c>
      <c r="C11" s="130" t="s">
        <v>89</v>
      </c>
      <c r="D11" s="140" t="b">
        <f aca="false">TRUE()</f>
        <v>1</v>
      </c>
      <c r="E11" s="141" t="s">
        <v>90</v>
      </c>
      <c r="F11" s="140" t="b">
        <f aca="false">FALSE()</f>
        <v>0</v>
      </c>
      <c r="G11" s="116"/>
      <c r="H11" s="141" t="s">
        <v>91</v>
      </c>
    </row>
    <row r="12" customFormat="false" ht="15.75" hidden="false" customHeight="false" outlineLevel="0" collapsed="false">
      <c r="A12" s="138" t="s">
        <v>92</v>
      </c>
      <c r="B12" s="139" t="s">
        <v>93</v>
      </c>
      <c r="C12" s="130" t="s">
        <v>94</v>
      </c>
      <c r="D12" s="140" t="b">
        <f aca="false">TRUE()</f>
        <v>1</v>
      </c>
      <c r="E12" s="116" t="s">
        <v>95</v>
      </c>
      <c r="F12" s="140" t="b">
        <f aca="false">FALSE()</f>
        <v>0</v>
      </c>
      <c r="G12" s="116"/>
      <c r="H12" s="116" t="s">
        <v>96</v>
      </c>
    </row>
    <row r="13" customFormat="false" ht="15.75" hidden="false" customHeight="false" outlineLevel="0" collapsed="false">
      <c r="A13" s="138" t="s">
        <v>97</v>
      </c>
      <c r="B13" s="139" t="s">
        <v>98</v>
      </c>
      <c r="C13" s="130" t="s">
        <v>99</v>
      </c>
      <c r="D13" s="140" t="b">
        <f aca="false">TRUE()</f>
        <v>1</v>
      </c>
      <c r="E13" s="116" t="s">
        <v>100</v>
      </c>
      <c r="F13" s="140" t="b">
        <f aca="false">FALSE()</f>
        <v>0</v>
      </c>
      <c r="G13" s="116"/>
      <c r="H13" s="116" t="s">
        <v>101</v>
      </c>
    </row>
    <row r="14" customFormat="false" ht="15.75" hidden="false" customHeight="false" outlineLevel="0" collapsed="false">
      <c r="A14" s="138" t="s">
        <v>102</v>
      </c>
      <c r="B14" s="139" t="s">
        <v>103</v>
      </c>
      <c r="C14" s="130" t="s">
        <v>104</v>
      </c>
      <c r="D14" s="140" t="b">
        <f aca="false">TRUE()</f>
        <v>1</v>
      </c>
      <c r="E14" s="116" t="s">
        <v>105</v>
      </c>
      <c r="F14" s="140" t="b">
        <f aca="false">FALSE()</f>
        <v>0</v>
      </c>
      <c r="G14" s="116"/>
      <c r="H14" s="116" t="s">
        <v>106</v>
      </c>
    </row>
    <row r="15" customFormat="false" ht="15.75" hidden="false" customHeight="false" outlineLevel="0" collapsed="false">
      <c r="A15" s="138" t="s">
        <v>107</v>
      </c>
      <c r="B15" s="139" t="s">
        <v>108</v>
      </c>
      <c r="C15" s="130" t="s">
        <v>109</v>
      </c>
      <c r="D15" s="140" t="b">
        <f aca="false">TRUE()</f>
        <v>1</v>
      </c>
      <c r="E15" s="116" t="s">
        <v>110</v>
      </c>
      <c r="F15" s="140" t="b">
        <f aca="false">FALSE()</f>
        <v>0</v>
      </c>
      <c r="G15" s="116"/>
      <c r="H15" s="116" t="s">
        <v>111</v>
      </c>
    </row>
    <row r="16" customFormat="false" ht="15.75" hidden="false" customHeight="false" outlineLevel="0" collapsed="false">
      <c r="A16" s="138" t="s">
        <v>112</v>
      </c>
      <c r="B16" s="139" t="s">
        <v>113</v>
      </c>
      <c r="C16" s="130" t="s">
        <v>114</v>
      </c>
      <c r="D16" s="140" t="b">
        <f aca="false">TRUE()</f>
        <v>1</v>
      </c>
      <c r="E16" s="116" t="s">
        <v>115</v>
      </c>
      <c r="F16" s="140" t="b">
        <f aca="false">FALSE()</f>
        <v>0</v>
      </c>
      <c r="G16" s="116"/>
      <c r="H16" s="116" t="s">
        <v>116</v>
      </c>
    </row>
    <row r="17" customFormat="false" ht="15.75" hidden="false" customHeight="false" outlineLevel="0" collapsed="false">
      <c r="A17" s="138" t="s">
        <v>117</v>
      </c>
      <c r="B17" s="139" t="s">
        <v>118</v>
      </c>
      <c r="C17" s="130" t="s">
        <v>119</v>
      </c>
      <c r="D17" s="140" t="b">
        <f aca="false">TRUE()</f>
        <v>1</v>
      </c>
      <c r="E17" s="116" t="s">
        <v>120</v>
      </c>
      <c r="F17" s="140" t="b">
        <f aca="false">FALSE()</f>
        <v>0</v>
      </c>
      <c r="G17" s="116"/>
      <c r="H17" s="116" t="s">
        <v>121</v>
      </c>
    </row>
    <row r="18" customFormat="false" ht="15.75" hidden="false" customHeight="false" outlineLevel="0" collapsed="false">
      <c r="A18" s="138" t="s">
        <v>122</v>
      </c>
      <c r="B18" s="139" t="s">
        <v>123</v>
      </c>
      <c r="C18" s="130" t="s">
        <v>124</v>
      </c>
      <c r="D18" s="140" t="b">
        <f aca="false">TRUE()</f>
        <v>1</v>
      </c>
      <c r="E18" s="141" t="s">
        <v>125</v>
      </c>
      <c r="F18" s="140" t="b">
        <f aca="false">FALSE()</f>
        <v>0</v>
      </c>
      <c r="G18" s="116"/>
      <c r="H18" s="116" t="s">
        <v>126</v>
      </c>
    </row>
    <row r="19" customFormat="false" ht="15.75" hidden="false" customHeight="false" outlineLevel="0" collapsed="false">
      <c r="A19" s="138" t="s">
        <v>127</v>
      </c>
      <c r="B19" s="139" t="s">
        <v>128</v>
      </c>
      <c r="C19" s="130" t="s">
        <v>129</v>
      </c>
      <c r="D19" s="140" t="b">
        <f aca="false">TRUE()</f>
        <v>1</v>
      </c>
      <c r="E19" s="116" t="s">
        <v>130</v>
      </c>
      <c r="F19" s="140" t="b">
        <f aca="false">FALSE()</f>
        <v>0</v>
      </c>
      <c r="G19" s="116"/>
      <c r="H19" s="116" t="s">
        <v>131</v>
      </c>
    </row>
    <row r="20" customFormat="false" ht="15.75" hidden="false" customHeight="false" outlineLevel="0" collapsed="false">
      <c r="A20" s="138" t="s">
        <v>132</v>
      </c>
      <c r="B20" s="139" t="s">
        <v>133</v>
      </c>
      <c r="C20" s="130" t="s">
        <v>134</v>
      </c>
      <c r="D20" s="140" t="b">
        <f aca="false">TRUE()</f>
        <v>1</v>
      </c>
      <c r="E20" s="116" t="s">
        <v>135</v>
      </c>
      <c r="F20" s="140" t="b">
        <f aca="false">FALSE()</f>
        <v>0</v>
      </c>
      <c r="G20" s="116"/>
      <c r="H20" s="116" t="s">
        <v>136</v>
      </c>
    </row>
    <row r="21" customFormat="false" ht="15.75" hidden="false" customHeight="false" outlineLevel="0" collapsed="false">
      <c r="A21" s="138" t="s">
        <v>137</v>
      </c>
      <c r="B21" s="139" t="s">
        <v>138</v>
      </c>
      <c r="C21" s="130" t="s">
        <v>139</v>
      </c>
      <c r="D21" s="140" t="b">
        <f aca="false">TRUE()</f>
        <v>1</v>
      </c>
      <c r="E21" s="141" t="s">
        <v>140</v>
      </c>
      <c r="F21" s="140" t="b">
        <f aca="false">FALSE()</f>
        <v>0</v>
      </c>
      <c r="G21" s="116"/>
      <c r="H21" s="116" t="s">
        <v>141</v>
      </c>
    </row>
    <row r="22" customFormat="false" ht="15.75" hidden="false" customHeight="false" outlineLevel="0" collapsed="false">
      <c r="A22" s="138" t="s">
        <v>142</v>
      </c>
      <c r="B22" s="139" t="s">
        <v>143</v>
      </c>
      <c r="C22" s="130" t="s">
        <v>144</v>
      </c>
      <c r="D22" s="140" t="b">
        <f aca="false">TRUE()</f>
        <v>1</v>
      </c>
      <c r="E22" s="116" t="s">
        <v>145</v>
      </c>
      <c r="F22" s="140" t="b">
        <f aca="false">FALSE()</f>
        <v>0</v>
      </c>
      <c r="G22" s="116"/>
      <c r="H22" s="116" t="s">
        <v>146</v>
      </c>
    </row>
    <row r="23" customFormat="false" ht="15.75" hidden="false" customHeight="false" outlineLevel="0" collapsed="false">
      <c r="A23" s="138" t="s">
        <v>147</v>
      </c>
      <c r="B23" s="139" t="s">
        <v>148</v>
      </c>
      <c r="C23" s="130" t="s">
        <v>149</v>
      </c>
      <c r="D23" s="140" t="b">
        <f aca="false">TRUE()</f>
        <v>1</v>
      </c>
      <c r="E23" s="116" t="s">
        <v>150</v>
      </c>
      <c r="F23" s="140" t="b">
        <f aca="false">FALSE()</f>
        <v>0</v>
      </c>
      <c r="G23" s="116"/>
      <c r="H23" s="116" t="s">
        <v>146</v>
      </c>
    </row>
    <row r="24" customFormat="false" ht="15.75" hidden="false" customHeight="false" outlineLevel="0" collapsed="false">
      <c r="A24" s="138" t="s">
        <v>151</v>
      </c>
      <c r="B24" s="139" t="s">
        <v>152</v>
      </c>
      <c r="C24" s="130" t="s">
        <v>153</v>
      </c>
      <c r="D24" s="140" t="b">
        <f aca="false">TRUE()</f>
        <v>1</v>
      </c>
      <c r="E24" s="116" t="s">
        <v>154</v>
      </c>
      <c r="F24" s="140" t="b">
        <f aca="false">FALSE()</f>
        <v>0</v>
      </c>
      <c r="G24" s="116"/>
      <c r="H24" s="116" t="s">
        <v>155</v>
      </c>
    </row>
    <row r="25" customFormat="false" ht="15.75" hidden="false" customHeight="false" outlineLevel="0" collapsed="false">
      <c r="A25" s="138" t="s">
        <v>156</v>
      </c>
      <c r="B25" s="139" t="s">
        <v>157</v>
      </c>
      <c r="C25" s="130" t="s">
        <v>158</v>
      </c>
      <c r="D25" s="140" t="b">
        <f aca="false">TRUE()</f>
        <v>1</v>
      </c>
      <c r="E25" s="116" t="s">
        <v>159</v>
      </c>
      <c r="F25" s="140" t="b">
        <f aca="false">FALSE()</f>
        <v>0</v>
      </c>
      <c r="G25" s="116"/>
      <c r="H25" s="116" t="s">
        <v>160</v>
      </c>
    </row>
    <row r="26" customFormat="false" ht="15.75" hidden="false" customHeight="false" outlineLevel="0" collapsed="false">
      <c r="A26" s="138" t="s">
        <v>161</v>
      </c>
      <c r="B26" s="139" t="s">
        <v>162</v>
      </c>
      <c r="C26" s="130" t="s">
        <v>163</v>
      </c>
      <c r="D26" s="140" t="b">
        <f aca="false">TRUE()</f>
        <v>1</v>
      </c>
      <c r="E26" s="116" t="s">
        <v>164</v>
      </c>
      <c r="F26" s="140" t="b">
        <f aca="false">FALSE()</f>
        <v>0</v>
      </c>
      <c r="G26" s="116"/>
      <c r="H26" s="116" t="s">
        <v>165</v>
      </c>
    </row>
    <row r="27" customFormat="false" ht="15.75" hidden="false" customHeight="false" outlineLevel="0" collapsed="false">
      <c r="A27" s="138" t="s">
        <v>166</v>
      </c>
      <c r="B27" s="139" t="s">
        <v>167</v>
      </c>
      <c r="C27" s="130" t="s">
        <v>168</v>
      </c>
      <c r="D27" s="140" t="b">
        <f aca="false">TRUE()</f>
        <v>1</v>
      </c>
      <c r="E27" s="116" t="s">
        <v>169</v>
      </c>
      <c r="F27" s="140" t="b">
        <f aca="false">FALSE()</f>
        <v>0</v>
      </c>
      <c r="G27" s="116"/>
      <c r="H27" s="116" t="s">
        <v>170</v>
      </c>
    </row>
    <row r="28" customFormat="false" ht="15.75" hidden="false" customHeight="false" outlineLevel="0" collapsed="false">
      <c r="A28" s="138" t="s">
        <v>171</v>
      </c>
      <c r="B28" s="139" t="s">
        <v>172</v>
      </c>
      <c r="C28" s="130" t="s">
        <v>173</v>
      </c>
      <c r="D28" s="140" t="b">
        <f aca="false">TRUE()</f>
        <v>1</v>
      </c>
      <c r="E28" s="116" t="s">
        <v>174</v>
      </c>
      <c r="F28" s="140" t="b">
        <f aca="false">FALSE()</f>
        <v>0</v>
      </c>
      <c r="G28" s="116"/>
      <c r="H28" s="116" t="s">
        <v>175</v>
      </c>
    </row>
    <row r="29" customFormat="false" ht="15.75" hidden="false" customHeight="false" outlineLevel="0" collapsed="false">
      <c r="A29" s="138" t="s">
        <v>176</v>
      </c>
      <c r="B29" s="139" t="s">
        <v>177</v>
      </c>
      <c r="C29" s="130" t="s">
        <v>178</v>
      </c>
      <c r="D29" s="140" t="b">
        <f aca="false">TRUE()</f>
        <v>1</v>
      </c>
      <c r="E29" s="116" t="s">
        <v>179</v>
      </c>
      <c r="F29" s="140" t="b">
        <f aca="false">FALSE()</f>
        <v>0</v>
      </c>
      <c r="G29" s="116"/>
      <c r="H29" s="116" t="s">
        <v>180</v>
      </c>
    </row>
    <row r="30" customFormat="false" ht="15.75" hidden="false" customHeight="false" outlineLevel="0" collapsed="false">
      <c r="A30" s="138" t="s">
        <v>181</v>
      </c>
      <c r="B30" s="139" t="s">
        <v>182</v>
      </c>
      <c r="C30" s="130" t="s">
        <v>183</v>
      </c>
      <c r="D30" s="140" t="b">
        <f aca="false">TRUE()</f>
        <v>1</v>
      </c>
      <c r="E30" s="116" t="s">
        <v>184</v>
      </c>
      <c r="F30" s="140" t="b">
        <f aca="false">FALSE()</f>
        <v>0</v>
      </c>
      <c r="G30" s="116"/>
      <c r="H30" s="116" t="s">
        <v>185</v>
      </c>
    </row>
    <row r="31" customFormat="false" ht="15.75" hidden="false" customHeight="false" outlineLevel="0" collapsed="false">
      <c r="A31" s="138" t="s">
        <v>186</v>
      </c>
      <c r="B31" s="139" t="s">
        <v>187</v>
      </c>
      <c r="C31" s="130" t="s">
        <v>188</v>
      </c>
      <c r="D31" s="140" t="b">
        <f aca="false">TRUE()</f>
        <v>1</v>
      </c>
      <c r="E31" s="116" t="s">
        <v>189</v>
      </c>
      <c r="F31" s="140" t="b">
        <f aca="false">FALSE()</f>
        <v>0</v>
      </c>
      <c r="G31" s="116"/>
      <c r="H31" s="116" t="s">
        <v>190</v>
      </c>
    </row>
    <row r="32" customFormat="false" ht="15.75" hidden="false" customHeight="false" outlineLevel="0" collapsed="false">
      <c r="A32" s="138" t="s">
        <v>191</v>
      </c>
      <c r="B32" s="139" t="s">
        <v>192</v>
      </c>
      <c r="C32" s="130" t="s">
        <v>193</v>
      </c>
      <c r="D32" s="140" t="b">
        <f aca="false">TRUE()</f>
        <v>1</v>
      </c>
      <c r="E32" s="116" t="s">
        <v>194</v>
      </c>
      <c r="F32" s="140" t="b">
        <f aca="false">FALSE()</f>
        <v>0</v>
      </c>
      <c r="G32" s="116"/>
      <c r="H32" s="116" t="s">
        <v>195</v>
      </c>
    </row>
    <row r="33" customFormat="false" ht="15.75" hidden="false" customHeight="false" outlineLevel="0" collapsed="false">
      <c r="A33" s="138" t="s">
        <v>196</v>
      </c>
      <c r="B33" s="139" t="s">
        <v>197</v>
      </c>
      <c r="C33" s="130" t="s">
        <v>198</v>
      </c>
      <c r="D33" s="140" t="b">
        <f aca="false">TRUE()</f>
        <v>1</v>
      </c>
      <c r="E33" s="116" t="s">
        <v>199</v>
      </c>
      <c r="F33" s="140" t="b">
        <f aca="false">FALSE()</f>
        <v>0</v>
      </c>
      <c r="G33" s="116"/>
      <c r="H33" s="116" t="s">
        <v>200</v>
      </c>
    </row>
    <row r="34" customFormat="false" ht="15.75" hidden="false" customHeight="false" outlineLevel="0" collapsed="false">
      <c r="A34" s="138" t="s">
        <v>201</v>
      </c>
      <c r="B34" s="139" t="s">
        <v>202</v>
      </c>
      <c r="C34" s="130" t="s">
        <v>203</v>
      </c>
      <c r="D34" s="140" t="b">
        <f aca="false">TRUE()</f>
        <v>1</v>
      </c>
      <c r="E34" s="116" t="s">
        <v>204</v>
      </c>
      <c r="F34" s="140" t="b">
        <f aca="false">FALSE()</f>
        <v>0</v>
      </c>
      <c r="G34" s="116"/>
      <c r="H34" s="116" t="s">
        <v>205</v>
      </c>
    </row>
    <row r="35" customFormat="false" ht="15.75" hidden="false" customHeight="false" outlineLevel="0" collapsed="false">
      <c r="A35" s="138" t="s">
        <v>206</v>
      </c>
      <c r="B35" s="139" t="s">
        <v>207</v>
      </c>
      <c r="C35" s="130" t="s">
        <v>208</v>
      </c>
      <c r="D35" s="140" t="b">
        <f aca="false">TRUE()</f>
        <v>1</v>
      </c>
      <c r="E35" s="116" t="s">
        <v>209</v>
      </c>
      <c r="F35" s="140" t="b">
        <f aca="false">FALSE()</f>
        <v>0</v>
      </c>
      <c r="G35" s="116"/>
      <c r="H35" s="116" t="s">
        <v>210</v>
      </c>
    </row>
    <row r="36" customFormat="false" ht="15.75" hidden="false" customHeight="false" outlineLevel="0" collapsed="false">
      <c r="A36" s="138" t="s">
        <v>211</v>
      </c>
      <c r="B36" s="139" t="s">
        <v>212</v>
      </c>
      <c r="C36" s="130" t="s">
        <v>213</v>
      </c>
      <c r="D36" s="140" t="b">
        <f aca="false">TRUE()</f>
        <v>1</v>
      </c>
      <c r="E36" s="116" t="s">
        <v>214</v>
      </c>
      <c r="F36" s="140" t="b">
        <f aca="false">FALSE()</f>
        <v>0</v>
      </c>
      <c r="G36" s="116"/>
      <c r="H36" s="116"/>
    </row>
    <row r="37" customFormat="false" ht="15.75" hidden="false" customHeight="false" outlineLevel="0" collapsed="false">
      <c r="A37" s="138" t="s">
        <v>215</v>
      </c>
      <c r="B37" s="139" t="s">
        <v>216</v>
      </c>
      <c r="C37" s="130" t="s">
        <v>217</v>
      </c>
      <c r="D37" s="140" t="b">
        <f aca="false">TRUE()</f>
        <v>1</v>
      </c>
      <c r="E37" s="116" t="s">
        <v>218</v>
      </c>
      <c r="F37" s="140" t="b">
        <f aca="false">FALSE()</f>
        <v>0</v>
      </c>
      <c r="G37" s="116"/>
      <c r="H37" s="116"/>
    </row>
    <row r="38" customFormat="false" ht="15.75" hidden="false" customHeight="false" outlineLevel="0" collapsed="false">
      <c r="A38" s="138" t="s">
        <v>219</v>
      </c>
      <c r="B38" s="139" t="s">
        <v>220</v>
      </c>
      <c r="C38" s="130" t="s">
        <v>221</v>
      </c>
      <c r="D38" s="140" t="b">
        <f aca="false">TRUE()</f>
        <v>1</v>
      </c>
      <c r="E38" s="116" t="s">
        <v>222</v>
      </c>
      <c r="F38" s="140" t="b">
        <f aca="false">FALSE()</f>
        <v>0</v>
      </c>
      <c r="G38" s="116"/>
      <c r="H38" s="116"/>
    </row>
    <row r="39" customFormat="false" ht="15.75" hidden="false" customHeight="false" outlineLevel="0" collapsed="false">
      <c r="A39" s="138" t="s">
        <v>223</v>
      </c>
      <c r="B39" s="139" t="s">
        <v>224</v>
      </c>
      <c r="C39" s="130" t="s">
        <v>225</v>
      </c>
      <c r="D39" s="140" t="b">
        <f aca="false">TRUE()</f>
        <v>1</v>
      </c>
      <c r="E39" s="116" t="s">
        <v>226</v>
      </c>
      <c r="F39" s="140" t="b">
        <f aca="false">FALSE()</f>
        <v>0</v>
      </c>
      <c r="G39" s="116"/>
      <c r="H39" s="116"/>
    </row>
    <row r="40" customFormat="false" ht="15.75" hidden="false" customHeight="false" outlineLevel="0" collapsed="false">
      <c r="A40" s="138" t="s">
        <v>227</v>
      </c>
      <c r="B40" s="139" t="s">
        <v>228</v>
      </c>
      <c r="C40" s="130" t="s">
        <v>229</v>
      </c>
      <c r="D40" s="140" t="b">
        <f aca="false">TRUE()</f>
        <v>1</v>
      </c>
      <c r="E40" s="116" t="s">
        <v>230</v>
      </c>
      <c r="F40" s="140" t="b">
        <f aca="false">FALSE()</f>
        <v>0</v>
      </c>
      <c r="G40" s="116"/>
      <c r="H40" s="116"/>
    </row>
    <row r="41" customFormat="false" ht="15.75" hidden="false" customHeight="false" outlineLevel="0" collapsed="false">
      <c r="A41" s="138" t="s">
        <v>231</v>
      </c>
      <c r="B41" s="139" t="s">
        <v>232</v>
      </c>
      <c r="C41" s="130" t="s">
        <v>18</v>
      </c>
      <c r="D41" s="140" t="b">
        <f aca="false">TRUE()</f>
        <v>1</v>
      </c>
      <c r="E41" s="116" t="s">
        <v>233</v>
      </c>
      <c r="F41" s="140" t="b">
        <f aca="false">FALSE()</f>
        <v>0</v>
      </c>
      <c r="G41" s="116"/>
      <c r="H41" s="116"/>
    </row>
    <row r="42" customFormat="false" ht="15.75" hidden="false" customHeight="false" outlineLevel="0" collapsed="false">
      <c r="A42" s="138" t="s">
        <v>234</v>
      </c>
      <c r="B42" s="139" t="s">
        <v>235</v>
      </c>
      <c r="C42" s="130" t="s">
        <v>34</v>
      </c>
      <c r="D42" s="140" t="b">
        <f aca="false">TRUE()</f>
        <v>1</v>
      </c>
      <c r="E42" s="116" t="s">
        <v>236</v>
      </c>
      <c r="F42" s="140" t="b">
        <f aca="false">FALSE()</f>
        <v>0</v>
      </c>
      <c r="G42" s="116"/>
      <c r="H42" s="116"/>
    </row>
    <row r="43" customFormat="false" ht="15.75" hidden="false" customHeight="false" outlineLevel="0" collapsed="false">
      <c r="A43" s="138" t="s">
        <v>237</v>
      </c>
      <c r="B43" s="139" t="s">
        <v>238</v>
      </c>
      <c r="C43" s="130" t="s">
        <v>239</v>
      </c>
      <c r="D43" s="140" t="b">
        <f aca="false">TRUE()</f>
        <v>1</v>
      </c>
      <c r="E43" s="116" t="s">
        <v>240</v>
      </c>
      <c r="F43" s="140" t="b">
        <f aca="false">FALSE()</f>
        <v>0</v>
      </c>
      <c r="G43" s="116"/>
      <c r="H43" s="116"/>
    </row>
    <row r="44" customFormat="false" ht="15.75" hidden="false" customHeight="false" outlineLevel="0" collapsed="false">
      <c r="A44" s="138" t="s">
        <v>241</v>
      </c>
      <c r="B44" s="139" t="s">
        <v>242</v>
      </c>
      <c r="C44" s="130" t="s">
        <v>243</v>
      </c>
      <c r="D44" s="140" t="b">
        <f aca="false">TRUE()</f>
        <v>1</v>
      </c>
      <c r="E44" s="116" t="s">
        <v>184</v>
      </c>
      <c r="F44" s="140" t="b">
        <f aca="false">FALSE()</f>
        <v>0</v>
      </c>
      <c r="G44" s="116"/>
      <c r="H44" s="116"/>
    </row>
    <row r="45" customFormat="false" ht="15.75" hidden="false" customHeight="false" outlineLevel="0" collapsed="false">
      <c r="A45" s="138" t="s">
        <v>244</v>
      </c>
      <c r="B45" s="139" t="s">
        <v>245</v>
      </c>
      <c r="C45" s="130" t="s">
        <v>246</v>
      </c>
      <c r="D45" s="140" t="b">
        <f aca="false">TRUE()</f>
        <v>1</v>
      </c>
      <c r="E45" s="116" t="s">
        <v>247</v>
      </c>
      <c r="F45" s="140" t="b">
        <f aca="false">FALSE()</f>
        <v>0</v>
      </c>
      <c r="G45" s="116"/>
      <c r="H45" s="116"/>
    </row>
    <row r="46" customFormat="false" ht="15.75" hidden="false" customHeight="false" outlineLevel="0" collapsed="false">
      <c r="A46" s="138" t="s">
        <v>248</v>
      </c>
      <c r="B46" s="139" t="s">
        <v>249</v>
      </c>
      <c r="C46" s="130" t="s">
        <v>250</v>
      </c>
      <c r="D46" s="140" t="b">
        <f aca="false">TRUE()</f>
        <v>1</v>
      </c>
      <c r="E46" s="116" t="s">
        <v>251</v>
      </c>
      <c r="F46" s="140" t="b">
        <f aca="false">FALSE()</f>
        <v>0</v>
      </c>
      <c r="G46" s="116"/>
      <c r="H46" s="116"/>
    </row>
    <row r="47" customFormat="false" ht="15.75" hidden="false" customHeight="false" outlineLevel="0" collapsed="false">
      <c r="A47" s="138" t="s">
        <v>252</v>
      </c>
      <c r="B47" s="139" t="s">
        <v>253</v>
      </c>
      <c r="C47" s="130" t="s">
        <v>254</v>
      </c>
      <c r="D47" s="140" t="b">
        <f aca="false">TRUE()</f>
        <v>1</v>
      </c>
      <c r="E47" s="116" t="s">
        <v>255</v>
      </c>
      <c r="F47" s="140" t="b">
        <f aca="false">FALSE()</f>
        <v>0</v>
      </c>
      <c r="G47" s="116"/>
      <c r="H47" s="116"/>
    </row>
    <row r="48" customFormat="false" ht="15.75" hidden="false" customHeight="false" outlineLevel="0" collapsed="false">
      <c r="A48" s="138" t="s">
        <v>256</v>
      </c>
      <c r="B48" s="139" t="s">
        <v>257</v>
      </c>
      <c r="C48" s="130" t="s">
        <v>258</v>
      </c>
      <c r="D48" s="140" t="b">
        <f aca="false">TRUE()</f>
        <v>1</v>
      </c>
      <c r="E48" s="116" t="s">
        <v>255</v>
      </c>
      <c r="F48" s="140" t="b">
        <f aca="false">FALSE()</f>
        <v>0</v>
      </c>
      <c r="G48" s="116"/>
      <c r="H48" s="116"/>
    </row>
    <row r="49" customFormat="false" ht="15.75" hidden="false" customHeight="false" outlineLevel="0" collapsed="false">
      <c r="A49" s="138" t="s">
        <v>259</v>
      </c>
      <c r="B49" s="139"/>
      <c r="C49" s="130" t="s">
        <v>260</v>
      </c>
      <c r="D49" s="140" t="b">
        <f aca="false">TRUE()</f>
        <v>1</v>
      </c>
      <c r="E49" s="116" t="s">
        <v>261</v>
      </c>
      <c r="F49" s="140" t="b">
        <f aca="false">FALSE()</f>
        <v>0</v>
      </c>
      <c r="G49" s="116"/>
      <c r="H49" s="116"/>
    </row>
    <row r="50" customFormat="false" ht="15.75" hidden="false" customHeight="false" outlineLevel="0" collapsed="false">
      <c r="A50" s="138" t="s">
        <v>262</v>
      </c>
      <c r="B50" s="139"/>
      <c r="C50" s="130" t="s">
        <v>263</v>
      </c>
      <c r="D50" s="140" t="b">
        <f aca="false">TRUE()</f>
        <v>1</v>
      </c>
      <c r="E50" s="116" t="s">
        <v>264</v>
      </c>
      <c r="F50" s="140" t="b">
        <f aca="false">FALSE()</f>
        <v>0</v>
      </c>
      <c r="G50" s="116"/>
      <c r="H50" s="116"/>
    </row>
    <row r="51" customFormat="false" ht="15.75" hidden="false" customHeight="false" outlineLevel="0" collapsed="false">
      <c r="A51" s="138" t="s">
        <v>265</v>
      </c>
      <c r="B51" s="139"/>
      <c r="C51" s="130" t="s">
        <v>266</v>
      </c>
      <c r="D51" s="140" t="b">
        <f aca="false">TRUE()</f>
        <v>1</v>
      </c>
      <c r="E51" s="116" t="s">
        <v>267</v>
      </c>
      <c r="F51" s="140" t="b">
        <f aca="false">FALSE()</f>
        <v>0</v>
      </c>
      <c r="G51" s="116"/>
      <c r="H51" s="116"/>
    </row>
    <row r="52" customFormat="false" ht="15.75" hidden="false" customHeight="false" outlineLevel="0" collapsed="false">
      <c r="A52" s="138" t="s">
        <v>268</v>
      </c>
      <c r="B52" s="139" t="s">
        <v>269</v>
      </c>
      <c r="C52" s="130" t="s">
        <v>270</v>
      </c>
      <c r="D52" s="140" t="b">
        <f aca="false">TRUE()</f>
        <v>1</v>
      </c>
      <c r="E52" s="116" t="s">
        <v>271</v>
      </c>
      <c r="F52" s="140" t="b">
        <f aca="false">FALSE()</f>
        <v>0</v>
      </c>
      <c r="G52" s="116"/>
      <c r="H52" s="116"/>
    </row>
    <row r="53" customFormat="false" ht="15.75" hidden="false" customHeight="false" outlineLevel="0" collapsed="false">
      <c r="A53" s="138" t="s">
        <v>272</v>
      </c>
      <c r="B53" s="139" t="s">
        <v>273</v>
      </c>
      <c r="C53" s="130" t="s">
        <v>274</v>
      </c>
      <c r="D53" s="140" t="b">
        <f aca="false">TRUE()</f>
        <v>1</v>
      </c>
      <c r="E53" s="116" t="s">
        <v>275</v>
      </c>
      <c r="F53" s="140" t="b">
        <f aca="false">FALSE()</f>
        <v>0</v>
      </c>
      <c r="G53" s="116"/>
      <c r="H53" s="116"/>
    </row>
    <row r="54" customFormat="false" ht="15.75" hidden="false" customHeight="false" outlineLevel="0" collapsed="false">
      <c r="A54" s="138" t="s">
        <v>276</v>
      </c>
      <c r="B54" s="139" t="s">
        <v>277</v>
      </c>
      <c r="C54" s="130" t="s">
        <v>278</v>
      </c>
      <c r="D54" s="140" t="b">
        <f aca="false">TRUE()</f>
        <v>1</v>
      </c>
      <c r="E54" s="116" t="s">
        <v>279</v>
      </c>
      <c r="F54" s="140" t="b">
        <f aca="false">FALSE()</f>
        <v>0</v>
      </c>
      <c r="G54" s="116"/>
      <c r="H54" s="116"/>
    </row>
    <row r="55" customFormat="false" ht="15.75" hidden="false" customHeight="false" outlineLevel="0" collapsed="false">
      <c r="A55" s="138" t="s">
        <v>280</v>
      </c>
      <c r="B55" s="139" t="s">
        <v>281</v>
      </c>
      <c r="C55" s="130" t="s">
        <v>282</v>
      </c>
      <c r="D55" s="140" t="b">
        <f aca="false">TRUE()</f>
        <v>1</v>
      </c>
      <c r="E55" s="116" t="s">
        <v>283</v>
      </c>
      <c r="F55" s="140" t="b">
        <f aca="false">FALSE()</f>
        <v>0</v>
      </c>
      <c r="G55" s="116"/>
      <c r="H55" s="116"/>
    </row>
    <row r="56" customFormat="false" ht="15.75" hidden="false" customHeight="false" outlineLevel="0" collapsed="false">
      <c r="A56" s="138" t="s">
        <v>284</v>
      </c>
      <c r="B56" s="139" t="s">
        <v>285</v>
      </c>
      <c r="C56" s="130" t="s">
        <v>286</v>
      </c>
      <c r="D56" s="140" t="b">
        <f aca="false">TRUE()</f>
        <v>1</v>
      </c>
      <c r="E56" s="116" t="s">
        <v>287</v>
      </c>
      <c r="F56" s="140" t="b">
        <f aca="false">FALSE()</f>
        <v>0</v>
      </c>
      <c r="G56" s="116"/>
      <c r="H56" s="116"/>
    </row>
    <row r="57" customFormat="false" ht="15.75" hidden="false" customHeight="false" outlineLevel="0" collapsed="false">
      <c r="A57" s="138" t="s">
        <v>288</v>
      </c>
      <c r="B57" s="139" t="s">
        <v>289</v>
      </c>
      <c r="C57" s="130" t="s">
        <v>290</v>
      </c>
      <c r="D57" s="140" t="b">
        <f aca="false">TRUE()</f>
        <v>1</v>
      </c>
      <c r="E57" s="116" t="s">
        <v>291</v>
      </c>
      <c r="F57" s="140" t="b">
        <f aca="false">FALSE()</f>
        <v>0</v>
      </c>
      <c r="G57" s="116"/>
      <c r="H57" s="116"/>
    </row>
    <row r="58" customFormat="false" ht="15.75" hidden="false" customHeight="false" outlineLevel="0" collapsed="false">
      <c r="A58" s="138" t="s">
        <v>292</v>
      </c>
      <c r="B58" s="139" t="s">
        <v>293</v>
      </c>
      <c r="C58" s="130" t="s">
        <v>294</v>
      </c>
      <c r="D58" s="140" t="b">
        <f aca="false">TRUE()</f>
        <v>1</v>
      </c>
      <c r="E58" s="116" t="s">
        <v>295</v>
      </c>
      <c r="F58" s="140" t="b">
        <f aca="false">FALSE()</f>
        <v>0</v>
      </c>
      <c r="G58" s="116"/>
      <c r="H58" s="116"/>
    </row>
    <row r="59" customFormat="false" ht="15.75" hidden="false" customHeight="false" outlineLevel="0" collapsed="false">
      <c r="A59" s="138" t="s">
        <v>296</v>
      </c>
      <c r="B59" s="139" t="s">
        <v>297</v>
      </c>
      <c r="C59" s="130" t="s">
        <v>19</v>
      </c>
      <c r="D59" s="140" t="b">
        <f aca="false">TRUE()</f>
        <v>1</v>
      </c>
      <c r="E59" s="116" t="s">
        <v>298</v>
      </c>
      <c r="F59" s="140" t="b">
        <f aca="false">FALSE()</f>
        <v>0</v>
      </c>
      <c r="G59" s="116"/>
      <c r="H59" s="116"/>
    </row>
    <row r="60" customFormat="false" ht="15.75" hidden="false" customHeight="false" outlineLevel="0" collapsed="false">
      <c r="A60" s="138" t="s">
        <v>299</v>
      </c>
      <c r="B60" s="139" t="s">
        <v>300</v>
      </c>
      <c r="C60" s="130" t="s">
        <v>301</v>
      </c>
      <c r="D60" s="140" t="b">
        <f aca="false">TRUE()</f>
        <v>1</v>
      </c>
      <c r="E60" s="116" t="s">
        <v>302</v>
      </c>
      <c r="F60" s="140" t="b">
        <f aca="false">FALSE()</f>
        <v>0</v>
      </c>
      <c r="G60" s="116"/>
      <c r="H60" s="116"/>
    </row>
    <row r="61" customFormat="false" ht="15.75" hidden="false" customHeight="false" outlineLevel="0" collapsed="false">
      <c r="A61" s="138" t="s">
        <v>303</v>
      </c>
      <c r="B61" s="139" t="s">
        <v>304</v>
      </c>
      <c r="C61" s="130" t="s">
        <v>305</v>
      </c>
      <c r="D61" s="140" t="b">
        <f aca="false">TRUE()</f>
        <v>1</v>
      </c>
      <c r="E61" s="116" t="s">
        <v>306</v>
      </c>
      <c r="F61" s="140" t="b">
        <f aca="false">FALSE()</f>
        <v>0</v>
      </c>
      <c r="G61" s="116"/>
      <c r="H61" s="116"/>
    </row>
    <row r="62" customFormat="false" ht="15.75" hidden="false" customHeight="false" outlineLevel="0" collapsed="false">
      <c r="A62" s="138" t="s">
        <v>307</v>
      </c>
      <c r="B62" s="139" t="s">
        <v>308</v>
      </c>
      <c r="C62" s="130" t="s">
        <v>309</v>
      </c>
      <c r="D62" s="140" t="b">
        <f aca="false">TRUE()</f>
        <v>1</v>
      </c>
      <c r="E62" s="116" t="s">
        <v>310</v>
      </c>
      <c r="F62" s="140" t="b">
        <f aca="false">FALSE()</f>
        <v>0</v>
      </c>
      <c r="G62" s="116"/>
      <c r="H62" s="116"/>
    </row>
    <row r="63" customFormat="false" ht="15.75" hidden="false" customHeight="false" outlineLevel="0" collapsed="false">
      <c r="A63" s="138" t="s">
        <v>311</v>
      </c>
      <c r="B63" s="139" t="s">
        <v>312</v>
      </c>
      <c r="C63" s="130" t="s">
        <v>313</v>
      </c>
      <c r="D63" s="140" t="b">
        <f aca="false">TRUE()</f>
        <v>1</v>
      </c>
      <c r="E63" s="116" t="s">
        <v>314</v>
      </c>
      <c r="F63" s="140" t="b">
        <f aca="false">FALSE()</f>
        <v>0</v>
      </c>
      <c r="G63" s="116"/>
      <c r="H63" s="116"/>
    </row>
    <row r="64" customFormat="false" ht="15.75" hidden="false" customHeight="false" outlineLevel="0" collapsed="false">
      <c r="A64" s="138" t="s">
        <v>315</v>
      </c>
      <c r="B64" s="139" t="s">
        <v>316</v>
      </c>
      <c r="C64" s="130" t="s">
        <v>317</v>
      </c>
      <c r="D64" s="140" t="b">
        <f aca="false">TRUE()</f>
        <v>1</v>
      </c>
      <c r="E64" s="116" t="s">
        <v>318</v>
      </c>
      <c r="F64" s="140" t="b">
        <f aca="false">FALSE()</f>
        <v>0</v>
      </c>
      <c r="G64" s="116"/>
      <c r="H64" s="116"/>
    </row>
    <row r="65" customFormat="false" ht="15.75" hidden="false" customHeight="false" outlineLevel="0" collapsed="false">
      <c r="A65" s="138" t="s">
        <v>319</v>
      </c>
      <c r="B65" s="139" t="s">
        <v>320</v>
      </c>
      <c r="C65" s="130" t="s">
        <v>321</v>
      </c>
      <c r="D65" s="140" t="b">
        <f aca="false">TRUE()</f>
        <v>1</v>
      </c>
      <c r="E65" s="116" t="s">
        <v>322</v>
      </c>
      <c r="F65" s="140" t="b">
        <f aca="false">FALSE()</f>
        <v>0</v>
      </c>
      <c r="G65" s="116"/>
      <c r="H65" s="116"/>
    </row>
    <row r="66" customFormat="false" ht="15.75" hidden="false" customHeight="false" outlineLevel="0" collapsed="false">
      <c r="A66" s="138" t="s">
        <v>323</v>
      </c>
      <c r="B66" s="139" t="s">
        <v>324</v>
      </c>
      <c r="C66" s="130" t="s">
        <v>325</v>
      </c>
      <c r="D66" s="140" t="b">
        <f aca="false">TRUE()</f>
        <v>1</v>
      </c>
      <c r="E66" s="116" t="s">
        <v>326</v>
      </c>
      <c r="F66" s="140" t="b">
        <f aca="false">FALSE()</f>
        <v>0</v>
      </c>
      <c r="G66" s="116"/>
      <c r="H66" s="116"/>
    </row>
    <row r="67" customFormat="false" ht="15.75" hidden="false" customHeight="false" outlineLevel="0" collapsed="false">
      <c r="A67" s="138" t="s">
        <v>327</v>
      </c>
      <c r="B67" s="139" t="s">
        <v>328</v>
      </c>
      <c r="C67" s="130" t="s">
        <v>329</v>
      </c>
      <c r="D67" s="140" t="b">
        <f aca="false">TRUE()</f>
        <v>1</v>
      </c>
      <c r="E67" s="116" t="s">
        <v>330</v>
      </c>
      <c r="F67" s="140" t="b">
        <f aca="false">FALSE()</f>
        <v>0</v>
      </c>
      <c r="G67" s="116"/>
      <c r="H67" s="116"/>
    </row>
    <row r="68" customFormat="false" ht="15.75" hidden="false" customHeight="false" outlineLevel="0" collapsed="false">
      <c r="A68" s="138" t="s">
        <v>331</v>
      </c>
      <c r="B68" s="139" t="s">
        <v>332</v>
      </c>
      <c r="C68" s="130" t="s">
        <v>333</v>
      </c>
      <c r="D68" s="140" t="b">
        <f aca="false">TRUE()</f>
        <v>1</v>
      </c>
      <c r="E68" s="116" t="s">
        <v>334</v>
      </c>
      <c r="F68" s="140" t="b">
        <f aca="false">FALSE()</f>
        <v>0</v>
      </c>
      <c r="G68" s="116"/>
      <c r="H68" s="116"/>
    </row>
    <row r="69" customFormat="false" ht="15.75" hidden="false" customHeight="false" outlineLevel="0" collapsed="false">
      <c r="A69" s="138" t="s">
        <v>335</v>
      </c>
      <c r="B69" s="139" t="s">
        <v>336</v>
      </c>
      <c r="C69" s="130" t="s">
        <v>337</v>
      </c>
      <c r="D69" s="140" t="b">
        <f aca="false">TRUE()</f>
        <v>1</v>
      </c>
      <c r="E69" s="116" t="s">
        <v>338</v>
      </c>
      <c r="F69" s="140" t="b">
        <f aca="false">FALSE()</f>
        <v>0</v>
      </c>
      <c r="G69" s="116"/>
      <c r="H69" s="116"/>
    </row>
    <row r="70" customFormat="false" ht="15.75" hidden="false" customHeight="false" outlineLevel="0" collapsed="false">
      <c r="A70" s="138" t="s">
        <v>339</v>
      </c>
      <c r="B70" s="139" t="s">
        <v>340</v>
      </c>
      <c r="C70" s="130" t="s">
        <v>341</v>
      </c>
      <c r="D70" s="140" t="b">
        <f aca="false">TRUE()</f>
        <v>1</v>
      </c>
      <c r="E70" s="116" t="s">
        <v>342</v>
      </c>
      <c r="F70" s="140" t="b">
        <f aca="false">FALSE()</f>
        <v>0</v>
      </c>
      <c r="G70" s="116"/>
      <c r="H70" s="116"/>
    </row>
    <row r="71" customFormat="false" ht="15.75" hidden="false" customHeight="false" outlineLevel="0" collapsed="false">
      <c r="A71" s="138" t="s">
        <v>343</v>
      </c>
      <c r="B71" s="139" t="s">
        <v>344</v>
      </c>
      <c r="C71" s="130" t="s">
        <v>345</v>
      </c>
      <c r="D71" s="140" t="b">
        <f aca="false">TRUE()</f>
        <v>1</v>
      </c>
      <c r="E71" s="116" t="s">
        <v>346</v>
      </c>
      <c r="F71" s="140" t="b">
        <f aca="false">FALSE()</f>
        <v>0</v>
      </c>
      <c r="G71" s="116"/>
      <c r="H71" s="116"/>
    </row>
    <row r="72" customFormat="false" ht="15.75" hidden="false" customHeight="false" outlineLevel="0" collapsed="false">
      <c r="A72" s="138" t="s">
        <v>347</v>
      </c>
      <c r="B72" s="139" t="s">
        <v>348</v>
      </c>
      <c r="C72" s="130" t="s">
        <v>349</v>
      </c>
      <c r="D72" s="140" t="b">
        <f aca="false">TRUE()</f>
        <v>1</v>
      </c>
      <c r="E72" s="116" t="s">
        <v>350</v>
      </c>
      <c r="F72" s="140" t="b">
        <f aca="false">FALSE()</f>
        <v>0</v>
      </c>
      <c r="G72" s="116"/>
      <c r="H72" s="116"/>
    </row>
    <row r="73" customFormat="false" ht="15.75" hidden="false" customHeight="false" outlineLevel="0" collapsed="false">
      <c r="A73" s="138" t="s">
        <v>351</v>
      </c>
      <c r="B73" s="139" t="s">
        <v>352</v>
      </c>
      <c r="C73" s="130" t="s">
        <v>353</v>
      </c>
      <c r="D73" s="140" t="b">
        <f aca="false">TRUE()</f>
        <v>1</v>
      </c>
      <c r="E73" s="116" t="s">
        <v>354</v>
      </c>
      <c r="F73" s="140" t="b">
        <f aca="false">FALSE()</f>
        <v>0</v>
      </c>
      <c r="G73" s="116"/>
      <c r="H73" s="116"/>
    </row>
    <row r="74" customFormat="false" ht="15.75" hidden="false" customHeight="false" outlineLevel="0" collapsed="false">
      <c r="A74" s="138" t="s">
        <v>355</v>
      </c>
      <c r="B74" s="139" t="s">
        <v>356</v>
      </c>
      <c r="C74" s="130" t="s">
        <v>357</v>
      </c>
      <c r="D74" s="140" t="b">
        <f aca="false">TRUE()</f>
        <v>1</v>
      </c>
      <c r="E74" s="116" t="s">
        <v>358</v>
      </c>
      <c r="F74" s="140" t="b">
        <f aca="false">FALSE()</f>
        <v>0</v>
      </c>
      <c r="G74" s="116"/>
      <c r="H74" s="116"/>
    </row>
    <row r="75" customFormat="false" ht="15.75" hidden="false" customHeight="false" outlineLevel="0" collapsed="false">
      <c r="A75" s="138" t="s">
        <v>359</v>
      </c>
      <c r="B75" s="139" t="s">
        <v>360</v>
      </c>
      <c r="C75" s="130" t="s">
        <v>361</v>
      </c>
      <c r="D75" s="140" t="b">
        <f aca="false">TRUE()</f>
        <v>1</v>
      </c>
      <c r="E75" s="116" t="s">
        <v>362</v>
      </c>
      <c r="F75" s="140" t="b">
        <f aca="false">FALSE()</f>
        <v>0</v>
      </c>
      <c r="G75" s="116"/>
      <c r="H75" s="116"/>
    </row>
    <row r="76" customFormat="false" ht="15.75" hidden="false" customHeight="false" outlineLevel="0" collapsed="false">
      <c r="A76" s="138" t="s">
        <v>363</v>
      </c>
      <c r="B76" s="139" t="s">
        <v>364</v>
      </c>
      <c r="C76" s="130" t="s">
        <v>365</v>
      </c>
      <c r="D76" s="140" t="b">
        <f aca="false">TRUE()</f>
        <v>1</v>
      </c>
      <c r="E76" s="116" t="s">
        <v>366</v>
      </c>
      <c r="F76" s="140" t="b">
        <f aca="false">FALSE()</f>
        <v>0</v>
      </c>
      <c r="G76" s="116"/>
      <c r="H76" s="116"/>
    </row>
    <row r="77" customFormat="false" ht="15.75" hidden="false" customHeight="false" outlineLevel="0" collapsed="false">
      <c r="A77" s="138" t="s">
        <v>367</v>
      </c>
      <c r="B77" s="139" t="s">
        <v>368</v>
      </c>
      <c r="C77" s="130" t="s">
        <v>369</v>
      </c>
      <c r="D77" s="140" t="b">
        <f aca="false">TRUE()</f>
        <v>1</v>
      </c>
      <c r="E77" s="116" t="s">
        <v>370</v>
      </c>
      <c r="F77" s="140" t="b">
        <f aca="false">FALSE()</f>
        <v>0</v>
      </c>
      <c r="G77" s="116"/>
      <c r="H77" s="116"/>
    </row>
    <row r="78" customFormat="false" ht="15.75" hidden="false" customHeight="false" outlineLevel="0" collapsed="false">
      <c r="A78" s="138" t="s">
        <v>371</v>
      </c>
      <c r="B78" s="139" t="s">
        <v>372</v>
      </c>
      <c r="C78" s="130" t="s">
        <v>373</v>
      </c>
      <c r="D78" s="140" t="b">
        <f aca="false">TRUE()</f>
        <v>1</v>
      </c>
      <c r="E78" s="116" t="s">
        <v>374</v>
      </c>
      <c r="F78" s="140" t="b">
        <f aca="false">FALSE()</f>
        <v>0</v>
      </c>
      <c r="G78" s="116"/>
      <c r="H78" s="116"/>
    </row>
    <row r="79" customFormat="false" ht="15.75" hidden="false" customHeight="false" outlineLevel="0" collapsed="false">
      <c r="A79" s="138" t="s">
        <v>375</v>
      </c>
      <c r="B79" s="139" t="s">
        <v>376</v>
      </c>
      <c r="C79" s="130" t="s">
        <v>377</v>
      </c>
      <c r="D79" s="140" t="b">
        <f aca="false">TRUE()</f>
        <v>1</v>
      </c>
      <c r="E79" s="116" t="s">
        <v>378</v>
      </c>
      <c r="F79" s="140" t="b">
        <f aca="false">FALSE()</f>
        <v>0</v>
      </c>
      <c r="G79" s="116"/>
      <c r="H79" s="116"/>
    </row>
    <row r="80" customFormat="false" ht="15.75" hidden="false" customHeight="false" outlineLevel="0" collapsed="false">
      <c r="A80" s="138" t="s">
        <v>379</v>
      </c>
      <c r="B80" s="139"/>
      <c r="C80" s="130" t="s">
        <v>380</v>
      </c>
      <c r="D80" s="140" t="b">
        <f aca="false">TRUE()</f>
        <v>1</v>
      </c>
      <c r="E80" s="116" t="s">
        <v>381</v>
      </c>
      <c r="F80" s="140" t="b">
        <f aca="false">FALSE()</f>
        <v>0</v>
      </c>
      <c r="G80" s="116"/>
      <c r="H80" s="116"/>
    </row>
    <row r="81" customFormat="false" ht="15.75" hidden="false" customHeight="false" outlineLevel="0" collapsed="false">
      <c r="A81" s="138" t="s">
        <v>382</v>
      </c>
      <c r="B81" s="139" t="s">
        <v>383</v>
      </c>
      <c r="C81" s="130" t="s">
        <v>384</v>
      </c>
      <c r="D81" s="140" t="b">
        <f aca="false">TRUE()</f>
        <v>1</v>
      </c>
      <c r="E81" s="116" t="s">
        <v>385</v>
      </c>
      <c r="F81" s="140" t="b">
        <f aca="false">FALSE()</f>
        <v>0</v>
      </c>
      <c r="G81" s="116"/>
      <c r="H81" s="116"/>
    </row>
    <row r="82" customFormat="false" ht="15.75" hidden="false" customHeight="false" outlineLevel="0" collapsed="false">
      <c r="A82" s="138" t="s">
        <v>386</v>
      </c>
      <c r="B82" s="139" t="s">
        <v>387</v>
      </c>
      <c r="C82" s="130" t="s">
        <v>388</v>
      </c>
      <c r="D82" s="140" t="b">
        <f aca="false">TRUE()</f>
        <v>1</v>
      </c>
      <c r="E82" s="116" t="s">
        <v>389</v>
      </c>
      <c r="F82" s="140" t="b">
        <f aca="false">FALSE()</f>
        <v>0</v>
      </c>
      <c r="G82" s="116"/>
      <c r="H82" s="116"/>
    </row>
    <row r="83" customFormat="false" ht="15.75" hidden="false" customHeight="false" outlineLevel="0" collapsed="false">
      <c r="A83" s="138" t="s">
        <v>390</v>
      </c>
      <c r="B83" s="139" t="s">
        <v>387</v>
      </c>
      <c r="C83" s="130" t="s">
        <v>391</v>
      </c>
      <c r="D83" s="140" t="b">
        <f aca="false">TRUE()</f>
        <v>1</v>
      </c>
      <c r="E83" s="116" t="s">
        <v>392</v>
      </c>
      <c r="F83" s="140" t="b">
        <f aca="false">FALSE()</f>
        <v>0</v>
      </c>
      <c r="G83" s="116"/>
      <c r="H83" s="116"/>
    </row>
    <row r="84" customFormat="false" ht="15.75" hidden="false" customHeight="false" outlineLevel="0" collapsed="false">
      <c r="A84" s="138" t="s">
        <v>393</v>
      </c>
      <c r="B84" s="139" t="s">
        <v>387</v>
      </c>
      <c r="C84" s="130" t="s">
        <v>394</v>
      </c>
      <c r="D84" s="140" t="b">
        <f aca="false">TRUE()</f>
        <v>1</v>
      </c>
      <c r="E84" s="116" t="s">
        <v>395</v>
      </c>
      <c r="F84" s="140" t="b">
        <f aca="false">FALSE()</f>
        <v>0</v>
      </c>
      <c r="G84" s="116"/>
      <c r="H84" s="116"/>
    </row>
    <row r="85" customFormat="false" ht="15.75" hidden="false" customHeight="false" outlineLevel="0" collapsed="false">
      <c r="A85" s="138" t="s">
        <v>396</v>
      </c>
      <c r="B85" s="139" t="s">
        <v>387</v>
      </c>
      <c r="C85" s="130" t="s">
        <v>397</v>
      </c>
      <c r="D85" s="140" t="b">
        <f aca="false">TRUE()</f>
        <v>1</v>
      </c>
      <c r="E85" s="116" t="s">
        <v>398</v>
      </c>
      <c r="F85" s="140" t="b">
        <f aca="false">FALSE()</f>
        <v>0</v>
      </c>
      <c r="G85" s="116"/>
      <c r="H85" s="116"/>
    </row>
    <row r="86" customFormat="false" ht="15.75" hidden="false" customHeight="false" outlineLevel="0" collapsed="false">
      <c r="A86" s="138" t="s">
        <v>399</v>
      </c>
      <c r="B86" s="139" t="s">
        <v>387</v>
      </c>
      <c r="C86" s="130" t="s">
        <v>400</v>
      </c>
      <c r="D86" s="140" t="b">
        <f aca="false">TRUE()</f>
        <v>1</v>
      </c>
      <c r="E86" s="116" t="s">
        <v>401</v>
      </c>
      <c r="F86" s="140" t="b">
        <f aca="false">FALSE()</f>
        <v>0</v>
      </c>
      <c r="G86" s="116"/>
      <c r="H86" s="116"/>
    </row>
    <row r="87" customFormat="false" ht="15.75" hidden="false" customHeight="false" outlineLevel="0" collapsed="false">
      <c r="A87" s="138" t="s">
        <v>402</v>
      </c>
      <c r="B87" s="139" t="s">
        <v>387</v>
      </c>
      <c r="C87" s="130" t="s">
        <v>403</v>
      </c>
      <c r="D87" s="140" t="b">
        <f aca="false">TRUE()</f>
        <v>1</v>
      </c>
      <c r="E87" s="116" t="s">
        <v>404</v>
      </c>
      <c r="F87" s="140" t="b">
        <f aca="false">FALSE()</f>
        <v>0</v>
      </c>
      <c r="G87" s="116"/>
      <c r="H87" s="116"/>
    </row>
    <row r="88" customFormat="false" ht="15.75" hidden="false" customHeight="false" outlineLevel="0" collapsed="false">
      <c r="A88" s="138" t="s">
        <v>405</v>
      </c>
      <c r="B88" s="139" t="s">
        <v>387</v>
      </c>
      <c r="C88" s="130" t="s">
        <v>406</v>
      </c>
      <c r="D88" s="140" t="b">
        <f aca="false">TRUE()</f>
        <v>1</v>
      </c>
      <c r="E88" s="116" t="s">
        <v>407</v>
      </c>
      <c r="F88" s="140" t="b">
        <f aca="false">FALSE()</f>
        <v>0</v>
      </c>
      <c r="G88" s="116"/>
      <c r="H88" s="116"/>
    </row>
    <row r="89" customFormat="false" ht="15.75" hidden="false" customHeight="false" outlineLevel="0" collapsed="false">
      <c r="A89" s="138" t="s">
        <v>408</v>
      </c>
      <c r="B89" s="139" t="s">
        <v>387</v>
      </c>
      <c r="C89" s="130" t="s">
        <v>409</v>
      </c>
      <c r="D89" s="140" t="b">
        <f aca="false">TRUE()</f>
        <v>1</v>
      </c>
      <c r="E89" s="116" t="s">
        <v>410</v>
      </c>
      <c r="F89" s="140" t="b">
        <f aca="false">FALSE()</f>
        <v>0</v>
      </c>
      <c r="G89" s="116"/>
      <c r="H89" s="116"/>
    </row>
    <row r="90" customFormat="false" ht="15.75" hidden="false" customHeight="false" outlineLevel="0" collapsed="false">
      <c r="A90" s="138" t="s">
        <v>411</v>
      </c>
      <c r="B90" s="139" t="s">
        <v>412</v>
      </c>
      <c r="C90" s="130" t="s">
        <v>413</v>
      </c>
      <c r="D90" s="140" t="b">
        <f aca="false">TRUE()</f>
        <v>1</v>
      </c>
      <c r="E90" s="116" t="s">
        <v>414</v>
      </c>
      <c r="F90" s="140" t="b">
        <f aca="false">FALSE()</f>
        <v>0</v>
      </c>
      <c r="G90" s="116"/>
      <c r="H90" s="116"/>
    </row>
    <row r="91" customFormat="false" ht="15.75" hidden="false" customHeight="false" outlineLevel="0" collapsed="false">
      <c r="A91" s="138" t="s">
        <v>415</v>
      </c>
      <c r="B91" s="139" t="s">
        <v>416</v>
      </c>
      <c r="C91" s="130" t="s">
        <v>417</v>
      </c>
      <c r="D91" s="140" t="b">
        <f aca="false">TRUE()</f>
        <v>1</v>
      </c>
      <c r="E91" s="116" t="s">
        <v>418</v>
      </c>
      <c r="F91" s="140" t="b">
        <f aca="false">FALSE()</f>
        <v>0</v>
      </c>
      <c r="G91" s="116"/>
      <c r="H91" s="116"/>
    </row>
    <row r="92" customFormat="false" ht="15.75" hidden="false" customHeight="false" outlineLevel="0" collapsed="false">
      <c r="A92" s="138" t="s">
        <v>419</v>
      </c>
      <c r="B92" s="139" t="s">
        <v>420</v>
      </c>
      <c r="C92" s="130" t="s">
        <v>421</v>
      </c>
      <c r="D92" s="140" t="b">
        <f aca="false">TRUE()</f>
        <v>1</v>
      </c>
      <c r="E92" s="116" t="s">
        <v>422</v>
      </c>
      <c r="F92" s="140" t="b">
        <f aca="false">FALSE()</f>
        <v>0</v>
      </c>
      <c r="G92" s="116"/>
      <c r="H92" s="116"/>
    </row>
    <row r="93" customFormat="false" ht="15.75" hidden="false" customHeight="false" outlineLevel="0" collapsed="false">
      <c r="A93" s="138" t="s">
        <v>423</v>
      </c>
      <c r="B93" s="139" t="s">
        <v>424</v>
      </c>
      <c r="C93" s="130" t="s">
        <v>425</v>
      </c>
      <c r="D93" s="140" t="b">
        <f aca="false">TRUE()</f>
        <v>1</v>
      </c>
      <c r="E93" s="116" t="s">
        <v>426</v>
      </c>
      <c r="F93" s="140" t="b">
        <f aca="false">FALSE()</f>
        <v>0</v>
      </c>
      <c r="G93" s="116"/>
      <c r="H93" s="116"/>
    </row>
    <row r="94" customFormat="false" ht="15.75" hidden="false" customHeight="false" outlineLevel="0" collapsed="false">
      <c r="A94" s="138" t="s">
        <v>427</v>
      </c>
      <c r="B94" s="139" t="s">
        <v>428</v>
      </c>
      <c r="C94" s="130" t="s">
        <v>429</v>
      </c>
      <c r="D94" s="140" t="b">
        <f aca="false">TRUE()</f>
        <v>1</v>
      </c>
      <c r="E94" s="116" t="s">
        <v>430</v>
      </c>
      <c r="F94" s="140" t="b">
        <f aca="false">FALSE()</f>
        <v>0</v>
      </c>
      <c r="G94" s="116"/>
      <c r="H94" s="116"/>
    </row>
    <row r="95" customFormat="false" ht="15.75" hidden="false" customHeight="false" outlineLevel="0" collapsed="false">
      <c r="A95" s="138" t="s">
        <v>431</v>
      </c>
      <c r="B95" s="139" t="s">
        <v>432</v>
      </c>
      <c r="C95" s="130" t="s">
        <v>433</v>
      </c>
      <c r="D95" s="140" t="b">
        <f aca="false">TRUE()</f>
        <v>1</v>
      </c>
      <c r="E95" s="116" t="s">
        <v>434</v>
      </c>
      <c r="F95" s="140" t="b">
        <f aca="false">FALSE()</f>
        <v>0</v>
      </c>
      <c r="G95" s="116"/>
      <c r="H95" s="116"/>
    </row>
    <row r="96" customFormat="false" ht="15.75" hidden="false" customHeight="false" outlineLevel="0" collapsed="false">
      <c r="A96" s="138" t="s">
        <v>435</v>
      </c>
      <c r="B96" s="139" t="s">
        <v>436</v>
      </c>
      <c r="C96" s="130" t="s">
        <v>5</v>
      </c>
      <c r="D96" s="140" t="b">
        <f aca="false">TRUE()</f>
        <v>1</v>
      </c>
      <c r="E96" s="116" t="s">
        <v>437</v>
      </c>
      <c r="F96" s="140" t="b">
        <f aca="false">FALSE()</f>
        <v>0</v>
      </c>
      <c r="G96" s="116"/>
    </row>
    <row r="97" customFormat="false" ht="15.75" hidden="false" customHeight="false" outlineLevel="0" collapsed="false">
      <c r="A97" s="138" t="s">
        <v>438</v>
      </c>
      <c r="B97" s="139" t="s">
        <v>439</v>
      </c>
      <c r="C97" s="130" t="s">
        <v>17</v>
      </c>
      <c r="D97" s="140" t="b">
        <f aca="false">TRUE()</f>
        <v>1</v>
      </c>
      <c r="E97" s="116" t="s">
        <v>440</v>
      </c>
      <c r="F97" s="140" t="b">
        <f aca="false">FALSE()</f>
        <v>0</v>
      </c>
      <c r="G97" s="116"/>
      <c r="H97" s="116"/>
    </row>
    <row r="98" customFormat="false" ht="15.75" hidden="false" customHeight="false" outlineLevel="0" collapsed="false">
      <c r="A98" s="138" t="s">
        <v>441</v>
      </c>
      <c r="B98" s="139" t="s">
        <v>439</v>
      </c>
      <c r="C98" s="130" t="s">
        <v>442</v>
      </c>
      <c r="D98" s="140" t="b">
        <f aca="false">TRUE()</f>
        <v>1</v>
      </c>
      <c r="E98" s="116" t="s">
        <v>443</v>
      </c>
      <c r="F98" s="140" t="b">
        <f aca="false">FALSE()</f>
        <v>0</v>
      </c>
      <c r="G98" s="116"/>
      <c r="H98" s="116"/>
    </row>
    <row r="99" customFormat="false" ht="15.75" hidden="false" customHeight="false" outlineLevel="0" collapsed="false">
      <c r="A99" s="138" t="s">
        <v>444</v>
      </c>
      <c r="B99" s="139" t="s">
        <v>439</v>
      </c>
      <c r="C99" s="130" t="s">
        <v>445</v>
      </c>
      <c r="D99" s="140" t="b">
        <f aca="false">TRUE()</f>
        <v>1</v>
      </c>
      <c r="E99" s="116" t="s">
        <v>446</v>
      </c>
      <c r="F99" s="140" t="b">
        <f aca="false">FALSE()</f>
        <v>0</v>
      </c>
      <c r="G99" s="116"/>
      <c r="H99" s="116"/>
    </row>
    <row r="100" customFormat="false" ht="15.75" hidden="false" customHeight="false" outlineLevel="0" collapsed="false">
      <c r="A100" s="142" t="s">
        <v>447</v>
      </c>
      <c r="B100" s="139" t="s">
        <v>448</v>
      </c>
      <c r="C100" s="130" t="s">
        <v>449</v>
      </c>
      <c r="D100" s="140" t="b">
        <f aca="false">TRUE()</f>
        <v>1</v>
      </c>
      <c r="E100" s="116" t="s">
        <v>450</v>
      </c>
      <c r="F100" s="140" t="b">
        <f aca="false">FALSE()</f>
        <v>0</v>
      </c>
      <c r="G100" s="116"/>
      <c r="H100" s="116"/>
    </row>
    <row r="101" customFormat="false" ht="15.75" hidden="false" customHeight="false" outlineLevel="0" collapsed="false">
      <c r="A101" s="138" t="s">
        <v>451</v>
      </c>
      <c r="B101" s="139" t="s">
        <v>452</v>
      </c>
      <c r="C101" s="130" t="s">
        <v>453</v>
      </c>
      <c r="D101" s="140" t="b">
        <f aca="false">TRUE()</f>
        <v>1</v>
      </c>
      <c r="E101" s="116" t="s">
        <v>450</v>
      </c>
      <c r="F101" s="140" t="b">
        <f aca="false">FALSE()</f>
        <v>0</v>
      </c>
      <c r="G101" s="116"/>
      <c r="H101" s="116"/>
    </row>
    <row r="102" customFormat="false" ht="15.75" hidden="false" customHeight="false" outlineLevel="0" collapsed="false">
      <c r="A102" s="138" t="s">
        <v>454</v>
      </c>
      <c r="B102" s="139" t="s">
        <v>455</v>
      </c>
      <c r="C102" s="130" t="s">
        <v>456</v>
      </c>
      <c r="D102" s="140" t="b">
        <f aca="false">TRUE()</f>
        <v>1</v>
      </c>
      <c r="E102" s="116" t="s">
        <v>457</v>
      </c>
      <c r="F102" s="140" t="b">
        <f aca="false">FALSE()</f>
        <v>0</v>
      </c>
      <c r="G102" s="116"/>
      <c r="H102" s="116"/>
    </row>
    <row r="103" customFormat="false" ht="15.75" hidden="false" customHeight="false" outlineLevel="0" collapsed="false">
      <c r="A103" s="138" t="s">
        <v>458</v>
      </c>
      <c r="B103" s="139" t="s">
        <v>459</v>
      </c>
      <c r="C103" s="130" t="s">
        <v>294</v>
      </c>
      <c r="D103" s="140" t="b">
        <f aca="false">TRUE()</f>
        <v>1</v>
      </c>
      <c r="E103" s="116" t="s">
        <v>295</v>
      </c>
      <c r="F103" s="140" t="b">
        <f aca="false">FALSE()</f>
        <v>0</v>
      </c>
      <c r="G103" s="116"/>
      <c r="H103" s="116"/>
    </row>
    <row r="104" customFormat="false" ht="15.75" hidden="false" customHeight="false" outlineLevel="0" collapsed="false">
      <c r="A104" s="138" t="s">
        <v>460</v>
      </c>
      <c r="B104" s="139" t="s">
        <v>461</v>
      </c>
      <c r="C104" s="130" t="s">
        <v>19</v>
      </c>
      <c r="D104" s="140" t="b">
        <f aca="false">TRUE()</f>
        <v>1</v>
      </c>
      <c r="E104" s="116" t="s">
        <v>298</v>
      </c>
      <c r="F104" s="140" t="b">
        <f aca="false">FALSE()</f>
        <v>0</v>
      </c>
      <c r="G104" s="116"/>
      <c r="H104" s="116"/>
    </row>
    <row r="105" customFormat="false" ht="15.75" hidden="false" customHeight="false" outlineLevel="0" collapsed="false">
      <c r="A105" s="138" t="s">
        <v>462</v>
      </c>
      <c r="B105" s="139" t="s">
        <v>463</v>
      </c>
      <c r="C105" s="130" t="s">
        <v>305</v>
      </c>
      <c r="D105" s="140" t="b">
        <f aca="false">TRUE()</f>
        <v>1</v>
      </c>
      <c r="E105" s="116" t="s">
        <v>306</v>
      </c>
      <c r="F105" s="140" t="b">
        <f aca="false">FALSE()</f>
        <v>0</v>
      </c>
      <c r="G105" s="116"/>
      <c r="H105" s="116"/>
    </row>
    <row r="106" customFormat="false" ht="15.75" hidden="false" customHeight="false" outlineLevel="0" collapsed="false">
      <c r="A106" s="138" t="s">
        <v>464</v>
      </c>
      <c r="B106" s="139" t="s">
        <v>465</v>
      </c>
      <c r="C106" s="130" t="s">
        <v>466</v>
      </c>
      <c r="D106" s="140" t="b">
        <f aca="false">TRUE()</f>
        <v>1</v>
      </c>
      <c r="E106" s="116" t="s">
        <v>467</v>
      </c>
      <c r="F106" s="140" t="b">
        <f aca="false">FALSE()</f>
        <v>0</v>
      </c>
      <c r="G106" s="116"/>
      <c r="H106" s="116"/>
    </row>
    <row r="107" customFormat="false" ht="15.75" hidden="false" customHeight="false" outlineLevel="0" collapsed="false">
      <c r="A107" s="138" t="s">
        <v>468</v>
      </c>
      <c r="B107" s="139" t="s">
        <v>469</v>
      </c>
      <c r="C107" s="130" t="s">
        <v>470</v>
      </c>
      <c r="D107" s="140" t="b">
        <f aca="false">TRUE()</f>
        <v>1</v>
      </c>
      <c r="E107" s="116" t="s">
        <v>471</v>
      </c>
      <c r="F107" s="140" t="b">
        <f aca="false">FALSE()</f>
        <v>0</v>
      </c>
      <c r="G107" s="116"/>
      <c r="H107" s="116"/>
    </row>
    <row r="108" customFormat="false" ht="15.75" hidden="false" customHeight="false" outlineLevel="0" collapsed="false">
      <c r="A108" s="138" t="s">
        <v>472</v>
      </c>
      <c r="B108" s="139" t="s">
        <v>473</v>
      </c>
      <c r="C108" s="130" t="s">
        <v>474</v>
      </c>
      <c r="D108" s="140" t="b">
        <f aca="false">TRUE()</f>
        <v>1</v>
      </c>
      <c r="E108" s="116" t="s">
        <v>475</v>
      </c>
      <c r="F108" s="140" t="b">
        <f aca="false">FALSE()</f>
        <v>0</v>
      </c>
      <c r="G108" s="116"/>
      <c r="H108" s="116"/>
    </row>
    <row r="109" customFormat="false" ht="15.75" hidden="false" customHeight="false" outlineLevel="0" collapsed="false">
      <c r="A109" s="138" t="s">
        <v>476</v>
      </c>
      <c r="B109" s="139" t="s">
        <v>477</v>
      </c>
      <c r="C109" s="130" t="s">
        <v>478</v>
      </c>
      <c r="D109" s="140" t="b">
        <f aca="false">TRUE()</f>
        <v>1</v>
      </c>
      <c r="E109" s="116" t="s">
        <v>479</v>
      </c>
      <c r="F109" s="140" t="b">
        <f aca="false">FALSE()</f>
        <v>0</v>
      </c>
      <c r="G109" s="116"/>
      <c r="H109" s="116"/>
    </row>
    <row r="110" customFormat="false" ht="15.75" hidden="false" customHeight="false" outlineLevel="0" collapsed="false">
      <c r="A110" s="138" t="s">
        <v>480</v>
      </c>
      <c r="B110" s="139" t="s">
        <v>481</v>
      </c>
      <c r="C110" s="130" t="s">
        <v>482</v>
      </c>
      <c r="D110" s="140" t="b">
        <f aca="false">TRUE()</f>
        <v>1</v>
      </c>
      <c r="E110" s="116" t="s">
        <v>483</v>
      </c>
      <c r="F110" s="140" t="b">
        <f aca="false">FALSE()</f>
        <v>0</v>
      </c>
      <c r="G110" s="116"/>
      <c r="H110" s="116"/>
    </row>
    <row r="111" customFormat="false" ht="15.75" hidden="false" customHeight="false" outlineLevel="0" collapsed="false">
      <c r="A111" s="138" t="s">
        <v>484</v>
      </c>
      <c r="B111" s="139" t="s">
        <v>485</v>
      </c>
      <c r="C111" s="130" t="s">
        <v>41</v>
      </c>
      <c r="D111" s="140" t="b">
        <f aca="false">TRUE()</f>
        <v>1</v>
      </c>
      <c r="E111" s="116" t="s">
        <v>486</v>
      </c>
      <c r="F111" s="140" t="b">
        <f aca="false">FALSE()</f>
        <v>0</v>
      </c>
      <c r="G111" s="116"/>
      <c r="H111" s="116"/>
    </row>
    <row r="112" customFormat="false" ht="15.75" hidden="false" customHeight="false" outlineLevel="0" collapsed="false">
      <c r="A112" s="138" t="s">
        <v>487</v>
      </c>
      <c r="B112" s="139" t="s">
        <v>488</v>
      </c>
      <c r="C112" s="130" t="s">
        <v>489</v>
      </c>
      <c r="D112" s="140" t="b">
        <f aca="false">TRUE()</f>
        <v>1</v>
      </c>
      <c r="E112" s="116" t="s">
        <v>490</v>
      </c>
      <c r="F112" s="140" t="b">
        <f aca="false">FALSE()</f>
        <v>0</v>
      </c>
      <c r="G112" s="116"/>
      <c r="H112" s="116"/>
    </row>
    <row r="113" customFormat="false" ht="15.75" hidden="false" customHeight="false" outlineLevel="0" collapsed="false">
      <c r="A113" s="138" t="s">
        <v>491</v>
      </c>
      <c r="B113" s="139" t="s">
        <v>492</v>
      </c>
      <c r="C113" s="130" t="s">
        <v>493</v>
      </c>
      <c r="D113" s="140" t="b">
        <f aca="false">TRUE()</f>
        <v>1</v>
      </c>
      <c r="E113" s="116" t="s">
        <v>494</v>
      </c>
      <c r="F113" s="140" t="b">
        <f aca="false">FALSE()</f>
        <v>0</v>
      </c>
      <c r="G113" s="116"/>
      <c r="H113" s="116"/>
    </row>
    <row r="114" customFormat="false" ht="15.75" hidden="false" customHeight="false" outlineLevel="0" collapsed="false">
      <c r="A114" s="138" t="s">
        <v>495</v>
      </c>
      <c r="B114" s="139" t="s">
        <v>496</v>
      </c>
      <c r="C114" s="130" t="s">
        <v>497</v>
      </c>
      <c r="D114" s="140" t="b">
        <f aca="false">TRUE()</f>
        <v>1</v>
      </c>
      <c r="E114" s="116" t="s">
        <v>498</v>
      </c>
      <c r="F114" s="140" t="b">
        <f aca="false">FALSE()</f>
        <v>0</v>
      </c>
      <c r="G114" s="116"/>
      <c r="H114" s="116"/>
    </row>
    <row r="115" customFormat="false" ht="15.75" hidden="false" customHeight="false" outlineLevel="0" collapsed="false">
      <c r="A115" s="138" t="s">
        <v>499</v>
      </c>
      <c r="B115" s="139" t="s">
        <v>500</v>
      </c>
      <c r="C115" s="130"/>
      <c r="D115" s="140" t="b">
        <f aca="false">TRUE()</f>
        <v>1</v>
      </c>
      <c r="E115" s="143" t="s">
        <v>501</v>
      </c>
      <c r="F115" s="140" t="b">
        <f aca="false">FALSE()</f>
        <v>0</v>
      </c>
      <c r="G115" s="116"/>
      <c r="H115" s="116"/>
    </row>
    <row r="116" customFormat="false" ht="15.75" hidden="false" customHeight="false" outlineLevel="0" collapsed="false">
      <c r="A116" s="138" t="s">
        <v>502</v>
      </c>
      <c r="B116" s="139" t="s">
        <v>503</v>
      </c>
      <c r="C116" s="130" t="s">
        <v>504</v>
      </c>
      <c r="D116" s="140" t="b">
        <f aca="false">TRUE()</f>
        <v>1</v>
      </c>
      <c r="E116" s="116" t="s">
        <v>505</v>
      </c>
      <c r="F116" s="140" t="b">
        <f aca="false">FALSE()</f>
        <v>0</v>
      </c>
      <c r="G116" s="116"/>
      <c r="H116" s="116"/>
    </row>
    <row r="117" customFormat="false" ht="15.75" hidden="false" customHeight="false" outlineLevel="0" collapsed="false">
      <c r="A117" s="138" t="s">
        <v>506</v>
      </c>
      <c r="B117" s="139" t="s">
        <v>507</v>
      </c>
      <c r="C117" s="130" t="s">
        <v>508</v>
      </c>
      <c r="D117" s="140" t="b">
        <f aca="false">TRUE()</f>
        <v>1</v>
      </c>
      <c r="E117" s="116" t="s">
        <v>509</v>
      </c>
      <c r="F117" s="140" t="b">
        <f aca="false">FALSE()</f>
        <v>0</v>
      </c>
      <c r="G117" s="116"/>
      <c r="H117" s="116"/>
    </row>
    <row r="118" customFormat="false" ht="15.75" hidden="false" customHeight="false" outlineLevel="0" collapsed="false">
      <c r="A118" s="138" t="s">
        <v>510</v>
      </c>
      <c r="B118" s="139" t="s">
        <v>511</v>
      </c>
      <c r="C118" s="130" t="s">
        <v>512</v>
      </c>
      <c r="D118" s="140" t="b">
        <f aca="false">TRUE()</f>
        <v>1</v>
      </c>
      <c r="E118" s="116" t="s">
        <v>513</v>
      </c>
      <c r="F118" s="140" t="b">
        <f aca="false">FALSE()</f>
        <v>0</v>
      </c>
      <c r="G118" s="116"/>
      <c r="H118" s="116"/>
    </row>
    <row r="119" customFormat="false" ht="15.75" hidden="false" customHeight="false" outlineLevel="0" collapsed="false">
      <c r="A119" s="138" t="s">
        <v>514</v>
      </c>
      <c r="B119" s="139" t="s">
        <v>515</v>
      </c>
      <c r="C119" s="130" t="s">
        <v>516</v>
      </c>
      <c r="D119" s="140" t="b">
        <f aca="false">TRUE()</f>
        <v>1</v>
      </c>
      <c r="E119" s="116" t="s">
        <v>517</v>
      </c>
      <c r="F119" s="140" t="b">
        <f aca="false">FALSE()</f>
        <v>0</v>
      </c>
      <c r="G119" s="116"/>
      <c r="H119" s="116"/>
    </row>
    <row r="120" customFormat="false" ht="15.75" hidden="false" customHeight="false" outlineLevel="0" collapsed="false">
      <c r="A120" s="138" t="s">
        <v>518</v>
      </c>
      <c r="B120" s="139" t="s">
        <v>519</v>
      </c>
      <c r="C120" s="130" t="s">
        <v>520</v>
      </c>
      <c r="D120" s="140" t="b">
        <f aca="false">TRUE()</f>
        <v>1</v>
      </c>
      <c r="E120" s="116" t="s">
        <v>521</v>
      </c>
      <c r="F120" s="140" t="b">
        <f aca="false">FALSE()</f>
        <v>0</v>
      </c>
      <c r="G120" s="116"/>
      <c r="H120" s="116"/>
    </row>
    <row r="121" customFormat="false" ht="15.75" hidden="false" customHeight="false" outlineLevel="0" collapsed="false">
      <c r="A121" s="138" t="s">
        <v>522</v>
      </c>
      <c r="B121" s="139" t="s">
        <v>523</v>
      </c>
      <c r="C121" s="130" t="s">
        <v>524</v>
      </c>
      <c r="D121" s="140" t="b">
        <f aca="false">TRUE()</f>
        <v>1</v>
      </c>
      <c r="E121" s="116" t="s">
        <v>525</v>
      </c>
      <c r="F121" s="140" t="b">
        <f aca="false">FALSE()</f>
        <v>0</v>
      </c>
      <c r="G121" s="116"/>
      <c r="H121" s="116"/>
    </row>
    <row r="122" customFormat="false" ht="15.75" hidden="false" customHeight="false" outlineLevel="0" collapsed="false">
      <c r="A122" s="138" t="s">
        <v>526</v>
      </c>
      <c r="B122" s="139" t="s">
        <v>527</v>
      </c>
      <c r="C122" s="130" t="s">
        <v>528</v>
      </c>
      <c r="D122" s="140" t="b">
        <f aca="false">TRUE()</f>
        <v>1</v>
      </c>
      <c r="E122" s="116" t="s">
        <v>529</v>
      </c>
      <c r="F122" s="140" t="b">
        <f aca="false">FALSE()</f>
        <v>0</v>
      </c>
      <c r="G122" s="116"/>
      <c r="H122" s="116"/>
    </row>
    <row r="123" customFormat="false" ht="15.75" hidden="false" customHeight="false" outlineLevel="0" collapsed="false">
      <c r="A123" s="138" t="s">
        <v>530</v>
      </c>
      <c r="B123" s="139" t="s">
        <v>531</v>
      </c>
      <c r="C123" s="130" t="s">
        <v>532</v>
      </c>
      <c r="D123" s="140" t="b">
        <f aca="false">TRUE()</f>
        <v>1</v>
      </c>
      <c r="E123" s="116" t="s">
        <v>533</v>
      </c>
      <c r="F123" s="140" t="b">
        <f aca="false">FALSE()</f>
        <v>0</v>
      </c>
      <c r="G123" s="116"/>
      <c r="H123" s="116"/>
    </row>
    <row r="124" customFormat="false" ht="15.75" hidden="false" customHeight="false" outlineLevel="0" collapsed="false">
      <c r="A124" s="138" t="s">
        <v>534</v>
      </c>
      <c r="B124" s="139" t="s">
        <v>535</v>
      </c>
      <c r="C124" s="130" t="s">
        <v>536</v>
      </c>
      <c r="D124" s="140" t="b">
        <f aca="false">TRUE()</f>
        <v>1</v>
      </c>
      <c r="E124" s="116" t="s">
        <v>537</v>
      </c>
      <c r="F124" s="140" t="b">
        <f aca="false">FALSE()</f>
        <v>0</v>
      </c>
      <c r="G124" s="116"/>
      <c r="H124" s="116"/>
    </row>
    <row r="125" customFormat="false" ht="15.75" hidden="false" customHeight="false" outlineLevel="0" collapsed="false">
      <c r="A125" s="138" t="s">
        <v>538</v>
      </c>
      <c r="B125" s="139" t="s">
        <v>539</v>
      </c>
      <c r="C125" s="130" t="s">
        <v>20</v>
      </c>
      <c r="D125" s="140" t="b">
        <f aca="false">TRUE()</f>
        <v>1</v>
      </c>
      <c r="E125" s="116" t="s">
        <v>540</v>
      </c>
      <c r="F125" s="140" t="b">
        <f aca="false">FALSE()</f>
        <v>0</v>
      </c>
      <c r="G125" s="116"/>
      <c r="H125" s="116"/>
    </row>
    <row r="126" customFormat="false" ht="15.75" hidden="false" customHeight="false" outlineLevel="0" collapsed="false">
      <c r="A126" s="138" t="s">
        <v>541</v>
      </c>
      <c r="B126" s="139" t="s">
        <v>542</v>
      </c>
      <c r="C126" s="130" t="s">
        <v>15</v>
      </c>
      <c r="D126" s="140" t="b">
        <f aca="false">TRUE()</f>
        <v>1</v>
      </c>
      <c r="E126" s="116" t="s">
        <v>543</v>
      </c>
      <c r="F126" s="140" t="b">
        <f aca="false">FALSE()</f>
        <v>0</v>
      </c>
      <c r="G126" s="116"/>
      <c r="H126" s="116"/>
    </row>
    <row r="127" customFormat="false" ht="15.75" hidden="false" customHeight="false" outlineLevel="0" collapsed="false">
      <c r="A127" s="138" t="s">
        <v>544</v>
      </c>
      <c r="B127" s="139" t="s">
        <v>545</v>
      </c>
      <c r="C127" s="130" t="s">
        <v>546</v>
      </c>
      <c r="D127" s="140" t="b">
        <f aca="false">TRUE()</f>
        <v>1</v>
      </c>
      <c r="E127" s="116" t="s">
        <v>547</v>
      </c>
      <c r="F127" s="140" t="b">
        <f aca="false">FALSE()</f>
        <v>0</v>
      </c>
      <c r="G127" s="116"/>
      <c r="H127" s="116"/>
    </row>
    <row r="128" customFormat="false" ht="15.75" hidden="false" customHeight="false" outlineLevel="0" collapsed="false">
      <c r="A128" s="138" t="s">
        <v>548</v>
      </c>
      <c r="B128" s="139" t="s">
        <v>549</v>
      </c>
      <c r="C128" s="130" t="s">
        <v>550</v>
      </c>
      <c r="D128" s="140" t="b">
        <f aca="false">TRUE()</f>
        <v>1</v>
      </c>
      <c r="E128" s="116" t="s">
        <v>551</v>
      </c>
      <c r="F128" s="140" t="b">
        <f aca="false">FALSE()</f>
        <v>0</v>
      </c>
      <c r="G128" s="116"/>
      <c r="H128" s="116"/>
    </row>
    <row r="129" customFormat="false" ht="15.75" hidden="false" customHeight="false" outlineLevel="0" collapsed="false">
      <c r="A129" s="138" t="s">
        <v>552</v>
      </c>
      <c r="B129" s="139" t="s">
        <v>553</v>
      </c>
      <c r="C129" s="130" t="s">
        <v>539</v>
      </c>
      <c r="D129" s="140" t="b">
        <f aca="false">TRUE()</f>
        <v>1</v>
      </c>
      <c r="E129" s="116" t="s">
        <v>554</v>
      </c>
      <c r="F129" s="140" t="b">
        <f aca="false">FALSE()</f>
        <v>0</v>
      </c>
      <c r="G129" s="116"/>
      <c r="H129" s="116"/>
    </row>
    <row r="130" customFormat="false" ht="15.75" hidden="false" customHeight="false" outlineLevel="0" collapsed="false">
      <c r="A130" s="138" t="s">
        <v>555</v>
      </c>
      <c r="B130" s="139" t="s">
        <v>556</v>
      </c>
      <c r="C130" s="130" t="s">
        <v>557</v>
      </c>
      <c r="D130" s="140" t="b">
        <f aca="false">TRUE()</f>
        <v>1</v>
      </c>
      <c r="E130" s="116" t="s">
        <v>558</v>
      </c>
      <c r="F130" s="140" t="b">
        <f aca="false">FALSE()</f>
        <v>0</v>
      </c>
      <c r="G130" s="116"/>
      <c r="H130" s="116"/>
    </row>
    <row r="131" customFormat="false" ht="15.75" hidden="false" customHeight="false" outlineLevel="0" collapsed="false">
      <c r="A131" s="138" t="s">
        <v>559</v>
      </c>
      <c r="B131" s="139" t="s">
        <v>560</v>
      </c>
      <c r="C131" s="130" t="s">
        <v>561</v>
      </c>
      <c r="D131" s="140" t="b">
        <f aca="false">TRUE()</f>
        <v>1</v>
      </c>
      <c r="E131" s="116" t="s">
        <v>562</v>
      </c>
      <c r="F131" s="140" t="b">
        <f aca="false">FALSE()</f>
        <v>0</v>
      </c>
      <c r="G131" s="116"/>
      <c r="H131" s="116"/>
    </row>
    <row r="132" customFormat="false" ht="15.75" hidden="false" customHeight="false" outlineLevel="0" collapsed="false">
      <c r="A132" s="138" t="s">
        <v>563</v>
      </c>
      <c r="B132" s="139" t="s">
        <v>564</v>
      </c>
      <c r="C132" s="126" t="s">
        <v>24</v>
      </c>
      <c r="D132" s="140" t="b">
        <f aca="false">TRUE()</f>
        <v>1</v>
      </c>
      <c r="E132" s="116" t="s">
        <v>565</v>
      </c>
      <c r="F132" s="140" t="b">
        <f aca="false">FALSE()</f>
        <v>0</v>
      </c>
      <c r="G132" s="116"/>
      <c r="H132" s="116"/>
    </row>
    <row r="133" customFormat="false" ht="15.75" hidden="false" customHeight="false" outlineLevel="0" collapsed="false">
      <c r="A133" s="138" t="s">
        <v>566</v>
      </c>
      <c r="B133" s="139" t="s">
        <v>567</v>
      </c>
      <c r="C133" s="126" t="s">
        <v>30</v>
      </c>
      <c r="D133" s="140" t="b">
        <f aca="false">TRUE()</f>
        <v>1</v>
      </c>
      <c r="E133" s="116" t="s">
        <v>568</v>
      </c>
      <c r="F133" s="140" t="b">
        <f aca="false">FALSE()</f>
        <v>0</v>
      </c>
      <c r="G133" s="116"/>
      <c r="H133" s="116"/>
    </row>
    <row r="134" customFormat="false" ht="15.75" hidden="false" customHeight="false" outlineLevel="0" collapsed="false">
      <c r="A134" s="138" t="s">
        <v>569</v>
      </c>
      <c r="B134" s="139" t="s">
        <v>570</v>
      </c>
      <c r="C134" s="126" t="s">
        <v>16</v>
      </c>
      <c r="D134" s="140" t="b">
        <f aca="false">TRUE()</f>
        <v>1</v>
      </c>
      <c r="E134" s="116" t="s">
        <v>571</v>
      </c>
      <c r="F134" s="140" t="b">
        <f aca="false">FALSE()</f>
        <v>0</v>
      </c>
      <c r="G134" s="116"/>
      <c r="H134" s="116"/>
    </row>
    <row r="135" customFormat="false" ht="15.75" hidden="false" customHeight="false" outlineLevel="0" collapsed="false">
      <c r="A135" s="138" t="s">
        <v>572</v>
      </c>
      <c r="B135" s="139" t="s">
        <v>573</v>
      </c>
      <c r="C135" s="130" t="s">
        <v>574</v>
      </c>
      <c r="D135" s="140" t="b">
        <f aca="false">TRUE()</f>
        <v>1</v>
      </c>
      <c r="E135" s="116" t="s">
        <v>575</v>
      </c>
      <c r="F135" s="140" t="b">
        <f aca="false">FALSE()</f>
        <v>0</v>
      </c>
      <c r="G135" s="116"/>
      <c r="H135" s="116"/>
    </row>
    <row r="136" customFormat="false" ht="15.75" hidden="false" customHeight="false" outlineLevel="0" collapsed="false">
      <c r="A136" s="138" t="s">
        <v>576</v>
      </c>
      <c r="B136" s="139" t="s">
        <v>577</v>
      </c>
      <c r="C136" s="144" t="s">
        <v>578</v>
      </c>
      <c r="D136" s="140" t="b">
        <f aca="false">TRUE()</f>
        <v>1</v>
      </c>
      <c r="E136" s="116" t="s">
        <v>579</v>
      </c>
      <c r="F136" s="140" t="b">
        <f aca="false">FALSE()</f>
        <v>0</v>
      </c>
      <c r="G136" s="116"/>
      <c r="H136" s="116"/>
    </row>
    <row r="137" customFormat="false" ht="15.75" hidden="false" customHeight="false" outlineLevel="0" collapsed="false">
      <c r="A137" s="138" t="s">
        <v>580</v>
      </c>
      <c r="B137" s="139" t="s">
        <v>581</v>
      </c>
      <c r="C137" s="130" t="s">
        <v>582</v>
      </c>
      <c r="D137" s="140" t="b">
        <f aca="false">TRUE()</f>
        <v>1</v>
      </c>
      <c r="E137" s="116" t="s">
        <v>583</v>
      </c>
      <c r="F137" s="140" t="b">
        <f aca="false">FALSE()</f>
        <v>0</v>
      </c>
      <c r="G137" s="116"/>
      <c r="H137" s="116"/>
    </row>
    <row r="138" customFormat="false" ht="15.75" hidden="false" customHeight="false" outlineLevel="0" collapsed="false">
      <c r="A138" s="138" t="s">
        <v>584</v>
      </c>
      <c r="B138" s="139" t="s">
        <v>585</v>
      </c>
      <c r="C138" s="130" t="s">
        <v>586</v>
      </c>
      <c r="D138" s="140" t="b">
        <f aca="false">TRUE()</f>
        <v>1</v>
      </c>
      <c r="E138" s="116" t="s">
        <v>587</v>
      </c>
      <c r="F138" s="140" t="b">
        <f aca="false">FALSE()</f>
        <v>0</v>
      </c>
      <c r="G138" s="116"/>
      <c r="H138" s="116"/>
    </row>
    <row r="139" customFormat="false" ht="15.75" hidden="false" customHeight="false" outlineLevel="0" collapsed="false">
      <c r="A139" s="138" t="s">
        <v>588</v>
      </c>
      <c r="B139" s="139" t="s">
        <v>589</v>
      </c>
      <c r="C139" s="130" t="s">
        <v>590</v>
      </c>
      <c r="D139" s="140" t="b">
        <f aca="false">TRUE()</f>
        <v>1</v>
      </c>
      <c r="E139" s="116" t="s">
        <v>591</v>
      </c>
      <c r="F139" s="140" t="b">
        <f aca="false">FALSE()</f>
        <v>0</v>
      </c>
      <c r="G139" s="116"/>
      <c r="H139" s="116"/>
    </row>
    <row r="140" customFormat="false" ht="15.75" hidden="false" customHeight="false" outlineLevel="0" collapsed="false">
      <c r="A140" s="138" t="s">
        <v>592</v>
      </c>
      <c r="B140" s="139" t="s">
        <v>593</v>
      </c>
      <c r="C140" s="130" t="s">
        <v>594</v>
      </c>
      <c r="D140" s="140" t="b">
        <f aca="false">TRUE()</f>
        <v>1</v>
      </c>
      <c r="E140" s="116" t="s">
        <v>595</v>
      </c>
      <c r="F140" s="140" t="b">
        <f aca="false">FALSE()</f>
        <v>0</v>
      </c>
      <c r="G140" s="116"/>
      <c r="H140" s="116"/>
    </row>
    <row r="141" customFormat="false" ht="15.75" hidden="false" customHeight="false" outlineLevel="0" collapsed="false">
      <c r="A141" s="138" t="s">
        <v>596</v>
      </c>
      <c r="B141" s="139" t="s">
        <v>597</v>
      </c>
      <c r="C141" s="130" t="s">
        <v>598</v>
      </c>
      <c r="D141" s="140" t="b">
        <f aca="false">TRUE()</f>
        <v>1</v>
      </c>
      <c r="E141" s="116" t="s">
        <v>599</v>
      </c>
      <c r="F141" s="140" t="b">
        <f aca="false">FALSE()</f>
        <v>0</v>
      </c>
      <c r="G141" s="116"/>
      <c r="H141" s="116"/>
    </row>
    <row r="142" customFormat="false" ht="15.75" hidden="false" customHeight="false" outlineLevel="0" collapsed="false">
      <c r="A142" s="138" t="s">
        <v>600</v>
      </c>
      <c r="B142" s="139" t="s">
        <v>601</v>
      </c>
      <c r="C142" s="130" t="s">
        <v>602</v>
      </c>
      <c r="D142" s="140" t="b">
        <f aca="false">TRUE()</f>
        <v>1</v>
      </c>
      <c r="E142" s="116" t="s">
        <v>603</v>
      </c>
      <c r="F142" s="140" t="b">
        <f aca="false">FALSE()</f>
        <v>0</v>
      </c>
      <c r="G142" s="116"/>
      <c r="H142" s="116"/>
    </row>
    <row r="143" customFormat="false" ht="15.75" hidden="false" customHeight="false" outlineLevel="0" collapsed="false">
      <c r="A143" s="138" t="s">
        <v>604</v>
      </c>
      <c r="B143" s="139" t="s">
        <v>605</v>
      </c>
      <c r="C143" s="130" t="s">
        <v>606</v>
      </c>
      <c r="D143" s="140" t="b">
        <f aca="false">TRUE()</f>
        <v>1</v>
      </c>
      <c r="E143" s="116" t="s">
        <v>607</v>
      </c>
      <c r="F143" s="140" t="b">
        <f aca="false">FALSE()</f>
        <v>0</v>
      </c>
      <c r="G143" s="116"/>
      <c r="H143" s="116" t="s">
        <v>608</v>
      </c>
    </row>
    <row r="144" customFormat="false" ht="15.75" hidden="false" customHeight="false" outlineLevel="0" collapsed="false">
      <c r="A144" s="138" t="s">
        <v>609</v>
      </c>
      <c r="B144" s="139" t="s">
        <v>610</v>
      </c>
      <c r="C144" s="130" t="s">
        <v>611</v>
      </c>
      <c r="D144" s="140" t="b">
        <f aca="false">TRUE()</f>
        <v>1</v>
      </c>
      <c r="E144" s="116" t="s">
        <v>612</v>
      </c>
      <c r="F144" s="140" t="b">
        <f aca="false">FALSE()</f>
        <v>0</v>
      </c>
      <c r="G144" s="116"/>
      <c r="H144" s="116" t="s">
        <v>389</v>
      </c>
    </row>
    <row r="145" customFormat="false" ht="15.75" hidden="false" customHeight="false" outlineLevel="0" collapsed="false">
      <c r="A145" s="138" t="s">
        <v>613</v>
      </c>
      <c r="B145" s="139" t="s">
        <v>614</v>
      </c>
      <c r="C145" s="130" t="s">
        <v>615</v>
      </c>
      <c r="D145" s="140" t="b">
        <f aca="false">TRUE()</f>
        <v>1</v>
      </c>
      <c r="E145" s="116" t="s">
        <v>616</v>
      </c>
      <c r="F145" s="140" t="b">
        <f aca="false">FALSE()</f>
        <v>0</v>
      </c>
      <c r="G145" s="116"/>
      <c r="H145" s="116" t="s">
        <v>617</v>
      </c>
    </row>
    <row r="146" customFormat="false" ht="15.75" hidden="false" customHeight="false" outlineLevel="0" collapsed="false">
      <c r="A146" s="138" t="s">
        <v>618</v>
      </c>
      <c r="B146" s="139" t="s">
        <v>619</v>
      </c>
      <c r="C146" s="130" t="s">
        <v>620</v>
      </c>
      <c r="D146" s="140" t="b">
        <f aca="false">TRUE()</f>
        <v>1</v>
      </c>
      <c r="E146" s="116" t="s">
        <v>621</v>
      </c>
      <c r="F146" s="140" t="b">
        <f aca="false">FALSE()</f>
        <v>0</v>
      </c>
      <c r="G146" s="116"/>
      <c r="H146" s="116" t="s">
        <v>395</v>
      </c>
    </row>
    <row r="147" customFormat="false" ht="15.75" hidden="false" customHeight="false" outlineLevel="0" collapsed="false">
      <c r="A147" s="138" t="s">
        <v>622</v>
      </c>
      <c r="B147" s="139" t="s">
        <v>623</v>
      </c>
      <c r="C147" s="130" t="s">
        <v>624</v>
      </c>
      <c r="D147" s="140" t="b">
        <f aca="false">TRUE()</f>
        <v>1</v>
      </c>
      <c r="E147" s="116" t="s">
        <v>625</v>
      </c>
      <c r="F147" s="140" t="b">
        <f aca="false">FALSE()</f>
        <v>0</v>
      </c>
      <c r="G147" s="116"/>
      <c r="H147" s="116" t="s">
        <v>626</v>
      </c>
    </row>
    <row r="148" customFormat="false" ht="15.75" hidden="false" customHeight="false" outlineLevel="0" collapsed="false">
      <c r="A148" s="138" t="s">
        <v>627</v>
      </c>
      <c r="B148" s="139" t="s">
        <v>628</v>
      </c>
      <c r="C148" s="130" t="s">
        <v>629</v>
      </c>
      <c r="D148" s="140" t="b">
        <f aca="false">TRUE()</f>
        <v>1</v>
      </c>
      <c r="E148" s="116" t="s">
        <v>630</v>
      </c>
      <c r="F148" s="140" t="b">
        <f aca="false">FALSE()</f>
        <v>0</v>
      </c>
      <c r="G148" s="116"/>
      <c r="H148" s="116" t="s">
        <v>401</v>
      </c>
    </row>
    <row r="149" customFormat="false" ht="15.75" hidden="false" customHeight="false" outlineLevel="0" collapsed="false">
      <c r="A149" s="138" t="s">
        <v>631</v>
      </c>
      <c r="B149" s="139" t="s">
        <v>632</v>
      </c>
      <c r="C149" s="130" t="s">
        <v>633</v>
      </c>
      <c r="D149" s="140" t="b">
        <f aca="false">TRUE()</f>
        <v>1</v>
      </c>
      <c r="E149" s="116" t="s">
        <v>634</v>
      </c>
      <c r="F149" s="140" t="b">
        <f aca="false">FALSE()</f>
        <v>0</v>
      </c>
      <c r="G149" s="116"/>
      <c r="H149" s="116" t="s">
        <v>635</v>
      </c>
    </row>
    <row r="150" customFormat="false" ht="15.75" hidden="false" customHeight="false" outlineLevel="0" collapsed="false">
      <c r="A150" s="138" t="s">
        <v>636</v>
      </c>
      <c r="B150" s="139" t="s">
        <v>637</v>
      </c>
      <c r="C150" s="130" t="s">
        <v>638</v>
      </c>
      <c r="D150" s="140" t="b">
        <f aca="false">TRUE()</f>
        <v>1</v>
      </c>
      <c r="E150" s="116" t="s">
        <v>639</v>
      </c>
      <c r="F150" s="140" t="b">
        <f aca="false">FALSE()</f>
        <v>0</v>
      </c>
      <c r="G150" s="116"/>
      <c r="H150" s="116" t="s">
        <v>407</v>
      </c>
    </row>
    <row r="151" customFormat="false" ht="15.75" hidden="false" customHeight="false" outlineLevel="0" collapsed="false">
      <c r="A151" s="138" t="s">
        <v>640</v>
      </c>
      <c r="B151" s="139" t="s">
        <v>641</v>
      </c>
      <c r="C151" s="130" t="s">
        <v>642</v>
      </c>
      <c r="D151" s="140" t="b">
        <f aca="false">TRUE()</f>
        <v>1</v>
      </c>
      <c r="E151" s="116" t="s">
        <v>643</v>
      </c>
      <c r="F151" s="140" t="b">
        <f aca="false">FALSE()</f>
        <v>0</v>
      </c>
      <c r="G151" s="116"/>
      <c r="H151" s="116" t="s">
        <v>644</v>
      </c>
    </row>
    <row r="152" customFormat="false" ht="15.75" hidden="false" customHeight="false" outlineLevel="0" collapsed="false">
      <c r="A152" s="138" t="s">
        <v>645</v>
      </c>
      <c r="B152" s="139" t="s">
        <v>646</v>
      </c>
      <c r="C152" s="130" t="s">
        <v>647</v>
      </c>
      <c r="D152" s="140" t="b">
        <f aca="false">TRUE()</f>
        <v>1</v>
      </c>
      <c r="E152" s="116" t="s">
        <v>648</v>
      </c>
      <c r="F152" s="140" t="b">
        <f aca="false">FALSE()</f>
        <v>0</v>
      </c>
      <c r="G152" s="116"/>
    </row>
    <row r="153" customFormat="false" ht="15.75" hidden="false" customHeight="false" outlineLevel="0" collapsed="false">
      <c r="A153" s="138" t="s">
        <v>649</v>
      </c>
      <c r="B153" s="139" t="s">
        <v>646</v>
      </c>
      <c r="C153" s="130" t="s">
        <v>650</v>
      </c>
      <c r="D153" s="140" t="b">
        <f aca="false">TRUE()</f>
        <v>1</v>
      </c>
      <c r="E153" s="116" t="s">
        <v>651</v>
      </c>
      <c r="F153" s="140" t="b">
        <f aca="false">FALSE()</f>
        <v>0</v>
      </c>
      <c r="G153" s="116"/>
    </row>
    <row r="154" customFormat="false" ht="15.75" hidden="false" customHeight="false" outlineLevel="0" collapsed="false">
      <c r="A154" s="138" t="s">
        <v>652</v>
      </c>
      <c r="B154" s="139" t="s">
        <v>646</v>
      </c>
      <c r="C154" s="130" t="s">
        <v>653</v>
      </c>
      <c r="D154" s="140" t="b">
        <f aca="false">TRUE()</f>
        <v>1</v>
      </c>
      <c r="E154" s="116" t="s">
        <v>654</v>
      </c>
      <c r="F154" s="140" t="b">
        <f aca="false">FALSE()</f>
        <v>0</v>
      </c>
      <c r="G154" s="116"/>
    </row>
    <row r="155" customFormat="false" ht="15.75" hidden="false" customHeight="false" outlineLevel="0" collapsed="false">
      <c r="A155" s="138" t="s">
        <v>655</v>
      </c>
      <c r="B155" s="139" t="s">
        <v>646</v>
      </c>
      <c r="C155" s="130" t="s">
        <v>656</v>
      </c>
      <c r="D155" s="140" t="b">
        <f aca="false">TRUE()</f>
        <v>1</v>
      </c>
      <c r="E155" s="116" t="s">
        <v>657</v>
      </c>
      <c r="F155" s="140" t="b">
        <f aca="false">FALSE()</f>
        <v>0</v>
      </c>
      <c r="G155" s="116"/>
    </row>
    <row r="156" customFormat="false" ht="15.75" hidden="false" customHeight="false" outlineLevel="0" collapsed="false">
      <c r="A156" s="138" t="s">
        <v>658</v>
      </c>
      <c r="B156" s="139" t="s">
        <v>646</v>
      </c>
      <c r="C156" s="130" t="s">
        <v>659</v>
      </c>
      <c r="D156" s="140" t="b">
        <f aca="false">TRUE()</f>
        <v>1</v>
      </c>
      <c r="E156" s="116" t="s">
        <v>660</v>
      </c>
      <c r="F156" s="140" t="b">
        <f aca="false">FALSE()</f>
        <v>0</v>
      </c>
      <c r="G156" s="116"/>
    </row>
    <row r="157" customFormat="false" ht="15.75" hidden="false" customHeight="false" outlineLevel="0" collapsed="false">
      <c r="A157" s="138" t="s">
        <v>661</v>
      </c>
      <c r="B157" s="139" t="s">
        <v>646</v>
      </c>
      <c r="C157" s="130" t="s">
        <v>662</v>
      </c>
      <c r="D157" s="140" t="b">
        <f aca="false">TRUE()</f>
        <v>1</v>
      </c>
      <c r="E157" s="116" t="s">
        <v>663</v>
      </c>
      <c r="F157" s="140" t="b">
        <f aca="false">FALSE()</f>
        <v>0</v>
      </c>
      <c r="G157" s="116"/>
    </row>
    <row r="158" customFormat="false" ht="15.75" hidden="false" customHeight="false" outlineLevel="0" collapsed="false">
      <c r="A158" s="138" t="s">
        <v>664</v>
      </c>
      <c r="B158" s="139" t="s">
        <v>646</v>
      </c>
      <c r="C158" s="130" t="s">
        <v>665</v>
      </c>
      <c r="D158" s="140" t="b">
        <f aca="false">TRUE()</f>
        <v>1</v>
      </c>
      <c r="E158" s="116" t="s">
        <v>666</v>
      </c>
      <c r="F158" s="140" t="b">
        <f aca="false">FALSE()</f>
        <v>0</v>
      </c>
      <c r="G158" s="116"/>
    </row>
    <row r="159" customFormat="false" ht="15.75" hidden="false" customHeight="false" outlineLevel="0" collapsed="false">
      <c r="A159" s="138" t="s">
        <v>667</v>
      </c>
      <c r="B159" s="139" t="s">
        <v>646</v>
      </c>
      <c r="C159" s="130" t="s">
        <v>668</v>
      </c>
      <c r="D159" s="140" t="b">
        <f aca="false">TRUE()</f>
        <v>1</v>
      </c>
      <c r="E159" s="116" t="s">
        <v>669</v>
      </c>
      <c r="F159" s="140" t="b">
        <f aca="false">FALSE()</f>
        <v>0</v>
      </c>
      <c r="G159" s="116"/>
    </row>
    <row r="160" customFormat="false" ht="15.75" hidden="false" customHeight="false" outlineLevel="0" collapsed="false">
      <c r="A160" s="138" t="s">
        <v>670</v>
      </c>
      <c r="B160" s="139" t="s">
        <v>646</v>
      </c>
      <c r="C160" s="130" t="s">
        <v>671</v>
      </c>
      <c r="D160" s="140" t="b">
        <f aca="false">TRUE()</f>
        <v>1</v>
      </c>
      <c r="E160" s="116" t="s">
        <v>672</v>
      </c>
      <c r="F160" s="140" t="b">
        <f aca="false">FALSE()</f>
        <v>0</v>
      </c>
      <c r="G160" s="116"/>
    </row>
    <row r="161" customFormat="false" ht="15.75" hidden="false" customHeight="false" outlineLevel="0" collapsed="false">
      <c r="A161" s="138" t="s">
        <v>673</v>
      </c>
      <c r="B161" s="139" t="s">
        <v>646</v>
      </c>
      <c r="C161" s="130" t="s">
        <v>674</v>
      </c>
      <c r="D161" s="140" t="b">
        <f aca="false">TRUE()</f>
        <v>1</v>
      </c>
      <c r="E161" s="116" t="s">
        <v>675</v>
      </c>
      <c r="F161" s="140" t="b">
        <f aca="false">FALSE()</f>
        <v>0</v>
      </c>
      <c r="G161" s="116"/>
    </row>
    <row r="162" customFormat="false" ht="15.75" hidden="false" customHeight="false" outlineLevel="0" collapsed="false">
      <c r="A162" s="138" t="s">
        <v>676</v>
      </c>
      <c r="B162" s="139" t="s">
        <v>646</v>
      </c>
      <c r="C162" s="130" t="s">
        <v>677</v>
      </c>
      <c r="D162" s="140" t="b">
        <f aca="false">TRUE()</f>
        <v>1</v>
      </c>
      <c r="E162" s="116" t="s">
        <v>678</v>
      </c>
      <c r="F162" s="140" t="b">
        <f aca="false">FALSE()</f>
        <v>0</v>
      </c>
      <c r="G162" s="116"/>
    </row>
    <row r="163" customFormat="false" ht="15.75" hidden="false" customHeight="false" outlineLevel="0" collapsed="false">
      <c r="A163" s="138" t="s">
        <v>679</v>
      </c>
      <c r="B163" s="139" t="s">
        <v>646</v>
      </c>
      <c r="C163" s="130" t="s">
        <v>680</v>
      </c>
      <c r="D163" s="140" t="b">
        <f aca="false">TRUE()</f>
        <v>1</v>
      </c>
      <c r="E163" s="116" t="s">
        <v>681</v>
      </c>
      <c r="F163" s="140" t="b">
        <f aca="false">FALSE()</f>
        <v>0</v>
      </c>
      <c r="G163" s="116"/>
    </row>
    <row r="164" customFormat="false" ht="15.75" hidden="false" customHeight="false" outlineLevel="0" collapsed="false">
      <c r="A164" s="138" t="s">
        <v>682</v>
      </c>
      <c r="B164" s="139" t="s">
        <v>683</v>
      </c>
      <c r="C164" s="130" t="s">
        <v>684</v>
      </c>
      <c r="D164" s="140" t="b">
        <f aca="false">TRUE()</f>
        <v>1</v>
      </c>
      <c r="E164" s="116" t="s">
        <v>685</v>
      </c>
      <c r="F164" s="140" t="b">
        <f aca="false">FALSE()</f>
        <v>0</v>
      </c>
      <c r="G164" s="116"/>
    </row>
    <row r="165" customFormat="false" ht="15.75" hidden="false" customHeight="false" outlineLevel="0" collapsed="false">
      <c r="A165" s="138" t="s">
        <v>686</v>
      </c>
      <c r="B165" s="139" t="s">
        <v>683</v>
      </c>
      <c r="C165" s="130" t="s">
        <v>687</v>
      </c>
      <c r="D165" s="140" t="b">
        <f aca="false">TRUE()</f>
        <v>1</v>
      </c>
      <c r="E165" s="116" t="s">
        <v>688</v>
      </c>
      <c r="F165" s="140" t="b">
        <f aca="false">FALSE()</f>
        <v>0</v>
      </c>
      <c r="G165" s="116"/>
    </row>
    <row r="166" customFormat="false" ht="15.75" hidden="false" customHeight="false" outlineLevel="0" collapsed="false">
      <c r="A166" s="138" t="s">
        <v>689</v>
      </c>
      <c r="B166" s="139" t="s">
        <v>683</v>
      </c>
      <c r="C166" s="130" t="s">
        <v>690</v>
      </c>
      <c r="D166" s="140" t="b">
        <f aca="false">TRUE()</f>
        <v>1</v>
      </c>
      <c r="E166" s="116" t="s">
        <v>691</v>
      </c>
      <c r="F166" s="140" t="b">
        <f aca="false">FALSE()</f>
        <v>0</v>
      </c>
      <c r="G166" s="116"/>
    </row>
    <row r="167" customFormat="false" ht="15.75" hidden="false" customHeight="false" outlineLevel="0" collapsed="false">
      <c r="A167" s="138" t="s">
        <v>692</v>
      </c>
      <c r="B167" s="139" t="s">
        <v>683</v>
      </c>
      <c r="C167" s="130" t="s">
        <v>693</v>
      </c>
      <c r="D167" s="140" t="b">
        <f aca="false">TRUE()</f>
        <v>1</v>
      </c>
      <c r="E167" s="116" t="s">
        <v>694</v>
      </c>
      <c r="F167" s="140" t="b">
        <f aca="false">FALSE()</f>
        <v>0</v>
      </c>
      <c r="G167" s="116"/>
    </row>
    <row r="168" customFormat="false" ht="15.75" hidden="false" customHeight="false" outlineLevel="0" collapsed="false">
      <c r="A168" s="138" t="s">
        <v>695</v>
      </c>
      <c r="B168" s="139" t="s">
        <v>683</v>
      </c>
      <c r="C168" s="130" t="s">
        <v>659</v>
      </c>
      <c r="D168" s="140" t="b">
        <f aca="false">TRUE()</f>
        <v>1</v>
      </c>
      <c r="E168" s="116" t="s">
        <v>696</v>
      </c>
      <c r="F168" s="140" t="b">
        <f aca="false">FALSE()</f>
        <v>0</v>
      </c>
      <c r="G168" s="116"/>
    </row>
    <row r="169" customFormat="false" ht="15.75" hidden="false" customHeight="false" outlineLevel="0" collapsed="false">
      <c r="A169" s="138" t="s">
        <v>697</v>
      </c>
      <c r="B169" s="139" t="s">
        <v>683</v>
      </c>
      <c r="C169" s="130" t="s">
        <v>698</v>
      </c>
      <c r="D169" s="140" t="b">
        <f aca="false">TRUE()</f>
        <v>1</v>
      </c>
      <c r="E169" s="116" t="s">
        <v>699</v>
      </c>
      <c r="F169" s="140" t="b">
        <f aca="false">FALSE()</f>
        <v>0</v>
      </c>
      <c r="G169" s="116"/>
    </row>
    <row r="170" customFormat="false" ht="15.75" hidden="false" customHeight="false" outlineLevel="0" collapsed="false">
      <c r="A170" s="138" t="s">
        <v>700</v>
      </c>
      <c r="B170" s="139" t="s">
        <v>683</v>
      </c>
      <c r="C170" s="130" t="s">
        <v>701</v>
      </c>
      <c r="D170" s="140" t="b">
        <f aca="false">TRUE()</f>
        <v>1</v>
      </c>
      <c r="E170" s="116" t="s">
        <v>702</v>
      </c>
      <c r="F170" s="140" t="b">
        <f aca="false">FALSE()</f>
        <v>0</v>
      </c>
      <c r="G170" s="116"/>
    </row>
    <row r="171" customFormat="false" ht="15.75" hidden="false" customHeight="false" outlineLevel="0" collapsed="false">
      <c r="A171" s="138" t="s">
        <v>703</v>
      </c>
      <c r="B171" s="139" t="s">
        <v>683</v>
      </c>
      <c r="C171" s="130" t="s">
        <v>704</v>
      </c>
      <c r="D171" s="140" t="b">
        <f aca="false">TRUE()</f>
        <v>1</v>
      </c>
      <c r="E171" s="116" t="s">
        <v>705</v>
      </c>
      <c r="F171" s="140" t="b">
        <f aca="false">FALSE()</f>
        <v>0</v>
      </c>
      <c r="G171" s="116"/>
    </row>
    <row r="172" customFormat="false" ht="15.75" hidden="false" customHeight="false" outlineLevel="0" collapsed="false">
      <c r="A172" s="138" t="s">
        <v>706</v>
      </c>
      <c r="B172" s="139" t="s">
        <v>683</v>
      </c>
      <c r="C172" s="130" t="s">
        <v>707</v>
      </c>
      <c r="D172" s="140" t="b">
        <f aca="false">TRUE()</f>
        <v>1</v>
      </c>
      <c r="E172" s="116" t="s">
        <v>708</v>
      </c>
      <c r="F172" s="140" t="b">
        <f aca="false">FALSE()</f>
        <v>0</v>
      </c>
      <c r="G172" s="116"/>
    </row>
    <row r="173" customFormat="false" ht="15.75" hidden="false" customHeight="false" outlineLevel="0" collapsed="false">
      <c r="A173" s="138" t="s">
        <v>709</v>
      </c>
      <c r="B173" s="139" t="s">
        <v>683</v>
      </c>
      <c r="C173" s="130" t="s">
        <v>710</v>
      </c>
      <c r="D173" s="140" t="b">
        <f aca="false">TRUE()</f>
        <v>1</v>
      </c>
      <c r="E173" s="116" t="s">
        <v>711</v>
      </c>
      <c r="F173" s="140" t="b">
        <f aca="false">FALSE()</f>
        <v>0</v>
      </c>
      <c r="G173" s="116"/>
    </row>
    <row r="174" customFormat="false" ht="15.75" hidden="false" customHeight="false" outlineLevel="0" collapsed="false">
      <c r="A174" s="138" t="s">
        <v>712</v>
      </c>
      <c r="B174" s="139" t="s">
        <v>683</v>
      </c>
      <c r="C174" s="130" t="s">
        <v>713</v>
      </c>
      <c r="D174" s="140" t="b">
        <f aca="false">TRUE()</f>
        <v>1</v>
      </c>
      <c r="E174" s="116" t="s">
        <v>714</v>
      </c>
      <c r="F174" s="140" t="b">
        <f aca="false">FALSE()</f>
        <v>0</v>
      </c>
      <c r="G174" s="116"/>
    </row>
    <row r="175" customFormat="false" ht="15.75" hidden="false" customHeight="false" outlineLevel="0" collapsed="false">
      <c r="A175" s="138" t="s">
        <v>715</v>
      </c>
      <c r="B175" s="139" t="s">
        <v>683</v>
      </c>
      <c r="C175" s="130" t="s">
        <v>716</v>
      </c>
      <c r="D175" s="140" t="b">
        <f aca="false">TRUE()</f>
        <v>1</v>
      </c>
      <c r="E175" s="116" t="s">
        <v>717</v>
      </c>
      <c r="F175" s="140" t="b">
        <f aca="false">FALSE()</f>
        <v>0</v>
      </c>
      <c r="G175" s="116"/>
    </row>
    <row r="176" customFormat="false" ht="15.75" hidden="false" customHeight="false" outlineLevel="0" collapsed="false">
      <c r="A176" s="138" t="s">
        <v>718</v>
      </c>
      <c r="B176" s="139" t="s">
        <v>683</v>
      </c>
      <c r="C176" s="130" t="s">
        <v>719</v>
      </c>
      <c r="D176" s="140" t="b">
        <f aca="false">TRUE()</f>
        <v>1</v>
      </c>
      <c r="E176" s="116" t="s">
        <v>720</v>
      </c>
      <c r="F176" s="140" t="b">
        <f aca="false">FALSE()</f>
        <v>0</v>
      </c>
      <c r="G176" s="116"/>
    </row>
    <row r="177" customFormat="false" ht="15.75" hidden="false" customHeight="false" outlineLevel="0" collapsed="false">
      <c r="A177" s="138" t="s">
        <v>721</v>
      </c>
      <c r="B177" s="139" t="s">
        <v>722</v>
      </c>
      <c r="C177" s="130" t="s">
        <v>723</v>
      </c>
      <c r="D177" s="140" t="b">
        <f aca="false">TRUE()</f>
        <v>1</v>
      </c>
      <c r="E177" s="116" t="s">
        <v>724</v>
      </c>
      <c r="F177" s="140" t="b">
        <f aca="false">FALSE()</f>
        <v>0</v>
      </c>
      <c r="G177" s="116"/>
    </row>
    <row r="178" customFormat="false" ht="15.75" hidden="false" customHeight="false" outlineLevel="0" collapsed="false">
      <c r="A178" s="138" t="s">
        <v>725</v>
      </c>
      <c r="B178" s="139" t="s">
        <v>726</v>
      </c>
      <c r="C178" s="130" t="s">
        <v>727</v>
      </c>
      <c r="D178" s="140" t="b">
        <f aca="false">TRUE()</f>
        <v>1</v>
      </c>
      <c r="E178" s="116" t="s">
        <v>728</v>
      </c>
      <c r="F178" s="140" t="b">
        <f aca="false">FALSE()</f>
        <v>0</v>
      </c>
      <c r="G178" s="116"/>
    </row>
    <row r="179" customFormat="false" ht="15.75" hidden="false" customHeight="false" outlineLevel="0" collapsed="false">
      <c r="A179" s="138" t="s">
        <v>729</v>
      </c>
      <c r="B179" s="139" t="s">
        <v>730</v>
      </c>
      <c r="C179" s="130" t="s">
        <v>731</v>
      </c>
      <c r="D179" s="140" t="b">
        <f aca="false">TRUE()</f>
        <v>1</v>
      </c>
      <c r="E179" s="116" t="s">
        <v>732</v>
      </c>
      <c r="F179" s="140" t="b">
        <f aca="false">FALSE()</f>
        <v>0</v>
      </c>
      <c r="G179" s="116"/>
    </row>
    <row r="180" customFormat="false" ht="15.75" hidden="false" customHeight="false" outlineLevel="0" collapsed="false">
      <c r="A180" s="138" t="s">
        <v>733</v>
      </c>
      <c r="B180" s="139" t="s">
        <v>734</v>
      </c>
      <c r="C180" s="130" t="s">
        <v>9</v>
      </c>
      <c r="D180" s="140" t="b">
        <f aca="false">TRUE()</f>
        <v>1</v>
      </c>
      <c r="E180" s="116" t="s">
        <v>735</v>
      </c>
      <c r="F180" s="140" t="b">
        <f aca="false">FALSE()</f>
        <v>0</v>
      </c>
      <c r="G180" s="116"/>
    </row>
    <row r="181" customFormat="false" ht="15.75" hidden="false" customHeight="false" outlineLevel="0" collapsed="false">
      <c r="A181" s="138" t="s">
        <v>736</v>
      </c>
      <c r="B181" s="139" t="s">
        <v>737</v>
      </c>
      <c r="C181" s="130" t="s">
        <v>8</v>
      </c>
      <c r="D181" s="140" t="b">
        <f aca="false">TRUE()</f>
        <v>1</v>
      </c>
      <c r="E181" s="116" t="s">
        <v>738</v>
      </c>
      <c r="F181" s="140" t="b">
        <f aca="false">FALSE()</f>
        <v>0</v>
      </c>
      <c r="G181" s="116"/>
    </row>
    <row r="182" customFormat="false" ht="15.75" hidden="false" customHeight="false" outlineLevel="0" collapsed="false">
      <c r="A182" s="138" t="s">
        <v>739</v>
      </c>
      <c r="B182" s="139" t="s">
        <v>740</v>
      </c>
      <c r="C182" s="130" t="s">
        <v>741</v>
      </c>
      <c r="D182" s="140" t="b">
        <f aca="false">TRUE()</f>
        <v>1</v>
      </c>
      <c r="E182" s="116" t="s">
        <v>742</v>
      </c>
      <c r="F182" s="140" t="b">
        <f aca="false">FALSE()</f>
        <v>0</v>
      </c>
      <c r="G182" s="116"/>
    </row>
    <row r="183" customFormat="false" ht="15.75" hidden="false" customHeight="false" outlineLevel="0" collapsed="false">
      <c r="A183" s="138" t="s">
        <v>743</v>
      </c>
      <c r="B183" s="139" t="s">
        <v>744</v>
      </c>
      <c r="C183" s="130" t="s">
        <v>745</v>
      </c>
      <c r="D183" s="140" t="b">
        <f aca="false">TRUE()</f>
        <v>1</v>
      </c>
      <c r="E183" s="116" t="s">
        <v>746</v>
      </c>
      <c r="F183" s="140" t="b">
        <f aca="false">FALSE()</f>
        <v>0</v>
      </c>
      <c r="G183" s="116"/>
    </row>
    <row r="184" customFormat="false" ht="15.75" hidden="false" customHeight="false" outlineLevel="0" collapsed="false">
      <c r="A184" s="138" t="s">
        <v>747</v>
      </c>
      <c r="B184" s="139" t="s">
        <v>748</v>
      </c>
      <c r="C184" s="130" t="s">
        <v>749</v>
      </c>
      <c r="D184" s="140" t="b">
        <f aca="false">TRUE()</f>
        <v>1</v>
      </c>
      <c r="E184" s="116" t="s">
        <v>750</v>
      </c>
      <c r="F184" s="140" t="b">
        <f aca="false">FALSE()</f>
        <v>0</v>
      </c>
      <c r="G184" s="116"/>
      <c r="H184" s="116"/>
    </row>
    <row r="185" customFormat="false" ht="15.75" hidden="false" customHeight="false" outlineLevel="0" collapsed="false">
      <c r="A185" s="138" t="s">
        <v>751</v>
      </c>
      <c r="B185" s="139" t="s">
        <v>752</v>
      </c>
      <c r="C185" s="130" t="s">
        <v>753</v>
      </c>
      <c r="D185" s="140" t="b">
        <f aca="false">TRUE()</f>
        <v>1</v>
      </c>
      <c r="E185" s="116" t="s">
        <v>754</v>
      </c>
      <c r="F185" s="140" t="b">
        <f aca="false">FALSE()</f>
        <v>0</v>
      </c>
      <c r="G185" s="116"/>
      <c r="H185" s="116"/>
    </row>
    <row r="186" customFormat="false" ht="15.75" hidden="false" customHeight="false" outlineLevel="0" collapsed="false">
      <c r="A186" s="138"/>
      <c r="B186" s="139"/>
      <c r="C186" s="130"/>
      <c r="D186" s="140" t="b">
        <f aca="false">FALSE()</f>
        <v>0</v>
      </c>
      <c r="E186" s="116"/>
      <c r="F186" s="140" t="b">
        <f aca="false">FALSE()</f>
        <v>0</v>
      </c>
      <c r="G186" s="116"/>
      <c r="H186" s="116"/>
    </row>
    <row r="187" customFormat="false" ht="15.75" hidden="false" customHeight="false" outlineLevel="0" collapsed="false">
      <c r="A187" s="138"/>
      <c r="B187" s="139"/>
      <c r="C187" s="130"/>
      <c r="D187" s="140" t="b">
        <f aca="false">FALSE()</f>
        <v>0</v>
      </c>
      <c r="E187" s="116"/>
      <c r="F187" s="140" t="b">
        <f aca="false">FALSE()</f>
        <v>0</v>
      </c>
      <c r="G187" s="116"/>
      <c r="H187" s="116"/>
    </row>
    <row r="188" customFormat="false" ht="15.75" hidden="false" customHeight="false" outlineLevel="0" collapsed="false">
      <c r="A188" s="138"/>
      <c r="B188" s="139"/>
      <c r="C188" s="130"/>
      <c r="D188" s="140" t="b">
        <f aca="false">FALSE()</f>
        <v>0</v>
      </c>
      <c r="E188" s="116"/>
      <c r="F188" s="140" t="b">
        <f aca="false">FALSE()</f>
        <v>0</v>
      </c>
      <c r="G188" s="116"/>
      <c r="H188" s="116"/>
    </row>
    <row r="189" customFormat="false" ht="15.75" hidden="false" customHeight="false" outlineLevel="0" collapsed="false">
      <c r="A189" s="138"/>
      <c r="B189" s="139"/>
      <c r="C189" s="130"/>
      <c r="D189" s="140" t="b">
        <f aca="false">FALSE()</f>
        <v>0</v>
      </c>
      <c r="E189" s="116"/>
      <c r="F189" s="140" t="b">
        <f aca="false">FALSE()</f>
        <v>0</v>
      </c>
      <c r="G189" s="116"/>
      <c r="H189" s="116"/>
    </row>
    <row r="190" customFormat="false" ht="15.75" hidden="false" customHeight="false" outlineLevel="0" collapsed="false">
      <c r="A190" s="138"/>
      <c r="B190" s="139"/>
      <c r="C190" s="130"/>
      <c r="D190" s="140" t="b">
        <f aca="false">FALSE()</f>
        <v>0</v>
      </c>
      <c r="E190" s="116"/>
      <c r="F190" s="140" t="b">
        <f aca="false">FALSE()</f>
        <v>0</v>
      </c>
      <c r="G190" s="116"/>
      <c r="H190" s="116"/>
    </row>
    <row r="191" customFormat="false" ht="15.75" hidden="false" customHeight="false" outlineLevel="0" collapsed="false">
      <c r="A191" s="138"/>
      <c r="B191" s="139"/>
      <c r="C191" s="130"/>
      <c r="D191" s="140" t="b">
        <f aca="false">FALSE()</f>
        <v>0</v>
      </c>
      <c r="E191" s="116"/>
      <c r="F191" s="140" t="b">
        <f aca="false">FALSE()</f>
        <v>0</v>
      </c>
      <c r="G191" s="116"/>
      <c r="H191" s="116"/>
    </row>
    <row r="192" customFormat="false" ht="15.75" hidden="false" customHeight="false" outlineLevel="0" collapsed="false">
      <c r="A192" s="138"/>
      <c r="B192" s="139"/>
      <c r="C192" s="130"/>
      <c r="D192" s="140" t="b">
        <f aca="false">FALSE()</f>
        <v>0</v>
      </c>
      <c r="E192" s="116"/>
      <c r="F192" s="140" t="b">
        <f aca="false">FALSE()</f>
        <v>0</v>
      </c>
      <c r="G192" s="116"/>
      <c r="H192" s="116"/>
    </row>
    <row r="193" customFormat="false" ht="15.75" hidden="false" customHeight="false" outlineLevel="0" collapsed="false">
      <c r="A193" s="138"/>
      <c r="B193" s="139"/>
      <c r="C193" s="130"/>
      <c r="D193" s="140" t="b">
        <f aca="false">FALSE()</f>
        <v>0</v>
      </c>
      <c r="E193" s="116"/>
      <c r="F193" s="140" t="b">
        <f aca="false">FALSE()</f>
        <v>0</v>
      </c>
      <c r="G193" s="116"/>
      <c r="H193" s="116"/>
    </row>
    <row r="194" customFormat="false" ht="15.75" hidden="false" customHeight="false" outlineLevel="0" collapsed="false">
      <c r="A194" s="138"/>
      <c r="B194" s="139"/>
      <c r="C194" s="130"/>
      <c r="D194" s="140" t="b">
        <f aca="false">FALSE()</f>
        <v>0</v>
      </c>
      <c r="E194" s="116"/>
      <c r="F194" s="140" t="b">
        <f aca="false">FALSE()</f>
        <v>0</v>
      </c>
      <c r="G194" s="116"/>
      <c r="H194" s="116"/>
    </row>
    <row r="195" customFormat="false" ht="15.75" hidden="false" customHeight="false" outlineLevel="0" collapsed="false">
      <c r="A195" s="138"/>
      <c r="B195" s="139"/>
      <c r="C195" s="130"/>
      <c r="D195" s="140" t="b">
        <f aca="false">FALSE()</f>
        <v>0</v>
      </c>
      <c r="E195" s="116"/>
      <c r="F195" s="140" t="b">
        <f aca="false">FALSE()</f>
        <v>0</v>
      </c>
      <c r="G195" s="116"/>
      <c r="H195" s="116"/>
    </row>
    <row r="196" customFormat="false" ht="15.75" hidden="false" customHeight="false" outlineLevel="0" collapsed="false">
      <c r="A196" s="138"/>
      <c r="B196" s="139"/>
      <c r="C196" s="130"/>
      <c r="D196" s="140" t="b">
        <f aca="false">FALSE()</f>
        <v>0</v>
      </c>
      <c r="E196" s="116"/>
      <c r="F196" s="140" t="b">
        <f aca="false">FALSE()</f>
        <v>0</v>
      </c>
      <c r="G196" s="116"/>
      <c r="H196" s="116"/>
    </row>
    <row r="197" customFormat="false" ht="15.75" hidden="false" customHeight="false" outlineLevel="0" collapsed="false">
      <c r="A197" s="138"/>
      <c r="B197" s="139"/>
      <c r="C197" s="130"/>
      <c r="D197" s="140" t="b">
        <f aca="false">FALSE()</f>
        <v>0</v>
      </c>
      <c r="E197" s="116"/>
      <c r="F197" s="140" t="b">
        <f aca="false">FALSE()</f>
        <v>0</v>
      </c>
      <c r="G197" s="116"/>
      <c r="H197" s="116"/>
    </row>
    <row r="198" customFormat="false" ht="15.75" hidden="false" customHeight="false" outlineLevel="0" collapsed="false">
      <c r="A198" s="138"/>
      <c r="B198" s="139"/>
      <c r="C198" s="130"/>
      <c r="D198" s="140" t="b">
        <f aca="false">FALSE()</f>
        <v>0</v>
      </c>
      <c r="E198" s="116"/>
      <c r="F198" s="140" t="b">
        <f aca="false">FALSE()</f>
        <v>0</v>
      </c>
      <c r="G198" s="116"/>
      <c r="H198" s="116"/>
    </row>
    <row r="199" customFormat="false" ht="15.75" hidden="false" customHeight="false" outlineLevel="0" collapsed="false">
      <c r="A199" s="138"/>
      <c r="B199" s="139"/>
      <c r="C199" s="130"/>
      <c r="D199" s="140" t="b">
        <f aca="false">FALSE()</f>
        <v>0</v>
      </c>
      <c r="E199" s="116"/>
      <c r="F199" s="140" t="b">
        <f aca="false">FALSE()</f>
        <v>0</v>
      </c>
      <c r="G199" s="116"/>
      <c r="H199" s="116"/>
    </row>
    <row r="200" customFormat="false" ht="15.75" hidden="false" customHeight="false" outlineLevel="0" collapsed="false">
      <c r="A200" s="138"/>
      <c r="B200" s="139"/>
      <c r="C200" s="130"/>
      <c r="D200" s="140" t="b">
        <f aca="false">FALSE()</f>
        <v>0</v>
      </c>
      <c r="E200" s="116"/>
      <c r="F200" s="140" t="b">
        <f aca="false">FALSE()</f>
        <v>0</v>
      </c>
      <c r="G200" s="116"/>
      <c r="H200" s="116"/>
    </row>
    <row r="201" customFormat="false" ht="15.75" hidden="false" customHeight="false" outlineLevel="0" collapsed="false">
      <c r="A201" s="138"/>
      <c r="B201" s="139"/>
      <c r="C201" s="130"/>
      <c r="D201" s="140" t="b">
        <f aca="false">FALSE()</f>
        <v>0</v>
      </c>
      <c r="E201" s="116"/>
      <c r="F201" s="140" t="b">
        <f aca="false">FALSE()</f>
        <v>0</v>
      </c>
      <c r="G201" s="116"/>
      <c r="H201" s="116"/>
    </row>
    <row r="202" customFormat="false" ht="15.75" hidden="false" customHeight="false" outlineLevel="0" collapsed="false">
      <c r="A202" s="138"/>
      <c r="B202" s="139"/>
      <c r="C202" s="130"/>
      <c r="D202" s="140" t="b">
        <f aca="false">FALSE()</f>
        <v>0</v>
      </c>
      <c r="E202" s="116"/>
      <c r="F202" s="140" t="b">
        <f aca="false">FALSE()</f>
        <v>0</v>
      </c>
      <c r="G202" s="116"/>
      <c r="H202" s="116"/>
    </row>
    <row r="203" customFormat="false" ht="15.75" hidden="false" customHeight="false" outlineLevel="0" collapsed="false">
      <c r="A203" s="138"/>
      <c r="B203" s="139"/>
      <c r="C203" s="130"/>
      <c r="D203" s="140" t="b">
        <f aca="false">FALSE()</f>
        <v>0</v>
      </c>
      <c r="E203" s="116"/>
      <c r="F203" s="140" t="b">
        <f aca="false">FALSE()</f>
        <v>0</v>
      </c>
      <c r="G203" s="116"/>
      <c r="H203" s="116"/>
    </row>
    <row r="204" customFormat="false" ht="15.75" hidden="false" customHeight="false" outlineLevel="0" collapsed="false">
      <c r="A204" s="138"/>
      <c r="B204" s="139"/>
      <c r="C204" s="130"/>
      <c r="D204" s="140" t="b">
        <f aca="false">FALSE()</f>
        <v>0</v>
      </c>
      <c r="E204" s="116"/>
      <c r="F204" s="140" t="b">
        <f aca="false">FALSE()</f>
        <v>0</v>
      </c>
      <c r="G204" s="116"/>
      <c r="H204" s="116"/>
    </row>
    <row r="205" customFormat="false" ht="15.75" hidden="false" customHeight="false" outlineLevel="0" collapsed="false">
      <c r="A205" s="138"/>
      <c r="B205" s="139"/>
      <c r="C205" s="130"/>
      <c r="D205" s="140" t="b">
        <f aca="false">FALSE()</f>
        <v>0</v>
      </c>
      <c r="E205" s="116"/>
      <c r="F205" s="140" t="b">
        <f aca="false">FALSE()</f>
        <v>0</v>
      </c>
      <c r="G205" s="116"/>
      <c r="H205" s="116"/>
    </row>
    <row r="206" customFormat="false" ht="15.75" hidden="false" customHeight="false" outlineLevel="0" collapsed="false">
      <c r="A206" s="138"/>
      <c r="B206" s="139"/>
      <c r="C206" s="130"/>
      <c r="D206" s="140" t="b">
        <f aca="false">FALSE()</f>
        <v>0</v>
      </c>
      <c r="E206" s="116"/>
      <c r="F206" s="140" t="b">
        <f aca="false">FALSE()</f>
        <v>0</v>
      </c>
      <c r="G206" s="116"/>
      <c r="H206" s="116"/>
    </row>
    <row r="207" customFormat="false" ht="15.75" hidden="false" customHeight="false" outlineLevel="0" collapsed="false">
      <c r="A207" s="138"/>
      <c r="B207" s="139"/>
      <c r="C207" s="130"/>
      <c r="D207" s="140" t="b">
        <f aca="false">FALSE()</f>
        <v>0</v>
      </c>
      <c r="E207" s="116"/>
      <c r="F207" s="140" t="b">
        <f aca="false">FALSE()</f>
        <v>0</v>
      </c>
      <c r="G207" s="116"/>
      <c r="H207" s="116"/>
    </row>
    <row r="208" customFormat="false" ht="15.75" hidden="false" customHeight="false" outlineLevel="0" collapsed="false">
      <c r="A208" s="138"/>
      <c r="B208" s="139"/>
      <c r="C208" s="130"/>
      <c r="D208" s="140" t="b">
        <f aca="false">FALSE()</f>
        <v>0</v>
      </c>
      <c r="E208" s="116"/>
      <c r="F208" s="140" t="b">
        <f aca="false">FALSE()</f>
        <v>0</v>
      </c>
      <c r="G208" s="116"/>
      <c r="H208" s="116"/>
    </row>
    <row r="209" customFormat="false" ht="15.75" hidden="false" customHeight="false" outlineLevel="0" collapsed="false">
      <c r="A209" s="138"/>
      <c r="B209" s="139"/>
      <c r="C209" s="130"/>
      <c r="D209" s="140" t="b">
        <f aca="false">FALSE()</f>
        <v>0</v>
      </c>
      <c r="E209" s="116"/>
      <c r="F209" s="140" t="b">
        <f aca="false">FALSE()</f>
        <v>0</v>
      </c>
      <c r="G209" s="116"/>
      <c r="H209" s="116"/>
    </row>
    <row r="210" customFormat="false" ht="15.75" hidden="false" customHeight="false" outlineLevel="0" collapsed="false">
      <c r="A210" s="138"/>
      <c r="B210" s="139"/>
      <c r="C210" s="130"/>
      <c r="D210" s="140" t="b">
        <f aca="false">FALSE()</f>
        <v>0</v>
      </c>
      <c r="E210" s="116"/>
      <c r="F210" s="140" t="b">
        <f aca="false">FALSE()</f>
        <v>0</v>
      </c>
      <c r="G210" s="116"/>
      <c r="H210" s="116"/>
    </row>
    <row r="211" customFormat="false" ht="15.75" hidden="false" customHeight="false" outlineLevel="0" collapsed="false">
      <c r="A211" s="138"/>
      <c r="B211" s="139"/>
      <c r="C211" s="130"/>
      <c r="D211" s="140" t="b">
        <f aca="false">FALSE()</f>
        <v>0</v>
      </c>
      <c r="E211" s="116"/>
      <c r="F211" s="140" t="b">
        <f aca="false">FALSE()</f>
        <v>0</v>
      </c>
      <c r="G211" s="116"/>
      <c r="H211" s="116"/>
    </row>
    <row r="212" customFormat="false" ht="15.75" hidden="false" customHeight="false" outlineLevel="0" collapsed="false">
      <c r="A212" s="138"/>
      <c r="B212" s="139"/>
      <c r="C212" s="130"/>
      <c r="D212" s="140" t="b">
        <f aca="false">FALSE()</f>
        <v>0</v>
      </c>
      <c r="E212" s="116"/>
      <c r="F212" s="140" t="b">
        <f aca="false">FALSE()</f>
        <v>0</v>
      </c>
      <c r="G212" s="116"/>
      <c r="H212" s="116"/>
    </row>
    <row r="213" customFormat="false" ht="15.75" hidden="false" customHeight="false" outlineLevel="0" collapsed="false">
      <c r="A213" s="138"/>
      <c r="B213" s="139"/>
      <c r="C213" s="130"/>
      <c r="D213" s="140" t="b">
        <f aca="false">FALSE()</f>
        <v>0</v>
      </c>
      <c r="E213" s="116"/>
      <c r="F213" s="140" t="b">
        <f aca="false">FALSE()</f>
        <v>0</v>
      </c>
      <c r="G213" s="116"/>
      <c r="H213" s="116"/>
    </row>
    <row r="214" customFormat="false" ht="15.75" hidden="false" customHeight="false" outlineLevel="0" collapsed="false">
      <c r="A214" s="138"/>
      <c r="B214" s="139"/>
      <c r="C214" s="130"/>
      <c r="D214" s="140" t="b">
        <f aca="false">FALSE()</f>
        <v>0</v>
      </c>
      <c r="E214" s="116"/>
      <c r="F214" s="140" t="b">
        <f aca="false">FALSE()</f>
        <v>0</v>
      </c>
      <c r="G214" s="116"/>
      <c r="H214" s="116"/>
    </row>
    <row r="215" customFormat="false" ht="15.75" hidden="false" customHeight="false" outlineLevel="0" collapsed="false">
      <c r="A215" s="138"/>
      <c r="B215" s="139"/>
      <c r="C215" s="130"/>
      <c r="D215" s="140" t="b">
        <f aca="false">FALSE()</f>
        <v>0</v>
      </c>
      <c r="E215" s="116"/>
      <c r="F215" s="140" t="b">
        <f aca="false">FALSE()</f>
        <v>0</v>
      </c>
      <c r="G215" s="116"/>
      <c r="H215" s="116"/>
    </row>
    <row r="216" customFormat="false" ht="15.75" hidden="false" customHeight="false" outlineLevel="0" collapsed="false">
      <c r="A216" s="138"/>
      <c r="B216" s="139"/>
      <c r="C216" s="130"/>
      <c r="D216" s="140" t="b">
        <f aca="false">FALSE()</f>
        <v>0</v>
      </c>
      <c r="E216" s="116"/>
      <c r="F216" s="140" t="b">
        <f aca="false">FALSE()</f>
        <v>0</v>
      </c>
      <c r="G216" s="116"/>
      <c r="H216" s="116"/>
    </row>
    <row r="217" customFormat="false" ht="15.75" hidden="false" customHeight="false" outlineLevel="0" collapsed="false">
      <c r="A217" s="138"/>
      <c r="B217" s="139"/>
      <c r="C217" s="130"/>
      <c r="D217" s="140" t="b">
        <f aca="false">FALSE()</f>
        <v>0</v>
      </c>
      <c r="E217" s="116"/>
      <c r="F217" s="140" t="b">
        <f aca="false">FALSE()</f>
        <v>0</v>
      </c>
      <c r="G217" s="116"/>
      <c r="H217" s="116"/>
    </row>
    <row r="218" customFormat="false" ht="15.75" hidden="false" customHeight="false" outlineLevel="0" collapsed="false">
      <c r="A218" s="138"/>
      <c r="B218" s="139"/>
      <c r="C218" s="130"/>
      <c r="D218" s="140" t="b">
        <f aca="false">FALSE()</f>
        <v>0</v>
      </c>
      <c r="E218" s="116"/>
      <c r="F218" s="140" t="b">
        <f aca="false">FALSE()</f>
        <v>0</v>
      </c>
      <c r="G218" s="116"/>
      <c r="H218" s="116"/>
    </row>
    <row r="219" customFormat="false" ht="15.75" hidden="false" customHeight="false" outlineLevel="0" collapsed="false">
      <c r="A219" s="138"/>
      <c r="B219" s="139"/>
      <c r="C219" s="130"/>
      <c r="D219" s="140" t="b">
        <f aca="false">FALSE()</f>
        <v>0</v>
      </c>
      <c r="E219" s="116"/>
      <c r="F219" s="140" t="b">
        <f aca="false">FALSE()</f>
        <v>0</v>
      </c>
      <c r="G219" s="116"/>
      <c r="H219" s="116"/>
    </row>
    <row r="220" customFormat="false" ht="15.75" hidden="false" customHeight="false" outlineLevel="0" collapsed="false">
      <c r="A220" s="138"/>
      <c r="B220" s="139"/>
      <c r="C220" s="130"/>
      <c r="D220" s="140" t="b">
        <f aca="false">FALSE()</f>
        <v>0</v>
      </c>
      <c r="E220" s="116"/>
      <c r="F220" s="140" t="b">
        <f aca="false">FALSE()</f>
        <v>0</v>
      </c>
      <c r="G220" s="116"/>
      <c r="H220" s="116"/>
    </row>
    <row r="221" customFormat="false" ht="15.75" hidden="false" customHeight="false" outlineLevel="0" collapsed="false">
      <c r="A221" s="138"/>
      <c r="B221" s="139"/>
      <c r="C221" s="130"/>
      <c r="D221" s="140" t="b">
        <f aca="false">FALSE()</f>
        <v>0</v>
      </c>
      <c r="E221" s="116"/>
      <c r="F221" s="140" t="b">
        <f aca="false">FALSE()</f>
        <v>0</v>
      </c>
      <c r="G221" s="116"/>
      <c r="H221" s="116"/>
    </row>
    <row r="222" customFormat="false" ht="15.75" hidden="false" customHeight="false" outlineLevel="0" collapsed="false">
      <c r="A222" s="138"/>
      <c r="B222" s="139"/>
      <c r="C222" s="130"/>
      <c r="D222" s="140" t="b">
        <f aca="false">FALSE()</f>
        <v>0</v>
      </c>
      <c r="E222" s="116"/>
      <c r="F222" s="140" t="b">
        <f aca="false">FALSE()</f>
        <v>0</v>
      </c>
      <c r="G222" s="116"/>
      <c r="H222" s="116"/>
    </row>
    <row r="223" customFormat="false" ht="15.75" hidden="false" customHeight="false" outlineLevel="0" collapsed="false">
      <c r="A223" s="138"/>
      <c r="B223" s="139"/>
      <c r="C223" s="130"/>
      <c r="D223" s="140" t="b">
        <f aca="false">FALSE()</f>
        <v>0</v>
      </c>
      <c r="E223" s="116"/>
      <c r="F223" s="140" t="b">
        <f aca="false">FALSE()</f>
        <v>0</v>
      </c>
      <c r="G223" s="116"/>
      <c r="H223" s="116"/>
    </row>
    <row r="224" customFormat="false" ht="15.75" hidden="false" customHeight="false" outlineLevel="0" collapsed="false">
      <c r="A224" s="138"/>
      <c r="B224" s="139"/>
      <c r="C224" s="130"/>
      <c r="D224" s="140" t="b">
        <f aca="false">FALSE()</f>
        <v>0</v>
      </c>
      <c r="E224" s="116"/>
      <c r="F224" s="140" t="b">
        <f aca="false">FALSE()</f>
        <v>0</v>
      </c>
      <c r="G224" s="116"/>
      <c r="H224" s="116"/>
    </row>
    <row r="225" customFormat="false" ht="15.75" hidden="false" customHeight="false" outlineLevel="0" collapsed="false">
      <c r="A225" s="138"/>
      <c r="B225" s="139"/>
      <c r="C225" s="130"/>
      <c r="D225" s="140" t="b">
        <f aca="false">FALSE()</f>
        <v>0</v>
      </c>
      <c r="E225" s="116"/>
      <c r="F225" s="140" t="b">
        <f aca="false">FALSE()</f>
        <v>0</v>
      </c>
      <c r="G225" s="116"/>
      <c r="H225" s="116"/>
    </row>
    <row r="226" customFormat="false" ht="15.75" hidden="false" customHeight="false" outlineLevel="0" collapsed="false">
      <c r="A226" s="138"/>
      <c r="B226" s="139"/>
      <c r="C226" s="130"/>
      <c r="D226" s="140" t="b">
        <f aca="false">FALSE()</f>
        <v>0</v>
      </c>
      <c r="E226" s="116"/>
      <c r="F226" s="140" t="b">
        <f aca="false">FALSE()</f>
        <v>0</v>
      </c>
      <c r="G226" s="116"/>
      <c r="H226" s="116"/>
    </row>
    <row r="227" customFormat="false" ht="15.75" hidden="false" customHeight="false" outlineLevel="0" collapsed="false">
      <c r="A227" s="138"/>
      <c r="B227" s="139"/>
      <c r="C227" s="130"/>
      <c r="D227" s="140" t="b">
        <f aca="false">FALSE()</f>
        <v>0</v>
      </c>
      <c r="E227" s="116"/>
      <c r="F227" s="140" t="b">
        <f aca="false">FALSE()</f>
        <v>0</v>
      </c>
      <c r="G227" s="116"/>
      <c r="H227" s="116"/>
    </row>
    <row r="228" customFormat="false" ht="15.75" hidden="false" customHeight="false" outlineLevel="0" collapsed="false">
      <c r="A228" s="138"/>
      <c r="B228" s="139"/>
      <c r="C228" s="130"/>
      <c r="D228" s="140" t="b">
        <f aca="false">FALSE()</f>
        <v>0</v>
      </c>
      <c r="E228" s="116"/>
      <c r="F228" s="140" t="b">
        <f aca="false">FALSE()</f>
        <v>0</v>
      </c>
      <c r="G228" s="116"/>
      <c r="H228" s="116"/>
    </row>
    <row r="229" customFormat="false" ht="15.75" hidden="false" customHeight="false" outlineLevel="0" collapsed="false">
      <c r="A229" s="138"/>
      <c r="B229" s="139"/>
      <c r="C229" s="130"/>
      <c r="D229" s="140" t="b">
        <f aca="false">FALSE()</f>
        <v>0</v>
      </c>
      <c r="E229" s="116"/>
      <c r="F229" s="140" t="b">
        <f aca="false">FALSE()</f>
        <v>0</v>
      </c>
      <c r="G229" s="116"/>
      <c r="H229" s="116"/>
    </row>
    <row r="230" customFormat="false" ht="15.75" hidden="false" customHeight="false" outlineLevel="0" collapsed="false">
      <c r="A230" s="138"/>
      <c r="B230" s="139"/>
      <c r="C230" s="130"/>
      <c r="D230" s="140" t="b">
        <f aca="false">FALSE()</f>
        <v>0</v>
      </c>
      <c r="E230" s="116"/>
      <c r="F230" s="140" t="b">
        <f aca="false">FALSE()</f>
        <v>0</v>
      </c>
      <c r="G230" s="116"/>
      <c r="H230" s="116"/>
    </row>
    <row r="231" customFormat="false" ht="15.75" hidden="false" customHeight="false" outlineLevel="0" collapsed="false">
      <c r="A231" s="138"/>
      <c r="B231" s="139"/>
      <c r="C231" s="130"/>
      <c r="D231" s="140" t="b">
        <f aca="false">FALSE()</f>
        <v>0</v>
      </c>
      <c r="E231" s="116"/>
      <c r="F231" s="140" t="b">
        <f aca="false">FALSE()</f>
        <v>0</v>
      </c>
      <c r="G231" s="116"/>
      <c r="H231" s="116"/>
    </row>
    <row r="232" customFormat="false" ht="15.75" hidden="false" customHeight="false" outlineLevel="0" collapsed="false">
      <c r="A232" s="138"/>
      <c r="B232" s="139"/>
      <c r="C232" s="130"/>
      <c r="D232" s="140" t="b">
        <f aca="false">FALSE()</f>
        <v>0</v>
      </c>
      <c r="E232" s="116"/>
      <c r="F232" s="140" t="b">
        <f aca="false">FALSE()</f>
        <v>0</v>
      </c>
      <c r="G232" s="116"/>
      <c r="H232" s="116"/>
    </row>
    <row r="233" customFormat="false" ht="15.75" hidden="false" customHeight="false" outlineLevel="0" collapsed="false">
      <c r="A233" s="138"/>
      <c r="B233" s="139"/>
      <c r="C233" s="130"/>
      <c r="D233" s="140" t="b">
        <f aca="false">FALSE()</f>
        <v>0</v>
      </c>
      <c r="E233" s="116"/>
      <c r="F233" s="140" t="b">
        <f aca="false">FALSE()</f>
        <v>0</v>
      </c>
      <c r="G233" s="116"/>
      <c r="H233" s="116"/>
    </row>
    <row r="234" customFormat="false" ht="15.75" hidden="false" customHeight="false" outlineLevel="0" collapsed="false">
      <c r="A234" s="138"/>
      <c r="B234" s="139"/>
      <c r="C234" s="130"/>
      <c r="D234" s="140" t="b">
        <f aca="false">FALSE()</f>
        <v>0</v>
      </c>
      <c r="E234" s="116"/>
      <c r="F234" s="140" t="b">
        <f aca="false">FALSE()</f>
        <v>0</v>
      </c>
      <c r="G234" s="116"/>
      <c r="H234" s="116"/>
    </row>
    <row r="235" customFormat="false" ht="15.75" hidden="false" customHeight="false" outlineLevel="0" collapsed="false">
      <c r="A235" s="138"/>
      <c r="B235" s="139"/>
      <c r="C235" s="130"/>
      <c r="D235" s="140" t="b">
        <f aca="false">FALSE()</f>
        <v>0</v>
      </c>
      <c r="E235" s="116"/>
      <c r="F235" s="140" t="b">
        <f aca="false">FALSE()</f>
        <v>0</v>
      </c>
      <c r="G235" s="116"/>
      <c r="H235" s="116"/>
    </row>
    <row r="236" customFormat="false" ht="15.75" hidden="false" customHeight="false" outlineLevel="0" collapsed="false">
      <c r="A236" s="138"/>
      <c r="B236" s="139"/>
      <c r="C236" s="130"/>
      <c r="D236" s="140" t="b">
        <f aca="false">FALSE()</f>
        <v>0</v>
      </c>
      <c r="E236" s="116"/>
      <c r="F236" s="140" t="b">
        <f aca="false">FALSE()</f>
        <v>0</v>
      </c>
      <c r="G236" s="116"/>
      <c r="H236" s="116"/>
    </row>
    <row r="237" customFormat="false" ht="15.75" hidden="false" customHeight="false" outlineLevel="0" collapsed="false">
      <c r="A237" s="138"/>
      <c r="B237" s="139"/>
      <c r="C237" s="130"/>
      <c r="D237" s="140" t="b">
        <f aca="false">FALSE()</f>
        <v>0</v>
      </c>
      <c r="E237" s="116"/>
      <c r="F237" s="140" t="b">
        <f aca="false">FALSE()</f>
        <v>0</v>
      </c>
      <c r="G237" s="116"/>
      <c r="H237" s="116"/>
    </row>
    <row r="238" customFormat="false" ht="15.75" hidden="false" customHeight="false" outlineLevel="0" collapsed="false">
      <c r="A238" s="138"/>
      <c r="B238" s="139"/>
      <c r="C238" s="130"/>
      <c r="D238" s="140" t="b">
        <f aca="false">FALSE()</f>
        <v>0</v>
      </c>
      <c r="E238" s="116"/>
      <c r="F238" s="140" t="b">
        <f aca="false">FALSE()</f>
        <v>0</v>
      </c>
      <c r="G238" s="116"/>
      <c r="H238" s="116"/>
    </row>
    <row r="239" customFormat="false" ht="15.75" hidden="false" customHeight="false" outlineLevel="0" collapsed="false">
      <c r="A239" s="138"/>
      <c r="B239" s="139"/>
      <c r="C239" s="130"/>
      <c r="D239" s="140" t="b">
        <f aca="false">FALSE()</f>
        <v>0</v>
      </c>
      <c r="E239" s="116"/>
      <c r="F239" s="140" t="b">
        <f aca="false">FALSE()</f>
        <v>0</v>
      </c>
      <c r="G239" s="116"/>
      <c r="H239" s="116"/>
    </row>
    <row r="240" customFormat="false" ht="15.75" hidden="false" customHeight="false" outlineLevel="0" collapsed="false">
      <c r="A240" s="138"/>
      <c r="B240" s="139"/>
      <c r="C240" s="130"/>
      <c r="D240" s="140" t="b">
        <f aca="false">FALSE()</f>
        <v>0</v>
      </c>
      <c r="E240" s="116"/>
      <c r="F240" s="140" t="b">
        <f aca="false">FALSE()</f>
        <v>0</v>
      </c>
      <c r="G240" s="116"/>
      <c r="H240" s="116"/>
    </row>
    <row r="241" customFormat="false" ht="15.75" hidden="false" customHeight="false" outlineLevel="0" collapsed="false">
      <c r="A241" s="138"/>
      <c r="B241" s="139"/>
      <c r="C241" s="130"/>
      <c r="D241" s="140" t="b">
        <f aca="false">FALSE()</f>
        <v>0</v>
      </c>
      <c r="E241" s="116"/>
      <c r="F241" s="140" t="b">
        <f aca="false">FALSE()</f>
        <v>0</v>
      </c>
      <c r="G241" s="116"/>
      <c r="H241" s="116"/>
    </row>
    <row r="242" customFormat="false" ht="15.75" hidden="false" customHeight="false" outlineLevel="0" collapsed="false">
      <c r="A242" s="138"/>
      <c r="B242" s="139"/>
      <c r="C242" s="130"/>
      <c r="D242" s="140" t="b">
        <f aca="false">FALSE()</f>
        <v>0</v>
      </c>
      <c r="E242" s="116"/>
      <c r="F242" s="140" t="b">
        <f aca="false">FALSE()</f>
        <v>0</v>
      </c>
      <c r="G242" s="116"/>
      <c r="H242" s="116"/>
    </row>
    <row r="243" customFormat="false" ht="15.75" hidden="false" customHeight="false" outlineLevel="0" collapsed="false">
      <c r="A243" s="138"/>
      <c r="B243" s="139"/>
      <c r="C243" s="130"/>
      <c r="D243" s="140" t="b">
        <f aca="false">FALSE()</f>
        <v>0</v>
      </c>
      <c r="E243" s="116"/>
      <c r="F243" s="140" t="b">
        <f aca="false">FALSE()</f>
        <v>0</v>
      </c>
      <c r="G243" s="116"/>
      <c r="H243" s="116"/>
    </row>
    <row r="244" customFormat="false" ht="15.75" hidden="false" customHeight="false" outlineLevel="0" collapsed="false">
      <c r="A244" s="138"/>
      <c r="B244" s="139"/>
      <c r="C244" s="130"/>
      <c r="D244" s="140" t="b">
        <f aca="false">FALSE()</f>
        <v>0</v>
      </c>
      <c r="E244" s="116"/>
      <c r="F244" s="140" t="b">
        <f aca="false">FALSE()</f>
        <v>0</v>
      </c>
      <c r="G244" s="116"/>
      <c r="H244" s="116"/>
    </row>
    <row r="245" customFormat="false" ht="15.75" hidden="false" customHeight="false" outlineLevel="0" collapsed="false">
      <c r="A245" s="138"/>
      <c r="B245" s="139"/>
      <c r="C245" s="130"/>
      <c r="D245" s="140" t="b">
        <f aca="false">FALSE()</f>
        <v>0</v>
      </c>
      <c r="E245" s="116"/>
      <c r="F245" s="140" t="b">
        <f aca="false">FALSE()</f>
        <v>0</v>
      </c>
      <c r="G245" s="116"/>
      <c r="H245" s="116"/>
    </row>
    <row r="246" customFormat="false" ht="15.75" hidden="false" customHeight="false" outlineLevel="0" collapsed="false">
      <c r="A246" s="138"/>
      <c r="B246" s="139"/>
      <c r="C246" s="130"/>
      <c r="D246" s="140" t="b">
        <f aca="false">FALSE()</f>
        <v>0</v>
      </c>
      <c r="E246" s="116"/>
      <c r="F246" s="140" t="b">
        <f aca="false">FALSE()</f>
        <v>0</v>
      </c>
      <c r="G246" s="116"/>
      <c r="H246" s="116"/>
    </row>
    <row r="247" customFormat="false" ht="15.75" hidden="false" customHeight="false" outlineLevel="0" collapsed="false">
      <c r="A247" s="138"/>
      <c r="B247" s="139"/>
      <c r="C247" s="130"/>
      <c r="D247" s="140" t="b">
        <f aca="false">FALSE()</f>
        <v>0</v>
      </c>
      <c r="E247" s="116"/>
      <c r="F247" s="140" t="b">
        <f aca="false">FALSE()</f>
        <v>0</v>
      </c>
      <c r="G247" s="116"/>
      <c r="H247" s="116"/>
    </row>
    <row r="248" customFormat="false" ht="15.75" hidden="false" customHeight="false" outlineLevel="0" collapsed="false">
      <c r="A248" s="138"/>
      <c r="B248" s="139"/>
      <c r="C248" s="130"/>
      <c r="D248" s="140" t="b">
        <f aca="false">FALSE()</f>
        <v>0</v>
      </c>
      <c r="E248" s="116"/>
      <c r="F248" s="140" t="b">
        <f aca="false">FALSE()</f>
        <v>0</v>
      </c>
      <c r="G248" s="116"/>
      <c r="H248" s="116"/>
    </row>
    <row r="249" customFormat="false" ht="15.75" hidden="false" customHeight="false" outlineLevel="0" collapsed="false">
      <c r="A249" s="138"/>
      <c r="B249" s="139"/>
      <c r="C249" s="130"/>
      <c r="D249" s="140" t="b">
        <f aca="false">FALSE()</f>
        <v>0</v>
      </c>
      <c r="E249" s="116"/>
      <c r="F249" s="140" t="b">
        <f aca="false">FALSE()</f>
        <v>0</v>
      </c>
      <c r="G249" s="116"/>
      <c r="H249" s="116"/>
    </row>
    <row r="250" customFormat="false" ht="15.75" hidden="false" customHeight="false" outlineLevel="0" collapsed="false">
      <c r="A250" s="138"/>
      <c r="B250" s="139"/>
      <c r="C250" s="130"/>
      <c r="D250" s="140" t="b">
        <f aca="false">FALSE()</f>
        <v>0</v>
      </c>
      <c r="E250" s="116"/>
      <c r="F250" s="140" t="b">
        <f aca="false">FALSE()</f>
        <v>0</v>
      </c>
      <c r="G250" s="116"/>
      <c r="H250" s="116"/>
    </row>
    <row r="251" customFormat="false" ht="15.75" hidden="false" customHeight="false" outlineLevel="0" collapsed="false">
      <c r="A251" s="138"/>
      <c r="B251" s="139"/>
      <c r="C251" s="130"/>
      <c r="D251" s="140" t="b">
        <f aca="false">FALSE()</f>
        <v>0</v>
      </c>
      <c r="E251" s="116"/>
      <c r="F251" s="140" t="b">
        <f aca="false">FALSE()</f>
        <v>0</v>
      </c>
      <c r="G251" s="116"/>
      <c r="H251" s="116"/>
    </row>
    <row r="252" customFormat="false" ht="15.75" hidden="false" customHeight="false" outlineLevel="0" collapsed="false">
      <c r="A252" s="138"/>
      <c r="B252" s="139"/>
      <c r="C252" s="130"/>
      <c r="D252" s="140" t="b">
        <f aca="false">FALSE()</f>
        <v>0</v>
      </c>
      <c r="E252" s="116"/>
      <c r="F252" s="140" t="b">
        <f aca="false">FALSE()</f>
        <v>0</v>
      </c>
      <c r="G252" s="116"/>
      <c r="H252" s="116"/>
    </row>
    <row r="253" customFormat="false" ht="15.75" hidden="false" customHeight="false" outlineLevel="0" collapsed="false">
      <c r="A253" s="138"/>
      <c r="B253" s="139"/>
      <c r="C253" s="130"/>
      <c r="D253" s="140" t="b">
        <f aca="false">FALSE()</f>
        <v>0</v>
      </c>
      <c r="E253" s="116"/>
      <c r="F253" s="140" t="b">
        <f aca="false">FALSE()</f>
        <v>0</v>
      </c>
      <c r="G253" s="116"/>
      <c r="H253" s="116"/>
    </row>
    <row r="254" customFormat="false" ht="15.75" hidden="false" customHeight="false" outlineLevel="0" collapsed="false">
      <c r="A254" s="138"/>
      <c r="B254" s="139"/>
      <c r="C254" s="130"/>
      <c r="D254" s="140" t="b">
        <f aca="false">FALSE()</f>
        <v>0</v>
      </c>
      <c r="E254" s="116"/>
      <c r="F254" s="140" t="b">
        <f aca="false">FALSE()</f>
        <v>0</v>
      </c>
      <c r="G254" s="116"/>
      <c r="H254" s="116"/>
    </row>
    <row r="255" customFormat="false" ht="15.75" hidden="false" customHeight="false" outlineLevel="0" collapsed="false">
      <c r="A255" s="138"/>
      <c r="B255" s="139"/>
      <c r="C255" s="130"/>
      <c r="D255" s="140" t="b">
        <f aca="false">FALSE()</f>
        <v>0</v>
      </c>
      <c r="E255" s="116"/>
      <c r="F255" s="140" t="b">
        <f aca="false">FALSE()</f>
        <v>0</v>
      </c>
      <c r="G255" s="116"/>
      <c r="H255" s="116"/>
    </row>
    <row r="256" customFormat="false" ht="15.75" hidden="false" customHeight="false" outlineLevel="0" collapsed="false">
      <c r="A256" s="138"/>
      <c r="B256" s="139"/>
      <c r="C256" s="130"/>
      <c r="D256" s="140" t="b">
        <f aca="false">FALSE()</f>
        <v>0</v>
      </c>
      <c r="E256" s="116"/>
      <c r="F256" s="140" t="b">
        <f aca="false">FALSE()</f>
        <v>0</v>
      </c>
      <c r="G256" s="116"/>
      <c r="H256" s="116"/>
    </row>
    <row r="257" customFormat="false" ht="15.75" hidden="false" customHeight="false" outlineLevel="0" collapsed="false">
      <c r="A257" s="138"/>
      <c r="B257" s="139"/>
      <c r="C257" s="130"/>
      <c r="D257" s="140" t="b">
        <f aca="false">FALSE()</f>
        <v>0</v>
      </c>
      <c r="E257" s="116"/>
      <c r="F257" s="140" t="b">
        <f aca="false">FALSE()</f>
        <v>0</v>
      </c>
      <c r="G257" s="116"/>
      <c r="H257" s="116"/>
    </row>
    <row r="258" customFormat="false" ht="15.75" hidden="false" customHeight="false" outlineLevel="0" collapsed="false">
      <c r="A258" s="138"/>
      <c r="B258" s="139"/>
      <c r="C258" s="130"/>
      <c r="D258" s="140" t="b">
        <f aca="false">FALSE()</f>
        <v>0</v>
      </c>
      <c r="E258" s="116"/>
      <c r="F258" s="140" t="b">
        <f aca="false">FALSE()</f>
        <v>0</v>
      </c>
      <c r="G258" s="116"/>
      <c r="H258" s="116"/>
    </row>
    <row r="259" customFormat="false" ht="15.75" hidden="false" customHeight="false" outlineLevel="0" collapsed="false">
      <c r="A259" s="138"/>
      <c r="B259" s="139"/>
      <c r="C259" s="130"/>
      <c r="D259" s="140" t="b">
        <f aca="false">FALSE()</f>
        <v>0</v>
      </c>
      <c r="E259" s="116"/>
      <c r="F259" s="140" t="b">
        <f aca="false">FALSE()</f>
        <v>0</v>
      </c>
      <c r="G259" s="116"/>
      <c r="H259" s="116"/>
    </row>
    <row r="260" customFormat="false" ht="15.75" hidden="false" customHeight="false" outlineLevel="0" collapsed="false">
      <c r="A260" s="138"/>
      <c r="B260" s="139"/>
      <c r="C260" s="130"/>
      <c r="D260" s="140" t="b">
        <f aca="false">FALSE()</f>
        <v>0</v>
      </c>
      <c r="E260" s="116"/>
      <c r="F260" s="140" t="b">
        <f aca="false">FALSE()</f>
        <v>0</v>
      </c>
      <c r="G260" s="116"/>
      <c r="H260" s="116"/>
    </row>
    <row r="261" customFormat="false" ht="15.75" hidden="false" customHeight="false" outlineLevel="0" collapsed="false">
      <c r="A261" s="138"/>
      <c r="B261" s="139"/>
      <c r="C261" s="130"/>
      <c r="D261" s="140" t="b">
        <f aca="false">FALSE()</f>
        <v>0</v>
      </c>
      <c r="E261" s="116"/>
      <c r="F261" s="140" t="b">
        <f aca="false">FALSE()</f>
        <v>0</v>
      </c>
      <c r="G261" s="116"/>
      <c r="H261" s="116"/>
    </row>
    <row r="262" customFormat="false" ht="15.75" hidden="false" customHeight="false" outlineLevel="0" collapsed="false">
      <c r="A262" s="138"/>
      <c r="B262" s="139"/>
      <c r="C262" s="130"/>
      <c r="D262" s="140" t="b">
        <f aca="false">FALSE()</f>
        <v>0</v>
      </c>
      <c r="E262" s="116"/>
      <c r="F262" s="140" t="b">
        <f aca="false">FALSE()</f>
        <v>0</v>
      </c>
      <c r="G262" s="116"/>
      <c r="H262" s="116"/>
    </row>
    <row r="263" customFormat="false" ht="15.75" hidden="false" customHeight="false" outlineLevel="0" collapsed="false">
      <c r="A263" s="138"/>
      <c r="B263" s="139"/>
      <c r="C263" s="130"/>
      <c r="D263" s="140" t="b">
        <f aca="false">FALSE()</f>
        <v>0</v>
      </c>
      <c r="E263" s="116"/>
      <c r="F263" s="140" t="b">
        <f aca="false">FALSE()</f>
        <v>0</v>
      </c>
      <c r="G263" s="116"/>
      <c r="H263" s="116"/>
    </row>
    <row r="264" customFormat="false" ht="15.75" hidden="false" customHeight="false" outlineLevel="0" collapsed="false">
      <c r="A264" s="138"/>
      <c r="B264" s="139"/>
      <c r="C264" s="130"/>
      <c r="D264" s="140" t="b">
        <f aca="false">FALSE()</f>
        <v>0</v>
      </c>
      <c r="E264" s="116"/>
      <c r="F264" s="140" t="b">
        <f aca="false">FALSE()</f>
        <v>0</v>
      </c>
      <c r="G264" s="116"/>
      <c r="H264" s="116"/>
    </row>
    <row r="265" customFormat="false" ht="15.75" hidden="false" customHeight="false" outlineLevel="0" collapsed="false">
      <c r="A265" s="138"/>
      <c r="B265" s="139"/>
      <c r="C265" s="130"/>
      <c r="D265" s="140" t="b">
        <f aca="false">FALSE()</f>
        <v>0</v>
      </c>
      <c r="E265" s="116"/>
      <c r="F265" s="140" t="b">
        <f aca="false">FALSE()</f>
        <v>0</v>
      </c>
      <c r="G265" s="116"/>
      <c r="H265" s="116"/>
    </row>
    <row r="266" customFormat="false" ht="15.75" hidden="false" customHeight="false" outlineLevel="0" collapsed="false">
      <c r="A266" s="138"/>
      <c r="B266" s="139"/>
      <c r="C266" s="130"/>
      <c r="D266" s="140" t="b">
        <f aca="false">FALSE()</f>
        <v>0</v>
      </c>
      <c r="E266" s="116"/>
      <c r="F266" s="140" t="b">
        <f aca="false">FALSE()</f>
        <v>0</v>
      </c>
      <c r="G266" s="116"/>
      <c r="H266" s="116"/>
    </row>
    <row r="267" customFormat="false" ht="15.75" hidden="false" customHeight="false" outlineLevel="0" collapsed="false">
      <c r="A267" s="138"/>
      <c r="B267" s="139"/>
      <c r="C267" s="130"/>
      <c r="D267" s="140" t="b">
        <f aca="false">FALSE()</f>
        <v>0</v>
      </c>
      <c r="E267" s="116"/>
      <c r="F267" s="140" t="b">
        <f aca="false">FALSE()</f>
        <v>0</v>
      </c>
      <c r="G267" s="116"/>
      <c r="H267" s="116"/>
    </row>
    <row r="268" customFormat="false" ht="15.75" hidden="false" customHeight="false" outlineLevel="0" collapsed="false">
      <c r="A268" s="138"/>
      <c r="B268" s="139"/>
      <c r="C268" s="130"/>
      <c r="D268" s="140" t="b">
        <f aca="false">FALSE()</f>
        <v>0</v>
      </c>
      <c r="E268" s="116"/>
      <c r="F268" s="140" t="b">
        <f aca="false">FALSE()</f>
        <v>0</v>
      </c>
      <c r="G268" s="116"/>
      <c r="H268" s="116"/>
    </row>
    <row r="269" customFormat="false" ht="15.75" hidden="false" customHeight="false" outlineLevel="0" collapsed="false">
      <c r="A269" s="138"/>
      <c r="B269" s="139"/>
      <c r="C269" s="130"/>
      <c r="D269" s="140" t="b">
        <f aca="false">FALSE()</f>
        <v>0</v>
      </c>
      <c r="E269" s="116"/>
      <c r="F269" s="140" t="b">
        <f aca="false">FALSE()</f>
        <v>0</v>
      </c>
      <c r="G269" s="116"/>
      <c r="H269" s="116"/>
    </row>
    <row r="270" customFormat="false" ht="15.75" hidden="false" customHeight="false" outlineLevel="0" collapsed="false">
      <c r="A270" s="138"/>
      <c r="B270" s="139"/>
      <c r="C270" s="130"/>
      <c r="D270" s="140" t="b">
        <f aca="false">FALSE()</f>
        <v>0</v>
      </c>
      <c r="E270" s="116"/>
      <c r="F270" s="140" t="b">
        <f aca="false">FALSE()</f>
        <v>0</v>
      </c>
      <c r="G270" s="116"/>
      <c r="H270" s="116"/>
    </row>
    <row r="271" customFormat="false" ht="15.75" hidden="false" customHeight="false" outlineLevel="0" collapsed="false">
      <c r="A271" s="138"/>
      <c r="B271" s="139"/>
      <c r="C271" s="130"/>
      <c r="D271" s="140" t="b">
        <f aca="false">FALSE()</f>
        <v>0</v>
      </c>
      <c r="E271" s="116"/>
      <c r="F271" s="140" t="b">
        <f aca="false">FALSE()</f>
        <v>0</v>
      </c>
      <c r="G271" s="116"/>
      <c r="H271" s="116"/>
    </row>
    <row r="272" customFormat="false" ht="15.75" hidden="false" customHeight="false" outlineLevel="0" collapsed="false">
      <c r="A272" s="138"/>
      <c r="B272" s="139"/>
      <c r="C272" s="130"/>
      <c r="D272" s="140" t="b">
        <f aca="false">FALSE()</f>
        <v>0</v>
      </c>
      <c r="E272" s="116"/>
      <c r="F272" s="140" t="b">
        <f aca="false">FALSE()</f>
        <v>0</v>
      </c>
      <c r="G272" s="116"/>
      <c r="H272" s="116"/>
    </row>
    <row r="273" customFormat="false" ht="15.75" hidden="false" customHeight="false" outlineLevel="0" collapsed="false">
      <c r="A273" s="138"/>
      <c r="B273" s="139"/>
      <c r="C273" s="130"/>
      <c r="D273" s="140" t="b">
        <f aca="false">FALSE()</f>
        <v>0</v>
      </c>
      <c r="E273" s="116"/>
      <c r="F273" s="140" t="b">
        <f aca="false">FALSE()</f>
        <v>0</v>
      </c>
      <c r="G273" s="116"/>
      <c r="H273" s="116"/>
    </row>
    <row r="274" customFormat="false" ht="15.75" hidden="false" customHeight="false" outlineLevel="0" collapsed="false">
      <c r="A274" s="138"/>
      <c r="B274" s="139"/>
      <c r="C274" s="130"/>
      <c r="D274" s="140" t="b">
        <f aca="false">FALSE()</f>
        <v>0</v>
      </c>
      <c r="E274" s="116"/>
      <c r="F274" s="140" t="b">
        <f aca="false">FALSE()</f>
        <v>0</v>
      </c>
      <c r="G274" s="116"/>
      <c r="H274" s="116"/>
    </row>
    <row r="275" customFormat="false" ht="15.75" hidden="false" customHeight="false" outlineLevel="0" collapsed="false">
      <c r="A275" s="138"/>
      <c r="B275" s="139"/>
      <c r="C275" s="130"/>
      <c r="D275" s="140" t="b">
        <f aca="false">FALSE()</f>
        <v>0</v>
      </c>
      <c r="E275" s="116"/>
      <c r="F275" s="140" t="b">
        <f aca="false">FALSE()</f>
        <v>0</v>
      </c>
      <c r="G275" s="116"/>
      <c r="H275" s="116"/>
    </row>
    <row r="276" customFormat="false" ht="15.75" hidden="false" customHeight="false" outlineLevel="0" collapsed="false">
      <c r="A276" s="138"/>
      <c r="B276" s="139"/>
      <c r="C276" s="130"/>
      <c r="D276" s="140" t="b">
        <f aca="false">FALSE()</f>
        <v>0</v>
      </c>
      <c r="E276" s="116"/>
      <c r="F276" s="140" t="b">
        <f aca="false">FALSE()</f>
        <v>0</v>
      </c>
      <c r="G276" s="116"/>
      <c r="H276" s="116"/>
    </row>
    <row r="277" customFormat="false" ht="15.75" hidden="false" customHeight="false" outlineLevel="0" collapsed="false">
      <c r="A277" s="138"/>
      <c r="B277" s="139"/>
      <c r="C277" s="130"/>
      <c r="D277" s="140" t="b">
        <f aca="false">FALSE()</f>
        <v>0</v>
      </c>
      <c r="E277" s="116"/>
      <c r="F277" s="140" t="b">
        <f aca="false">FALSE()</f>
        <v>0</v>
      </c>
      <c r="G277" s="116"/>
      <c r="H277" s="116"/>
    </row>
    <row r="278" customFormat="false" ht="15.75" hidden="false" customHeight="false" outlineLevel="0" collapsed="false">
      <c r="A278" s="138"/>
      <c r="B278" s="139"/>
      <c r="C278" s="130"/>
      <c r="D278" s="140" t="b">
        <f aca="false">FALSE()</f>
        <v>0</v>
      </c>
      <c r="E278" s="116"/>
      <c r="F278" s="140" t="b">
        <f aca="false">FALSE()</f>
        <v>0</v>
      </c>
      <c r="G278" s="116"/>
      <c r="H278" s="116"/>
    </row>
    <row r="279" customFormat="false" ht="15.75" hidden="false" customHeight="false" outlineLevel="0" collapsed="false">
      <c r="A279" s="138"/>
      <c r="B279" s="139"/>
      <c r="C279" s="130"/>
      <c r="D279" s="140" t="b">
        <f aca="false">FALSE()</f>
        <v>0</v>
      </c>
      <c r="E279" s="116"/>
      <c r="F279" s="140" t="b">
        <f aca="false">FALSE()</f>
        <v>0</v>
      </c>
      <c r="G279" s="116"/>
      <c r="H279" s="116"/>
    </row>
    <row r="280" customFormat="false" ht="15.75" hidden="false" customHeight="false" outlineLevel="0" collapsed="false">
      <c r="A280" s="138"/>
      <c r="B280" s="139"/>
      <c r="C280" s="130"/>
      <c r="D280" s="140" t="b">
        <f aca="false">FALSE()</f>
        <v>0</v>
      </c>
      <c r="E280" s="116"/>
      <c r="F280" s="140" t="b">
        <f aca="false">FALSE()</f>
        <v>0</v>
      </c>
      <c r="G280" s="116"/>
      <c r="H280" s="116"/>
    </row>
    <row r="281" customFormat="false" ht="15.75" hidden="false" customHeight="false" outlineLevel="0" collapsed="false">
      <c r="A281" s="138"/>
      <c r="B281" s="139"/>
      <c r="C281" s="130"/>
      <c r="D281" s="140" t="b">
        <f aca="false">FALSE()</f>
        <v>0</v>
      </c>
      <c r="E281" s="116"/>
      <c r="F281" s="140" t="b">
        <f aca="false">FALSE()</f>
        <v>0</v>
      </c>
      <c r="G281" s="116"/>
      <c r="H281" s="116"/>
    </row>
    <row r="282" customFormat="false" ht="15.75" hidden="false" customHeight="false" outlineLevel="0" collapsed="false">
      <c r="A282" s="138"/>
      <c r="B282" s="139"/>
      <c r="C282" s="130"/>
      <c r="D282" s="140" t="b">
        <f aca="false">FALSE()</f>
        <v>0</v>
      </c>
      <c r="E282" s="116"/>
      <c r="F282" s="140" t="b">
        <f aca="false">FALSE()</f>
        <v>0</v>
      </c>
      <c r="G282" s="116"/>
      <c r="H282" s="116"/>
    </row>
    <row r="283" customFormat="false" ht="15.75" hidden="false" customHeight="false" outlineLevel="0" collapsed="false">
      <c r="A283" s="138"/>
      <c r="B283" s="139"/>
      <c r="C283" s="130"/>
      <c r="D283" s="140" t="b">
        <f aca="false">FALSE()</f>
        <v>0</v>
      </c>
      <c r="E283" s="116"/>
      <c r="F283" s="140" t="b">
        <f aca="false">FALSE()</f>
        <v>0</v>
      </c>
      <c r="G283" s="116"/>
      <c r="H283" s="116"/>
    </row>
    <row r="284" customFormat="false" ht="15.75" hidden="false" customHeight="false" outlineLevel="0" collapsed="false">
      <c r="A284" s="138"/>
      <c r="B284" s="139"/>
      <c r="C284" s="130"/>
      <c r="D284" s="140" t="b">
        <f aca="false">FALSE()</f>
        <v>0</v>
      </c>
      <c r="E284" s="116"/>
      <c r="F284" s="140" t="b">
        <f aca="false">FALSE()</f>
        <v>0</v>
      </c>
      <c r="G284" s="116"/>
      <c r="H284" s="116"/>
    </row>
    <row r="285" customFormat="false" ht="15.75" hidden="false" customHeight="false" outlineLevel="0" collapsed="false">
      <c r="A285" s="138"/>
      <c r="B285" s="139"/>
      <c r="C285" s="130"/>
      <c r="D285" s="140" t="b">
        <f aca="false">FALSE()</f>
        <v>0</v>
      </c>
      <c r="E285" s="116"/>
      <c r="F285" s="140" t="b">
        <f aca="false">FALSE()</f>
        <v>0</v>
      </c>
      <c r="G285" s="116"/>
      <c r="H285" s="116"/>
    </row>
    <row r="286" customFormat="false" ht="15.75" hidden="false" customHeight="false" outlineLevel="0" collapsed="false">
      <c r="A286" s="138"/>
      <c r="B286" s="139"/>
      <c r="C286" s="130"/>
      <c r="D286" s="140" t="b">
        <f aca="false">FALSE()</f>
        <v>0</v>
      </c>
      <c r="E286" s="116"/>
      <c r="F286" s="140" t="b">
        <f aca="false">FALSE()</f>
        <v>0</v>
      </c>
      <c r="G286" s="116"/>
      <c r="H286" s="116"/>
    </row>
    <row r="287" customFormat="false" ht="15.75" hidden="false" customHeight="false" outlineLevel="0" collapsed="false">
      <c r="A287" s="138"/>
      <c r="B287" s="139"/>
      <c r="C287" s="130"/>
      <c r="D287" s="140" t="b">
        <f aca="false">FALSE()</f>
        <v>0</v>
      </c>
      <c r="E287" s="116"/>
      <c r="F287" s="140" t="b">
        <f aca="false">FALSE()</f>
        <v>0</v>
      </c>
      <c r="G287" s="116"/>
      <c r="H287" s="116"/>
    </row>
    <row r="288" customFormat="false" ht="15.75" hidden="false" customHeight="false" outlineLevel="0" collapsed="false">
      <c r="A288" s="138"/>
      <c r="B288" s="139"/>
      <c r="C288" s="130"/>
      <c r="D288" s="140" t="b">
        <f aca="false">FALSE()</f>
        <v>0</v>
      </c>
      <c r="E288" s="116"/>
      <c r="F288" s="140" t="b">
        <f aca="false">FALSE()</f>
        <v>0</v>
      </c>
      <c r="G288" s="116"/>
      <c r="H288" s="116"/>
    </row>
    <row r="289" customFormat="false" ht="15.75" hidden="false" customHeight="false" outlineLevel="0" collapsed="false">
      <c r="A289" s="138"/>
      <c r="B289" s="139"/>
      <c r="C289" s="130"/>
      <c r="D289" s="140" t="b">
        <f aca="false">FALSE()</f>
        <v>0</v>
      </c>
      <c r="E289" s="116"/>
      <c r="F289" s="140" t="b">
        <f aca="false">FALSE()</f>
        <v>0</v>
      </c>
      <c r="G289" s="116"/>
      <c r="H289" s="116"/>
    </row>
    <row r="290" customFormat="false" ht="15.75" hidden="false" customHeight="false" outlineLevel="0" collapsed="false">
      <c r="A290" s="138"/>
      <c r="B290" s="139"/>
      <c r="C290" s="130"/>
      <c r="D290" s="140" t="b">
        <f aca="false">FALSE()</f>
        <v>0</v>
      </c>
      <c r="E290" s="116"/>
      <c r="F290" s="140" t="b">
        <f aca="false">FALSE()</f>
        <v>0</v>
      </c>
      <c r="G290" s="116"/>
      <c r="H290" s="116"/>
    </row>
    <row r="291" customFormat="false" ht="15.75" hidden="false" customHeight="false" outlineLevel="0" collapsed="false">
      <c r="A291" s="138"/>
      <c r="B291" s="139"/>
      <c r="C291" s="130"/>
      <c r="D291" s="140" t="b">
        <f aca="false">FALSE()</f>
        <v>0</v>
      </c>
      <c r="E291" s="116"/>
      <c r="F291" s="140" t="b">
        <f aca="false">FALSE()</f>
        <v>0</v>
      </c>
      <c r="G291" s="116"/>
      <c r="H291" s="116"/>
    </row>
    <row r="292" customFormat="false" ht="15.75" hidden="false" customHeight="false" outlineLevel="0" collapsed="false">
      <c r="A292" s="138"/>
      <c r="B292" s="139"/>
      <c r="C292" s="130"/>
      <c r="D292" s="140" t="b">
        <f aca="false">FALSE()</f>
        <v>0</v>
      </c>
      <c r="E292" s="116"/>
      <c r="F292" s="140" t="b">
        <f aca="false">FALSE()</f>
        <v>0</v>
      </c>
      <c r="G292" s="116"/>
      <c r="H292" s="116"/>
    </row>
    <row r="293" customFormat="false" ht="15.75" hidden="false" customHeight="false" outlineLevel="0" collapsed="false">
      <c r="A293" s="138"/>
      <c r="B293" s="139"/>
      <c r="C293" s="130"/>
      <c r="D293" s="140" t="b">
        <f aca="false">FALSE()</f>
        <v>0</v>
      </c>
      <c r="E293" s="116"/>
      <c r="F293" s="140" t="b">
        <f aca="false">FALSE()</f>
        <v>0</v>
      </c>
      <c r="G293" s="116"/>
      <c r="H293" s="116"/>
    </row>
    <row r="294" customFormat="false" ht="15.75" hidden="false" customHeight="false" outlineLevel="0" collapsed="false">
      <c r="A294" s="138"/>
      <c r="B294" s="139"/>
      <c r="C294" s="130"/>
      <c r="D294" s="140" t="b">
        <f aca="false">FALSE()</f>
        <v>0</v>
      </c>
      <c r="E294" s="116"/>
      <c r="F294" s="140" t="b">
        <f aca="false">FALSE()</f>
        <v>0</v>
      </c>
      <c r="G294" s="116"/>
      <c r="H294" s="116"/>
    </row>
    <row r="295" customFormat="false" ht="15.75" hidden="false" customHeight="false" outlineLevel="0" collapsed="false">
      <c r="A295" s="138"/>
      <c r="B295" s="139"/>
      <c r="C295" s="130"/>
      <c r="D295" s="140" t="b">
        <f aca="false">FALSE()</f>
        <v>0</v>
      </c>
      <c r="E295" s="116"/>
      <c r="F295" s="140" t="b">
        <f aca="false">FALSE()</f>
        <v>0</v>
      </c>
      <c r="G295" s="116"/>
      <c r="H295" s="116"/>
    </row>
    <row r="296" customFormat="false" ht="15.75" hidden="false" customHeight="false" outlineLevel="0" collapsed="false">
      <c r="A296" s="138"/>
      <c r="B296" s="139"/>
      <c r="C296" s="130"/>
      <c r="D296" s="140" t="b">
        <f aca="false">FALSE()</f>
        <v>0</v>
      </c>
      <c r="E296" s="116"/>
      <c r="F296" s="140" t="b">
        <f aca="false">FALSE()</f>
        <v>0</v>
      </c>
      <c r="G296" s="116"/>
      <c r="H296" s="116"/>
    </row>
    <row r="297" customFormat="false" ht="15.75" hidden="false" customHeight="false" outlineLevel="0" collapsed="false">
      <c r="A297" s="138"/>
      <c r="B297" s="139"/>
      <c r="C297" s="130"/>
      <c r="D297" s="140" t="b">
        <f aca="false">FALSE()</f>
        <v>0</v>
      </c>
      <c r="E297" s="116"/>
      <c r="F297" s="140" t="b">
        <f aca="false">FALSE()</f>
        <v>0</v>
      </c>
      <c r="G297" s="116"/>
      <c r="H297" s="116"/>
    </row>
    <row r="298" customFormat="false" ht="15.75" hidden="false" customHeight="false" outlineLevel="0" collapsed="false">
      <c r="A298" s="138"/>
      <c r="B298" s="139"/>
      <c r="C298" s="130"/>
      <c r="D298" s="140" t="b">
        <f aca="false">FALSE()</f>
        <v>0</v>
      </c>
      <c r="E298" s="116"/>
      <c r="F298" s="140" t="b">
        <f aca="false">FALSE()</f>
        <v>0</v>
      </c>
      <c r="G298" s="116"/>
      <c r="H298" s="116"/>
    </row>
    <row r="299" customFormat="false" ht="15.75" hidden="false" customHeight="false" outlineLevel="0" collapsed="false">
      <c r="A299" s="138"/>
      <c r="B299" s="139"/>
      <c r="C299" s="130"/>
      <c r="D299" s="140" t="b">
        <f aca="false">FALSE()</f>
        <v>0</v>
      </c>
      <c r="E299" s="116"/>
      <c r="F299" s="140" t="b">
        <f aca="false">FALSE()</f>
        <v>0</v>
      </c>
      <c r="G299" s="116"/>
      <c r="H299" s="116"/>
    </row>
    <row r="300" customFormat="false" ht="15.75" hidden="false" customHeight="false" outlineLevel="0" collapsed="false">
      <c r="A300" s="138"/>
      <c r="B300" s="139"/>
      <c r="C300" s="130"/>
      <c r="D300" s="140" t="b">
        <f aca="false">FALSE()</f>
        <v>0</v>
      </c>
      <c r="E300" s="116"/>
      <c r="F300" s="140" t="b">
        <f aca="false">FALSE()</f>
        <v>0</v>
      </c>
      <c r="G300" s="116"/>
      <c r="H300" s="116"/>
    </row>
    <row r="301" customFormat="false" ht="15.75" hidden="false" customHeight="false" outlineLevel="0" collapsed="false">
      <c r="A301" s="138"/>
      <c r="B301" s="139"/>
      <c r="C301" s="130"/>
      <c r="D301" s="140" t="b">
        <f aca="false">FALSE()</f>
        <v>0</v>
      </c>
      <c r="E301" s="116"/>
      <c r="F301" s="140" t="b">
        <f aca="false">FALSE()</f>
        <v>0</v>
      </c>
      <c r="G301" s="116"/>
      <c r="H301" s="116"/>
    </row>
    <row r="302" customFormat="false" ht="15.75" hidden="false" customHeight="false" outlineLevel="0" collapsed="false">
      <c r="A302" s="138"/>
      <c r="B302" s="139"/>
      <c r="C302" s="130"/>
      <c r="D302" s="140" t="b">
        <f aca="false">FALSE()</f>
        <v>0</v>
      </c>
      <c r="E302" s="116"/>
      <c r="F302" s="140" t="b">
        <f aca="false">FALSE()</f>
        <v>0</v>
      </c>
      <c r="G302" s="116"/>
      <c r="H302" s="116"/>
    </row>
    <row r="303" customFormat="false" ht="15.75" hidden="false" customHeight="false" outlineLevel="0" collapsed="false">
      <c r="A303" s="138"/>
      <c r="B303" s="139"/>
      <c r="C303" s="130"/>
      <c r="D303" s="140" t="b">
        <f aca="false">FALSE()</f>
        <v>0</v>
      </c>
      <c r="E303" s="116"/>
      <c r="F303" s="140" t="b">
        <f aca="false">FALSE()</f>
        <v>0</v>
      </c>
      <c r="G303" s="116"/>
      <c r="H303" s="116"/>
    </row>
    <row r="304" customFormat="false" ht="15.75" hidden="false" customHeight="false" outlineLevel="0" collapsed="false">
      <c r="A304" s="138"/>
      <c r="B304" s="139"/>
      <c r="C304" s="130"/>
      <c r="D304" s="140" t="b">
        <f aca="false">FALSE()</f>
        <v>0</v>
      </c>
      <c r="E304" s="116"/>
      <c r="F304" s="140" t="b">
        <f aca="false">FALSE()</f>
        <v>0</v>
      </c>
      <c r="G304" s="116"/>
      <c r="H304" s="116"/>
    </row>
    <row r="305" customFormat="false" ht="15.75" hidden="false" customHeight="false" outlineLevel="0" collapsed="false">
      <c r="A305" s="138"/>
      <c r="B305" s="139"/>
      <c r="C305" s="130"/>
      <c r="D305" s="140" t="b">
        <f aca="false">FALSE()</f>
        <v>0</v>
      </c>
      <c r="E305" s="116"/>
      <c r="F305" s="140" t="b">
        <f aca="false">FALSE()</f>
        <v>0</v>
      </c>
      <c r="G305" s="116"/>
      <c r="H305" s="116"/>
    </row>
    <row r="306" customFormat="false" ht="15.75" hidden="false" customHeight="false" outlineLevel="0" collapsed="false">
      <c r="A306" s="138"/>
      <c r="B306" s="139"/>
      <c r="C306" s="130"/>
      <c r="D306" s="140" t="b">
        <f aca="false">FALSE()</f>
        <v>0</v>
      </c>
      <c r="E306" s="116"/>
      <c r="F306" s="140" t="b">
        <f aca="false">FALSE()</f>
        <v>0</v>
      </c>
      <c r="G306" s="116"/>
      <c r="H306" s="116"/>
    </row>
    <row r="307" customFormat="false" ht="15.75" hidden="false" customHeight="false" outlineLevel="0" collapsed="false">
      <c r="A307" s="138"/>
      <c r="B307" s="139"/>
      <c r="C307" s="130"/>
      <c r="D307" s="140" t="b">
        <f aca="false">FALSE()</f>
        <v>0</v>
      </c>
      <c r="E307" s="116"/>
      <c r="F307" s="140" t="b">
        <f aca="false">FALSE()</f>
        <v>0</v>
      </c>
      <c r="G307" s="116"/>
      <c r="H307" s="116"/>
    </row>
    <row r="308" customFormat="false" ht="15.75" hidden="false" customHeight="false" outlineLevel="0" collapsed="false">
      <c r="A308" s="138"/>
      <c r="B308" s="139"/>
      <c r="C308" s="130"/>
      <c r="D308" s="140" t="b">
        <f aca="false">FALSE()</f>
        <v>0</v>
      </c>
      <c r="E308" s="116"/>
      <c r="F308" s="140" t="b">
        <f aca="false">FALSE()</f>
        <v>0</v>
      </c>
      <c r="G308" s="116"/>
      <c r="H308" s="116"/>
    </row>
    <row r="309" customFormat="false" ht="15.75" hidden="false" customHeight="false" outlineLevel="0" collapsed="false">
      <c r="A309" s="138"/>
      <c r="B309" s="139"/>
      <c r="C309" s="130"/>
      <c r="D309" s="140" t="b">
        <f aca="false">FALSE()</f>
        <v>0</v>
      </c>
      <c r="E309" s="116"/>
      <c r="F309" s="140" t="b">
        <f aca="false">FALSE()</f>
        <v>0</v>
      </c>
      <c r="G309" s="116"/>
      <c r="H309" s="116"/>
    </row>
    <row r="310" customFormat="false" ht="15.75" hidden="false" customHeight="false" outlineLevel="0" collapsed="false">
      <c r="A310" s="138"/>
      <c r="B310" s="139"/>
      <c r="C310" s="130"/>
      <c r="D310" s="140" t="b">
        <f aca="false">FALSE()</f>
        <v>0</v>
      </c>
      <c r="E310" s="116"/>
      <c r="F310" s="140" t="b">
        <f aca="false">FALSE()</f>
        <v>0</v>
      </c>
      <c r="G310" s="116"/>
      <c r="H310" s="116"/>
    </row>
    <row r="311" customFormat="false" ht="15.75" hidden="false" customHeight="false" outlineLevel="0" collapsed="false">
      <c r="A311" s="138"/>
      <c r="B311" s="139"/>
      <c r="C311" s="130"/>
      <c r="D311" s="140" t="b">
        <f aca="false">FALSE()</f>
        <v>0</v>
      </c>
      <c r="E311" s="116"/>
      <c r="F311" s="140" t="b">
        <f aca="false">FALSE()</f>
        <v>0</v>
      </c>
      <c r="G311" s="116"/>
      <c r="H311" s="116"/>
    </row>
    <row r="312" customFormat="false" ht="15.75" hidden="false" customHeight="false" outlineLevel="0" collapsed="false">
      <c r="A312" s="138"/>
      <c r="B312" s="139"/>
      <c r="C312" s="130"/>
      <c r="D312" s="140" t="b">
        <f aca="false">FALSE()</f>
        <v>0</v>
      </c>
      <c r="E312" s="116"/>
      <c r="F312" s="140" t="b">
        <f aca="false">FALSE()</f>
        <v>0</v>
      </c>
      <c r="G312" s="116"/>
      <c r="H312" s="116"/>
    </row>
    <row r="313" customFormat="false" ht="15.75" hidden="false" customHeight="false" outlineLevel="0" collapsed="false">
      <c r="A313" s="138"/>
      <c r="B313" s="139"/>
      <c r="C313" s="130"/>
      <c r="D313" s="140" t="b">
        <f aca="false">FALSE()</f>
        <v>0</v>
      </c>
      <c r="E313" s="116"/>
      <c r="F313" s="140" t="b">
        <f aca="false">FALSE()</f>
        <v>0</v>
      </c>
      <c r="G313" s="116"/>
      <c r="H313" s="116"/>
    </row>
    <row r="314" customFormat="false" ht="15.75" hidden="false" customHeight="false" outlineLevel="0" collapsed="false">
      <c r="A314" s="138"/>
      <c r="B314" s="139"/>
      <c r="C314" s="130"/>
      <c r="D314" s="140" t="b">
        <f aca="false">FALSE()</f>
        <v>0</v>
      </c>
      <c r="E314" s="116"/>
      <c r="F314" s="140" t="b">
        <f aca="false">FALSE()</f>
        <v>0</v>
      </c>
      <c r="G314" s="116"/>
      <c r="H314" s="116"/>
    </row>
    <row r="315" customFormat="false" ht="15.75" hidden="false" customHeight="false" outlineLevel="0" collapsed="false">
      <c r="A315" s="138"/>
      <c r="B315" s="139"/>
      <c r="C315" s="130"/>
      <c r="D315" s="140" t="b">
        <f aca="false">FALSE()</f>
        <v>0</v>
      </c>
      <c r="E315" s="116"/>
      <c r="F315" s="140" t="b">
        <f aca="false">FALSE()</f>
        <v>0</v>
      </c>
      <c r="G315" s="116"/>
      <c r="H315" s="116"/>
    </row>
    <row r="316" customFormat="false" ht="15.75" hidden="false" customHeight="false" outlineLevel="0" collapsed="false">
      <c r="A316" s="138"/>
      <c r="B316" s="139"/>
      <c r="C316" s="130"/>
      <c r="D316" s="140" t="b">
        <f aca="false">FALSE()</f>
        <v>0</v>
      </c>
      <c r="E316" s="116"/>
      <c r="F316" s="140" t="b">
        <f aca="false">FALSE()</f>
        <v>0</v>
      </c>
      <c r="G316" s="116"/>
      <c r="H316" s="116"/>
    </row>
    <row r="317" customFormat="false" ht="15.75" hidden="false" customHeight="false" outlineLevel="0" collapsed="false">
      <c r="A317" s="138"/>
      <c r="B317" s="139"/>
      <c r="C317" s="130"/>
      <c r="D317" s="140" t="b">
        <f aca="false">FALSE()</f>
        <v>0</v>
      </c>
      <c r="E317" s="116"/>
      <c r="F317" s="140" t="b">
        <f aca="false">FALSE()</f>
        <v>0</v>
      </c>
      <c r="G317" s="116"/>
      <c r="H317" s="116"/>
    </row>
    <row r="318" customFormat="false" ht="15.75" hidden="false" customHeight="false" outlineLevel="0" collapsed="false">
      <c r="A318" s="138"/>
      <c r="B318" s="139"/>
      <c r="C318" s="130"/>
      <c r="D318" s="140" t="b">
        <f aca="false">FALSE()</f>
        <v>0</v>
      </c>
      <c r="E318" s="116"/>
      <c r="F318" s="140" t="b">
        <f aca="false">FALSE()</f>
        <v>0</v>
      </c>
      <c r="G318" s="116"/>
      <c r="H318" s="116"/>
    </row>
    <row r="319" customFormat="false" ht="15.75" hidden="false" customHeight="false" outlineLevel="0" collapsed="false">
      <c r="A319" s="138"/>
      <c r="B319" s="139"/>
      <c r="C319" s="130"/>
      <c r="D319" s="140" t="b">
        <f aca="false">FALSE()</f>
        <v>0</v>
      </c>
      <c r="E319" s="116"/>
      <c r="F319" s="140" t="b">
        <f aca="false">FALSE()</f>
        <v>0</v>
      </c>
      <c r="G319" s="116"/>
      <c r="H319" s="116"/>
    </row>
    <row r="320" customFormat="false" ht="15.75" hidden="false" customHeight="false" outlineLevel="0" collapsed="false">
      <c r="A320" s="138"/>
      <c r="B320" s="139"/>
      <c r="C320" s="130"/>
      <c r="D320" s="140" t="b">
        <f aca="false">FALSE()</f>
        <v>0</v>
      </c>
      <c r="E320" s="116"/>
      <c r="F320" s="140" t="b">
        <f aca="false">FALSE()</f>
        <v>0</v>
      </c>
      <c r="G320" s="116"/>
      <c r="H320" s="116"/>
    </row>
    <row r="321" customFormat="false" ht="15.75" hidden="false" customHeight="false" outlineLevel="0" collapsed="false">
      <c r="A321" s="138"/>
      <c r="B321" s="139"/>
      <c r="C321" s="130"/>
      <c r="D321" s="140" t="b">
        <f aca="false">FALSE()</f>
        <v>0</v>
      </c>
      <c r="E321" s="116"/>
      <c r="F321" s="140" t="b">
        <f aca="false">FALSE()</f>
        <v>0</v>
      </c>
      <c r="G321" s="116"/>
      <c r="H321" s="116"/>
    </row>
    <row r="322" customFormat="false" ht="15.75" hidden="false" customHeight="false" outlineLevel="0" collapsed="false">
      <c r="A322" s="138"/>
      <c r="B322" s="139"/>
      <c r="C322" s="130"/>
      <c r="D322" s="140" t="b">
        <f aca="false">FALSE()</f>
        <v>0</v>
      </c>
      <c r="E322" s="116"/>
      <c r="F322" s="140" t="b">
        <f aca="false">FALSE()</f>
        <v>0</v>
      </c>
      <c r="G322" s="116"/>
      <c r="H322" s="116"/>
    </row>
    <row r="323" customFormat="false" ht="15.75" hidden="false" customHeight="false" outlineLevel="0" collapsed="false">
      <c r="A323" s="138"/>
      <c r="B323" s="139"/>
      <c r="C323" s="130"/>
      <c r="D323" s="140" t="b">
        <f aca="false">FALSE()</f>
        <v>0</v>
      </c>
      <c r="E323" s="116"/>
      <c r="F323" s="140" t="b">
        <f aca="false">FALSE()</f>
        <v>0</v>
      </c>
      <c r="G323" s="116"/>
      <c r="H323" s="116"/>
    </row>
    <row r="324" customFormat="false" ht="15.75" hidden="false" customHeight="false" outlineLevel="0" collapsed="false">
      <c r="A324" s="138"/>
      <c r="B324" s="139"/>
      <c r="C324" s="130"/>
      <c r="D324" s="140" t="b">
        <f aca="false">FALSE()</f>
        <v>0</v>
      </c>
      <c r="E324" s="116"/>
      <c r="F324" s="140" t="b">
        <f aca="false">FALSE()</f>
        <v>0</v>
      </c>
      <c r="G324" s="116"/>
      <c r="H324" s="116"/>
    </row>
    <row r="325" customFormat="false" ht="15.75" hidden="false" customHeight="false" outlineLevel="0" collapsed="false">
      <c r="A325" s="138"/>
      <c r="B325" s="139"/>
      <c r="C325" s="130"/>
      <c r="D325" s="140" t="b">
        <f aca="false">FALSE()</f>
        <v>0</v>
      </c>
      <c r="E325" s="116"/>
      <c r="F325" s="140" t="b">
        <f aca="false">FALSE()</f>
        <v>0</v>
      </c>
      <c r="G325" s="116"/>
      <c r="H325" s="116"/>
    </row>
    <row r="326" customFormat="false" ht="15.75" hidden="false" customHeight="false" outlineLevel="0" collapsed="false">
      <c r="A326" s="138"/>
      <c r="B326" s="139"/>
      <c r="C326" s="130"/>
      <c r="D326" s="140" t="b">
        <f aca="false">FALSE()</f>
        <v>0</v>
      </c>
      <c r="E326" s="116"/>
      <c r="F326" s="140" t="b">
        <f aca="false">FALSE()</f>
        <v>0</v>
      </c>
      <c r="G326" s="116"/>
      <c r="H326" s="116"/>
    </row>
    <row r="327" customFormat="false" ht="15.75" hidden="false" customHeight="false" outlineLevel="0" collapsed="false">
      <c r="A327" s="138"/>
      <c r="B327" s="139"/>
      <c r="C327" s="130"/>
      <c r="D327" s="140" t="b">
        <f aca="false">FALSE()</f>
        <v>0</v>
      </c>
      <c r="E327" s="116"/>
      <c r="F327" s="140" t="b">
        <f aca="false">FALSE()</f>
        <v>0</v>
      </c>
      <c r="G327" s="116"/>
      <c r="H327" s="116"/>
    </row>
    <row r="328" customFormat="false" ht="15.75" hidden="false" customHeight="false" outlineLevel="0" collapsed="false">
      <c r="A328" s="138"/>
      <c r="B328" s="139"/>
      <c r="C328" s="130"/>
      <c r="D328" s="140" t="b">
        <f aca="false">FALSE()</f>
        <v>0</v>
      </c>
      <c r="E328" s="116"/>
      <c r="F328" s="140" t="b">
        <f aca="false">FALSE()</f>
        <v>0</v>
      </c>
      <c r="G328" s="116"/>
      <c r="H328" s="116"/>
    </row>
    <row r="329" customFormat="false" ht="15.75" hidden="false" customHeight="false" outlineLevel="0" collapsed="false">
      <c r="A329" s="138"/>
      <c r="B329" s="139"/>
      <c r="C329" s="130"/>
      <c r="D329" s="140" t="b">
        <f aca="false">FALSE()</f>
        <v>0</v>
      </c>
      <c r="E329" s="116"/>
      <c r="F329" s="140" t="b">
        <f aca="false">FALSE()</f>
        <v>0</v>
      </c>
      <c r="G329" s="116"/>
      <c r="H329" s="116"/>
    </row>
    <row r="330" customFormat="false" ht="15.75" hidden="false" customHeight="false" outlineLevel="0" collapsed="false">
      <c r="A330" s="138"/>
      <c r="B330" s="139"/>
      <c r="C330" s="130"/>
      <c r="D330" s="140" t="b">
        <f aca="false">FALSE()</f>
        <v>0</v>
      </c>
      <c r="E330" s="116"/>
      <c r="F330" s="140" t="b">
        <f aca="false">FALSE()</f>
        <v>0</v>
      </c>
      <c r="G330" s="116"/>
      <c r="H330" s="116"/>
    </row>
    <row r="331" customFormat="false" ht="15.75" hidden="false" customHeight="false" outlineLevel="0" collapsed="false">
      <c r="A331" s="138"/>
      <c r="B331" s="139"/>
      <c r="C331" s="130"/>
      <c r="D331" s="140" t="b">
        <f aca="false">FALSE()</f>
        <v>0</v>
      </c>
      <c r="E331" s="116"/>
      <c r="F331" s="140" t="b">
        <f aca="false">FALSE()</f>
        <v>0</v>
      </c>
      <c r="G331" s="116"/>
      <c r="H331" s="116"/>
    </row>
    <row r="332" customFormat="false" ht="15.75" hidden="false" customHeight="false" outlineLevel="0" collapsed="false">
      <c r="A332" s="138"/>
      <c r="B332" s="139"/>
      <c r="C332" s="130"/>
      <c r="D332" s="140" t="b">
        <f aca="false">FALSE()</f>
        <v>0</v>
      </c>
      <c r="E332" s="116"/>
      <c r="F332" s="140" t="b">
        <f aca="false">FALSE()</f>
        <v>0</v>
      </c>
      <c r="G332" s="116"/>
      <c r="H332" s="116"/>
    </row>
    <row r="333" customFormat="false" ht="15.75" hidden="false" customHeight="false" outlineLevel="0" collapsed="false">
      <c r="A333" s="138"/>
      <c r="B333" s="139"/>
      <c r="C333" s="130"/>
      <c r="D333" s="140" t="b">
        <f aca="false">FALSE()</f>
        <v>0</v>
      </c>
      <c r="E333" s="116"/>
      <c r="F333" s="140" t="b">
        <f aca="false">FALSE()</f>
        <v>0</v>
      </c>
      <c r="G333" s="116"/>
      <c r="H333" s="116"/>
    </row>
    <row r="334" customFormat="false" ht="15.75" hidden="false" customHeight="false" outlineLevel="0" collapsed="false">
      <c r="A334" s="138"/>
      <c r="B334" s="139"/>
      <c r="C334" s="130"/>
      <c r="D334" s="140" t="b">
        <f aca="false">FALSE()</f>
        <v>0</v>
      </c>
      <c r="E334" s="116"/>
      <c r="F334" s="140" t="b">
        <f aca="false">FALSE()</f>
        <v>0</v>
      </c>
      <c r="G334" s="116"/>
      <c r="H334" s="116"/>
    </row>
    <row r="335" customFormat="false" ht="15.75" hidden="false" customHeight="false" outlineLevel="0" collapsed="false">
      <c r="A335" s="138"/>
      <c r="B335" s="139"/>
      <c r="C335" s="130"/>
      <c r="D335" s="140" t="b">
        <f aca="false">FALSE()</f>
        <v>0</v>
      </c>
      <c r="E335" s="116"/>
      <c r="F335" s="140" t="b">
        <f aca="false">FALSE()</f>
        <v>0</v>
      </c>
      <c r="G335" s="116"/>
      <c r="H335" s="116"/>
    </row>
    <row r="336" customFormat="false" ht="15.75" hidden="false" customHeight="false" outlineLevel="0" collapsed="false">
      <c r="A336" s="138"/>
      <c r="B336" s="139"/>
      <c r="C336" s="130"/>
      <c r="D336" s="140" t="b">
        <f aca="false">FALSE()</f>
        <v>0</v>
      </c>
      <c r="E336" s="116"/>
      <c r="F336" s="140" t="b">
        <f aca="false">FALSE()</f>
        <v>0</v>
      </c>
      <c r="G336" s="116"/>
      <c r="H336" s="116"/>
    </row>
    <row r="337" customFormat="false" ht="15.75" hidden="false" customHeight="false" outlineLevel="0" collapsed="false">
      <c r="A337" s="138"/>
      <c r="B337" s="139"/>
      <c r="C337" s="130"/>
      <c r="D337" s="140" t="b">
        <f aca="false">FALSE()</f>
        <v>0</v>
      </c>
      <c r="E337" s="116"/>
      <c r="F337" s="140" t="b">
        <f aca="false">FALSE()</f>
        <v>0</v>
      </c>
      <c r="G337" s="116"/>
      <c r="H337" s="116"/>
    </row>
    <row r="338" customFormat="false" ht="15.75" hidden="false" customHeight="false" outlineLevel="0" collapsed="false">
      <c r="A338" s="138"/>
      <c r="B338" s="139"/>
      <c r="C338" s="130"/>
      <c r="D338" s="140" t="b">
        <f aca="false">FALSE()</f>
        <v>0</v>
      </c>
      <c r="E338" s="116"/>
      <c r="F338" s="140" t="b">
        <f aca="false">FALSE()</f>
        <v>0</v>
      </c>
      <c r="G338" s="116"/>
      <c r="H338" s="116"/>
    </row>
    <row r="339" customFormat="false" ht="15.75" hidden="false" customHeight="false" outlineLevel="0" collapsed="false">
      <c r="A339" s="138"/>
      <c r="B339" s="139"/>
      <c r="C339" s="130"/>
      <c r="D339" s="140" t="b">
        <f aca="false">FALSE()</f>
        <v>0</v>
      </c>
      <c r="E339" s="116"/>
      <c r="F339" s="140" t="b">
        <f aca="false">FALSE()</f>
        <v>0</v>
      </c>
      <c r="G339" s="116"/>
      <c r="H339" s="116"/>
    </row>
    <row r="340" customFormat="false" ht="15.75" hidden="false" customHeight="false" outlineLevel="0" collapsed="false">
      <c r="A340" s="138"/>
      <c r="B340" s="139"/>
      <c r="C340" s="130"/>
      <c r="D340" s="140" t="b">
        <f aca="false">FALSE()</f>
        <v>0</v>
      </c>
      <c r="E340" s="116"/>
      <c r="F340" s="140" t="b">
        <f aca="false">FALSE()</f>
        <v>0</v>
      </c>
      <c r="G340" s="116"/>
      <c r="H340" s="116"/>
    </row>
    <row r="341" customFormat="false" ht="15.75" hidden="false" customHeight="false" outlineLevel="0" collapsed="false">
      <c r="A341" s="138"/>
      <c r="B341" s="139"/>
      <c r="C341" s="130"/>
      <c r="D341" s="140" t="b">
        <f aca="false">FALSE()</f>
        <v>0</v>
      </c>
      <c r="E341" s="116"/>
      <c r="F341" s="140" t="b">
        <f aca="false">FALSE()</f>
        <v>0</v>
      </c>
      <c r="G341" s="116"/>
      <c r="H341" s="116"/>
    </row>
    <row r="342" customFormat="false" ht="15.75" hidden="false" customHeight="false" outlineLevel="0" collapsed="false">
      <c r="A342" s="138"/>
      <c r="B342" s="139"/>
      <c r="C342" s="130"/>
      <c r="D342" s="140" t="b">
        <f aca="false">FALSE()</f>
        <v>0</v>
      </c>
      <c r="E342" s="116"/>
      <c r="F342" s="140" t="b">
        <f aca="false">FALSE()</f>
        <v>0</v>
      </c>
      <c r="G342" s="116"/>
      <c r="H342" s="116"/>
    </row>
    <row r="343" customFormat="false" ht="15.75" hidden="false" customHeight="false" outlineLevel="0" collapsed="false">
      <c r="A343" s="138"/>
      <c r="B343" s="139"/>
      <c r="C343" s="130"/>
      <c r="D343" s="140" t="b">
        <f aca="false">FALSE()</f>
        <v>0</v>
      </c>
      <c r="E343" s="116"/>
      <c r="F343" s="140" t="b">
        <f aca="false">FALSE()</f>
        <v>0</v>
      </c>
      <c r="G343" s="116"/>
      <c r="H343" s="116"/>
    </row>
    <row r="344" customFormat="false" ht="15.75" hidden="false" customHeight="false" outlineLevel="0" collapsed="false">
      <c r="A344" s="138"/>
      <c r="B344" s="139"/>
      <c r="C344" s="130"/>
      <c r="D344" s="140" t="b">
        <f aca="false">FALSE()</f>
        <v>0</v>
      </c>
      <c r="E344" s="116"/>
      <c r="F344" s="140" t="b">
        <f aca="false">FALSE()</f>
        <v>0</v>
      </c>
      <c r="G344" s="116"/>
      <c r="H344" s="116"/>
    </row>
    <row r="345" customFormat="false" ht="15.75" hidden="false" customHeight="false" outlineLevel="0" collapsed="false">
      <c r="A345" s="138"/>
      <c r="B345" s="139"/>
      <c r="C345" s="130"/>
      <c r="D345" s="140" t="b">
        <f aca="false">FALSE()</f>
        <v>0</v>
      </c>
      <c r="E345" s="116"/>
      <c r="F345" s="140" t="b">
        <f aca="false">FALSE()</f>
        <v>0</v>
      </c>
      <c r="G345" s="116"/>
      <c r="H345" s="116"/>
    </row>
    <row r="346" customFormat="false" ht="15.75" hidden="false" customHeight="false" outlineLevel="0" collapsed="false">
      <c r="A346" s="138"/>
      <c r="B346" s="139"/>
      <c r="C346" s="130"/>
      <c r="D346" s="140" t="b">
        <f aca="false">FALSE()</f>
        <v>0</v>
      </c>
      <c r="E346" s="116"/>
      <c r="F346" s="140" t="b">
        <f aca="false">FALSE()</f>
        <v>0</v>
      </c>
      <c r="G346" s="116"/>
      <c r="H346" s="116"/>
    </row>
    <row r="347" customFormat="false" ht="15.75" hidden="false" customHeight="false" outlineLevel="0" collapsed="false">
      <c r="A347" s="138"/>
      <c r="B347" s="139"/>
      <c r="C347" s="130"/>
      <c r="D347" s="140" t="b">
        <f aca="false">FALSE()</f>
        <v>0</v>
      </c>
      <c r="E347" s="116"/>
      <c r="F347" s="140" t="b">
        <f aca="false">FALSE()</f>
        <v>0</v>
      </c>
      <c r="G347" s="116"/>
      <c r="H347" s="116"/>
    </row>
    <row r="348" customFormat="false" ht="15.75" hidden="false" customHeight="false" outlineLevel="0" collapsed="false">
      <c r="A348" s="138"/>
      <c r="B348" s="139"/>
      <c r="C348" s="130"/>
      <c r="D348" s="140" t="b">
        <f aca="false">FALSE()</f>
        <v>0</v>
      </c>
      <c r="E348" s="116"/>
      <c r="F348" s="140" t="b">
        <f aca="false">FALSE()</f>
        <v>0</v>
      </c>
      <c r="G348" s="116"/>
      <c r="H348" s="116"/>
    </row>
    <row r="349" customFormat="false" ht="15.75" hidden="false" customHeight="false" outlineLevel="0" collapsed="false">
      <c r="A349" s="138"/>
      <c r="B349" s="139"/>
      <c r="C349" s="130"/>
      <c r="D349" s="140" t="b">
        <f aca="false">FALSE()</f>
        <v>0</v>
      </c>
      <c r="E349" s="116"/>
      <c r="F349" s="140" t="b">
        <f aca="false">FALSE()</f>
        <v>0</v>
      </c>
      <c r="G349" s="116"/>
      <c r="H349" s="116"/>
    </row>
    <row r="350" customFormat="false" ht="15.75" hidden="false" customHeight="false" outlineLevel="0" collapsed="false">
      <c r="A350" s="138"/>
      <c r="B350" s="139"/>
      <c r="C350" s="130"/>
      <c r="D350" s="140" t="b">
        <f aca="false">FALSE()</f>
        <v>0</v>
      </c>
      <c r="E350" s="116"/>
      <c r="F350" s="140" t="b">
        <f aca="false">FALSE()</f>
        <v>0</v>
      </c>
      <c r="G350" s="116"/>
      <c r="H350" s="116"/>
    </row>
    <row r="351" customFormat="false" ht="15.75" hidden="false" customHeight="false" outlineLevel="0" collapsed="false">
      <c r="A351" s="138"/>
      <c r="B351" s="139"/>
      <c r="C351" s="130"/>
      <c r="D351" s="140" t="b">
        <f aca="false">FALSE()</f>
        <v>0</v>
      </c>
      <c r="E351" s="116"/>
      <c r="F351" s="140" t="b">
        <f aca="false">FALSE()</f>
        <v>0</v>
      </c>
      <c r="G351" s="116"/>
      <c r="H351" s="116"/>
    </row>
    <row r="352" customFormat="false" ht="15.75" hidden="false" customHeight="false" outlineLevel="0" collapsed="false">
      <c r="A352" s="138"/>
      <c r="B352" s="139"/>
      <c r="C352" s="130"/>
      <c r="D352" s="140" t="b">
        <f aca="false">FALSE()</f>
        <v>0</v>
      </c>
      <c r="E352" s="116"/>
      <c r="F352" s="140" t="b">
        <f aca="false">FALSE()</f>
        <v>0</v>
      </c>
      <c r="G352" s="116"/>
      <c r="H352" s="116"/>
    </row>
    <row r="353" customFormat="false" ht="15.75" hidden="false" customHeight="false" outlineLevel="0" collapsed="false">
      <c r="A353" s="138"/>
      <c r="B353" s="139"/>
      <c r="C353" s="130"/>
      <c r="D353" s="140" t="b">
        <f aca="false">FALSE()</f>
        <v>0</v>
      </c>
      <c r="E353" s="116"/>
      <c r="F353" s="140" t="b">
        <f aca="false">FALSE()</f>
        <v>0</v>
      </c>
      <c r="G353" s="116"/>
      <c r="H353" s="116"/>
    </row>
    <row r="354" customFormat="false" ht="15.75" hidden="false" customHeight="false" outlineLevel="0" collapsed="false">
      <c r="A354" s="138"/>
      <c r="B354" s="139"/>
      <c r="C354" s="130"/>
      <c r="D354" s="140" t="b">
        <f aca="false">FALSE()</f>
        <v>0</v>
      </c>
      <c r="E354" s="116"/>
      <c r="F354" s="140" t="b">
        <f aca="false">FALSE()</f>
        <v>0</v>
      </c>
      <c r="G354" s="116"/>
      <c r="H354" s="116"/>
    </row>
    <row r="355" customFormat="false" ht="15.75" hidden="false" customHeight="false" outlineLevel="0" collapsed="false">
      <c r="A355" s="138"/>
      <c r="B355" s="139"/>
      <c r="C355" s="130"/>
      <c r="D355" s="140" t="b">
        <f aca="false">FALSE()</f>
        <v>0</v>
      </c>
      <c r="E355" s="116"/>
      <c r="F355" s="140" t="b">
        <f aca="false">FALSE()</f>
        <v>0</v>
      </c>
      <c r="G355" s="116"/>
      <c r="H355" s="116"/>
    </row>
    <row r="356" customFormat="false" ht="15.75" hidden="false" customHeight="false" outlineLevel="0" collapsed="false">
      <c r="A356" s="138"/>
      <c r="B356" s="139"/>
      <c r="C356" s="130"/>
      <c r="D356" s="140" t="b">
        <f aca="false">FALSE()</f>
        <v>0</v>
      </c>
      <c r="E356" s="116"/>
      <c r="F356" s="140" t="b">
        <f aca="false">FALSE()</f>
        <v>0</v>
      </c>
      <c r="G356" s="116"/>
      <c r="H356" s="116"/>
    </row>
    <row r="357" customFormat="false" ht="15.75" hidden="false" customHeight="false" outlineLevel="0" collapsed="false">
      <c r="A357" s="138"/>
      <c r="B357" s="139"/>
      <c r="C357" s="130"/>
      <c r="D357" s="140" t="b">
        <f aca="false">FALSE()</f>
        <v>0</v>
      </c>
      <c r="E357" s="116"/>
      <c r="F357" s="140" t="b">
        <f aca="false">FALSE()</f>
        <v>0</v>
      </c>
      <c r="G357" s="116"/>
      <c r="H357" s="116"/>
    </row>
    <row r="358" customFormat="false" ht="15.75" hidden="false" customHeight="false" outlineLevel="0" collapsed="false">
      <c r="A358" s="138"/>
      <c r="B358" s="139"/>
      <c r="C358" s="130"/>
      <c r="D358" s="140" t="b">
        <f aca="false">FALSE()</f>
        <v>0</v>
      </c>
      <c r="E358" s="116"/>
      <c r="F358" s="140" t="b">
        <f aca="false">FALSE()</f>
        <v>0</v>
      </c>
      <c r="G358" s="116"/>
      <c r="H358" s="116"/>
    </row>
    <row r="359" customFormat="false" ht="15.75" hidden="false" customHeight="false" outlineLevel="0" collapsed="false">
      <c r="A359" s="138"/>
      <c r="B359" s="139"/>
      <c r="C359" s="130"/>
      <c r="D359" s="140" t="b">
        <f aca="false">FALSE()</f>
        <v>0</v>
      </c>
      <c r="E359" s="116"/>
      <c r="F359" s="140" t="b">
        <f aca="false">FALSE()</f>
        <v>0</v>
      </c>
      <c r="G359" s="116"/>
      <c r="H359" s="116"/>
    </row>
    <row r="360" customFormat="false" ht="15.75" hidden="false" customHeight="false" outlineLevel="0" collapsed="false">
      <c r="A360" s="138"/>
      <c r="B360" s="139"/>
      <c r="C360" s="130"/>
      <c r="D360" s="140" t="b">
        <f aca="false">FALSE()</f>
        <v>0</v>
      </c>
      <c r="E360" s="116"/>
      <c r="F360" s="140" t="b">
        <f aca="false">FALSE()</f>
        <v>0</v>
      </c>
      <c r="G360" s="116"/>
      <c r="H360" s="116"/>
    </row>
    <row r="361" customFormat="false" ht="15.75" hidden="false" customHeight="false" outlineLevel="0" collapsed="false">
      <c r="A361" s="138"/>
      <c r="B361" s="139"/>
      <c r="C361" s="130"/>
      <c r="D361" s="140" t="b">
        <f aca="false">FALSE()</f>
        <v>0</v>
      </c>
      <c r="E361" s="116"/>
      <c r="F361" s="140" t="b">
        <f aca="false">FALSE()</f>
        <v>0</v>
      </c>
      <c r="G361" s="116"/>
      <c r="H361" s="116"/>
    </row>
    <row r="362" customFormat="false" ht="15.75" hidden="false" customHeight="false" outlineLevel="0" collapsed="false">
      <c r="A362" s="138"/>
      <c r="B362" s="139"/>
      <c r="C362" s="130"/>
      <c r="D362" s="140" t="b">
        <f aca="false">FALSE()</f>
        <v>0</v>
      </c>
      <c r="E362" s="116"/>
      <c r="F362" s="140" t="b">
        <f aca="false">FALSE()</f>
        <v>0</v>
      </c>
      <c r="G362" s="116"/>
      <c r="H362" s="116"/>
    </row>
    <row r="363" customFormat="false" ht="15.75" hidden="false" customHeight="false" outlineLevel="0" collapsed="false">
      <c r="A363" s="138"/>
      <c r="B363" s="139"/>
      <c r="C363" s="130"/>
      <c r="D363" s="140" t="b">
        <f aca="false">FALSE()</f>
        <v>0</v>
      </c>
      <c r="E363" s="116"/>
      <c r="F363" s="140" t="b">
        <f aca="false">FALSE()</f>
        <v>0</v>
      </c>
      <c r="G363" s="116"/>
      <c r="H363" s="116"/>
    </row>
    <row r="364" customFormat="false" ht="15.75" hidden="false" customHeight="false" outlineLevel="0" collapsed="false">
      <c r="A364" s="138"/>
      <c r="B364" s="139"/>
      <c r="C364" s="130"/>
      <c r="D364" s="140" t="b">
        <f aca="false">FALSE()</f>
        <v>0</v>
      </c>
      <c r="E364" s="116"/>
      <c r="F364" s="140" t="b">
        <f aca="false">FALSE()</f>
        <v>0</v>
      </c>
      <c r="G364" s="116"/>
      <c r="H364" s="116"/>
    </row>
    <row r="365" customFormat="false" ht="15.75" hidden="false" customHeight="false" outlineLevel="0" collapsed="false">
      <c r="A365" s="138"/>
      <c r="B365" s="139"/>
      <c r="C365" s="130"/>
      <c r="D365" s="140" t="b">
        <f aca="false">FALSE()</f>
        <v>0</v>
      </c>
      <c r="E365" s="116"/>
      <c r="F365" s="140" t="b">
        <f aca="false">FALSE()</f>
        <v>0</v>
      </c>
      <c r="G365" s="116"/>
      <c r="H365" s="116"/>
    </row>
    <row r="366" customFormat="false" ht="15.75" hidden="false" customHeight="false" outlineLevel="0" collapsed="false">
      <c r="A366" s="138"/>
      <c r="B366" s="139"/>
      <c r="C366" s="130"/>
      <c r="D366" s="140" t="b">
        <f aca="false">FALSE()</f>
        <v>0</v>
      </c>
      <c r="E366" s="116"/>
      <c r="F366" s="140" t="b">
        <f aca="false">FALSE()</f>
        <v>0</v>
      </c>
      <c r="G366" s="116"/>
      <c r="H366" s="116"/>
    </row>
    <row r="367" customFormat="false" ht="15.75" hidden="false" customHeight="false" outlineLevel="0" collapsed="false">
      <c r="A367" s="138"/>
      <c r="B367" s="139"/>
      <c r="C367" s="130"/>
      <c r="D367" s="140" t="b">
        <f aca="false">FALSE()</f>
        <v>0</v>
      </c>
      <c r="E367" s="116"/>
      <c r="F367" s="140" t="b">
        <f aca="false">FALSE()</f>
        <v>0</v>
      </c>
      <c r="G367" s="116"/>
      <c r="H367" s="116"/>
    </row>
    <row r="368" customFormat="false" ht="15.75" hidden="false" customHeight="false" outlineLevel="0" collapsed="false">
      <c r="A368" s="138"/>
      <c r="B368" s="139"/>
      <c r="C368" s="130"/>
      <c r="D368" s="140" t="b">
        <f aca="false">FALSE()</f>
        <v>0</v>
      </c>
      <c r="E368" s="116"/>
      <c r="F368" s="140" t="b">
        <f aca="false">FALSE()</f>
        <v>0</v>
      </c>
      <c r="G368" s="116"/>
      <c r="H368" s="116"/>
    </row>
    <row r="369" customFormat="false" ht="15.75" hidden="false" customHeight="false" outlineLevel="0" collapsed="false">
      <c r="A369" s="138"/>
      <c r="B369" s="139"/>
      <c r="C369" s="130"/>
      <c r="D369" s="140" t="b">
        <f aca="false">FALSE()</f>
        <v>0</v>
      </c>
      <c r="E369" s="116"/>
      <c r="F369" s="140" t="b">
        <f aca="false">FALSE()</f>
        <v>0</v>
      </c>
      <c r="G369" s="116"/>
      <c r="H369" s="116"/>
    </row>
    <row r="370" customFormat="false" ht="15.75" hidden="false" customHeight="false" outlineLevel="0" collapsed="false">
      <c r="A370" s="138"/>
      <c r="B370" s="139"/>
      <c r="C370" s="130"/>
      <c r="D370" s="140" t="b">
        <f aca="false">FALSE()</f>
        <v>0</v>
      </c>
      <c r="E370" s="116"/>
      <c r="F370" s="140" t="b">
        <f aca="false">FALSE()</f>
        <v>0</v>
      </c>
      <c r="G370" s="116"/>
      <c r="H370" s="116"/>
    </row>
    <row r="371" customFormat="false" ht="15.75" hidden="false" customHeight="false" outlineLevel="0" collapsed="false">
      <c r="A371" s="138"/>
      <c r="B371" s="139"/>
      <c r="C371" s="130"/>
      <c r="D371" s="140" t="b">
        <f aca="false">FALSE()</f>
        <v>0</v>
      </c>
      <c r="E371" s="116"/>
      <c r="F371" s="140" t="b">
        <f aca="false">FALSE()</f>
        <v>0</v>
      </c>
      <c r="G371" s="116"/>
      <c r="H371" s="116"/>
    </row>
    <row r="372" customFormat="false" ht="15.75" hidden="false" customHeight="false" outlineLevel="0" collapsed="false">
      <c r="A372" s="138"/>
      <c r="B372" s="139"/>
      <c r="C372" s="130"/>
      <c r="D372" s="140" t="b">
        <f aca="false">FALSE()</f>
        <v>0</v>
      </c>
      <c r="E372" s="116"/>
      <c r="F372" s="140" t="b">
        <f aca="false">FALSE()</f>
        <v>0</v>
      </c>
      <c r="G372" s="116"/>
      <c r="H372" s="116"/>
    </row>
    <row r="373" customFormat="false" ht="15.75" hidden="false" customHeight="false" outlineLevel="0" collapsed="false">
      <c r="A373" s="138"/>
      <c r="B373" s="139"/>
      <c r="C373" s="130"/>
      <c r="D373" s="140" t="b">
        <f aca="false">FALSE()</f>
        <v>0</v>
      </c>
      <c r="E373" s="116"/>
      <c r="F373" s="140" t="b">
        <f aca="false">FALSE()</f>
        <v>0</v>
      </c>
      <c r="G373" s="116"/>
      <c r="H373" s="116"/>
    </row>
    <row r="374" customFormat="false" ht="15.75" hidden="false" customHeight="false" outlineLevel="0" collapsed="false">
      <c r="A374" s="138"/>
      <c r="B374" s="139"/>
      <c r="C374" s="130"/>
      <c r="D374" s="140" t="b">
        <f aca="false">FALSE()</f>
        <v>0</v>
      </c>
      <c r="E374" s="116"/>
      <c r="F374" s="140" t="b">
        <f aca="false">FALSE()</f>
        <v>0</v>
      </c>
      <c r="G374" s="116"/>
      <c r="H374" s="116"/>
    </row>
    <row r="375" customFormat="false" ht="15.75" hidden="false" customHeight="false" outlineLevel="0" collapsed="false">
      <c r="A375" s="138"/>
      <c r="B375" s="139"/>
      <c r="C375" s="130"/>
      <c r="D375" s="140" t="b">
        <f aca="false">FALSE()</f>
        <v>0</v>
      </c>
      <c r="E375" s="116"/>
      <c r="F375" s="140" t="b">
        <f aca="false">FALSE()</f>
        <v>0</v>
      </c>
      <c r="G375" s="116"/>
      <c r="H375" s="116"/>
    </row>
    <row r="376" customFormat="false" ht="15.75" hidden="false" customHeight="false" outlineLevel="0" collapsed="false">
      <c r="A376" s="138"/>
      <c r="B376" s="139"/>
      <c r="C376" s="130"/>
      <c r="D376" s="140" t="b">
        <f aca="false">FALSE()</f>
        <v>0</v>
      </c>
      <c r="E376" s="116"/>
      <c r="F376" s="140" t="b">
        <f aca="false">FALSE()</f>
        <v>0</v>
      </c>
      <c r="G376" s="116"/>
      <c r="H376" s="116"/>
    </row>
    <row r="377" customFormat="false" ht="15.75" hidden="false" customHeight="false" outlineLevel="0" collapsed="false">
      <c r="A377" s="138"/>
      <c r="B377" s="139"/>
      <c r="C377" s="130"/>
      <c r="D377" s="140" t="b">
        <f aca="false">FALSE()</f>
        <v>0</v>
      </c>
      <c r="E377" s="116"/>
      <c r="F377" s="140" t="b">
        <f aca="false">FALSE()</f>
        <v>0</v>
      </c>
      <c r="G377" s="116"/>
      <c r="H377" s="116"/>
    </row>
    <row r="378" customFormat="false" ht="15.75" hidden="false" customHeight="false" outlineLevel="0" collapsed="false">
      <c r="A378" s="138"/>
      <c r="B378" s="139"/>
      <c r="C378" s="130"/>
      <c r="D378" s="140" t="b">
        <f aca="false">FALSE()</f>
        <v>0</v>
      </c>
      <c r="E378" s="116"/>
      <c r="F378" s="140" t="b">
        <f aca="false">FALSE()</f>
        <v>0</v>
      </c>
      <c r="G378" s="116"/>
      <c r="H378" s="116"/>
    </row>
    <row r="379" customFormat="false" ht="15.75" hidden="false" customHeight="false" outlineLevel="0" collapsed="false">
      <c r="A379" s="138"/>
      <c r="B379" s="139"/>
      <c r="C379" s="130"/>
      <c r="D379" s="140" t="b">
        <f aca="false">FALSE()</f>
        <v>0</v>
      </c>
      <c r="E379" s="116"/>
      <c r="F379" s="140" t="b">
        <f aca="false">FALSE()</f>
        <v>0</v>
      </c>
      <c r="G379" s="116"/>
      <c r="H379" s="116"/>
    </row>
    <row r="380" customFormat="false" ht="15.75" hidden="false" customHeight="false" outlineLevel="0" collapsed="false">
      <c r="A380" s="138"/>
      <c r="B380" s="139"/>
      <c r="C380" s="130"/>
      <c r="D380" s="140" t="b">
        <f aca="false">FALSE()</f>
        <v>0</v>
      </c>
      <c r="E380" s="116"/>
      <c r="F380" s="140" t="b">
        <f aca="false">FALSE()</f>
        <v>0</v>
      </c>
      <c r="G380" s="116"/>
      <c r="H380" s="116"/>
    </row>
    <row r="381" customFormat="false" ht="15.75" hidden="false" customHeight="false" outlineLevel="0" collapsed="false">
      <c r="A381" s="138"/>
      <c r="B381" s="139"/>
      <c r="C381" s="130"/>
      <c r="D381" s="140" t="b">
        <f aca="false">FALSE()</f>
        <v>0</v>
      </c>
      <c r="E381" s="116"/>
      <c r="F381" s="140" t="b">
        <f aca="false">FALSE()</f>
        <v>0</v>
      </c>
      <c r="G381" s="116"/>
      <c r="H381" s="116"/>
    </row>
    <row r="382" customFormat="false" ht="15.75" hidden="false" customHeight="false" outlineLevel="0" collapsed="false">
      <c r="A382" s="138"/>
      <c r="B382" s="139"/>
      <c r="C382" s="130"/>
      <c r="D382" s="140" t="b">
        <f aca="false">FALSE()</f>
        <v>0</v>
      </c>
      <c r="E382" s="116"/>
      <c r="F382" s="140" t="b">
        <f aca="false">FALSE()</f>
        <v>0</v>
      </c>
      <c r="G382" s="116"/>
      <c r="H382" s="116"/>
    </row>
    <row r="383" customFormat="false" ht="15.75" hidden="false" customHeight="false" outlineLevel="0" collapsed="false">
      <c r="A383" s="138"/>
      <c r="B383" s="139"/>
      <c r="C383" s="130"/>
      <c r="D383" s="140" t="b">
        <f aca="false">FALSE()</f>
        <v>0</v>
      </c>
      <c r="E383" s="116"/>
      <c r="F383" s="140" t="b">
        <f aca="false">FALSE()</f>
        <v>0</v>
      </c>
      <c r="G383" s="116"/>
      <c r="H383" s="116"/>
    </row>
    <row r="384" customFormat="false" ht="15.75" hidden="false" customHeight="false" outlineLevel="0" collapsed="false">
      <c r="A384" s="138"/>
      <c r="B384" s="139"/>
      <c r="C384" s="130"/>
      <c r="D384" s="140" t="b">
        <f aca="false">FALSE()</f>
        <v>0</v>
      </c>
      <c r="E384" s="116"/>
      <c r="F384" s="140" t="b">
        <f aca="false">FALSE()</f>
        <v>0</v>
      </c>
      <c r="G384" s="116"/>
      <c r="H384" s="116"/>
    </row>
    <row r="385" customFormat="false" ht="15.75" hidden="false" customHeight="false" outlineLevel="0" collapsed="false">
      <c r="A385" s="138"/>
      <c r="B385" s="139"/>
      <c r="C385" s="130"/>
      <c r="D385" s="140" t="b">
        <f aca="false">FALSE()</f>
        <v>0</v>
      </c>
      <c r="E385" s="116"/>
      <c r="F385" s="140" t="b">
        <f aca="false">FALSE()</f>
        <v>0</v>
      </c>
      <c r="G385" s="116"/>
      <c r="H385" s="116"/>
    </row>
    <row r="386" customFormat="false" ht="15.75" hidden="false" customHeight="false" outlineLevel="0" collapsed="false">
      <c r="A386" s="138"/>
      <c r="B386" s="139"/>
      <c r="C386" s="130"/>
      <c r="D386" s="140" t="b">
        <f aca="false">FALSE()</f>
        <v>0</v>
      </c>
      <c r="E386" s="116"/>
      <c r="F386" s="140" t="b">
        <f aca="false">FALSE()</f>
        <v>0</v>
      </c>
      <c r="G386" s="116"/>
      <c r="H386" s="116"/>
    </row>
    <row r="387" customFormat="false" ht="15.75" hidden="false" customHeight="false" outlineLevel="0" collapsed="false">
      <c r="A387" s="138"/>
      <c r="B387" s="139"/>
      <c r="C387" s="130"/>
      <c r="D387" s="140" t="b">
        <f aca="false">FALSE()</f>
        <v>0</v>
      </c>
      <c r="E387" s="116"/>
      <c r="F387" s="140" t="b">
        <f aca="false">FALSE()</f>
        <v>0</v>
      </c>
      <c r="G387" s="116"/>
      <c r="H387" s="116"/>
    </row>
    <row r="388" customFormat="false" ht="15.75" hidden="false" customHeight="false" outlineLevel="0" collapsed="false">
      <c r="A388" s="138"/>
      <c r="B388" s="139"/>
      <c r="C388" s="130"/>
      <c r="D388" s="140" t="b">
        <f aca="false">FALSE()</f>
        <v>0</v>
      </c>
      <c r="E388" s="116"/>
      <c r="F388" s="140" t="b">
        <f aca="false">FALSE()</f>
        <v>0</v>
      </c>
      <c r="G388" s="116"/>
      <c r="H388" s="116"/>
    </row>
    <row r="389" customFormat="false" ht="15.75" hidden="false" customHeight="false" outlineLevel="0" collapsed="false">
      <c r="A389" s="138"/>
      <c r="B389" s="139"/>
      <c r="C389" s="130"/>
      <c r="D389" s="140" t="b">
        <f aca="false">FALSE()</f>
        <v>0</v>
      </c>
      <c r="E389" s="116"/>
      <c r="F389" s="140" t="b">
        <f aca="false">FALSE()</f>
        <v>0</v>
      </c>
      <c r="G389" s="116"/>
      <c r="H389" s="116"/>
    </row>
    <row r="390" customFormat="false" ht="15.75" hidden="false" customHeight="false" outlineLevel="0" collapsed="false">
      <c r="A390" s="138"/>
      <c r="B390" s="139"/>
      <c r="C390" s="130"/>
      <c r="D390" s="140" t="b">
        <f aca="false">FALSE()</f>
        <v>0</v>
      </c>
      <c r="E390" s="116"/>
      <c r="F390" s="140" t="b">
        <f aca="false">FALSE()</f>
        <v>0</v>
      </c>
      <c r="G390" s="116"/>
      <c r="H390" s="116"/>
    </row>
    <row r="391" customFormat="false" ht="15.75" hidden="false" customHeight="false" outlineLevel="0" collapsed="false">
      <c r="A391" s="138"/>
      <c r="B391" s="139"/>
      <c r="C391" s="130"/>
      <c r="D391" s="140" t="b">
        <f aca="false">FALSE()</f>
        <v>0</v>
      </c>
      <c r="E391" s="116"/>
      <c r="F391" s="140" t="b">
        <f aca="false">FALSE()</f>
        <v>0</v>
      </c>
      <c r="G391" s="116"/>
      <c r="H391" s="116"/>
    </row>
    <row r="392" customFormat="false" ht="15.75" hidden="false" customHeight="false" outlineLevel="0" collapsed="false">
      <c r="A392" s="138"/>
      <c r="B392" s="139"/>
      <c r="C392" s="130"/>
      <c r="D392" s="140" t="b">
        <f aca="false">FALSE()</f>
        <v>0</v>
      </c>
      <c r="E392" s="116"/>
      <c r="F392" s="140" t="b">
        <f aca="false">FALSE()</f>
        <v>0</v>
      </c>
      <c r="G392" s="116"/>
      <c r="H392" s="116"/>
    </row>
    <row r="393" customFormat="false" ht="15.75" hidden="false" customHeight="false" outlineLevel="0" collapsed="false">
      <c r="A393" s="138"/>
      <c r="B393" s="139"/>
      <c r="C393" s="130"/>
      <c r="D393" s="140" t="b">
        <f aca="false">FALSE()</f>
        <v>0</v>
      </c>
      <c r="E393" s="116"/>
      <c r="F393" s="140" t="b">
        <f aca="false">FALSE()</f>
        <v>0</v>
      </c>
      <c r="G393" s="116"/>
      <c r="H393" s="116"/>
    </row>
    <row r="394" customFormat="false" ht="15.75" hidden="false" customHeight="false" outlineLevel="0" collapsed="false">
      <c r="A394" s="138"/>
      <c r="B394" s="139"/>
      <c r="C394" s="130"/>
      <c r="D394" s="140" t="b">
        <f aca="false">FALSE()</f>
        <v>0</v>
      </c>
      <c r="E394" s="116"/>
      <c r="F394" s="140" t="b">
        <f aca="false">FALSE()</f>
        <v>0</v>
      </c>
      <c r="G394" s="116"/>
      <c r="H394" s="116"/>
    </row>
    <row r="395" customFormat="false" ht="15.75" hidden="false" customHeight="false" outlineLevel="0" collapsed="false">
      <c r="A395" s="138"/>
      <c r="B395" s="139"/>
      <c r="C395" s="130"/>
      <c r="D395" s="140" t="b">
        <f aca="false">FALSE()</f>
        <v>0</v>
      </c>
      <c r="E395" s="116"/>
      <c r="F395" s="140" t="b">
        <f aca="false">FALSE()</f>
        <v>0</v>
      </c>
      <c r="G395" s="116"/>
      <c r="H395" s="116"/>
    </row>
    <row r="396" customFormat="false" ht="15.75" hidden="false" customHeight="false" outlineLevel="0" collapsed="false">
      <c r="A396" s="138"/>
      <c r="B396" s="139"/>
      <c r="C396" s="130"/>
      <c r="D396" s="140" t="b">
        <f aca="false">FALSE()</f>
        <v>0</v>
      </c>
      <c r="E396" s="116"/>
      <c r="F396" s="140" t="b">
        <f aca="false">FALSE()</f>
        <v>0</v>
      </c>
      <c r="G396" s="116"/>
      <c r="H396" s="116"/>
    </row>
    <row r="397" customFormat="false" ht="15.75" hidden="false" customHeight="false" outlineLevel="0" collapsed="false">
      <c r="A397" s="138"/>
      <c r="B397" s="139"/>
      <c r="C397" s="130"/>
      <c r="D397" s="140" t="b">
        <f aca="false">FALSE()</f>
        <v>0</v>
      </c>
      <c r="E397" s="116"/>
      <c r="F397" s="140" t="b">
        <f aca="false">FALSE()</f>
        <v>0</v>
      </c>
      <c r="G397" s="116"/>
      <c r="H397" s="116"/>
    </row>
    <row r="398" customFormat="false" ht="15.75" hidden="false" customHeight="false" outlineLevel="0" collapsed="false">
      <c r="A398" s="138"/>
      <c r="B398" s="139"/>
      <c r="C398" s="130"/>
      <c r="D398" s="140" t="b">
        <f aca="false">FALSE()</f>
        <v>0</v>
      </c>
      <c r="E398" s="116"/>
      <c r="F398" s="140" t="b">
        <f aca="false">FALSE()</f>
        <v>0</v>
      </c>
      <c r="G398" s="116"/>
      <c r="H398" s="116"/>
    </row>
    <row r="399" customFormat="false" ht="15.75" hidden="false" customHeight="false" outlineLevel="0" collapsed="false">
      <c r="A399" s="138"/>
      <c r="B399" s="139"/>
      <c r="C399" s="130"/>
      <c r="D399" s="140" t="b">
        <f aca="false">FALSE()</f>
        <v>0</v>
      </c>
      <c r="E399" s="116"/>
      <c r="F399" s="140" t="b">
        <f aca="false">FALSE()</f>
        <v>0</v>
      </c>
      <c r="G399" s="116"/>
      <c r="H399" s="116"/>
    </row>
    <row r="400" customFormat="false" ht="15.75" hidden="false" customHeight="false" outlineLevel="0" collapsed="false">
      <c r="A400" s="138"/>
      <c r="B400" s="139"/>
      <c r="C400" s="130"/>
      <c r="D400" s="140" t="b">
        <f aca="false">FALSE()</f>
        <v>0</v>
      </c>
      <c r="E400" s="116"/>
      <c r="F400" s="140" t="b">
        <f aca="false">FALSE()</f>
        <v>0</v>
      </c>
      <c r="G400" s="116"/>
      <c r="H400" s="116"/>
    </row>
    <row r="401" customFormat="false" ht="15.75" hidden="false" customHeight="false" outlineLevel="0" collapsed="false">
      <c r="A401" s="138"/>
      <c r="B401" s="139"/>
      <c r="C401" s="130"/>
      <c r="D401" s="140" t="b">
        <f aca="false">FALSE()</f>
        <v>0</v>
      </c>
      <c r="E401" s="116"/>
      <c r="F401" s="140" t="b">
        <f aca="false">FALSE()</f>
        <v>0</v>
      </c>
      <c r="G401" s="116"/>
      <c r="H401" s="116"/>
    </row>
    <row r="402" customFormat="false" ht="15.75" hidden="false" customHeight="false" outlineLevel="0" collapsed="false">
      <c r="A402" s="138"/>
      <c r="B402" s="139"/>
      <c r="C402" s="130"/>
      <c r="D402" s="140" t="b">
        <f aca="false">FALSE()</f>
        <v>0</v>
      </c>
      <c r="E402" s="116"/>
      <c r="F402" s="140" t="b">
        <f aca="false">FALSE()</f>
        <v>0</v>
      </c>
      <c r="G402" s="116"/>
      <c r="H402" s="116"/>
    </row>
    <row r="403" customFormat="false" ht="15.75" hidden="false" customHeight="false" outlineLevel="0" collapsed="false">
      <c r="A403" s="138"/>
      <c r="B403" s="139"/>
      <c r="C403" s="130"/>
      <c r="D403" s="140" t="b">
        <f aca="false">FALSE()</f>
        <v>0</v>
      </c>
      <c r="E403" s="116"/>
      <c r="F403" s="140" t="b">
        <f aca="false">FALSE()</f>
        <v>0</v>
      </c>
      <c r="G403" s="116"/>
      <c r="H403" s="116"/>
    </row>
    <row r="404" customFormat="false" ht="15.75" hidden="false" customHeight="false" outlineLevel="0" collapsed="false">
      <c r="A404" s="138"/>
      <c r="B404" s="139"/>
      <c r="C404" s="130"/>
      <c r="D404" s="140" t="b">
        <f aca="false">FALSE()</f>
        <v>0</v>
      </c>
      <c r="E404" s="116"/>
      <c r="F404" s="140" t="b">
        <f aca="false">FALSE()</f>
        <v>0</v>
      </c>
      <c r="G404" s="116"/>
      <c r="H404" s="116"/>
    </row>
    <row r="405" customFormat="false" ht="15.75" hidden="false" customHeight="false" outlineLevel="0" collapsed="false">
      <c r="A405" s="138"/>
      <c r="B405" s="139"/>
      <c r="C405" s="130"/>
      <c r="D405" s="140" t="b">
        <f aca="false">FALSE()</f>
        <v>0</v>
      </c>
      <c r="E405" s="116"/>
      <c r="F405" s="140" t="b">
        <f aca="false">FALSE()</f>
        <v>0</v>
      </c>
      <c r="G405" s="116"/>
      <c r="H405" s="116"/>
    </row>
    <row r="406" customFormat="false" ht="15.75" hidden="false" customHeight="false" outlineLevel="0" collapsed="false">
      <c r="A406" s="138"/>
      <c r="B406" s="139"/>
      <c r="C406" s="130"/>
      <c r="D406" s="140" t="b">
        <f aca="false">FALSE()</f>
        <v>0</v>
      </c>
      <c r="E406" s="116"/>
      <c r="F406" s="140" t="b">
        <f aca="false">FALSE()</f>
        <v>0</v>
      </c>
      <c r="G406" s="116"/>
      <c r="H406" s="116"/>
    </row>
    <row r="407" customFormat="false" ht="15.75" hidden="false" customHeight="false" outlineLevel="0" collapsed="false">
      <c r="A407" s="138"/>
      <c r="B407" s="139"/>
      <c r="C407" s="130"/>
      <c r="D407" s="140" t="b">
        <f aca="false">FALSE()</f>
        <v>0</v>
      </c>
      <c r="E407" s="116"/>
      <c r="F407" s="140" t="b">
        <f aca="false">FALSE()</f>
        <v>0</v>
      </c>
      <c r="G407" s="116"/>
      <c r="H407" s="116"/>
    </row>
    <row r="408" customFormat="false" ht="15.75" hidden="false" customHeight="false" outlineLevel="0" collapsed="false">
      <c r="A408" s="138"/>
      <c r="B408" s="139"/>
      <c r="C408" s="130"/>
      <c r="D408" s="140" t="b">
        <f aca="false">FALSE()</f>
        <v>0</v>
      </c>
      <c r="E408" s="116"/>
      <c r="F408" s="140" t="b">
        <f aca="false">FALSE()</f>
        <v>0</v>
      </c>
      <c r="G408" s="116"/>
      <c r="H408" s="116"/>
    </row>
    <row r="409" customFormat="false" ht="15.75" hidden="false" customHeight="false" outlineLevel="0" collapsed="false">
      <c r="A409" s="138"/>
      <c r="B409" s="139"/>
      <c r="C409" s="130"/>
      <c r="D409" s="140" t="b">
        <f aca="false">FALSE()</f>
        <v>0</v>
      </c>
      <c r="E409" s="116"/>
      <c r="F409" s="140" t="b">
        <f aca="false">FALSE()</f>
        <v>0</v>
      </c>
      <c r="G409" s="116"/>
      <c r="H409" s="116"/>
    </row>
    <row r="410" customFormat="false" ht="15.75" hidden="false" customHeight="false" outlineLevel="0" collapsed="false">
      <c r="A410" s="138"/>
      <c r="B410" s="139"/>
      <c r="C410" s="130"/>
      <c r="D410" s="140" t="b">
        <f aca="false">FALSE()</f>
        <v>0</v>
      </c>
      <c r="E410" s="116"/>
      <c r="F410" s="140" t="b">
        <f aca="false">FALSE()</f>
        <v>0</v>
      </c>
      <c r="G410" s="116"/>
      <c r="H410" s="116"/>
    </row>
    <row r="411" customFormat="false" ht="15.75" hidden="false" customHeight="false" outlineLevel="0" collapsed="false">
      <c r="A411" s="138"/>
      <c r="B411" s="139"/>
      <c r="C411" s="130"/>
      <c r="D411" s="140" t="b">
        <f aca="false">FALSE()</f>
        <v>0</v>
      </c>
      <c r="E411" s="116"/>
      <c r="F411" s="140" t="b">
        <f aca="false">FALSE()</f>
        <v>0</v>
      </c>
      <c r="G411" s="116"/>
      <c r="H411" s="116"/>
    </row>
    <row r="412" customFormat="false" ht="15.75" hidden="false" customHeight="false" outlineLevel="0" collapsed="false">
      <c r="A412" s="138"/>
      <c r="B412" s="139"/>
      <c r="C412" s="130"/>
      <c r="D412" s="140" t="b">
        <f aca="false">FALSE()</f>
        <v>0</v>
      </c>
      <c r="E412" s="116"/>
      <c r="F412" s="140" t="b">
        <f aca="false">FALSE()</f>
        <v>0</v>
      </c>
      <c r="G412" s="116"/>
      <c r="H412" s="116"/>
    </row>
    <row r="413" customFormat="false" ht="15.75" hidden="false" customHeight="false" outlineLevel="0" collapsed="false">
      <c r="A413" s="138"/>
      <c r="B413" s="139"/>
      <c r="C413" s="130"/>
      <c r="D413" s="140" t="b">
        <f aca="false">FALSE()</f>
        <v>0</v>
      </c>
      <c r="E413" s="116"/>
      <c r="F413" s="140" t="b">
        <f aca="false">FALSE()</f>
        <v>0</v>
      </c>
      <c r="G413" s="116"/>
      <c r="H413" s="116"/>
    </row>
    <row r="414" customFormat="false" ht="15.75" hidden="false" customHeight="false" outlineLevel="0" collapsed="false">
      <c r="A414" s="138"/>
      <c r="B414" s="139"/>
      <c r="C414" s="130"/>
      <c r="D414" s="140" t="b">
        <f aca="false">FALSE()</f>
        <v>0</v>
      </c>
      <c r="E414" s="116"/>
      <c r="F414" s="140" t="b">
        <f aca="false">FALSE()</f>
        <v>0</v>
      </c>
      <c r="G414" s="116"/>
      <c r="H414" s="116"/>
    </row>
    <row r="415" customFormat="false" ht="15.75" hidden="false" customHeight="false" outlineLevel="0" collapsed="false">
      <c r="A415" s="138"/>
      <c r="B415" s="139"/>
      <c r="C415" s="130"/>
      <c r="D415" s="140" t="b">
        <f aca="false">FALSE()</f>
        <v>0</v>
      </c>
      <c r="E415" s="116"/>
      <c r="F415" s="140" t="b">
        <f aca="false">FALSE()</f>
        <v>0</v>
      </c>
      <c r="G415" s="116"/>
      <c r="H415" s="116"/>
    </row>
    <row r="416" customFormat="false" ht="15.75" hidden="false" customHeight="false" outlineLevel="0" collapsed="false">
      <c r="A416" s="138"/>
      <c r="B416" s="139"/>
      <c r="C416" s="130"/>
      <c r="D416" s="140" t="b">
        <f aca="false">FALSE()</f>
        <v>0</v>
      </c>
      <c r="E416" s="116"/>
      <c r="F416" s="140" t="b">
        <f aca="false">FALSE()</f>
        <v>0</v>
      </c>
      <c r="G416" s="116"/>
      <c r="H416" s="116"/>
    </row>
    <row r="417" customFormat="false" ht="15.75" hidden="false" customHeight="false" outlineLevel="0" collapsed="false">
      <c r="A417" s="138"/>
      <c r="B417" s="139"/>
      <c r="C417" s="130"/>
      <c r="D417" s="140" t="b">
        <f aca="false">FALSE()</f>
        <v>0</v>
      </c>
      <c r="E417" s="116"/>
      <c r="F417" s="140" t="b">
        <f aca="false">FALSE()</f>
        <v>0</v>
      </c>
      <c r="G417" s="116"/>
      <c r="H417" s="116"/>
    </row>
    <row r="418" customFormat="false" ht="15.75" hidden="false" customHeight="false" outlineLevel="0" collapsed="false">
      <c r="A418" s="138"/>
      <c r="B418" s="139"/>
      <c r="C418" s="130"/>
      <c r="D418" s="140" t="b">
        <f aca="false">FALSE()</f>
        <v>0</v>
      </c>
      <c r="E418" s="116"/>
      <c r="F418" s="140" t="b">
        <f aca="false">FALSE()</f>
        <v>0</v>
      </c>
      <c r="G418" s="116"/>
      <c r="H418" s="116"/>
    </row>
    <row r="419" customFormat="false" ht="15.75" hidden="false" customHeight="false" outlineLevel="0" collapsed="false">
      <c r="A419" s="138"/>
      <c r="B419" s="139"/>
      <c r="C419" s="130"/>
      <c r="D419" s="140" t="b">
        <f aca="false">FALSE()</f>
        <v>0</v>
      </c>
      <c r="E419" s="116"/>
      <c r="F419" s="140" t="b">
        <f aca="false">FALSE()</f>
        <v>0</v>
      </c>
      <c r="G419" s="116"/>
      <c r="H419" s="116"/>
    </row>
    <row r="420" customFormat="false" ht="15.75" hidden="false" customHeight="false" outlineLevel="0" collapsed="false">
      <c r="A420" s="138"/>
      <c r="B420" s="139"/>
      <c r="C420" s="130"/>
      <c r="D420" s="140" t="b">
        <f aca="false">FALSE()</f>
        <v>0</v>
      </c>
      <c r="E420" s="116"/>
      <c r="F420" s="140" t="b">
        <f aca="false">FALSE()</f>
        <v>0</v>
      </c>
      <c r="G420" s="116"/>
      <c r="H420" s="116"/>
    </row>
    <row r="421" customFormat="false" ht="15.75" hidden="false" customHeight="false" outlineLevel="0" collapsed="false">
      <c r="A421" s="138"/>
      <c r="B421" s="139"/>
      <c r="C421" s="130"/>
      <c r="D421" s="140" t="b">
        <f aca="false">FALSE()</f>
        <v>0</v>
      </c>
      <c r="E421" s="116"/>
      <c r="F421" s="140" t="b">
        <f aca="false">FALSE()</f>
        <v>0</v>
      </c>
      <c r="G421" s="116"/>
      <c r="H421" s="116"/>
    </row>
    <row r="422" customFormat="false" ht="15.75" hidden="false" customHeight="false" outlineLevel="0" collapsed="false">
      <c r="A422" s="138"/>
      <c r="B422" s="139"/>
      <c r="C422" s="130"/>
      <c r="D422" s="140" t="b">
        <f aca="false">FALSE()</f>
        <v>0</v>
      </c>
      <c r="E422" s="116"/>
      <c r="F422" s="140" t="b">
        <f aca="false">FALSE()</f>
        <v>0</v>
      </c>
      <c r="G422" s="116"/>
      <c r="H422" s="116"/>
    </row>
    <row r="423" customFormat="false" ht="15.75" hidden="false" customHeight="false" outlineLevel="0" collapsed="false">
      <c r="A423" s="138"/>
      <c r="B423" s="139"/>
      <c r="C423" s="130"/>
      <c r="D423" s="140" t="b">
        <f aca="false">FALSE()</f>
        <v>0</v>
      </c>
      <c r="E423" s="116"/>
      <c r="F423" s="140" t="b">
        <f aca="false">FALSE()</f>
        <v>0</v>
      </c>
      <c r="G423" s="116"/>
      <c r="H423" s="116"/>
    </row>
    <row r="424" customFormat="false" ht="15.75" hidden="false" customHeight="false" outlineLevel="0" collapsed="false">
      <c r="A424" s="138"/>
      <c r="B424" s="139"/>
      <c r="C424" s="130"/>
      <c r="D424" s="140" t="b">
        <f aca="false">FALSE()</f>
        <v>0</v>
      </c>
      <c r="E424" s="116"/>
      <c r="F424" s="140" t="b">
        <f aca="false">FALSE()</f>
        <v>0</v>
      </c>
      <c r="G424" s="116"/>
      <c r="H424" s="116"/>
    </row>
    <row r="425" customFormat="false" ht="15.75" hidden="false" customHeight="false" outlineLevel="0" collapsed="false">
      <c r="A425" s="138"/>
      <c r="B425" s="139"/>
      <c r="C425" s="130"/>
      <c r="D425" s="140" t="b">
        <f aca="false">FALSE()</f>
        <v>0</v>
      </c>
      <c r="E425" s="116"/>
      <c r="F425" s="140" t="b">
        <f aca="false">FALSE()</f>
        <v>0</v>
      </c>
      <c r="G425" s="116"/>
      <c r="H425" s="116"/>
    </row>
    <row r="426" customFormat="false" ht="15.75" hidden="false" customHeight="false" outlineLevel="0" collapsed="false">
      <c r="A426" s="138"/>
      <c r="B426" s="139"/>
      <c r="C426" s="130"/>
      <c r="D426" s="140" t="b">
        <f aca="false">FALSE()</f>
        <v>0</v>
      </c>
      <c r="E426" s="116"/>
      <c r="F426" s="140" t="b">
        <f aca="false">FALSE()</f>
        <v>0</v>
      </c>
      <c r="G426" s="116"/>
      <c r="H426" s="116"/>
    </row>
    <row r="427" customFormat="false" ht="15.75" hidden="false" customHeight="false" outlineLevel="0" collapsed="false">
      <c r="A427" s="138"/>
      <c r="B427" s="139"/>
      <c r="C427" s="130"/>
      <c r="D427" s="140" t="b">
        <f aca="false">FALSE()</f>
        <v>0</v>
      </c>
      <c r="E427" s="116"/>
      <c r="F427" s="140" t="b">
        <f aca="false">FALSE()</f>
        <v>0</v>
      </c>
      <c r="G427" s="116"/>
      <c r="H427" s="116"/>
    </row>
    <row r="428" customFormat="false" ht="15.75" hidden="false" customHeight="false" outlineLevel="0" collapsed="false">
      <c r="A428" s="138"/>
      <c r="B428" s="139"/>
      <c r="C428" s="130"/>
      <c r="D428" s="140" t="b">
        <f aca="false">FALSE()</f>
        <v>0</v>
      </c>
      <c r="E428" s="116"/>
      <c r="F428" s="140" t="b">
        <f aca="false">FALSE()</f>
        <v>0</v>
      </c>
      <c r="G428" s="116"/>
      <c r="H428" s="116"/>
    </row>
    <row r="429" customFormat="false" ht="15.75" hidden="false" customHeight="false" outlineLevel="0" collapsed="false">
      <c r="A429" s="138"/>
      <c r="B429" s="139"/>
      <c r="C429" s="130"/>
      <c r="D429" s="140" t="b">
        <f aca="false">FALSE()</f>
        <v>0</v>
      </c>
      <c r="E429" s="116"/>
      <c r="F429" s="140" t="b">
        <f aca="false">FALSE()</f>
        <v>0</v>
      </c>
      <c r="G429" s="116"/>
      <c r="H429" s="116"/>
    </row>
    <row r="430" customFormat="false" ht="15.75" hidden="false" customHeight="false" outlineLevel="0" collapsed="false">
      <c r="A430" s="138"/>
      <c r="B430" s="139"/>
      <c r="C430" s="130"/>
      <c r="D430" s="140" t="b">
        <f aca="false">FALSE()</f>
        <v>0</v>
      </c>
      <c r="E430" s="116"/>
      <c r="F430" s="140" t="b">
        <f aca="false">FALSE()</f>
        <v>0</v>
      </c>
      <c r="G430" s="116"/>
      <c r="H430" s="116"/>
    </row>
    <row r="431" customFormat="false" ht="15.75" hidden="false" customHeight="false" outlineLevel="0" collapsed="false">
      <c r="A431" s="138"/>
      <c r="B431" s="139"/>
      <c r="C431" s="130"/>
      <c r="D431" s="140" t="b">
        <f aca="false">FALSE()</f>
        <v>0</v>
      </c>
      <c r="E431" s="116"/>
      <c r="F431" s="140" t="b">
        <f aca="false">FALSE()</f>
        <v>0</v>
      </c>
      <c r="G431" s="116"/>
      <c r="H431" s="116"/>
    </row>
    <row r="432" customFormat="false" ht="15.75" hidden="false" customHeight="false" outlineLevel="0" collapsed="false">
      <c r="A432" s="138"/>
      <c r="B432" s="139"/>
      <c r="C432" s="130"/>
      <c r="D432" s="140" t="b">
        <f aca="false">FALSE()</f>
        <v>0</v>
      </c>
      <c r="E432" s="116"/>
      <c r="F432" s="140" t="b">
        <f aca="false">FALSE()</f>
        <v>0</v>
      </c>
      <c r="G432" s="116"/>
      <c r="H432" s="116"/>
    </row>
    <row r="433" customFormat="false" ht="15.75" hidden="false" customHeight="false" outlineLevel="0" collapsed="false">
      <c r="A433" s="138"/>
      <c r="B433" s="139"/>
      <c r="C433" s="130"/>
      <c r="D433" s="140" t="b">
        <f aca="false">FALSE()</f>
        <v>0</v>
      </c>
      <c r="E433" s="116"/>
      <c r="F433" s="140" t="b">
        <f aca="false">FALSE()</f>
        <v>0</v>
      </c>
      <c r="G433" s="116"/>
      <c r="H433" s="116"/>
    </row>
    <row r="434" customFormat="false" ht="15.75" hidden="false" customHeight="false" outlineLevel="0" collapsed="false">
      <c r="A434" s="138"/>
      <c r="B434" s="139"/>
      <c r="C434" s="130"/>
      <c r="D434" s="140" t="b">
        <f aca="false">FALSE()</f>
        <v>0</v>
      </c>
      <c r="E434" s="116"/>
      <c r="F434" s="140" t="b">
        <f aca="false">FALSE()</f>
        <v>0</v>
      </c>
      <c r="G434" s="116"/>
      <c r="H434" s="116"/>
    </row>
    <row r="435" customFormat="false" ht="15.75" hidden="false" customHeight="false" outlineLevel="0" collapsed="false">
      <c r="A435" s="138"/>
      <c r="B435" s="139"/>
      <c r="C435" s="130"/>
      <c r="D435" s="140" t="b">
        <f aca="false">FALSE()</f>
        <v>0</v>
      </c>
      <c r="E435" s="116"/>
      <c r="F435" s="140" t="b">
        <f aca="false">FALSE()</f>
        <v>0</v>
      </c>
      <c r="G435" s="116"/>
      <c r="H435" s="116"/>
    </row>
    <row r="436" customFormat="false" ht="15.75" hidden="false" customHeight="false" outlineLevel="0" collapsed="false">
      <c r="A436" s="138"/>
      <c r="B436" s="139"/>
      <c r="C436" s="130"/>
      <c r="D436" s="140" t="b">
        <f aca="false">FALSE()</f>
        <v>0</v>
      </c>
      <c r="E436" s="116"/>
      <c r="F436" s="140" t="b">
        <f aca="false">FALSE()</f>
        <v>0</v>
      </c>
      <c r="G436" s="116"/>
      <c r="H436" s="116"/>
    </row>
    <row r="437" customFormat="false" ht="15.75" hidden="false" customHeight="false" outlineLevel="0" collapsed="false">
      <c r="A437" s="138"/>
      <c r="B437" s="139"/>
      <c r="C437" s="130"/>
      <c r="D437" s="140" t="b">
        <f aca="false">FALSE()</f>
        <v>0</v>
      </c>
      <c r="E437" s="116"/>
      <c r="F437" s="140" t="b">
        <f aca="false">FALSE()</f>
        <v>0</v>
      </c>
      <c r="G437" s="116"/>
      <c r="H437" s="116"/>
    </row>
    <row r="438" customFormat="false" ht="15.75" hidden="false" customHeight="false" outlineLevel="0" collapsed="false">
      <c r="A438" s="138"/>
      <c r="B438" s="139"/>
      <c r="C438" s="130"/>
      <c r="D438" s="140" t="b">
        <f aca="false">FALSE()</f>
        <v>0</v>
      </c>
      <c r="E438" s="116"/>
      <c r="F438" s="140" t="b">
        <f aca="false">FALSE()</f>
        <v>0</v>
      </c>
      <c r="G438" s="116"/>
      <c r="H438" s="116"/>
    </row>
    <row r="439" customFormat="false" ht="15.75" hidden="false" customHeight="false" outlineLevel="0" collapsed="false">
      <c r="A439" s="138"/>
      <c r="B439" s="139"/>
      <c r="C439" s="130"/>
      <c r="D439" s="140" t="b">
        <f aca="false">FALSE()</f>
        <v>0</v>
      </c>
      <c r="E439" s="116"/>
      <c r="F439" s="140" t="b">
        <f aca="false">FALSE()</f>
        <v>0</v>
      </c>
      <c r="G439" s="116"/>
      <c r="H439" s="116"/>
    </row>
    <row r="440" customFormat="false" ht="15.75" hidden="false" customHeight="false" outlineLevel="0" collapsed="false">
      <c r="A440" s="138"/>
      <c r="B440" s="139"/>
      <c r="C440" s="130"/>
      <c r="D440" s="140" t="b">
        <f aca="false">FALSE()</f>
        <v>0</v>
      </c>
      <c r="E440" s="116"/>
      <c r="F440" s="140" t="b">
        <f aca="false">FALSE()</f>
        <v>0</v>
      </c>
      <c r="G440" s="116"/>
      <c r="H440" s="116"/>
    </row>
    <row r="441" customFormat="false" ht="15.75" hidden="false" customHeight="false" outlineLevel="0" collapsed="false">
      <c r="A441" s="138"/>
      <c r="B441" s="139"/>
      <c r="C441" s="130"/>
      <c r="D441" s="140" t="b">
        <f aca="false">FALSE()</f>
        <v>0</v>
      </c>
      <c r="E441" s="116"/>
      <c r="F441" s="140" t="b">
        <f aca="false">FALSE()</f>
        <v>0</v>
      </c>
      <c r="G441" s="116"/>
      <c r="H441" s="116"/>
    </row>
    <row r="442" customFormat="false" ht="15.75" hidden="false" customHeight="false" outlineLevel="0" collapsed="false">
      <c r="A442" s="138"/>
      <c r="B442" s="139"/>
      <c r="C442" s="130"/>
      <c r="D442" s="140" t="b">
        <f aca="false">FALSE()</f>
        <v>0</v>
      </c>
      <c r="E442" s="116"/>
      <c r="F442" s="140" t="b">
        <f aca="false">FALSE()</f>
        <v>0</v>
      </c>
      <c r="G442" s="116"/>
      <c r="H442" s="116"/>
    </row>
    <row r="443" customFormat="false" ht="15.75" hidden="false" customHeight="false" outlineLevel="0" collapsed="false">
      <c r="A443" s="138"/>
      <c r="B443" s="139"/>
      <c r="C443" s="130"/>
      <c r="D443" s="140" t="b">
        <f aca="false">FALSE()</f>
        <v>0</v>
      </c>
      <c r="E443" s="116"/>
      <c r="F443" s="140" t="b">
        <f aca="false">FALSE()</f>
        <v>0</v>
      </c>
      <c r="G443" s="116"/>
      <c r="H443" s="116"/>
    </row>
    <row r="444" customFormat="false" ht="15.75" hidden="false" customHeight="false" outlineLevel="0" collapsed="false">
      <c r="A444" s="138"/>
      <c r="B444" s="139"/>
      <c r="C444" s="130"/>
      <c r="D444" s="140" t="b">
        <f aca="false">FALSE()</f>
        <v>0</v>
      </c>
      <c r="E444" s="116"/>
      <c r="F444" s="140" t="b">
        <f aca="false">FALSE()</f>
        <v>0</v>
      </c>
      <c r="G444" s="116"/>
      <c r="H444" s="116"/>
    </row>
    <row r="445" customFormat="false" ht="15.75" hidden="false" customHeight="false" outlineLevel="0" collapsed="false">
      <c r="A445" s="138"/>
      <c r="B445" s="139"/>
      <c r="C445" s="130"/>
      <c r="D445" s="140" t="b">
        <f aca="false">FALSE()</f>
        <v>0</v>
      </c>
      <c r="E445" s="116"/>
      <c r="F445" s="140" t="b">
        <f aca="false">FALSE()</f>
        <v>0</v>
      </c>
      <c r="G445" s="116"/>
      <c r="H445" s="116"/>
    </row>
    <row r="446" customFormat="false" ht="15.75" hidden="false" customHeight="false" outlineLevel="0" collapsed="false">
      <c r="A446" s="138"/>
      <c r="B446" s="139"/>
      <c r="C446" s="130"/>
      <c r="D446" s="140" t="b">
        <f aca="false">FALSE()</f>
        <v>0</v>
      </c>
      <c r="E446" s="116"/>
      <c r="F446" s="140" t="b">
        <f aca="false">FALSE()</f>
        <v>0</v>
      </c>
      <c r="G446" s="116"/>
      <c r="H446" s="116"/>
    </row>
    <row r="447" customFormat="false" ht="15.75" hidden="false" customHeight="false" outlineLevel="0" collapsed="false">
      <c r="A447" s="138"/>
      <c r="B447" s="139"/>
      <c r="C447" s="130"/>
      <c r="D447" s="140" t="b">
        <f aca="false">FALSE()</f>
        <v>0</v>
      </c>
      <c r="E447" s="116"/>
      <c r="F447" s="140" t="b">
        <f aca="false">FALSE()</f>
        <v>0</v>
      </c>
      <c r="G447" s="116"/>
      <c r="H447" s="116"/>
    </row>
    <row r="448" customFormat="false" ht="15.75" hidden="false" customHeight="false" outlineLevel="0" collapsed="false">
      <c r="A448" s="138"/>
      <c r="B448" s="139"/>
      <c r="C448" s="130"/>
      <c r="D448" s="140" t="b">
        <f aca="false">FALSE()</f>
        <v>0</v>
      </c>
      <c r="E448" s="116"/>
      <c r="F448" s="140" t="b">
        <f aca="false">FALSE()</f>
        <v>0</v>
      </c>
      <c r="G448" s="116"/>
      <c r="H448" s="116"/>
    </row>
    <row r="449" customFormat="false" ht="15.75" hidden="false" customHeight="false" outlineLevel="0" collapsed="false">
      <c r="A449" s="138"/>
      <c r="B449" s="139"/>
      <c r="C449" s="130"/>
      <c r="D449" s="140" t="b">
        <f aca="false">FALSE()</f>
        <v>0</v>
      </c>
      <c r="E449" s="116"/>
      <c r="F449" s="140" t="b">
        <f aca="false">FALSE()</f>
        <v>0</v>
      </c>
      <c r="G449" s="116"/>
      <c r="H449" s="116"/>
    </row>
    <row r="450" customFormat="false" ht="15.75" hidden="false" customHeight="false" outlineLevel="0" collapsed="false">
      <c r="A450" s="138"/>
      <c r="B450" s="139"/>
      <c r="C450" s="130"/>
      <c r="D450" s="140" t="b">
        <f aca="false">FALSE()</f>
        <v>0</v>
      </c>
      <c r="E450" s="116"/>
      <c r="F450" s="140" t="b">
        <f aca="false">FALSE()</f>
        <v>0</v>
      </c>
      <c r="G450" s="116"/>
      <c r="H450" s="116"/>
    </row>
    <row r="451" customFormat="false" ht="15.75" hidden="false" customHeight="false" outlineLevel="0" collapsed="false">
      <c r="A451" s="138"/>
      <c r="B451" s="139"/>
      <c r="C451" s="130"/>
      <c r="D451" s="140" t="b">
        <f aca="false">FALSE()</f>
        <v>0</v>
      </c>
      <c r="E451" s="116"/>
      <c r="F451" s="140" t="b">
        <f aca="false">FALSE()</f>
        <v>0</v>
      </c>
      <c r="G451" s="116"/>
      <c r="H451" s="116"/>
    </row>
    <row r="452" customFormat="false" ht="15.75" hidden="false" customHeight="false" outlineLevel="0" collapsed="false">
      <c r="A452" s="138"/>
      <c r="B452" s="139"/>
      <c r="C452" s="130"/>
      <c r="D452" s="140" t="b">
        <f aca="false">FALSE()</f>
        <v>0</v>
      </c>
      <c r="E452" s="116"/>
      <c r="F452" s="140" t="b">
        <f aca="false">FALSE()</f>
        <v>0</v>
      </c>
      <c r="G452" s="116"/>
      <c r="H452" s="116"/>
    </row>
    <row r="453" customFormat="false" ht="15.75" hidden="false" customHeight="false" outlineLevel="0" collapsed="false">
      <c r="A453" s="138"/>
      <c r="B453" s="139"/>
      <c r="C453" s="130"/>
      <c r="D453" s="140" t="b">
        <f aca="false">FALSE()</f>
        <v>0</v>
      </c>
      <c r="E453" s="116"/>
      <c r="F453" s="140" t="b">
        <f aca="false">FALSE()</f>
        <v>0</v>
      </c>
      <c r="G453" s="116"/>
      <c r="H453" s="116"/>
    </row>
    <row r="454" customFormat="false" ht="15.75" hidden="false" customHeight="false" outlineLevel="0" collapsed="false">
      <c r="A454" s="138"/>
      <c r="B454" s="139"/>
      <c r="C454" s="130"/>
      <c r="D454" s="140" t="b">
        <f aca="false">FALSE()</f>
        <v>0</v>
      </c>
      <c r="E454" s="116"/>
      <c r="F454" s="140" t="b">
        <f aca="false">FALSE()</f>
        <v>0</v>
      </c>
      <c r="G454" s="116"/>
      <c r="H454" s="116"/>
    </row>
    <row r="455" customFormat="false" ht="15.75" hidden="false" customHeight="false" outlineLevel="0" collapsed="false">
      <c r="A455" s="138"/>
      <c r="B455" s="139"/>
      <c r="C455" s="130"/>
      <c r="D455" s="140" t="b">
        <f aca="false">FALSE()</f>
        <v>0</v>
      </c>
      <c r="E455" s="116"/>
      <c r="F455" s="140" t="b">
        <f aca="false">FALSE()</f>
        <v>0</v>
      </c>
      <c r="G455" s="116"/>
      <c r="H455" s="116"/>
    </row>
    <row r="456" customFormat="false" ht="15.75" hidden="false" customHeight="false" outlineLevel="0" collapsed="false">
      <c r="A456" s="138"/>
      <c r="B456" s="139"/>
      <c r="C456" s="130"/>
      <c r="D456" s="140" t="b">
        <f aca="false">FALSE()</f>
        <v>0</v>
      </c>
      <c r="E456" s="116"/>
      <c r="F456" s="140" t="b">
        <f aca="false">FALSE()</f>
        <v>0</v>
      </c>
      <c r="G456" s="116"/>
      <c r="H456" s="116"/>
    </row>
    <row r="457" customFormat="false" ht="15.75" hidden="false" customHeight="false" outlineLevel="0" collapsed="false">
      <c r="A457" s="138"/>
      <c r="B457" s="139"/>
      <c r="C457" s="130"/>
      <c r="D457" s="140" t="b">
        <f aca="false">FALSE()</f>
        <v>0</v>
      </c>
      <c r="E457" s="116"/>
      <c r="F457" s="140" t="b">
        <f aca="false">FALSE()</f>
        <v>0</v>
      </c>
      <c r="G457" s="116"/>
      <c r="H457" s="116"/>
    </row>
    <row r="458" customFormat="false" ht="15.75" hidden="false" customHeight="false" outlineLevel="0" collapsed="false">
      <c r="A458" s="138"/>
      <c r="B458" s="139"/>
      <c r="C458" s="130"/>
      <c r="D458" s="140" t="b">
        <f aca="false">FALSE()</f>
        <v>0</v>
      </c>
      <c r="E458" s="116"/>
      <c r="F458" s="140" t="b">
        <f aca="false">FALSE()</f>
        <v>0</v>
      </c>
      <c r="G458" s="116"/>
      <c r="H458" s="116"/>
    </row>
    <row r="459" customFormat="false" ht="15.75" hidden="false" customHeight="false" outlineLevel="0" collapsed="false">
      <c r="A459" s="138"/>
      <c r="B459" s="139"/>
      <c r="C459" s="130"/>
      <c r="D459" s="140" t="b">
        <f aca="false">FALSE()</f>
        <v>0</v>
      </c>
      <c r="E459" s="116"/>
      <c r="F459" s="140" t="b">
        <f aca="false">FALSE()</f>
        <v>0</v>
      </c>
      <c r="G459" s="116"/>
      <c r="H459" s="116"/>
    </row>
    <row r="460" customFormat="false" ht="15.75" hidden="false" customHeight="false" outlineLevel="0" collapsed="false">
      <c r="A460" s="138"/>
      <c r="B460" s="139"/>
      <c r="C460" s="130"/>
      <c r="D460" s="140" t="b">
        <f aca="false">FALSE()</f>
        <v>0</v>
      </c>
      <c r="E460" s="116"/>
      <c r="F460" s="140" t="b">
        <f aca="false">FALSE()</f>
        <v>0</v>
      </c>
      <c r="G460" s="116"/>
      <c r="H460" s="116"/>
    </row>
    <row r="461" customFormat="false" ht="15.75" hidden="false" customHeight="false" outlineLevel="0" collapsed="false">
      <c r="A461" s="138"/>
      <c r="B461" s="139"/>
      <c r="C461" s="130"/>
      <c r="D461" s="140" t="b">
        <f aca="false">FALSE()</f>
        <v>0</v>
      </c>
      <c r="E461" s="116"/>
      <c r="F461" s="140" t="b">
        <f aca="false">FALSE()</f>
        <v>0</v>
      </c>
      <c r="G461" s="116"/>
      <c r="H461" s="116"/>
    </row>
    <row r="462" customFormat="false" ht="15.75" hidden="false" customHeight="false" outlineLevel="0" collapsed="false">
      <c r="A462" s="138"/>
      <c r="B462" s="139"/>
      <c r="C462" s="130"/>
      <c r="D462" s="140" t="b">
        <f aca="false">FALSE()</f>
        <v>0</v>
      </c>
      <c r="E462" s="116"/>
      <c r="F462" s="140" t="b">
        <f aca="false">FALSE()</f>
        <v>0</v>
      </c>
      <c r="G462" s="116"/>
      <c r="H462" s="116"/>
    </row>
    <row r="463" customFormat="false" ht="15.75" hidden="false" customHeight="false" outlineLevel="0" collapsed="false">
      <c r="A463" s="138"/>
      <c r="B463" s="139"/>
      <c r="C463" s="130"/>
      <c r="D463" s="140" t="b">
        <f aca="false">FALSE()</f>
        <v>0</v>
      </c>
      <c r="E463" s="116"/>
      <c r="F463" s="140" t="b">
        <f aca="false">FALSE()</f>
        <v>0</v>
      </c>
      <c r="G463" s="116"/>
      <c r="H463" s="116"/>
    </row>
    <row r="464" customFormat="false" ht="15.75" hidden="false" customHeight="false" outlineLevel="0" collapsed="false">
      <c r="A464" s="138"/>
      <c r="B464" s="139"/>
      <c r="C464" s="130"/>
      <c r="D464" s="140" t="b">
        <f aca="false">FALSE()</f>
        <v>0</v>
      </c>
      <c r="E464" s="116"/>
      <c r="F464" s="140" t="b">
        <f aca="false">FALSE()</f>
        <v>0</v>
      </c>
      <c r="G464" s="116"/>
      <c r="H464" s="116"/>
    </row>
    <row r="465" customFormat="false" ht="15.75" hidden="false" customHeight="false" outlineLevel="0" collapsed="false">
      <c r="A465" s="138"/>
      <c r="B465" s="139"/>
      <c r="C465" s="130"/>
      <c r="D465" s="140" t="b">
        <f aca="false">FALSE()</f>
        <v>0</v>
      </c>
      <c r="E465" s="116"/>
      <c r="F465" s="140" t="b">
        <f aca="false">FALSE()</f>
        <v>0</v>
      </c>
      <c r="G465" s="116"/>
      <c r="H465" s="116"/>
    </row>
    <row r="466" customFormat="false" ht="15.75" hidden="false" customHeight="false" outlineLevel="0" collapsed="false">
      <c r="A466" s="138"/>
      <c r="B466" s="139"/>
      <c r="C466" s="130"/>
      <c r="D466" s="140" t="b">
        <f aca="false">FALSE()</f>
        <v>0</v>
      </c>
      <c r="E466" s="116"/>
      <c r="F466" s="140" t="b">
        <f aca="false">FALSE()</f>
        <v>0</v>
      </c>
      <c r="G466" s="116"/>
      <c r="H466" s="116"/>
    </row>
    <row r="467" customFormat="false" ht="15.75" hidden="false" customHeight="false" outlineLevel="0" collapsed="false">
      <c r="A467" s="138"/>
      <c r="B467" s="139"/>
      <c r="C467" s="130"/>
      <c r="D467" s="140" t="b">
        <f aca="false">FALSE()</f>
        <v>0</v>
      </c>
      <c r="E467" s="116"/>
      <c r="F467" s="140" t="b">
        <f aca="false">FALSE()</f>
        <v>0</v>
      </c>
      <c r="G467" s="116"/>
      <c r="H467" s="116"/>
    </row>
    <row r="468" customFormat="false" ht="15.75" hidden="false" customHeight="false" outlineLevel="0" collapsed="false">
      <c r="A468" s="138"/>
      <c r="B468" s="139"/>
      <c r="C468" s="130"/>
      <c r="D468" s="140" t="b">
        <f aca="false">FALSE()</f>
        <v>0</v>
      </c>
      <c r="E468" s="116"/>
      <c r="F468" s="140" t="b">
        <f aca="false">FALSE()</f>
        <v>0</v>
      </c>
      <c r="G468" s="116"/>
      <c r="H468" s="116"/>
    </row>
    <row r="469" customFormat="false" ht="15.75" hidden="false" customHeight="false" outlineLevel="0" collapsed="false">
      <c r="A469" s="138"/>
      <c r="B469" s="139"/>
      <c r="C469" s="130"/>
      <c r="D469" s="140" t="b">
        <f aca="false">FALSE()</f>
        <v>0</v>
      </c>
      <c r="E469" s="116"/>
      <c r="F469" s="140" t="b">
        <f aca="false">FALSE()</f>
        <v>0</v>
      </c>
      <c r="G469" s="116"/>
      <c r="H469" s="116"/>
    </row>
    <row r="470" customFormat="false" ht="15.75" hidden="false" customHeight="false" outlineLevel="0" collapsed="false">
      <c r="A470" s="138"/>
      <c r="B470" s="139"/>
      <c r="C470" s="130"/>
      <c r="D470" s="140" t="b">
        <f aca="false">FALSE()</f>
        <v>0</v>
      </c>
      <c r="E470" s="116"/>
      <c r="F470" s="140" t="b">
        <f aca="false">FALSE()</f>
        <v>0</v>
      </c>
      <c r="G470" s="116"/>
      <c r="H470" s="116"/>
    </row>
    <row r="471" customFormat="false" ht="15.75" hidden="false" customHeight="false" outlineLevel="0" collapsed="false">
      <c r="A471" s="138"/>
      <c r="B471" s="139"/>
      <c r="C471" s="130"/>
      <c r="D471" s="140" t="b">
        <f aca="false">FALSE()</f>
        <v>0</v>
      </c>
      <c r="E471" s="116"/>
      <c r="F471" s="140" t="b">
        <f aca="false">FALSE()</f>
        <v>0</v>
      </c>
      <c r="G471" s="116"/>
      <c r="H471" s="116"/>
    </row>
    <row r="472" customFormat="false" ht="15.75" hidden="false" customHeight="false" outlineLevel="0" collapsed="false">
      <c r="A472" s="138"/>
      <c r="B472" s="139"/>
      <c r="C472" s="130"/>
      <c r="D472" s="140" t="b">
        <f aca="false">FALSE()</f>
        <v>0</v>
      </c>
      <c r="E472" s="116"/>
      <c r="F472" s="140" t="b">
        <f aca="false">FALSE()</f>
        <v>0</v>
      </c>
      <c r="G472" s="116"/>
      <c r="H472" s="116"/>
    </row>
    <row r="473" customFormat="false" ht="15.75" hidden="false" customHeight="false" outlineLevel="0" collapsed="false">
      <c r="A473" s="138"/>
      <c r="B473" s="139"/>
      <c r="C473" s="130"/>
      <c r="D473" s="140" t="b">
        <f aca="false">FALSE()</f>
        <v>0</v>
      </c>
      <c r="E473" s="116"/>
      <c r="F473" s="140" t="b">
        <f aca="false">FALSE()</f>
        <v>0</v>
      </c>
      <c r="G473" s="116"/>
      <c r="H473" s="116"/>
    </row>
    <row r="474" customFormat="false" ht="15.75" hidden="false" customHeight="false" outlineLevel="0" collapsed="false">
      <c r="A474" s="138"/>
      <c r="B474" s="139"/>
      <c r="C474" s="130"/>
      <c r="D474" s="140" t="b">
        <f aca="false">FALSE()</f>
        <v>0</v>
      </c>
      <c r="E474" s="116"/>
      <c r="F474" s="140" t="b">
        <f aca="false">FALSE()</f>
        <v>0</v>
      </c>
      <c r="G474" s="116"/>
      <c r="H474" s="116"/>
    </row>
    <row r="475" customFormat="false" ht="15.75" hidden="false" customHeight="false" outlineLevel="0" collapsed="false">
      <c r="A475" s="138"/>
      <c r="B475" s="139"/>
      <c r="C475" s="130"/>
      <c r="D475" s="140" t="b">
        <f aca="false">FALSE()</f>
        <v>0</v>
      </c>
      <c r="E475" s="116"/>
      <c r="F475" s="140" t="b">
        <f aca="false">FALSE()</f>
        <v>0</v>
      </c>
      <c r="G475" s="116"/>
      <c r="H475" s="116"/>
    </row>
    <row r="476" customFormat="false" ht="15.75" hidden="false" customHeight="false" outlineLevel="0" collapsed="false">
      <c r="A476" s="138"/>
      <c r="B476" s="139"/>
      <c r="C476" s="130"/>
      <c r="D476" s="140" t="b">
        <f aca="false">FALSE()</f>
        <v>0</v>
      </c>
      <c r="E476" s="116"/>
      <c r="F476" s="140" t="b">
        <f aca="false">FALSE()</f>
        <v>0</v>
      </c>
      <c r="G476" s="116"/>
      <c r="H476" s="116"/>
    </row>
    <row r="477" customFormat="false" ht="15.75" hidden="false" customHeight="false" outlineLevel="0" collapsed="false">
      <c r="A477" s="138"/>
      <c r="B477" s="139"/>
      <c r="C477" s="130"/>
      <c r="D477" s="140" t="b">
        <f aca="false">FALSE()</f>
        <v>0</v>
      </c>
      <c r="E477" s="116"/>
      <c r="F477" s="140" t="b">
        <f aca="false">FALSE()</f>
        <v>0</v>
      </c>
      <c r="G477" s="116"/>
      <c r="H477" s="116"/>
    </row>
    <row r="478" customFormat="false" ht="15.75" hidden="false" customHeight="false" outlineLevel="0" collapsed="false">
      <c r="A478" s="138"/>
      <c r="B478" s="139"/>
      <c r="C478" s="130"/>
      <c r="D478" s="140" t="b">
        <f aca="false">FALSE()</f>
        <v>0</v>
      </c>
      <c r="E478" s="116"/>
      <c r="F478" s="140" t="b">
        <f aca="false">FALSE()</f>
        <v>0</v>
      </c>
      <c r="G478" s="116"/>
      <c r="H478" s="116"/>
    </row>
    <row r="479" customFormat="false" ht="15.75" hidden="false" customHeight="false" outlineLevel="0" collapsed="false">
      <c r="A479" s="138"/>
      <c r="B479" s="139"/>
      <c r="C479" s="130"/>
      <c r="D479" s="140" t="b">
        <f aca="false">FALSE()</f>
        <v>0</v>
      </c>
      <c r="E479" s="116"/>
      <c r="F479" s="140" t="b">
        <f aca="false">FALSE()</f>
        <v>0</v>
      </c>
      <c r="G479" s="116"/>
      <c r="H479" s="116"/>
    </row>
    <row r="480" customFormat="false" ht="15.75" hidden="false" customHeight="false" outlineLevel="0" collapsed="false">
      <c r="A480" s="138"/>
      <c r="B480" s="139"/>
      <c r="C480" s="130"/>
      <c r="D480" s="140" t="b">
        <f aca="false">FALSE()</f>
        <v>0</v>
      </c>
      <c r="E480" s="116"/>
      <c r="F480" s="140" t="b">
        <f aca="false">FALSE()</f>
        <v>0</v>
      </c>
      <c r="G480" s="116"/>
      <c r="H480" s="116"/>
    </row>
    <row r="481" customFormat="false" ht="15.75" hidden="false" customHeight="false" outlineLevel="0" collapsed="false">
      <c r="A481" s="138"/>
      <c r="B481" s="139"/>
      <c r="C481" s="130"/>
      <c r="D481" s="140" t="b">
        <f aca="false">FALSE()</f>
        <v>0</v>
      </c>
      <c r="E481" s="116"/>
      <c r="F481" s="140" t="b">
        <f aca="false">FALSE()</f>
        <v>0</v>
      </c>
      <c r="G481" s="116"/>
      <c r="H481" s="116"/>
    </row>
    <row r="482" customFormat="false" ht="15.75" hidden="false" customHeight="false" outlineLevel="0" collapsed="false">
      <c r="A482" s="138"/>
      <c r="B482" s="139"/>
      <c r="C482" s="130"/>
      <c r="D482" s="140" t="b">
        <f aca="false">FALSE()</f>
        <v>0</v>
      </c>
      <c r="E482" s="116"/>
      <c r="F482" s="140" t="b">
        <f aca="false">FALSE()</f>
        <v>0</v>
      </c>
      <c r="G482" s="116"/>
      <c r="H482" s="116"/>
    </row>
    <row r="483" customFormat="false" ht="15.75" hidden="false" customHeight="false" outlineLevel="0" collapsed="false">
      <c r="A483" s="138"/>
      <c r="B483" s="139"/>
      <c r="C483" s="130"/>
      <c r="D483" s="140" t="b">
        <f aca="false">FALSE()</f>
        <v>0</v>
      </c>
      <c r="E483" s="116"/>
      <c r="F483" s="140" t="b">
        <f aca="false">FALSE()</f>
        <v>0</v>
      </c>
      <c r="G483" s="116"/>
      <c r="H483" s="116"/>
    </row>
    <row r="484" customFormat="false" ht="15.75" hidden="false" customHeight="false" outlineLevel="0" collapsed="false">
      <c r="A484" s="138"/>
      <c r="B484" s="139"/>
      <c r="C484" s="130"/>
      <c r="D484" s="140" t="b">
        <f aca="false">FALSE()</f>
        <v>0</v>
      </c>
      <c r="E484" s="116"/>
      <c r="F484" s="140" t="b">
        <f aca="false">FALSE()</f>
        <v>0</v>
      </c>
      <c r="G484" s="116"/>
      <c r="H484" s="116"/>
    </row>
    <row r="485" customFormat="false" ht="15.75" hidden="false" customHeight="false" outlineLevel="0" collapsed="false">
      <c r="A485" s="138"/>
      <c r="B485" s="139"/>
      <c r="C485" s="130"/>
      <c r="D485" s="140" t="b">
        <f aca="false">FALSE()</f>
        <v>0</v>
      </c>
      <c r="E485" s="116"/>
      <c r="F485" s="140" t="b">
        <f aca="false">FALSE()</f>
        <v>0</v>
      </c>
      <c r="G485" s="116"/>
      <c r="H485" s="116"/>
    </row>
    <row r="486" customFormat="false" ht="15.75" hidden="false" customHeight="false" outlineLevel="0" collapsed="false">
      <c r="A486" s="138"/>
      <c r="B486" s="139"/>
      <c r="C486" s="130"/>
      <c r="D486" s="140" t="b">
        <f aca="false">FALSE()</f>
        <v>0</v>
      </c>
      <c r="E486" s="116"/>
      <c r="F486" s="140" t="b">
        <f aca="false">FALSE()</f>
        <v>0</v>
      </c>
      <c r="G486" s="116"/>
      <c r="H486" s="116"/>
    </row>
    <row r="487" customFormat="false" ht="15.75" hidden="false" customHeight="false" outlineLevel="0" collapsed="false">
      <c r="A487" s="138"/>
      <c r="B487" s="139"/>
      <c r="C487" s="130"/>
      <c r="D487" s="140" t="b">
        <f aca="false">FALSE()</f>
        <v>0</v>
      </c>
      <c r="E487" s="116"/>
      <c r="F487" s="140" t="b">
        <f aca="false">FALSE()</f>
        <v>0</v>
      </c>
      <c r="G487" s="116"/>
      <c r="H487" s="116"/>
    </row>
    <row r="488" customFormat="false" ht="15.75" hidden="false" customHeight="false" outlineLevel="0" collapsed="false">
      <c r="A488" s="138"/>
      <c r="B488" s="139"/>
      <c r="C488" s="130"/>
      <c r="D488" s="140" t="b">
        <f aca="false">FALSE()</f>
        <v>0</v>
      </c>
      <c r="E488" s="116"/>
      <c r="F488" s="140" t="b">
        <f aca="false">FALSE()</f>
        <v>0</v>
      </c>
      <c r="G488" s="116"/>
      <c r="H488" s="116"/>
    </row>
    <row r="489" customFormat="false" ht="15.75" hidden="false" customHeight="false" outlineLevel="0" collapsed="false">
      <c r="A489" s="138"/>
      <c r="B489" s="139"/>
      <c r="C489" s="130"/>
      <c r="D489" s="140" t="b">
        <f aca="false">FALSE()</f>
        <v>0</v>
      </c>
      <c r="E489" s="116"/>
      <c r="F489" s="140" t="b">
        <f aca="false">FALSE()</f>
        <v>0</v>
      </c>
      <c r="G489" s="116"/>
      <c r="H489" s="116"/>
    </row>
    <row r="490" customFormat="false" ht="15.75" hidden="false" customHeight="false" outlineLevel="0" collapsed="false">
      <c r="A490" s="138"/>
      <c r="B490" s="139"/>
      <c r="C490" s="130"/>
      <c r="D490" s="140" t="b">
        <f aca="false">FALSE()</f>
        <v>0</v>
      </c>
      <c r="E490" s="116"/>
      <c r="F490" s="140" t="b">
        <f aca="false">FALSE()</f>
        <v>0</v>
      </c>
      <c r="G490" s="116"/>
      <c r="H490" s="116"/>
    </row>
    <row r="491" customFormat="false" ht="15.75" hidden="false" customHeight="false" outlineLevel="0" collapsed="false">
      <c r="A491" s="138"/>
      <c r="B491" s="139"/>
      <c r="C491" s="130"/>
      <c r="D491" s="140" t="b">
        <f aca="false">FALSE()</f>
        <v>0</v>
      </c>
      <c r="E491" s="116"/>
      <c r="F491" s="140" t="b">
        <f aca="false">FALSE()</f>
        <v>0</v>
      </c>
      <c r="G491" s="116"/>
      <c r="H491" s="116"/>
    </row>
    <row r="492" customFormat="false" ht="15.75" hidden="false" customHeight="false" outlineLevel="0" collapsed="false">
      <c r="A492" s="138"/>
      <c r="B492" s="139"/>
      <c r="C492" s="130"/>
      <c r="D492" s="140" t="b">
        <f aca="false">FALSE()</f>
        <v>0</v>
      </c>
      <c r="E492" s="116"/>
      <c r="F492" s="140" t="b">
        <f aca="false">FALSE()</f>
        <v>0</v>
      </c>
      <c r="G492" s="116"/>
      <c r="H492" s="116"/>
    </row>
    <row r="493" customFormat="false" ht="15.75" hidden="false" customHeight="false" outlineLevel="0" collapsed="false">
      <c r="A493" s="138"/>
      <c r="B493" s="139"/>
      <c r="C493" s="130"/>
      <c r="D493" s="140" t="b">
        <f aca="false">FALSE()</f>
        <v>0</v>
      </c>
      <c r="E493" s="116"/>
      <c r="F493" s="140" t="b">
        <f aca="false">FALSE()</f>
        <v>0</v>
      </c>
      <c r="G493" s="116"/>
      <c r="H493" s="116"/>
    </row>
    <row r="494" customFormat="false" ht="15.75" hidden="false" customHeight="false" outlineLevel="0" collapsed="false">
      <c r="A494" s="138"/>
      <c r="B494" s="139"/>
      <c r="C494" s="130"/>
      <c r="D494" s="140" t="b">
        <f aca="false">FALSE()</f>
        <v>0</v>
      </c>
      <c r="E494" s="116"/>
      <c r="F494" s="140" t="b">
        <f aca="false">FALSE()</f>
        <v>0</v>
      </c>
      <c r="G494" s="116"/>
      <c r="H494" s="116"/>
    </row>
    <row r="495" customFormat="false" ht="15.75" hidden="false" customHeight="false" outlineLevel="0" collapsed="false">
      <c r="A495" s="138"/>
      <c r="B495" s="139"/>
      <c r="C495" s="130"/>
      <c r="D495" s="140" t="b">
        <f aca="false">FALSE()</f>
        <v>0</v>
      </c>
      <c r="E495" s="116"/>
      <c r="F495" s="140" t="b">
        <f aca="false">FALSE()</f>
        <v>0</v>
      </c>
      <c r="G495" s="116"/>
      <c r="H495" s="116"/>
    </row>
    <row r="496" customFormat="false" ht="15.75" hidden="false" customHeight="false" outlineLevel="0" collapsed="false">
      <c r="A496" s="138"/>
      <c r="B496" s="139"/>
      <c r="C496" s="130"/>
      <c r="D496" s="140" t="b">
        <f aca="false">FALSE()</f>
        <v>0</v>
      </c>
      <c r="E496" s="116"/>
      <c r="F496" s="140" t="b">
        <f aca="false">FALSE()</f>
        <v>0</v>
      </c>
      <c r="G496" s="116"/>
      <c r="H496" s="116"/>
    </row>
    <row r="497" customFormat="false" ht="15.75" hidden="false" customHeight="false" outlineLevel="0" collapsed="false">
      <c r="A497" s="138"/>
      <c r="B497" s="139"/>
      <c r="C497" s="130"/>
      <c r="D497" s="140" t="b">
        <f aca="false">FALSE()</f>
        <v>0</v>
      </c>
      <c r="E497" s="116"/>
      <c r="F497" s="140" t="b">
        <f aca="false">FALSE()</f>
        <v>0</v>
      </c>
      <c r="G497" s="116"/>
      <c r="H497" s="116"/>
    </row>
    <row r="498" customFormat="false" ht="15.75" hidden="false" customHeight="false" outlineLevel="0" collapsed="false">
      <c r="A498" s="138"/>
      <c r="B498" s="139"/>
      <c r="C498" s="130"/>
      <c r="D498" s="140" t="b">
        <f aca="false">FALSE()</f>
        <v>0</v>
      </c>
      <c r="E498" s="116"/>
      <c r="F498" s="140" t="b">
        <f aca="false">FALSE()</f>
        <v>0</v>
      </c>
      <c r="G498" s="116"/>
      <c r="H498" s="116"/>
    </row>
    <row r="499" customFormat="false" ht="15.75" hidden="false" customHeight="false" outlineLevel="0" collapsed="false">
      <c r="A499" s="138"/>
      <c r="B499" s="139"/>
      <c r="C499" s="130"/>
      <c r="D499" s="140" t="b">
        <f aca="false">FALSE()</f>
        <v>0</v>
      </c>
      <c r="E499" s="116"/>
      <c r="F499" s="140" t="b">
        <f aca="false">FALSE()</f>
        <v>0</v>
      </c>
      <c r="G499" s="116"/>
      <c r="H499" s="116"/>
    </row>
    <row r="500" customFormat="false" ht="15.75" hidden="false" customHeight="false" outlineLevel="0" collapsed="false">
      <c r="A500" s="138"/>
      <c r="B500" s="139"/>
      <c r="C500" s="130"/>
      <c r="D500" s="140" t="b">
        <f aca="false">FALSE()</f>
        <v>0</v>
      </c>
      <c r="E500" s="116"/>
      <c r="F500" s="140" t="b">
        <f aca="false">FALSE()</f>
        <v>0</v>
      </c>
      <c r="G500" s="116"/>
      <c r="H500" s="116"/>
    </row>
    <row r="501" customFormat="false" ht="15.75" hidden="false" customHeight="false" outlineLevel="0" collapsed="false">
      <c r="A501" s="138"/>
      <c r="B501" s="139"/>
      <c r="C501" s="130"/>
      <c r="D501" s="140" t="b">
        <f aca="false">FALSE()</f>
        <v>0</v>
      </c>
      <c r="E501" s="116"/>
      <c r="F501" s="140" t="b">
        <f aca="false">FALSE()</f>
        <v>0</v>
      </c>
      <c r="G501" s="116"/>
      <c r="H501" s="116"/>
    </row>
    <row r="502" customFormat="false" ht="15.75" hidden="false" customHeight="false" outlineLevel="0" collapsed="false">
      <c r="A502" s="138"/>
      <c r="B502" s="139"/>
      <c r="C502" s="130"/>
      <c r="D502" s="140" t="b">
        <f aca="false">FALSE()</f>
        <v>0</v>
      </c>
      <c r="E502" s="116"/>
      <c r="F502" s="140" t="b">
        <f aca="false">FALSE()</f>
        <v>0</v>
      </c>
      <c r="G502" s="116"/>
      <c r="H502" s="116"/>
    </row>
    <row r="503" customFormat="false" ht="15.75" hidden="false" customHeight="false" outlineLevel="0" collapsed="false">
      <c r="A503" s="138"/>
      <c r="B503" s="139"/>
      <c r="C503" s="130"/>
      <c r="D503" s="140" t="b">
        <f aca="false">FALSE()</f>
        <v>0</v>
      </c>
      <c r="E503" s="116"/>
      <c r="F503" s="140" t="b">
        <f aca="false">FALSE()</f>
        <v>0</v>
      </c>
      <c r="G503" s="116"/>
      <c r="H503" s="116"/>
    </row>
    <row r="504" customFormat="false" ht="15.75" hidden="false" customHeight="false" outlineLevel="0" collapsed="false">
      <c r="A504" s="138"/>
      <c r="B504" s="139"/>
      <c r="C504" s="130"/>
      <c r="D504" s="140" t="b">
        <f aca="false">FALSE()</f>
        <v>0</v>
      </c>
      <c r="E504" s="116"/>
      <c r="F504" s="140" t="b">
        <f aca="false">FALSE()</f>
        <v>0</v>
      </c>
      <c r="G504" s="116"/>
      <c r="H504" s="116"/>
    </row>
    <row r="505" customFormat="false" ht="15.75" hidden="false" customHeight="false" outlineLevel="0" collapsed="false">
      <c r="A505" s="138"/>
      <c r="B505" s="139"/>
      <c r="C505" s="130"/>
      <c r="D505" s="140" t="b">
        <f aca="false">FALSE()</f>
        <v>0</v>
      </c>
      <c r="E505" s="116"/>
      <c r="F505" s="140" t="b">
        <f aca="false">FALSE()</f>
        <v>0</v>
      </c>
      <c r="G505" s="116"/>
      <c r="H505" s="116"/>
    </row>
    <row r="506" customFormat="false" ht="15.75" hidden="false" customHeight="false" outlineLevel="0" collapsed="false">
      <c r="A506" s="138"/>
      <c r="B506" s="139"/>
      <c r="C506" s="130"/>
      <c r="D506" s="140" t="b">
        <f aca="false">FALSE()</f>
        <v>0</v>
      </c>
      <c r="E506" s="116"/>
      <c r="F506" s="140" t="b">
        <f aca="false">FALSE()</f>
        <v>0</v>
      </c>
      <c r="G506" s="116"/>
      <c r="H506" s="116"/>
    </row>
    <row r="507" customFormat="false" ht="15.75" hidden="false" customHeight="false" outlineLevel="0" collapsed="false">
      <c r="A507" s="138"/>
      <c r="B507" s="139"/>
      <c r="C507" s="130"/>
      <c r="D507" s="140" t="b">
        <f aca="false">FALSE()</f>
        <v>0</v>
      </c>
      <c r="E507" s="116"/>
      <c r="F507" s="140" t="b">
        <f aca="false">FALSE()</f>
        <v>0</v>
      </c>
      <c r="G507" s="116"/>
      <c r="H507" s="116"/>
    </row>
    <row r="508" customFormat="false" ht="15.75" hidden="false" customHeight="false" outlineLevel="0" collapsed="false">
      <c r="A508" s="138"/>
      <c r="B508" s="139"/>
      <c r="C508" s="130"/>
      <c r="D508" s="140" t="b">
        <f aca="false">FALSE()</f>
        <v>0</v>
      </c>
      <c r="E508" s="116"/>
      <c r="F508" s="140" t="b">
        <f aca="false">FALSE()</f>
        <v>0</v>
      </c>
      <c r="G508" s="116"/>
      <c r="H508" s="116"/>
    </row>
    <row r="509" customFormat="false" ht="15.75" hidden="false" customHeight="false" outlineLevel="0" collapsed="false">
      <c r="A509" s="138"/>
      <c r="B509" s="139"/>
      <c r="C509" s="130"/>
      <c r="D509" s="140" t="b">
        <f aca="false">FALSE()</f>
        <v>0</v>
      </c>
      <c r="E509" s="116"/>
      <c r="F509" s="140" t="b">
        <f aca="false">FALSE()</f>
        <v>0</v>
      </c>
      <c r="G509" s="116"/>
      <c r="H509" s="116"/>
    </row>
    <row r="510" customFormat="false" ht="15.75" hidden="false" customHeight="false" outlineLevel="0" collapsed="false">
      <c r="A510" s="138"/>
      <c r="B510" s="139"/>
      <c r="C510" s="130"/>
      <c r="D510" s="140" t="b">
        <f aca="false">FALSE()</f>
        <v>0</v>
      </c>
      <c r="E510" s="116"/>
      <c r="F510" s="140" t="b">
        <f aca="false">FALSE()</f>
        <v>0</v>
      </c>
      <c r="G510" s="116"/>
      <c r="H510" s="116"/>
    </row>
    <row r="511" customFormat="false" ht="15.75" hidden="false" customHeight="false" outlineLevel="0" collapsed="false">
      <c r="A511" s="138"/>
      <c r="B511" s="139"/>
      <c r="C511" s="130"/>
      <c r="D511" s="140" t="b">
        <f aca="false">FALSE()</f>
        <v>0</v>
      </c>
      <c r="E511" s="116"/>
      <c r="F511" s="140" t="b">
        <f aca="false">FALSE()</f>
        <v>0</v>
      </c>
      <c r="G511" s="116"/>
      <c r="H511" s="116"/>
    </row>
    <row r="512" customFormat="false" ht="15.75" hidden="false" customHeight="false" outlineLevel="0" collapsed="false">
      <c r="A512" s="138"/>
      <c r="B512" s="139"/>
      <c r="C512" s="130"/>
      <c r="D512" s="140" t="b">
        <f aca="false">FALSE()</f>
        <v>0</v>
      </c>
      <c r="E512" s="116"/>
      <c r="F512" s="140" t="b">
        <f aca="false">FALSE()</f>
        <v>0</v>
      </c>
      <c r="G512" s="116"/>
      <c r="H512" s="116"/>
    </row>
    <row r="513" customFormat="false" ht="15.75" hidden="false" customHeight="false" outlineLevel="0" collapsed="false">
      <c r="A513" s="138"/>
      <c r="B513" s="139"/>
      <c r="C513" s="130"/>
      <c r="D513" s="140" t="b">
        <f aca="false">FALSE()</f>
        <v>0</v>
      </c>
      <c r="E513" s="116"/>
      <c r="F513" s="140" t="b">
        <f aca="false">FALSE()</f>
        <v>0</v>
      </c>
      <c r="G513" s="116"/>
      <c r="H513" s="116"/>
    </row>
    <row r="514" customFormat="false" ht="15.75" hidden="false" customHeight="false" outlineLevel="0" collapsed="false">
      <c r="A514" s="138"/>
      <c r="B514" s="139"/>
      <c r="C514" s="130"/>
      <c r="D514" s="140" t="b">
        <f aca="false">FALSE()</f>
        <v>0</v>
      </c>
      <c r="E514" s="116"/>
      <c r="F514" s="140" t="b">
        <f aca="false">FALSE()</f>
        <v>0</v>
      </c>
      <c r="G514" s="116"/>
      <c r="H514" s="116"/>
    </row>
    <row r="515" customFormat="false" ht="15.75" hidden="false" customHeight="false" outlineLevel="0" collapsed="false">
      <c r="A515" s="138"/>
      <c r="B515" s="139"/>
      <c r="C515" s="130"/>
      <c r="D515" s="140" t="b">
        <f aca="false">FALSE()</f>
        <v>0</v>
      </c>
      <c r="E515" s="116"/>
      <c r="F515" s="140" t="b">
        <f aca="false">FALSE()</f>
        <v>0</v>
      </c>
      <c r="G515" s="116"/>
      <c r="H515" s="116"/>
    </row>
    <row r="516" customFormat="false" ht="15.75" hidden="false" customHeight="false" outlineLevel="0" collapsed="false">
      <c r="A516" s="138"/>
      <c r="B516" s="139"/>
      <c r="C516" s="130"/>
      <c r="D516" s="140" t="b">
        <f aca="false">FALSE()</f>
        <v>0</v>
      </c>
      <c r="E516" s="116"/>
      <c r="F516" s="140" t="b">
        <f aca="false">FALSE()</f>
        <v>0</v>
      </c>
      <c r="G516" s="116"/>
      <c r="H516" s="116"/>
    </row>
    <row r="517" customFormat="false" ht="15.75" hidden="false" customHeight="false" outlineLevel="0" collapsed="false">
      <c r="A517" s="138"/>
      <c r="B517" s="139"/>
      <c r="C517" s="130"/>
      <c r="D517" s="140" t="b">
        <f aca="false">FALSE()</f>
        <v>0</v>
      </c>
      <c r="E517" s="116"/>
      <c r="F517" s="140" t="b">
        <f aca="false">FALSE()</f>
        <v>0</v>
      </c>
      <c r="G517" s="116"/>
      <c r="H517" s="116"/>
    </row>
    <row r="518" customFormat="false" ht="15.75" hidden="false" customHeight="false" outlineLevel="0" collapsed="false">
      <c r="A518" s="138"/>
      <c r="B518" s="139"/>
      <c r="C518" s="130"/>
      <c r="D518" s="140" t="b">
        <f aca="false">FALSE()</f>
        <v>0</v>
      </c>
      <c r="E518" s="116"/>
      <c r="F518" s="140" t="b">
        <f aca="false">FALSE()</f>
        <v>0</v>
      </c>
      <c r="G518" s="116"/>
      <c r="H518" s="116"/>
    </row>
    <row r="519" customFormat="false" ht="15.75" hidden="false" customHeight="false" outlineLevel="0" collapsed="false">
      <c r="A519" s="138"/>
      <c r="B519" s="139"/>
      <c r="C519" s="130"/>
      <c r="D519" s="140" t="b">
        <f aca="false">FALSE()</f>
        <v>0</v>
      </c>
      <c r="E519" s="116"/>
      <c r="F519" s="140" t="b">
        <f aca="false">FALSE()</f>
        <v>0</v>
      </c>
      <c r="G519" s="116"/>
      <c r="H519" s="116"/>
    </row>
    <row r="520" customFormat="false" ht="15.75" hidden="false" customHeight="false" outlineLevel="0" collapsed="false">
      <c r="A520" s="138"/>
      <c r="B520" s="139"/>
      <c r="C520" s="130"/>
      <c r="D520" s="140" t="b">
        <f aca="false">FALSE()</f>
        <v>0</v>
      </c>
      <c r="E520" s="116"/>
      <c r="F520" s="140" t="b">
        <f aca="false">FALSE()</f>
        <v>0</v>
      </c>
      <c r="G520" s="116"/>
      <c r="H520" s="116"/>
    </row>
    <row r="521" customFormat="false" ht="15.75" hidden="false" customHeight="false" outlineLevel="0" collapsed="false">
      <c r="A521" s="138"/>
      <c r="B521" s="139"/>
      <c r="C521" s="130"/>
      <c r="D521" s="140" t="b">
        <f aca="false">FALSE()</f>
        <v>0</v>
      </c>
      <c r="E521" s="116"/>
      <c r="F521" s="140" t="b">
        <f aca="false">FALSE()</f>
        <v>0</v>
      </c>
      <c r="G521" s="116"/>
      <c r="H521" s="116"/>
    </row>
    <row r="522" customFormat="false" ht="15.75" hidden="false" customHeight="false" outlineLevel="0" collapsed="false">
      <c r="A522" s="138"/>
      <c r="B522" s="139"/>
      <c r="C522" s="130"/>
      <c r="D522" s="140" t="b">
        <f aca="false">FALSE()</f>
        <v>0</v>
      </c>
      <c r="E522" s="116"/>
      <c r="F522" s="140" t="b">
        <f aca="false">FALSE()</f>
        <v>0</v>
      </c>
      <c r="G522" s="116"/>
      <c r="H522" s="116"/>
    </row>
    <row r="523" customFormat="false" ht="15.75" hidden="false" customHeight="false" outlineLevel="0" collapsed="false">
      <c r="A523" s="138"/>
      <c r="B523" s="139"/>
      <c r="C523" s="130"/>
      <c r="D523" s="140" t="b">
        <f aca="false">FALSE()</f>
        <v>0</v>
      </c>
      <c r="E523" s="116"/>
      <c r="F523" s="140" t="b">
        <f aca="false">FALSE()</f>
        <v>0</v>
      </c>
      <c r="G523" s="116"/>
      <c r="H523" s="116"/>
    </row>
    <row r="524" customFormat="false" ht="15.75" hidden="false" customHeight="false" outlineLevel="0" collapsed="false">
      <c r="A524" s="138"/>
      <c r="B524" s="139"/>
      <c r="C524" s="130"/>
      <c r="D524" s="140" t="b">
        <f aca="false">FALSE()</f>
        <v>0</v>
      </c>
      <c r="E524" s="116"/>
      <c r="F524" s="140" t="b">
        <f aca="false">FALSE()</f>
        <v>0</v>
      </c>
      <c r="G524" s="116"/>
      <c r="H524" s="116"/>
    </row>
    <row r="525" customFormat="false" ht="15.75" hidden="false" customHeight="false" outlineLevel="0" collapsed="false">
      <c r="A525" s="138"/>
      <c r="B525" s="139"/>
      <c r="C525" s="130"/>
      <c r="D525" s="140" t="b">
        <f aca="false">FALSE()</f>
        <v>0</v>
      </c>
      <c r="E525" s="116"/>
      <c r="F525" s="140" t="b">
        <f aca="false">FALSE()</f>
        <v>0</v>
      </c>
      <c r="G525" s="116"/>
      <c r="H525" s="116"/>
    </row>
    <row r="526" customFormat="false" ht="15.75" hidden="false" customHeight="false" outlineLevel="0" collapsed="false">
      <c r="A526" s="138"/>
      <c r="B526" s="139"/>
      <c r="C526" s="130"/>
      <c r="D526" s="140" t="b">
        <f aca="false">FALSE()</f>
        <v>0</v>
      </c>
      <c r="E526" s="116"/>
      <c r="F526" s="140" t="b">
        <f aca="false">FALSE()</f>
        <v>0</v>
      </c>
      <c r="G526" s="116"/>
      <c r="H526" s="116"/>
    </row>
    <row r="527" customFormat="false" ht="15.75" hidden="false" customHeight="false" outlineLevel="0" collapsed="false">
      <c r="A527" s="138"/>
      <c r="B527" s="139"/>
      <c r="C527" s="130"/>
      <c r="D527" s="140" t="b">
        <f aca="false">FALSE()</f>
        <v>0</v>
      </c>
      <c r="E527" s="116"/>
      <c r="F527" s="140" t="b">
        <f aca="false">FALSE()</f>
        <v>0</v>
      </c>
      <c r="G527" s="116"/>
      <c r="H527" s="116"/>
    </row>
    <row r="528" customFormat="false" ht="15.75" hidden="false" customHeight="false" outlineLevel="0" collapsed="false">
      <c r="A528" s="138"/>
      <c r="B528" s="139"/>
      <c r="C528" s="130"/>
      <c r="D528" s="140" t="b">
        <f aca="false">FALSE()</f>
        <v>0</v>
      </c>
      <c r="E528" s="116"/>
      <c r="F528" s="140" t="b">
        <f aca="false">FALSE()</f>
        <v>0</v>
      </c>
      <c r="G528" s="116"/>
      <c r="H528" s="116"/>
    </row>
    <row r="529" customFormat="false" ht="15.75" hidden="false" customHeight="false" outlineLevel="0" collapsed="false">
      <c r="A529" s="138"/>
      <c r="B529" s="139"/>
      <c r="C529" s="130"/>
      <c r="D529" s="140" t="b">
        <f aca="false">FALSE()</f>
        <v>0</v>
      </c>
      <c r="E529" s="116"/>
      <c r="F529" s="140" t="b">
        <f aca="false">FALSE()</f>
        <v>0</v>
      </c>
      <c r="G529" s="116"/>
      <c r="H529" s="116"/>
    </row>
    <row r="530" customFormat="false" ht="15.75" hidden="false" customHeight="false" outlineLevel="0" collapsed="false">
      <c r="A530" s="138"/>
      <c r="B530" s="139"/>
      <c r="C530" s="130"/>
      <c r="D530" s="140" t="b">
        <f aca="false">FALSE()</f>
        <v>0</v>
      </c>
      <c r="E530" s="116"/>
      <c r="F530" s="140" t="b">
        <f aca="false">FALSE()</f>
        <v>0</v>
      </c>
      <c r="G530" s="116"/>
      <c r="H530" s="116"/>
    </row>
    <row r="531" customFormat="false" ht="15.75" hidden="false" customHeight="false" outlineLevel="0" collapsed="false">
      <c r="A531" s="138"/>
      <c r="B531" s="139"/>
      <c r="C531" s="130"/>
      <c r="D531" s="140" t="b">
        <f aca="false">FALSE()</f>
        <v>0</v>
      </c>
      <c r="E531" s="116"/>
      <c r="F531" s="140" t="b">
        <f aca="false">FALSE()</f>
        <v>0</v>
      </c>
      <c r="G531" s="116"/>
      <c r="H531" s="116"/>
    </row>
    <row r="532" customFormat="false" ht="15.75" hidden="false" customHeight="false" outlineLevel="0" collapsed="false">
      <c r="A532" s="138"/>
      <c r="B532" s="139"/>
      <c r="C532" s="130"/>
      <c r="D532" s="140" t="b">
        <f aca="false">FALSE()</f>
        <v>0</v>
      </c>
      <c r="E532" s="116"/>
      <c r="F532" s="140" t="b">
        <f aca="false">FALSE()</f>
        <v>0</v>
      </c>
      <c r="G532" s="116"/>
      <c r="H532" s="116"/>
    </row>
    <row r="533" customFormat="false" ht="15.75" hidden="false" customHeight="false" outlineLevel="0" collapsed="false">
      <c r="A533" s="138"/>
      <c r="B533" s="139"/>
      <c r="C533" s="130"/>
      <c r="D533" s="140" t="b">
        <f aca="false">FALSE()</f>
        <v>0</v>
      </c>
      <c r="E533" s="116"/>
      <c r="F533" s="140" t="b">
        <f aca="false">FALSE()</f>
        <v>0</v>
      </c>
      <c r="G533" s="116"/>
      <c r="H533" s="116"/>
    </row>
    <row r="534" customFormat="false" ht="15.75" hidden="false" customHeight="false" outlineLevel="0" collapsed="false">
      <c r="A534" s="138"/>
      <c r="B534" s="139"/>
      <c r="C534" s="130"/>
      <c r="D534" s="140" t="b">
        <f aca="false">FALSE()</f>
        <v>0</v>
      </c>
      <c r="E534" s="116"/>
      <c r="F534" s="140" t="b">
        <f aca="false">FALSE()</f>
        <v>0</v>
      </c>
      <c r="G534" s="116"/>
      <c r="H534" s="116"/>
    </row>
    <row r="535" customFormat="false" ht="15.75" hidden="false" customHeight="false" outlineLevel="0" collapsed="false">
      <c r="A535" s="138"/>
      <c r="B535" s="139"/>
      <c r="C535" s="130"/>
      <c r="D535" s="140" t="b">
        <f aca="false">FALSE()</f>
        <v>0</v>
      </c>
      <c r="E535" s="116"/>
      <c r="F535" s="140" t="b">
        <f aca="false">FALSE()</f>
        <v>0</v>
      </c>
      <c r="G535" s="116"/>
      <c r="H535" s="116"/>
    </row>
    <row r="536" customFormat="false" ht="15.75" hidden="false" customHeight="false" outlineLevel="0" collapsed="false">
      <c r="A536" s="138"/>
      <c r="B536" s="139"/>
      <c r="C536" s="130"/>
      <c r="D536" s="140" t="b">
        <f aca="false">FALSE()</f>
        <v>0</v>
      </c>
      <c r="E536" s="116"/>
      <c r="F536" s="140" t="b">
        <f aca="false">FALSE()</f>
        <v>0</v>
      </c>
      <c r="G536" s="116"/>
      <c r="H536" s="116"/>
    </row>
    <row r="537" customFormat="false" ht="15.75" hidden="false" customHeight="false" outlineLevel="0" collapsed="false">
      <c r="A537" s="138"/>
      <c r="B537" s="139"/>
      <c r="C537" s="130"/>
      <c r="D537" s="140" t="b">
        <f aca="false">FALSE()</f>
        <v>0</v>
      </c>
      <c r="E537" s="116"/>
      <c r="F537" s="140" t="b">
        <f aca="false">FALSE()</f>
        <v>0</v>
      </c>
      <c r="G537" s="116"/>
      <c r="H537" s="116"/>
    </row>
    <row r="538" customFormat="false" ht="15.75" hidden="false" customHeight="false" outlineLevel="0" collapsed="false">
      <c r="A538" s="138"/>
      <c r="B538" s="139"/>
      <c r="C538" s="130"/>
      <c r="D538" s="140" t="b">
        <f aca="false">FALSE()</f>
        <v>0</v>
      </c>
      <c r="E538" s="116"/>
      <c r="F538" s="140" t="b">
        <f aca="false">FALSE()</f>
        <v>0</v>
      </c>
      <c r="G538" s="116"/>
      <c r="H538" s="116"/>
    </row>
    <row r="539" customFormat="false" ht="15.75" hidden="false" customHeight="false" outlineLevel="0" collapsed="false">
      <c r="A539" s="138"/>
      <c r="B539" s="139"/>
      <c r="C539" s="130"/>
      <c r="D539" s="140" t="b">
        <f aca="false">FALSE()</f>
        <v>0</v>
      </c>
      <c r="E539" s="116"/>
      <c r="F539" s="140" t="b">
        <f aca="false">FALSE()</f>
        <v>0</v>
      </c>
      <c r="G539" s="116"/>
      <c r="H539" s="116"/>
    </row>
    <row r="540" customFormat="false" ht="15.75" hidden="false" customHeight="false" outlineLevel="0" collapsed="false">
      <c r="A540" s="138"/>
      <c r="B540" s="139"/>
      <c r="C540" s="130"/>
      <c r="D540" s="140" t="b">
        <f aca="false">FALSE()</f>
        <v>0</v>
      </c>
      <c r="E540" s="116"/>
      <c r="F540" s="140" t="b">
        <f aca="false">FALSE()</f>
        <v>0</v>
      </c>
      <c r="G540" s="116"/>
      <c r="H540" s="116"/>
    </row>
    <row r="541" customFormat="false" ht="15.75" hidden="false" customHeight="false" outlineLevel="0" collapsed="false">
      <c r="A541" s="138"/>
      <c r="B541" s="139"/>
      <c r="C541" s="130"/>
      <c r="D541" s="140" t="b">
        <f aca="false">FALSE()</f>
        <v>0</v>
      </c>
      <c r="E541" s="116"/>
      <c r="F541" s="140" t="b">
        <f aca="false">FALSE()</f>
        <v>0</v>
      </c>
      <c r="G541" s="116"/>
      <c r="H541" s="116"/>
    </row>
    <row r="542" customFormat="false" ht="15.75" hidden="false" customHeight="false" outlineLevel="0" collapsed="false">
      <c r="A542" s="138"/>
      <c r="B542" s="139"/>
      <c r="C542" s="130"/>
      <c r="D542" s="140" t="b">
        <f aca="false">FALSE()</f>
        <v>0</v>
      </c>
      <c r="E542" s="116"/>
      <c r="F542" s="140" t="b">
        <f aca="false">FALSE()</f>
        <v>0</v>
      </c>
      <c r="G542" s="116"/>
      <c r="H542" s="116"/>
    </row>
    <row r="543" customFormat="false" ht="15.75" hidden="false" customHeight="false" outlineLevel="0" collapsed="false">
      <c r="A543" s="138"/>
      <c r="B543" s="139"/>
      <c r="C543" s="130"/>
      <c r="D543" s="140" t="b">
        <f aca="false">FALSE()</f>
        <v>0</v>
      </c>
      <c r="E543" s="116"/>
      <c r="F543" s="140" t="b">
        <f aca="false">FALSE()</f>
        <v>0</v>
      </c>
      <c r="G543" s="116"/>
      <c r="H543" s="116"/>
    </row>
    <row r="544" customFormat="false" ht="15.75" hidden="false" customHeight="false" outlineLevel="0" collapsed="false">
      <c r="A544" s="138"/>
      <c r="B544" s="139"/>
      <c r="C544" s="130"/>
      <c r="D544" s="140" t="b">
        <f aca="false">FALSE()</f>
        <v>0</v>
      </c>
      <c r="E544" s="116"/>
      <c r="F544" s="140" t="b">
        <f aca="false">FALSE()</f>
        <v>0</v>
      </c>
      <c r="G544" s="116"/>
      <c r="H544" s="116"/>
    </row>
    <row r="545" customFormat="false" ht="15.75" hidden="false" customHeight="false" outlineLevel="0" collapsed="false">
      <c r="A545" s="138"/>
      <c r="B545" s="139"/>
      <c r="C545" s="130"/>
      <c r="D545" s="140" t="b">
        <f aca="false">FALSE()</f>
        <v>0</v>
      </c>
      <c r="E545" s="116"/>
      <c r="F545" s="140" t="b">
        <f aca="false">FALSE()</f>
        <v>0</v>
      </c>
      <c r="G545" s="116"/>
      <c r="H545" s="116"/>
    </row>
    <row r="546" customFormat="false" ht="15.75" hidden="false" customHeight="false" outlineLevel="0" collapsed="false">
      <c r="A546" s="138"/>
      <c r="B546" s="139"/>
      <c r="C546" s="130"/>
      <c r="D546" s="140" t="b">
        <f aca="false">FALSE()</f>
        <v>0</v>
      </c>
      <c r="E546" s="116"/>
      <c r="F546" s="140" t="b">
        <f aca="false">FALSE()</f>
        <v>0</v>
      </c>
      <c r="G546" s="116"/>
      <c r="H546" s="116"/>
    </row>
    <row r="547" customFormat="false" ht="15.75" hidden="false" customHeight="false" outlineLevel="0" collapsed="false">
      <c r="A547" s="138"/>
      <c r="B547" s="139"/>
      <c r="C547" s="130"/>
      <c r="D547" s="140" t="b">
        <f aca="false">FALSE()</f>
        <v>0</v>
      </c>
      <c r="E547" s="116"/>
      <c r="F547" s="140" t="b">
        <f aca="false">FALSE()</f>
        <v>0</v>
      </c>
      <c r="G547" s="116"/>
      <c r="H547" s="116"/>
    </row>
    <row r="548" customFormat="false" ht="15.75" hidden="false" customHeight="false" outlineLevel="0" collapsed="false">
      <c r="A548" s="138"/>
      <c r="B548" s="139"/>
      <c r="C548" s="130"/>
      <c r="D548" s="140" t="b">
        <f aca="false">FALSE()</f>
        <v>0</v>
      </c>
      <c r="E548" s="116"/>
      <c r="F548" s="140" t="b">
        <f aca="false">FALSE()</f>
        <v>0</v>
      </c>
      <c r="G548" s="116"/>
      <c r="H548" s="116"/>
    </row>
    <row r="549" customFormat="false" ht="15.75" hidden="false" customHeight="false" outlineLevel="0" collapsed="false">
      <c r="A549" s="138"/>
      <c r="B549" s="139"/>
      <c r="C549" s="130"/>
      <c r="D549" s="140" t="b">
        <f aca="false">FALSE()</f>
        <v>0</v>
      </c>
      <c r="E549" s="116"/>
      <c r="F549" s="140" t="b">
        <f aca="false">FALSE()</f>
        <v>0</v>
      </c>
      <c r="G549" s="116"/>
      <c r="H549" s="116"/>
    </row>
    <row r="550" customFormat="false" ht="15.75" hidden="false" customHeight="false" outlineLevel="0" collapsed="false">
      <c r="A550" s="138"/>
      <c r="B550" s="139"/>
      <c r="C550" s="130"/>
      <c r="D550" s="140" t="b">
        <f aca="false">FALSE()</f>
        <v>0</v>
      </c>
      <c r="E550" s="116"/>
      <c r="F550" s="140" t="b">
        <f aca="false">FALSE()</f>
        <v>0</v>
      </c>
      <c r="G550" s="116"/>
      <c r="H550" s="116"/>
    </row>
    <row r="551" customFormat="false" ht="15.75" hidden="false" customHeight="false" outlineLevel="0" collapsed="false">
      <c r="A551" s="138"/>
      <c r="B551" s="139"/>
      <c r="C551" s="130"/>
      <c r="D551" s="140" t="b">
        <f aca="false">FALSE()</f>
        <v>0</v>
      </c>
      <c r="E551" s="116"/>
      <c r="F551" s="140" t="b">
        <f aca="false">FALSE()</f>
        <v>0</v>
      </c>
      <c r="G551" s="116"/>
      <c r="H551" s="116"/>
    </row>
    <row r="552" customFormat="false" ht="15.75" hidden="false" customHeight="false" outlineLevel="0" collapsed="false">
      <c r="A552" s="138"/>
      <c r="B552" s="139"/>
      <c r="C552" s="130"/>
      <c r="D552" s="140" t="b">
        <f aca="false">FALSE()</f>
        <v>0</v>
      </c>
      <c r="E552" s="116"/>
      <c r="F552" s="140" t="b">
        <f aca="false">FALSE()</f>
        <v>0</v>
      </c>
      <c r="G552" s="116"/>
      <c r="H552" s="116"/>
    </row>
    <row r="553" customFormat="false" ht="15.75" hidden="false" customHeight="false" outlineLevel="0" collapsed="false">
      <c r="A553" s="138"/>
      <c r="B553" s="139"/>
      <c r="C553" s="130"/>
      <c r="D553" s="140" t="b">
        <f aca="false">FALSE()</f>
        <v>0</v>
      </c>
      <c r="E553" s="116"/>
      <c r="F553" s="140" t="b">
        <f aca="false">FALSE()</f>
        <v>0</v>
      </c>
      <c r="G553" s="116"/>
      <c r="H553" s="116"/>
    </row>
    <row r="554" customFormat="false" ht="15.75" hidden="false" customHeight="false" outlineLevel="0" collapsed="false">
      <c r="A554" s="138"/>
      <c r="B554" s="139"/>
      <c r="C554" s="130"/>
      <c r="D554" s="140" t="b">
        <f aca="false">FALSE()</f>
        <v>0</v>
      </c>
      <c r="E554" s="116"/>
      <c r="F554" s="140" t="b">
        <f aca="false">FALSE()</f>
        <v>0</v>
      </c>
      <c r="G554" s="116"/>
      <c r="H554" s="116"/>
    </row>
    <row r="555" customFormat="false" ht="15.75" hidden="false" customHeight="false" outlineLevel="0" collapsed="false">
      <c r="A555" s="138"/>
      <c r="B555" s="139"/>
      <c r="C555" s="130"/>
      <c r="D555" s="140" t="b">
        <f aca="false">FALSE()</f>
        <v>0</v>
      </c>
      <c r="E555" s="116"/>
      <c r="F555" s="140" t="b">
        <f aca="false">FALSE()</f>
        <v>0</v>
      </c>
      <c r="G555" s="116"/>
      <c r="H555" s="116"/>
    </row>
    <row r="556" customFormat="false" ht="15.75" hidden="false" customHeight="false" outlineLevel="0" collapsed="false">
      <c r="A556" s="138"/>
      <c r="B556" s="139"/>
      <c r="C556" s="130"/>
      <c r="D556" s="140" t="b">
        <f aca="false">FALSE()</f>
        <v>0</v>
      </c>
      <c r="E556" s="116"/>
      <c r="F556" s="140" t="b">
        <f aca="false">FALSE()</f>
        <v>0</v>
      </c>
      <c r="G556" s="116"/>
      <c r="H556" s="116"/>
    </row>
    <row r="557" customFormat="false" ht="15.75" hidden="false" customHeight="false" outlineLevel="0" collapsed="false">
      <c r="A557" s="138"/>
      <c r="B557" s="139"/>
      <c r="C557" s="130"/>
      <c r="D557" s="140" t="b">
        <f aca="false">FALSE()</f>
        <v>0</v>
      </c>
      <c r="E557" s="116"/>
      <c r="F557" s="140" t="b">
        <f aca="false">FALSE()</f>
        <v>0</v>
      </c>
      <c r="G557" s="116"/>
      <c r="H557" s="116"/>
    </row>
    <row r="558" customFormat="false" ht="15.75" hidden="false" customHeight="false" outlineLevel="0" collapsed="false">
      <c r="A558" s="138"/>
      <c r="B558" s="139"/>
      <c r="C558" s="130"/>
      <c r="D558" s="140" t="b">
        <f aca="false">FALSE()</f>
        <v>0</v>
      </c>
      <c r="E558" s="116"/>
      <c r="F558" s="140" t="b">
        <f aca="false">FALSE()</f>
        <v>0</v>
      </c>
      <c r="G558" s="116"/>
      <c r="H558" s="116"/>
    </row>
    <row r="559" customFormat="false" ht="15.75" hidden="false" customHeight="false" outlineLevel="0" collapsed="false">
      <c r="A559" s="138"/>
      <c r="B559" s="139"/>
      <c r="C559" s="130"/>
      <c r="D559" s="140" t="b">
        <f aca="false">FALSE()</f>
        <v>0</v>
      </c>
      <c r="E559" s="116"/>
      <c r="F559" s="140" t="b">
        <f aca="false">FALSE()</f>
        <v>0</v>
      </c>
      <c r="G559" s="116"/>
      <c r="H559" s="116"/>
    </row>
    <row r="560" customFormat="false" ht="15.75" hidden="false" customHeight="false" outlineLevel="0" collapsed="false">
      <c r="A560" s="138"/>
      <c r="B560" s="139"/>
      <c r="C560" s="130"/>
      <c r="D560" s="140" t="b">
        <f aca="false">FALSE()</f>
        <v>0</v>
      </c>
      <c r="E560" s="116"/>
      <c r="F560" s="140" t="b">
        <f aca="false">FALSE()</f>
        <v>0</v>
      </c>
      <c r="G560" s="116"/>
      <c r="H560" s="116"/>
    </row>
    <row r="561" customFormat="false" ht="15.75" hidden="false" customHeight="false" outlineLevel="0" collapsed="false">
      <c r="A561" s="138"/>
      <c r="B561" s="139"/>
      <c r="C561" s="130"/>
      <c r="D561" s="140" t="b">
        <f aca="false">FALSE()</f>
        <v>0</v>
      </c>
      <c r="E561" s="116"/>
      <c r="F561" s="140" t="b">
        <f aca="false">FALSE()</f>
        <v>0</v>
      </c>
      <c r="G561" s="116"/>
      <c r="H561" s="116"/>
    </row>
    <row r="562" customFormat="false" ht="15.75" hidden="false" customHeight="false" outlineLevel="0" collapsed="false">
      <c r="A562" s="138"/>
      <c r="B562" s="139"/>
      <c r="C562" s="130"/>
      <c r="D562" s="140" t="b">
        <f aca="false">FALSE()</f>
        <v>0</v>
      </c>
      <c r="E562" s="116"/>
      <c r="F562" s="140" t="b">
        <f aca="false">FALSE()</f>
        <v>0</v>
      </c>
      <c r="G562" s="116"/>
      <c r="H562" s="116"/>
    </row>
    <row r="563" customFormat="false" ht="15.75" hidden="false" customHeight="false" outlineLevel="0" collapsed="false">
      <c r="A563" s="138"/>
      <c r="B563" s="139"/>
      <c r="C563" s="130"/>
      <c r="D563" s="140" t="b">
        <f aca="false">FALSE()</f>
        <v>0</v>
      </c>
      <c r="E563" s="116"/>
      <c r="F563" s="140" t="b">
        <f aca="false">FALSE()</f>
        <v>0</v>
      </c>
      <c r="G563" s="116"/>
      <c r="H563" s="116"/>
    </row>
    <row r="564" customFormat="false" ht="15.75" hidden="false" customHeight="false" outlineLevel="0" collapsed="false">
      <c r="A564" s="138"/>
      <c r="B564" s="139"/>
      <c r="C564" s="130"/>
      <c r="D564" s="140" t="b">
        <f aca="false">FALSE()</f>
        <v>0</v>
      </c>
      <c r="E564" s="116"/>
      <c r="F564" s="140" t="b">
        <f aca="false">FALSE()</f>
        <v>0</v>
      </c>
      <c r="G564" s="116"/>
      <c r="H564" s="116"/>
    </row>
    <row r="565" customFormat="false" ht="15.75" hidden="false" customHeight="false" outlineLevel="0" collapsed="false">
      <c r="A565" s="138"/>
      <c r="B565" s="139"/>
      <c r="C565" s="130"/>
      <c r="D565" s="140" t="b">
        <f aca="false">FALSE()</f>
        <v>0</v>
      </c>
      <c r="E565" s="116"/>
      <c r="F565" s="140" t="b">
        <f aca="false">FALSE()</f>
        <v>0</v>
      </c>
      <c r="G565" s="116"/>
      <c r="H565" s="116"/>
    </row>
    <row r="566" customFormat="false" ht="15.75" hidden="false" customHeight="false" outlineLevel="0" collapsed="false">
      <c r="A566" s="138"/>
      <c r="B566" s="139"/>
      <c r="C566" s="130"/>
      <c r="D566" s="140" t="b">
        <f aca="false">FALSE()</f>
        <v>0</v>
      </c>
      <c r="E566" s="116"/>
      <c r="F566" s="140" t="b">
        <f aca="false">FALSE()</f>
        <v>0</v>
      </c>
      <c r="G566" s="116"/>
      <c r="H566" s="116"/>
    </row>
    <row r="567" customFormat="false" ht="15.75" hidden="false" customHeight="false" outlineLevel="0" collapsed="false">
      <c r="A567" s="138"/>
      <c r="B567" s="139"/>
      <c r="C567" s="130"/>
      <c r="D567" s="140" t="b">
        <f aca="false">FALSE()</f>
        <v>0</v>
      </c>
      <c r="E567" s="116"/>
      <c r="F567" s="140" t="b">
        <f aca="false">FALSE()</f>
        <v>0</v>
      </c>
      <c r="G567" s="116"/>
      <c r="H567" s="116"/>
    </row>
    <row r="568" customFormat="false" ht="15.75" hidden="false" customHeight="false" outlineLevel="0" collapsed="false">
      <c r="A568" s="138"/>
      <c r="B568" s="139"/>
      <c r="C568" s="130"/>
      <c r="D568" s="140" t="b">
        <f aca="false">FALSE()</f>
        <v>0</v>
      </c>
      <c r="E568" s="116"/>
      <c r="F568" s="140" t="b">
        <f aca="false">FALSE()</f>
        <v>0</v>
      </c>
      <c r="G568" s="116"/>
      <c r="H568" s="116"/>
    </row>
    <row r="569" customFormat="false" ht="15.75" hidden="false" customHeight="false" outlineLevel="0" collapsed="false">
      <c r="A569" s="138"/>
      <c r="B569" s="139"/>
      <c r="C569" s="130"/>
      <c r="D569" s="140" t="b">
        <f aca="false">FALSE()</f>
        <v>0</v>
      </c>
      <c r="E569" s="116"/>
      <c r="F569" s="140" t="b">
        <f aca="false">FALSE()</f>
        <v>0</v>
      </c>
      <c r="G569" s="116"/>
      <c r="H569" s="116"/>
    </row>
    <row r="570" customFormat="false" ht="15.75" hidden="false" customHeight="false" outlineLevel="0" collapsed="false">
      <c r="A570" s="138"/>
      <c r="B570" s="139"/>
      <c r="C570" s="130"/>
      <c r="D570" s="140" t="b">
        <f aca="false">FALSE()</f>
        <v>0</v>
      </c>
      <c r="E570" s="116"/>
      <c r="F570" s="140" t="b">
        <f aca="false">FALSE()</f>
        <v>0</v>
      </c>
      <c r="G570" s="116"/>
      <c r="H570" s="116"/>
    </row>
    <row r="571" customFormat="false" ht="15.75" hidden="false" customHeight="false" outlineLevel="0" collapsed="false">
      <c r="A571" s="138"/>
      <c r="B571" s="139"/>
      <c r="C571" s="130"/>
      <c r="D571" s="140" t="b">
        <f aca="false">FALSE()</f>
        <v>0</v>
      </c>
      <c r="E571" s="116"/>
      <c r="F571" s="140" t="b">
        <f aca="false">FALSE()</f>
        <v>0</v>
      </c>
      <c r="G571" s="116"/>
      <c r="H571" s="116"/>
    </row>
    <row r="572" customFormat="false" ht="15.75" hidden="false" customHeight="false" outlineLevel="0" collapsed="false">
      <c r="A572" s="138"/>
      <c r="B572" s="139"/>
      <c r="C572" s="130"/>
      <c r="D572" s="140" t="b">
        <f aca="false">FALSE()</f>
        <v>0</v>
      </c>
      <c r="E572" s="116"/>
      <c r="F572" s="140" t="b">
        <f aca="false">FALSE()</f>
        <v>0</v>
      </c>
      <c r="G572" s="116"/>
      <c r="H572" s="116"/>
    </row>
    <row r="573" customFormat="false" ht="15.75" hidden="false" customHeight="false" outlineLevel="0" collapsed="false">
      <c r="A573" s="138"/>
      <c r="B573" s="139"/>
      <c r="C573" s="130"/>
      <c r="D573" s="140" t="b">
        <f aca="false">FALSE()</f>
        <v>0</v>
      </c>
      <c r="E573" s="116"/>
      <c r="F573" s="140" t="b">
        <f aca="false">FALSE()</f>
        <v>0</v>
      </c>
      <c r="G573" s="116"/>
      <c r="H573" s="116"/>
    </row>
    <row r="574" customFormat="false" ht="15.75" hidden="false" customHeight="false" outlineLevel="0" collapsed="false">
      <c r="A574" s="138"/>
      <c r="B574" s="139"/>
      <c r="C574" s="130"/>
      <c r="D574" s="140" t="b">
        <f aca="false">FALSE()</f>
        <v>0</v>
      </c>
      <c r="E574" s="116"/>
      <c r="F574" s="140" t="b">
        <f aca="false">FALSE()</f>
        <v>0</v>
      </c>
      <c r="G574" s="116"/>
      <c r="H574" s="116"/>
    </row>
    <row r="575" customFormat="false" ht="15.75" hidden="false" customHeight="false" outlineLevel="0" collapsed="false">
      <c r="A575" s="138"/>
      <c r="B575" s="139"/>
      <c r="C575" s="130"/>
      <c r="D575" s="140" t="b">
        <f aca="false">FALSE()</f>
        <v>0</v>
      </c>
      <c r="E575" s="116"/>
      <c r="F575" s="140" t="b">
        <f aca="false">FALSE()</f>
        <v>0</v>
      </c>
      <c r="G575" s="116"/>
      <c r="H575" s="116"/>
    </row>
    <row r="576" customFormat="false" ht="15.75" hidden="false" customHeight="false" outlineLevel="0" collapsed="false">
      <c r="A576" s="138"/>
      <c r="B576" s="139"/>
      <c r="C576" s="130"/>
      <c r="D576" s="140" t="b">
        <f aca="false">FALSE()</f>
        <v>0</v>
      </c>
      <c r="E576" s="116"/>
      <c r="F576" s="140" t="b">
        <f aca="false">FALSE()</f>
        <v>0</v>
      </c>
      <c r="G576" s="116"/>
      <c r="H576" s="116"/>
    </row>
    <row r="577" customFormat="false" ht="15.75" hidden="false" customHeight="false" outlineLevel="0" collapsed="false">
      <c r="A577" s="138"/>
      <c r="B577" s="139"/>
      <c r="C577" s="130"/>
      <c r="D577" s="140" t="b">
        <f aca="false">FALSE()</f>
        <v>0</v>
      </c>
      <c r="E577" s="116"/>
      <c r="F577" s="140" t="b">
        <f aca="false">FALSE()</f>
        <v>0</v>
      </c>
      <c r="G577" s="116"/>
      <c r="H577" s="116"/>
    </row>
    <row r="578" customFormat="false" ht="15.75" hidden="false" customHeight="false" outlineLevel="0" collapsed="false">
      <c r="A578" s="138"/>
      <c r="B578" s="139"/>
      <c r="C578" s="130"/>
      <c r="D578" s="140" t="b">
        <f aca="false">FALSE()</f>
        <v>0</v>
      </c>
      <c r="E578" s="116"/>
      <c r="F578" s="140" t="b">
        <f aca="false">FALSE()</f>
        <v>0</v>
      </c>
      <c r="G578" s="116"/>
      <c r="H578" s="116"/>
    </row>
    <row r="579" customFormat="false" ht="15.75" hidden="false" customHeight="false" outlineLevel="0" collapsed="false">
      <c r="A579" s="138"/>
      <c r="B579" s="139"/>
      <c r="C579" s="130"/>
      <c r="D579" s="140" t="b">
        <f aca="false">FALSE()</f>
        <v>0</v>
      </c>
      <c r="E579" s="116"/>
      <c r="F579" s="140" t="b">
        <f aca="false">FALSE()</f>
        <v>0</v>
      </c>
      <c r="G579" s="116"/>
      <c r="H579" s="116"/>
    </row>
    <row r="580" customFormat="false" ht="15.75" hidden="false" customHeight="false" outlineLevel="0" collapsed="false">
      <c r="A580" s="138"/>
      <c r="B580" s="139"/>
      <c r="C580" s="130"/>
      <c r="D580" s="140" t="b">
        <f aca="false">FALSE()</f>
        <v>0</v>
      </c>
      <c r="E580" s="116"/>
      <c r="F580" s="140" t="b">
        <f aca="false">FALSE()</f>
        <v>0</v>
      </c>
      <c r="G580" s="116"/>
      <c r="H580" s="116"/>
    </row>
    <row r="581" customFormat="false" ht="15.75" hidden="false" customHeight="false" outlineLevel="0" collapsed="false">
      <c r="A581" s="138"/>
      <c r="B581" s="139"/>
      <c r="C581" s="130"/>
      <c r="D581" s="140" t="b">
        <f aca="false">FALSE()</f>
        <v>0</v>
      </c>
      <c r="E581" s="116"/>
      <c r="F581" s="140" t="b">
        <f aca="false">FALSE()</f>
        <v>0</v>
      </c>
      <c r="G581" s="116"/>
      <c r="H581" s="116"/>
    </row>
    <row r="582" customFormat="false" ht="15.75" hidden="false" customHeight="false" outlineLevel="0" collapsed="false">
      <c r="A582" s="138"/>
      <c r="B582" s="139"/>
      <c r="C582" s="130"/>
      <c r="D582" s="140" t="b">
        <f aca="false">FALSE()</f>
        <v>0</v>
      </c>
      <c r="E582" s="116"/>
      <c r="F582" s="140" t="b">
        <f aca="false">FALSE()</f>
        <v>0</v>
      </c>
      <c r="G582" s="116"/>
      <c r="H582" s="116"/>
    </row>
    <row r="583" customFormat="false" ht="15.75" hidden="false" customHeight="false" outlineLevel="0" collapsed="false">
      <c r="A583" s="138"/>
      <c r="B583" s="139"/>
      <c r="C583" s="130"/>
      <c r="D583" s="140" t="b">
        <f aca="false">FALSE()</f>
        <v>0</v>
      </c>
      <c r="E583" s="116"/>
      <c r="F583" s="140" t="b">
        <f aca="false">FALSE()</f>
        <v>0</v>
      </c>
      <c r="G583" s="116"/>
      <c r="H583" s="116"/>
    </row>
    <row r="584" customFormat="false" ht="15.75" hidden="false" customHeight="false" outlineLevel="0" collapsed="false">
      <c r="A584" s="138"/>
      <c r="B584" s="139"/>
      <c r="C584" s="130"/>
      <c r="D584" s="140" t="b">
        <f aca="false">FALSE()</f>
        <v>0</v>
      </c>
      <c r="E584" s="116"/>
      <c r="F584" s="140" t="b">
        <f aca="false">FALSE()</f>
        <v>0</v>
      </c>
      <c r="G584" s="116"/>
      <c r="H584" s="116"/>
    </row>
    <row r="585" customFormat="false" ht="15.75" hidden="false" customHeight="false" outlineLevel="0" collapsed="false">
      <c r="A585" s="138"/>
      <c r="B585" s="139"/>
      <c r="C585" s="130"/>
      <c r="D585" s="140" t="b">
        <f aca="false">FALSE()</f>
        <v>0</v>
      </c>
      <c r="E585" s="116"/>
      <c r="F585" s="140" t="b">
        <f aca="false">FALSE()</f>
        <v>0</v>
      </c>
      <c r="G585" s="116"/>
      <c r="H585" s="116"/>
    </row>
    <row r="586" customFormat="false" ht="15.75" hidden="false" customHeight="false" outlineLevel="0" collapsed="false">
      <c r="A586" s="138"/>
      <c r="B586" s="139"/>
      <c r="C586" s="130"/>
      <c r="D586" s="140" t="b">
        <f aca="false">FALSE()</f>
        <v>0</v>
      </c>
      <c r="E586" s="116"/>
      <c r="F586" s="140" t="b">
        <f aca="false">FALSE()</f>
        <v>0</v>
      </c>
      <c r="G586" s="116"/>
      <c r="H586" s="116"/>
    </row>
    <row r="587" customFormat="false" ht="15.75" hidden="false" customHeight="false" outlineLevel="0" collapsed="false">
      <c r="A587" s="138"/>
      <c r="B587" s="139"/>
      <c r="C587" s="130"/>
      <c r="D587" s="140" t="b">
        <f aca="false">FALSE()</f>
        <v>0</v>
      </c>
      <c r="E587" s="116"/>
      <c r="F587" s="140" t="b">
        <f aca="false">FALSE()</f>
        <v>0</v>
      </c>
      <c r="G587" s="116"/>
      <c r="H587" s="116"/>
    </row>
    <row r="588" customFormat="false" ht="15.75" hidden="false" customHeight="false" outlineLevel="0" collapsed="false">
      <c r="A588" s="138"/>
      <c r="B588" s="139"/>
      <c r="C588" s="130"/>
      <c r="D588" s="140" t="b">
        <f aca="false">FALSE()</f>
        <v>0</v>
      </c>
      <c r="E588" s="116"/>
      <c r="F588" s="140" t="b">
        <f aca="false">FALSE()</f>
        <v>0</v>
      </c>
      <c r="G588" s="116"/>
      <c r="H588" s="116"/>
    </row>
    <row r="589" customFormat="false" ht="15.75" hidden="false" customHeight="false" outlineLevel="0" collapsed="false">
      <c r="A589" s="138"/>
      <c r="B589" s="139"/>
      <c r="C589" s="130"/>
      <c r="D589" s="140" t="b">
        <f aca="false">FALSE()</f>
        <v>0</v>
      </c>
      <c r="E589" s="116"/>
      <c r="F589" s="140" t="b">
        <f aca="false">FALSE()</f>
        <v>0</v>
      </c>
      <c r="G589" s="116"/>
      <c r="H589" s="116"/>
    </row>
    <row r="590" customFormat="false" ht="15.75" hidden="false" customHeight="false" outlineLevel="0" collapsed="false">
      <c r="A590" s="138"/>
      <c r="B590" s="139"/>
      <c r="C590" s="130"/>
      <c r="D590" s="140" t="b">
        <f aca="false">FALSE()</f>
        <v>0</v>
      </c>
      <c r="E590" s="116"/>
      <c r="F590" s="140" t="b">
        <f aca="false">FALSE()</f>
        <v>0</v>
      </c>
      <c r="G590" s="116"/>
      <c r="H590" s="116"/>
    </row>
    <row r="591" customFormat="false" ht="15.75" hidden="false" customHeight="false" outlineLevel="0" collapsed="false">
      <c r="A591" s="138"/>
      <c r="B591" s="139"/>
      <c r="C591" s="130"/>
      <c r="D591" s="140" t="b">
        <f aca="false">FALSE()</f>
        <v>0</v>
      </c>
      <c r="E591" s="116"/>
      <c r="F591" s="140" t="b">
        <f aca="false">FALSE()</f>
        <v>0</v>
      </c>
      <c r="G591" s="116"/>
      <c r="H591" s="116"/>
    </row>
    <row r="592" customFormat="false" ht="15.75" hidden="false" customHeight="false" outlineLevel="0" collapsed="false">
      <c r="A592" s="138"/>
      <c r="B592" s="139"/>
      <c r="C592" s="130"/>
      <c r="D592" s="140" t="b">
        <f aca="false">FALSE()</f>
        <v>0</v>
      </c>
      <c r="E592" s="116"/>
      <c r="F592" s="140" t="b">
        <f aca="false">FALSE()</f>
        <v>0</v>
      </c>
      <c r="G592" s="116"/>
      <c r="H592" s="116"/>
    </row>
    <row r="593" customFormat="false" ht="15.75" hidden="false" customHeight="false" outlineLevel="0" collapsed="false">
      <c r="A593" s="138"/>
      <c r="B593" s="139"/>
      <c r="C593" s="130"/>
      <c r="D593" s="140" t="b">
        <f aca="false">FALSE()</f>
        <v>0</v>
      </c>
      <c r="E593" s="116"/>
      <c r="F593" s="140" t="b">
        <f aca="false">FALSE()</f>
        <v>0</v>
      </c>
      <c r="G593" s="116"/>
      <c r="H593" s="116"/>
    </row>
    <row r="594" customFormat="false" ht="15.75" hidden="false" customHeight="false" outlineLevel="0" collapsed="false">
      <c r="A594" s="138"/>
      <c r="B594" s="139"/>
      <c r="C594" s="130"/>
      <c r="D594" s="140" t="b">
        <f aca="false">FALSE()</f>
        <v>0</v>
      </c>
      <c r="E594" s="116"/>
      <c r="F594" s="140" t="b">
        <f aca="false">FALSE()</f>
        <v>0</v>
      </c>
      <c r="G594" s="116"/>
      <c r="H594" s="116"/>
    </row>
    <row r="595" customFormat="false" ht="15.75" hidden="false" customHeight="false" outlineLevel="0" collapsed="false">
      <c r="A595" s="138"/>
      <c r="B595" s="139"/>
      <c r="C595" s="130"/>
      <c r="D595" s="140" t="b">
        <f aca="false">FALSE()</f>
        <v>0</v>
      </c>
      <c r="E595" s="116"/>
      <c r="F595" s="140" t="b">
        <f aca="false">FALSE()</f>
        <v>0</v>
      </c>
      <c r="G595" s="116"/>
      <c r="H595" s="116"/>
    </row>
    <row r="596" customFormat="false" ht="15.75" hidden="false" customHeight="false" outlineLevel="0" collapsed="false">
      <c r="A596" s="138"/>
      <c r="B596" s="139"/>
      <c r="C596" s="130"/>
      <c r="D596" s="140" t="b">
        <f aca="false">FALSE()</f>
        <v>0</v>
      </c>
      <c r="E596" s="116"/>
      <c r="F596" s="140" t="b">
        <f aca="false">FALSE()</f>
        <v>0</v>
      </c>
      <c r="G596" s="116"/>
      <c r="H596" s="116"/>
    </row>
    <row r="597" customFormat="false" ht="15.75" hidden="false" customHeight="false" outlineLevel="0" collapsed="false">
      <c r="A597" s="138"/>
      <c r="B597" s="139"/>
      <c r="C597" s="130"/>
      <c r="D597" s="140" t="b">
        <f aca="false">FALSE()</f>
        <v>0</v>
      </c>
      <c r="E597" s="116"/>
      <c r="F597" s="140" t="b">
        <f aca="false">FALSE()</f>
        <v>0</v>
      </c>
      <c r="G597" s="116"/>
      <c r="H597" s="116"/>
    </row>
    <row r="598" customFormat="false" ht="15.75" hidden="false" customHeight="false" outlineLevel="0" collapsed="false">
      <c r="A598" s="138"/>
      <c r="B598" s="139"/>
      <c r="C598" s="130"/>
      <c r="D598" s="140" t="b">
        <f aca="false">FALSE()</f>
        <v>0</v>
      </c>
      <c r="E598" s="116"/>
      <c r="F598" s="140" t="b">
        <f aca="false">FALSE()</f>
        <v>0</v>
      </c>
      <c r="G598" s="116"/>
      <c r="H598" s="116"/>
    </row>
    <row r="599" customFormat="false" ht="15.75" hidden="false" customHeight="false" outlineLevel="0" collapsed="false">
      <c r="A599" s="138"/>
      <c r="B599" s="139"/>
      <c r="C599" s="130"/>
      <c r="D599" s="140" t="b">
        <f aca="false">FALSE()</f>
        <v>0</v>
      </c>
      <c r="E599" s="116"/>
      <c r="F599" s="140" t="b">
        <f aca="false">FALSE()</f>
        <v>0</v>
      </c>
      <c r="G599" s="116"/>
      <c r="H599" s="116"/>
    </row>
    <row r="600" customFormat="false" ht="15.75" hidden="false" customHeight="false" outlineLevel="0" collapsed="false">
      <c r="A600" s="138"/>
      <c r="B600" s="139"/>
      <c r="C600" s="130"/>
      <c r="D600" s="140" t="b">
        <f aca="false">FALSE()</f>
        <v>0</v>
      </c>
      <c r="E600" s="116"/>
      <c r="F600" s="140" t="b">
        <f aca="false">FALSE()</f>
        <v>0</v>
      </c>
      <c r="G600" s="116"/>
      <c r="H600" s="116"/>
    </row>
    <row r="601" customFormat="false" ht="15.75" hidden="false" customHeight="false" outlineLevel="0" collapsed="false">
      <c r="A601" s="138"/>
      <c r="B601" s="139"/>
      <c r="C601" s="130"/>
      <c r="D601" s="140" t="b">
        <f aca="false">FALSE()</f>
        <v>0</v>
      </c>
      <c r="E601" s="116"/>
      <c r="F601" s="140" t="b">
        <f aca="false">FALSE()</f>
        <v>0</v>
      </c>
      <c r="G601" s="116"/>
      <c r="H601" s="116"/>
    </row>
    <row r="602" customFormat="false" ht="15.75" hidden="false" customHeight="false" outlineLevel="0" collapsed="false">
      <c r="A602" s="138"/>
      <c r="B602" s="139"/>
      <c r="C602" s="130"/>
      <c r="D602" s="140" t="b">
        <f aca="false">FALSE()</f>
        <v>0</v>
      </c>
      <c r="E602" s="116"/>
      <c r="F602" s="140" t="b">
        <f aca="false">FALSE()</f>
        <v>0</v>
      </c>
      <c r="G602" s="116"/>
      <c r="H602" s="116"/>
    </row>
    <row r="603" customFormat="false" ht="15.75" hidden="false" customHeight="false" outlineLevel="0" collapsed="false">
      <c r="A603" s="138"/>
      <c r="B603" s="139"/>
      <c r="C603" s="130"/>
      <c r="D603" s="140" t="b">
        <f aca="false">FALSE()</f>
        <v>0</v>
      </c>
      <c r="E603" s="116"/>
      <c r="F603" s="140" t="b">
        <f aca="false">FALSE()</f>
        <v>0</v>
      </c>
      <c r="G603" s="116"/>
      <c r="H603" s="116"/>
    </row>
    <row r="604" customFormat="false" ht="15.75" hidden="false" customHeight="false" outlineLevel="0" collapsed="false">
      <c r="A604" s="138"/>
      <c r="B604" s="139"/>
      <c r="C604" s="130"/>
      <c r="D604" s="140" t="b">
        <f aca="false">FALSE()</f>
        <v>0</v>
      </c>
      <c r="E604" s="116"/>
      <c r="F604" s="140" t="b">
        <f aca="false">FALSE()</f>
        <v>0</v>
      </c>
      <c r="G604" s="116"/>
      <c r="H604" s="116"/>
    </row>
    <row r="605" customFormat="false" ht="15.75" hidden="false" customHeight="false" outlineLevel="0" collapsed="false">
      <c r="A605" s="138"/>
      <c r="B605" s="139"/>
      <c r="C605" s="130"/>
      <c r="D605" s="140" t="b">
        <f aca="false">FALSE()</f>
        <v>0</v>
      </c>
      <c r="E605" s="116"/>
      <c r="F605" s="140" t="b">
        <f aca="false">FALSE()</f>
        <v>0</v>
      </c>
      <c r="G605" s="116"/>
      <c r="H605" s="116"/>
    </row>
    <row r="606" customFormat="false" ht="15.75" hidden="false" customHeight="false" outlineLevel="0" collapsed="false">
      <c r="A606" s="138"/>
      <c r="B606" s="139"/>
      <c r="C606" s="130"/>
      <c r="D606" s="140" t="b">
        <f aca="false">FALSE()</f>
        <v>0</v>
      </c>
      <c r="E606" s="116"/>
      <c r="F606" s="140" t="b">
        <f aca="false">FALSE()</f>
        <v>0</v>
      </c>
      <c r="G606" s="116"/>
      <c r="H606" s="116"/>
    </row>
    <row r="607" customFormat="false" ht="15.75" hidden="false" customHeight="false" outlineLevel="0" collapsed="false">
      <c r="A607" s="138"/>
      <c r="B607" s="139"/>
      <c r="C607" s="130"/>
      <c r="D607" s="140" t="b">
        <f aca="false">FALSE()</f>
        <v>0</v>
      </c>
      <c r="E607" s="116"/>
      <c r="F607" s="140" t="b">
        <f aca="false">FALSE()</f>
        <v>0</v>
      </c>
      <c r="G607" s="116"/>
      <c r="H607" s="116"/>
    </row>
    <row r="608" customFormat="false" ht="15.75" hidden="false" customHeight="false" outlineLevel="0" collapsed="false">
      <c r="A608" s="138"/>
      <c r="B608" s="139"/>
      <c r="C608" s="130"/>
      <c r="D608" s="140" t="b">
        <f aca="false">FALSE()</f>
        <v>0</v>
      </c>
      <c r="E608" s="116"/>
      <c r="F608" s="140" t="b">
        <f aca="false">FALSE()</f>
        <v>0</v>
      </c>
      <c r="G608" s="116"/>
      <c r="H608" s="116"/>
    </row>
    <row r="609" customFormat="false" ht="15.75" hidden="false" customHeight="false" outlineLevel="0" collapsed="false">
      <c r="A609" s="138"/>
      <c r="B609" s="139"/>
      <c r="C609" s="130"/>
      <c r="D609" s="140" t="b">
        <f aca="false">FALSE()</f>
        <v>0</v>
      </c>
      <c r="E609" s="116"/>
      <c r="F609" s="140" t="b">
        <f aca="false">FALSE()</f>
        <v>0</v>
      </c>
      <c r="G609" s="116"/>
      <c r="H609" s="116"/>
    </row>
    <row r="610" customFormat="false" ht="15.75" hidden="false" customHeight="false" outlineLevel="0" collapsed="false">
      <c r="A610" s="138"/>
      <c r="B610" s="139"/>
      <c r="C610" s="130"/>
      <c r="D610" s="140" t="b">
        <f aca="false">FALSE()</f>
        <v>0</v>
      </c>
      <c r="E610" s="116"/>
      <c r="F610" s="140" t="b">
        <f aca="false">FALSE()</f>
        <v>0</v>
      </c>
      <c r="G610" s="116"/>
      <c r="H610" s="116"/>
    </row>
    <row r="611" customFormat="false" ht="15.75" hidden="false" customHeight="false" outlineLevel="0" collapsed="false">
      <c r="A611" s="138"/>
      <c r="B611" s="139"/>
      <c r="C611" s="130"/>
      <c r="D611" s="140" t="b">
        <f aca="false">FALSE()</f>
        <v>0</v>
      </c>
      <c r="E611" s="116"/>
      <c r="F611" s="140" t="b">
        <f aca="false">FALSE()</f>
        <v>0</v>
      </c>
      <c r="G611" s="116"/>
      <c r="H611" s="116"/>
    </row>
    <row r="612" customFormat="false" ht="15.75" hidden="false" customHeight="false" outlineLevel="0" collapsed="false">
      <c r="A612" s="138"/>
      <c r="B612" s="139"/>
      <c r="C612" s="130"/>
      <c r="D612" s="140" t="b">
        <f aca="false">FALSE()</f>
        <v>0</v>
      </c>
      <c r="E612" s="116"/>
      <c r="F612" s="140" t="b">
        <f aca="false">FALSE()</f>
        <v>0</v>
      </c>
      <c r="G612" s="116"/>
      <c r="H612" s="116"/>
    </row>
    <row r="613" customFormat="false" ht="15.75" hidden="false" customHeight="false" outlineLevel="0" collapsed="false">
      <c r="A613" s="138"/>
      <c r="B613" s="139"/>
      <c r="C613" s="130"/>
      <c r="D613" s="140" t="b">
        <f aca="false">FALSE()</f>
        <v>0</v>
      </c>
      <c r="E613" s="116"/>
      <c r="F613" s="140" t="b">
        <f aca="false">FALSE()</f>
        <v>0</v>
      </c>
      <c r="G613" s="116"/>
      <c r="H613" s="116"/>
    </row>
    <row r="614" customFormat="false" ht="15.75" hidden="false" customHeight="false" outlineLevel="0" collapsed="false">
      <c r="A614" s="138"/>
      <c r="B614" s="139"/>
      <c r="C614" s="130"/>
      <c r="D614" s="140" t="b">
        <f aca="false">FALSE()</f>
        <v>0</v>
      </c>
      <c r="E614" s="116"/>
      <c r="F614" s="140" t="b">
        <f aca="false">FALSE()</f>
        <v>0</v>
      </c>
      <c r="G614" s="116"/>
      <c r="H614" s="116"/>
    </row>
    <row r="615" customFormat="false" ht="15.75" hidden="false" customHeight="false" outlineLevel="0" collapsed="false">
      <c r="A615" s="138"/>
      <c r="B615" s="139"/>
      <c r="C615" s="130"/>
      <c r="D615" s="140" t="b">
        <f aca="false">FALSE()</f>
        <v>0</v>
      </c>
      <c r="E615" s="116"/>
      <c r="F615" s="140" t="b">
        <f aca="false">FALSE()</f>
        <v>0</v>
      </c>
      <c r="G615" s="116"/>
      <c r="H615" s="116"/>
    </row>
    <row r="616" customFormat="false" ht="15.75" hidden="false" customHeight="false" outlineLevel="0" collapsed="false">
      <c r="A616" s="138"/>
      <c r="B616" s="139"/>
      <c r="C616" s="130"/>
      <c r="D616" s="140" t="b">
        <f aca="false">FALSE()</f>
        <v>0</v>
      </c>
      <c r="E616" s="116"/>
      <c r="F616" s="140" t="b">
        <f aca="false">FALSE()</f>
        <v>0</v>
      </c>
      <c r="G616" s="116"/>
      <c r="H616" s="116"/>
    </row>
    <row r="617" customFormat="false" ht="15.75" hidden="false" customHeight="false" outlineLevel="0" collapsed="false">
      <c r="A617" s="138"/>
      <c r="B617" s="139"/>
      <c r="C617" s="130"/>
      <c r="D617" s="140" t="b">
        <f aca="false">FALSE()</f>
        <v>0</v>
      </c>
      <c r="E617" s="116"/>
      <c r="F617" s="140" t="b">
        <f aca="false">FALSE()</f>
        <v>0</v>
      </c>
      <c r="G617" s="116"/>
      <c r="H617" s="116"/>
    </row>
    <row r="618" customFormat="false" ht="15.75" hidden="false" customHeight="false" outlineLevel="0" collapsed="false">
      <c r="A618" s="138"/>
      <c r="B618" s="139"/>
      <c r="C618" s="130"/>
      <c r="D618" s="140" t="b">
        <f aca="false">FALSE()</f>
        <v>0</v>
      </c>
      <c r="E618" s="116"/>
      <c r="F618" s="140" t="b">
        <f aca="false">FALSE()</f>
        <v>0</v>
      </c>
      <c r="G618" s="116"/>
      <c r="H618" s="116"/>
    </row>
    <row r="619" customFormat="false" ht="15.75" hidden="false" customHeight="false" outlineLevel="0" collapsed="false">
      <c r="A619" s="138"/>
      <c r="B619" s="139"/>
      <c r="C619" s="130"/>
      <c r="D619" s="140" t="b">
        <f aca="false">FALSE()</f>
        <v>0</v>
      </c>
      <c r="E619" s="116"/>
      <c r="F619" s="140" t="b">
        <f aca="false">FALSE()</f>
        <v>0</v>
      </c>
      <c r="G619" s="116"/>
      <c r="H619" s="116"/>
    </row>
    <row r="620" customFormat="false" ht="15.75" hidden="false" customHeight="false" outlineLevel="0" collapsed="false">
      <c r="A620" s="138"/>
      <c r="B620" s="139"/>
      <c r="C620" s="130"/>
      <c r="D620" s="140" t="b">
        <f aca="false">FALSE()</f>
        <v>0</v>
      </c>
      <c r="E620" s="116"/>
      <c r="F620" s="140" t="b">
        <f aca="false">FALSE()</f>
        <v>0</v>
      </c>
      <c r="G620" s="116"/>
      <c r="H620" s="116"/>
    </row>
    <row r="621" customFormat="false" ht="15.75" hidden="false" customHeight="false" outlineLevel="0" collapsed="false">
      <c r="A621" s="138"/>
      <c r="B621" s="139"/>
      <c r="C621" s="130"/>
      <c r="D621" s="140" t="b">
        <f aca="false">FALSE()</f>
        <v>0</v>
      </c>
      <c r="E621" s="116"/>
      <c r="F621" s="140" t="b">
        <f aca="false">FALSE()</f>
        <v>0</v>
      </c>
      <c r="G621" s="116"/>
      <c r="H621" s="116"/>
    </row>
    <row r="622" customFormat="false" ht="15.75" hidden="false" customHeight="false" outlineLevel="0" collapsed="false">
      <c r="A622" s="138"/>
      <c r="B622" s="139"/>
      <c r="C622" s="130"/>
      <c r="D622" s="140" t="b">
        <f aca="false">FALSE()</f>
        <v>0</v>
      </c>
      <c r="E622" s="116"/>
      <c r="F622" s="140" t="b">
        <f aca="false">FALSE()</f>
        <v>0</v>
      </c>
      <c r="G622" s="116"/>
      <c r="H622" s="116"/>
    </row>
    <row r="623" customFormat="false" ht="15.75" hidden="false" customHeight="false" outlineLevel="0" collapsed="false">
      <c r="A623" s="138"/>
      <c r="B623" s="139"/>
      <c r="C623" s="130"/>
      <c r="D623" s="140" t="b">
        <f aca="false">FALSE()</f>
        <v>0</v>
      </c>
      <c r="E623" s="116"/>
      <c r="F623" s="140" t="b">
        <f aca="false">FALSE()</f>
        <v>0</v>
      </c>
      <c r="G623" s="116"/>
      <c r="H623" s="116"/>
    </row>
    <row r="624" customFormat="false" ht="15.75" hidden="false" customHeight="false" outlineLevel="0" collapsed="false">
      <c r="A624" s="138"/>
      <c r="B624" s="139"/>
      <c r="C624" s="130"/>
      <c r="D624" s="140" t="b">
        <f aca="false">FALSE()</f>
        <v>0</v>
      </c>
      <c r="E624" s="116"/>
      <c r="F624" s="140" t="b">
        <f aca="false">FALSE()</f>
        <v>0</v>
      </c>
      <c r="G624" s="116"/>
      <c r="H624" s="116"/>
    </row>
    <row r="625" customFormat="false" ht="15.75" hidden="false" customHeight="false" outlineLevel="0" collapsed="false">
      <c r="A625" s="138"/>
      <c r="B625" s="139"/>
      <c r="C625" s="130"/>
      <c r="D625" s="140" t="b">
        <f aca="false">FALSE()</f>
        <v>0</v>
      </c>
      <c r="E625" s="116"/>
      <c r="F625" s="140" t="b">
        <f aca="false">FALSE()</f>
        <v>0</v>
      </c>
      <c r="G625" s="116"/>
      <c r="H625" s="116"/>
    </row>
    <row r="626" customFormat="false" ht="15.75" hidden="false" customHeight="false" outlineLevel="0" collapsed="false">
      <c r="A626" s="138"/>
      <c r="B626" s="139"/>
      <c r="C626" s="130"/>
      <c r="D626" s="140" t="b">
        <f aca="false">FALSE()</f>
        <v>0</v>
      </c>
      <c r="E626" s="116"/>
      <c r="F626" s="140" t="b">
        <f aca="false">FALSE()</f>
        <v>0</v>
      </c>
      <c r="G626" s="116"/>
      <c r="H626" s="116"/>
    </row>
    <row r="627" customFormat="false" ht="15.75" hidden="false" customHeight="false" outlineLevel="0" collapsed="false">
      <c r="A627" s="138"/>
      <c r="B627" s="139"/>
      <c r="C627" s="130"/>
      <c r="D627" s="140" t="b">
        <f aca="false">FALSE()</f>
        <v>0</v>
      </c>
      <c r="E627" s="116"/>
      <c r="F627" s="140" t="b">
        <f aca="false">FALSE()</f>
        <v>0</v>
      </c>
      <c r="G627" s="116"/>
      <c r="H627" s="116"/>
    </row>
    <row r="628" customFormat="false" ht="15.75" hidden="false" customHeight="false" outlineLevel="0" collapsed="false">
      <c r="A628" s="138"/>
      <c r="B628" s="139"/>
      <c r="C628" s="130"/>
      <c r="D628" s="140" t="b">
        <f aca="false">FALSE()</f>
        <v>0</v>
      </c>
      <c r="E628" s="116"/>
      <c r="F628" s="140" t="b">
        <f aca="false">FALSE()</f>
        <v>0</v>
      </c>
      <c r="G628" s="116"/>
      <c r="H628" s="116"/>
    </row>
    <row r="629" customFormat="false" ht="15.75" hidden="false" customHeight="false" outlineLevel="0" collapsed="false">
      <c r="A629" s="138"/>
      <c r="B629" s="139"/>
      <c r="C629" s="130"/>
      <c r="D629" s="140" t="b">
        <f aca="false">FALSE()</f>
        <v>0</v>
      </c>
      <c r="E629" s="116"/>
      <c r="F629" s="140" t="b">
        <f aca="false">FALSE()</f>
        <v>0</v>
      </c>
      <c r="G629" s="116"/>
      <c r="H629" s="116"/>
    </row>
    <row r="630" customFormat="false" ht="15.75" hidden="false" customHeight="false" outlineLevel="0" collapsed="false">
      <c r="A630" s="138"/>
      <c r="B630" s="139"/>
      <c r="C630" s="130"/>
      <c r="D630" s="140" t="b">
        <f aca="false">FALSE()</f>
        <v>0</v>
      </c>
      <c r="E630" s="116"/>
      <c r="F630" s="140" t="b">
        <f aca="false">FALSE()</f>
        <v>0</v>
      </c>
      <c r="G630" s="116"/>
      <c r="H630" s="116"/>
    </row>
    <row r="631" customFormat="false" ht="15.75" hidden="false" customHeight="false" outlineLevel="0" collapsed="false">
      <c r="A631" s="138"/>
      <c r="B631" s="139"/>
      <c r="C631" s="130"/>
      <c r="D631" s="140" t="b">
        <f aca="false">FALSE()</f>
        <v>0</v>
      </c>
      <c r="E631" s="116"/>
      <c r="F631" s="140" t="b">
        <f aca="false">FALSE()</f>
        <v>0</v>
      </c>
      <c r="G631" s="116"/>
      <c r="H631" s="116"/>
    </row>
    <row r="632" customFormat="false" ht="15.75" hidden="false" customHeight="false" outlineLevel="0" collapsed="false">
      <c r="A632" s="138"/>
      <c r="B632" s="139"/>
      <c r="C632" s="130"/>
      <c r="D632" s="140" t="b">
        <f aca="false">FALSE()</f>
        <v>0</v>
      </c>
      <c r="E632" s="116"/>
      <c r="F632" s="140" t="b">
        <f aca="false">FALSE()</f>
        <v>0</v>
      </c>
      <c r="G632" s="116"/>
      <c r="H632" s="116"/>
    </row>
    <row r="633" customFormat="false" ht="15.75" hidden="false" customHeight="false" outlineLevel="0" collapsed="false">
      <c r="A633" s="138"/>
      <c r="B633" s="139"/>
      <c r="C633" s="130"/>
      <c r="D633" s="140" t="b">
        <f aca="false">FALSE()</f>
        <v>0</v>
      </c>
      <c r="E633" s="116"/>
      <c r="F633" s="140" t="b">
        <f aca="false">FALSE()</f>
        <v>0</v>
      </c>
      <c r="G633" s="116"/>
      <c r="H633" s="116"/>
    </row>
    <row r="634" customFormat="false" ht="15.75" hidden="false" customHeight="false" outlineLevel="0" collapsed="false">
      <c r="A634" s="138"/>
      <c r="B634" s="139"/>
      <c r="C634" s="130"/>
      <c r="D634" s="140" t="b">
        <f aca="false">FALSE()</f>
        <v>0</v>
      </c>
      <c r="E634" s="116"/>
      <c r="F634" s="140" t="b">
        <f aca="false">FALSE()</f>
        <v>0</v>
      </c>
      <c r="G634" s="116"/>
      <c r="H634" s="116"/>
    </row>
    <row r="635" customFormat="false" ht="15.75" hidden="false" customHeight="false" outlineLevel="0" collapsed="false">
      <c r="A635" s="138"/>
      <c r="B635" s="139"/>
      <c r="C635" s="130"/>
      <c r="D635" s="140" t="b">
        <f aca="false">FALSE()</f>
        <v>0</v>
      </c>
      <c r="E635" s="116"/>
      <c r="F635" s="140" t="b">
        <f aca="false">FALSE()</f>
        <v>0</v>
      </c>
      <c r="G635" s="116"/>
      <c r="H635" s="116"/>
    </row>
    <row r="636" customFormat="false" ht="15.75" hidden="false" customHeight="false" outlineLevel="0" collapsed="false">
      <c r="A636" s="138"/>
      <c r="B636" s="139"/>
      <c r="C636" s="130"/>
      <c r="D636" s="140" t="b">
        <f aca="false">FALSE()</f>
        <v>0</v>
      </c>
      <c r="E636" s="116"/>
      <c r="F636" s="140" t="b">
        <f aca="false">FALSE()</f>
        <v>0</v>
      </c>
      <c r="G636" s="116"/>
      <c r="H636" s="116"/>
    </row>
    <row r="637" customFormat="false" ht="15.75" hidden="false" customHeight="false" outlineLevel="0" collapsed="false">
      <c r="A637" s="138"/>
      <c r="B637" s="139"/>
      <c r="C637" s="130"/>
      <c r="D637" s="140" t="b">
        <f aca="false">FALSE()</f>
        <v>0</v>
      </c>
      <c r="E637" s="116"/>
      <c r="F637" s="140" t="b">
        <f aca="false">FALSE()</f>
        <v>0</v>
      </c>
      <c r="G637" s="116"/>
      <c r="H637" s="116"/>
    </row>
    <row r="638" customFormat="false" ht="15.75" hidden="false" customHeight="false" outlineLevel="0" collapsed="false">
      <c r="A638" s="138"/>
      <c r="B638" s="139"/>
      <c r="C638" s="130"/>
      <c r="D638" s="140" t="b">
        <f aca="false">FALSE()</f>
        <v>0</v>
      </c>
      <c r="E638" s="116"/>
      <c r="F638" s="140" t="b">
        <f aca="false">FALSE()</f>
        <v>0</v>
      </c>
      <c r="G638" s="116"/>
      <c r="H638" s="116"/>
    </row>
    <row r="639" customFormat="false" ht="15.75" hidden="false" customHeight="false" outlineLevel="0" collapsed="false">
      <c r="A639" s="138"/>
      <c r="B639" s="139"/>
      <c r="C639" s="130"/>
      <c r="D639" s="140" t="b">
        <f aca="false">FALSE()</f>
        <v>0</v>
      </c>
      <c r="E639" s="116"/>
      <c r="F639" s="140" t="b">
        <f aca="false">FALSE()</f>
        <v>0</v>
      </c>
      <c r="G639" s="116"/>
      <c r="H639" s="116"/>
    </row>
    <row r="640" customFormat="false" ht="15.75" hidden="false" customHeight="false" outlineLevel="0" collapsed="false">
      <c r="A640" s="138"/>
      <c r="B640" s="139"/>
      <c r="C640" s="130"/>
      <c r="D640" s="140" t="b">
        <f aca="false">FALSE()</f>
        <v>0</v>
      </c>
      <c r="E640" s="116"/>
      <c r="F640" s="140" t="b">
        <f aca="false">FALSE()</f>
        <v>0</v>
      </c>
      <c r="G640" s="116"/>
      <c r="H640" s="116"/>
    </row>
    <row r="641" customFormat="false" ht="15.75" hidden="false" customHeight="false" outlineLevel="0" collapsed="false">
      <c r="A641" s="138"/>
      <c r="B641" s="139"/>
      <c r="C641" s="130"/>
      <c r="D641" s="140" t="b">
        <f aca="false">FALSE()</f>
        <v>0</v>
      </c>
      <c r="E641" s="116"/>
      <c r="F641" s="140" t="b">
        <f aca="false">FALSE()</f>
        <v>0</v>
      </c>
      <c r="G641" s="116"/>
      <c r="H641" s="116"/>
    </row>
    <row r="642" customFormat="false" ht="15.75" hidden="false" customHeight="false" outlineLevel="0" collapsed="false">
      <c r="A642" s="138"/>
      <c r="B642" s="139"/>
      <c r="C642" s="130"/>
      <c r="D642" s="140" t="b">
        <f aca="false">FALSE()</f>
        <v>0</v>
      </c>
      <c r="E642" s="116"/>
      <c r="F642" s="140" t="b">
        <f aca="false">FALSE()</f>
        <v>0</v>
      </c>
      <c r="G642" s="116"/>
      <c r="H642" s="116"/>
    </row>
    <row r="643" customFormat="false" ht="15.75" hidden="false" customHeight="false" outlineLevel="0" collapsed="false">
      <c r="A643" s="138"/>
      <c r="B643" s="139"/>
      <c r="C643" s="130"/>
      <c r="D643" s="140" t="b">
        <f aca="false">FALSE()</f>
        <v>0</v>
      </c>
      <c r="E643" s="116"/>
      <c r="F643" s="140" t="b">
        <f aca="false">FALSE()</f>
        <v>0</v>
      </c>
      <c r="G643" s="116"/>
      <c r="H643" s="116"/>
    </row>
    <row r="644" customFormat="false" ht="15.75" hidden="false" customHeight="false" outlineLevel="0" collapsed="false">
      <c r="A644" s="138"/>
      <c r="B644" s="139"/>
      <c r="C644" s="130"/>
      <c r="D644" s="140" t="b">
        <f aca="false">FALSE()</f>
        <v>0</v>
      </c>
      <c r="E644" s="116"/>
      <c r="F644" s="140" t="b">
        <f aca="false">FALSE()</f>
        <v>0</v>
      </c>
      <c r="G644" s="116"/>
      <c r="H644" s="116"/>
    </row>
    <row r="645" customFormat="false" ht="15.75" hidden="false" customHeight="false" outlineLevel="0" collapsed="false">
      <c r="A645" s="138"/>
      <c r="B645" s="139"/>
      <c r="C645" s="130"/>
      <c r="D645" s="140" t="b">
        <f aca="false">FALSE()</f>
        <v>0</v>
      </c>
      <c r="E645" s="116"/>
      <c r="F645" s="140" t="b">
        <f aca="false">FALSE()</f>
        <v>0</v>
      </c>
      <c r="G645" s="116"/>
      <c r="H645" s="116"/>
    </row>
    <row r="646" customFormat="false" ht="15.75" hidden="false" customHeight="false" outlineLevel="0" collapsed="false">
      <c r="A646" s="138"/>
      <c r="B646" s="139"/>
      <c r="C646" s="130"/>
      <c r="D646" s="140" t="b">
        <f aca="false">FALSE()</f>
        <v>0</v>
      </c>
      <c r="E646" s="116"/>
      <c r="F646" s="140" t="b">
        <f aca="false">FALSE()</f>
        <v>0</v>
      </c>
      <c r="G646" s="116"/>
      <c r="H646" s="116"/>
    </row>
    <row r="647" customFormat="false" ht="15.75" hidden="false" customHeight="false" outlineLevel="0" collapsed="false">
      <c r="A647" s="138"/>
      <c r="B647" s="139"/>
      <c r="C647" s="130"/>
      <c r="D647" s="140" t="b">
        <f aca="false">FALSE()</f>
        <v>0</v>
      </c>
      <c r="E647" s="116"/>
      <c r="F647" s="140" t="b">
        <f aca="false">FALSE()</f>
        <v>0</v>
      </c>
      <c r="G647" s="116"/>
      <c r="H647" s="116"/>
    </row>
    <row r="648" customFormat="false" ht="15.75" hidden="false" customHeight="false" outlineLevel="0" collapsed="false">
      <c r="A648" s="138"/>
      <c r="B648" s="139"/>
      <c r="C648" s="130"/>
      <c r="D648" s="140" t="b">
        <f aca="false">FALSE()</f>
        <v>0</v>
      </c>
      <c r="E648" s="116"/>
      <c r="F648" s="140" t="b">
        <f aca="false">FALSE()</f>
        <v>0</v>
      </c>
      <c r="G648" s="116"/>
      <c r="H648" s="116"/>
    </row>
    <row r="649" customFormat="false" ht="15.75" hidden="false" customHeight="false" outlineLevel="0" collapsed="false">
      <c r="A649" s="138"/>
      <c r="B649" s="139"/>
      <c r="C649" s="130"/>
      <c r="D649" s="140" t="b">
        <f aca="false">FALSE()</f>
        <v>0</v>
      </c>
      <c r="E649" s="116"/>
      <c r="F649" s="140" t="b">
        <f aca="false">FALSE()</f>
        <v>0</v>
      </c>
      <c r="G649" s="116"/>
      <c r="H649" s="116"/>
    </row>
    <row r="650" customFormat="false" ht="15.75" hidden="false" customHeight="false" outlineLevel="0" collapsed="false">
      <c r="A650" s="138"/>
      <c r="B650" s="139"/>
      <c r="C650" s="130"/>
      <c r="D650" s="140" t="b">
        <f aca="false">FALSE()</f>
        <v>0</v>
      </c>
      <c r="E650" s="116"/>
      <c r="F650" s="140" t="b">
        <f aca="false">FALSE()</f>
        <v>0</v>
      </c>
      <c r="G650" s="116"/>
      <c r="H650" s="116"/>
    </row>
    <row r="651" customFormat="false" ht="15.75" hidden="false" customHeight="false" outlineLevel="0" collapsed="false">
      <c r="A651" s="138"/>
      <c r="B651" s="139"/>
      <c r="C651" s="130"/>
      <c r="D651" s="140" t="b">
        <f aca="false">FALSE()</f>
        <v>0</v>
      </c>
      <c r="E651" s="116"/>
      <c r="F651" s="140" t="b">
        <f aca="false">FALSE()</f>
        <v>0</v>
      </c>
      <c r="G651" s="116"/>
      <c r="H651" s="116"/>
    </row>
    <row r="652" customFormat="false" ht="15.75" hidden="false" customHeight="false" outlineLevel="0" collapsed="false">
      <c r="A652" s="138"/>
      <c r="B652" s="139"/>
      <c r="C652" s="130"/>
      <c r="D652" s="140" t="b">
        <f aca="false">FALSE()</f>
        <v>0</v>
      </c>
      <c r="E652" s="116"/>
      <c r="F652" s="140" t="b">
        <f aca="false">FALSE()</f>
        <v>0</v>
      </c>
      <c r="G652" s="116"/>
      <c r="H652" s="116"/>
    </row>
    <row r="653" customFormat="false" ht="15.75" hidden="false" customHeight="false" outlineLevel="0" collapsed="false">
      <c r="A653" s="138"/>
      <c r="B653" s="139"/>
      <c r="C653" s="130"/>
      <c r="D653" s="140" t="b">
        <f aca="false">FALSE()</f>
        <v>0</v>
      </c>
      <c r="E653" s="116"/>
      <c r="F653" s="140" t="b">
        <f aca="false">FALSE()</f>
        <v>0</v>
      </c>
      <c r="G653" s="116"/>
      <c r="H653" s="116"/>
    </row>
    <row r="654" customFormat="false" ht="15.75" hidden="false" customHeight="false" outlineLevel="0" collapsed="false">
      <c r="A654" s="138"/>
      <c r="B654" s="139"/>
      <c r="C654" s="130"/>
      <c r="D654" s="140" t="b">
        <f aca="false">FALSE()</f>
        <v>0</v>
      </c>
      <c r="E654" s="116"/>
      <c r="F654" s="140" t="b">
        <f aca="false">FALSE()</f>
        <v>0</v>
      </c>
      <c r="G654" s="116"/>
      <c r="H654" s="116"/>
    </row>
    <row r="655" customFormat="false" ht="15.75" hidden="false" customHeight="false" outlineLevel="0" collapsed="false">
      <c r="A655" s="138"/>
      <c r="B655" s="139"/>
      <c r="C655" s="130"/>
      <c r="D655" s="140" t="b">
        <f aca="false">FALSE()</f>
        <v>0</v>
      </c>
      <c r="E655" s="116"/>
      <c r="F655" s="140" t="b">
        <f aca="false">FALSE()</f>
        <v>0</v>
      </c>
      <c r="G655" s="116"/>
      <c r="H655" s="116"/>
    </row>
    <row r="656" customFormat="false" ht="15.75" hidden="false" customHeight="false" outlineLevel="0" collapsed="false">
      <c r="A656" s="138"/>
      <c r="B656" s="139"/>
      <c r="C656" s="130"/>
      <c r="D656" s="140" t="b">
        <f aca="false">FALSE()</f>
        <v>0</v>
      </c>
      <c r="E656" s="116"/>
      <c r="F656" s="140" t="b">
        <f aca="false">FALSE()</f>
        <v>0</v>
      </c>
      <c r="G656" s="116"/>
      <c r="H656" s="116"/>
    </row>
    <row r="657" customFormat="false" ht="15.75" hidden="false" customHeight="false" outlineLevel="0" collapsed="false">
      <c r="A657" s="138"/>
      <c r="B657" s="139"/>
      <c r="C657" s="130"/>
      <c r="D657" s="140" t="b">
        <f aca="false">FALSE()</f>
        <v>0</v>
      </c>
      <c r="E657" s="116"/>
      <c r="F657" s="140" t="b">
        <f aca="false">FALSE()</f>
        <v>0</v>
      </c>
      <c r="G657" s="116"/>
      <c r="H657" s="116"/>
    </row>
    <row r="658" customFormat="false" ht="15.75" hidden="false" customHeight="false" outlineLevel="0" collapsed="false">
      <c r="A658" s="138"/>
      <c r="B658" s="139"/>
      <c r="C658" s="130"/>
      <c r="D658" s="140" t="b">
        <f aca="false">FALSE()</f>
        <v>0</v>
      </c>
      <c r="E658" s="116"/>
      <c r="F658" s="140" t="b">
        <f aca="false">FALSE()</f>
        <v>0</v>
      </c>
      <c r="G658" s="116"/>
      <c r="H658" s="116"/>
    </row>
    <row r="659" customFormat="false" ht="15.75" hidden="false" customHeight="false" outlineLevel="0" collapsed="false">
      <c r="A659" s="138"/>
      <c r="B659" s="139"/>
      <c r="C659" s="130"/>
      <c r="D659" s="140" t="b">
        <f aca="false">FALSE()</f>
        <v>0</v>
      </c>
      <c r="E659" s="116"/>
      <c r="F659" s="140" t="b">
        <f aca="false">FALSE()</f>
        <v>0</v>
      </c>
      <c r="G659" s="116"/>
      <c r="H659" s="116"/>
    </row>
    <row r="660" customFormat="false" ht="15.75" hidden="false" customHeight="false" outlineLevel="0" collapsed="false">
      <c r="A660" s="138"/>
      <c r="B660" s="139"/>
      <c r="C660" s="130"/>
      <c r="D660" s="140" t="b">
        <f aca="false">FALSE()</f>
        <v>0</v>
      </c>
      <c r="E660" s="116"/>
      <c r="F660" s="140" t="b">
        <f aca="false">FALSE()</f>
        <v>0</v>
      </c>
      <c r="G660" s="116"/>
      <c r="H660" s="116"/>
    </row>
    <row r="661" customFormat="false" ht="15.75" hidden="false" customHeight="false" outlineLevel="0" collapsed="false">
      <c r="A661" s="138"/>
      <c r="B661" s="139"/>
      <c r="C661" s="130"/>
      <c r="D661" s="140" t="b">
        <f aca="false">FALSE()</f>
        <v>0</v>
      </c>
      <c r="E661" s="116"/>
      <c r="F661" s="140" t="b">
        <f aca="false">FALSE()</f>
        <v>0</v>
      </c>
      <c r="G661" s="116"/>
      <c r="H661" s="116"/>
    </row>
    <row r="662" customFormat="false" ht="15.75" hidden="false" customHeight="false" outlineLevel="0" collapsed="false">
      <c r="A662" s="138"/>
      <c r="B662" s="139"/>
      <c r="C662" s="130"/>
      <c r="D662" s="140" t="b">
        <f aca="false">FALSE()</f>
        <v>0</v>
      </c>
      <c r="E662" s="116"/>
      <c r="F662" s="140" t="b">
        <f aca="false">FALSE()</f>
        <v>0</v>
      </c>
      <c r="G662" s="116"/>
      <c r="H662" s="116"/>
    </row>
    <row r="663" customFormat="false" ht="15.75" hidden="false" customHeight="false" outlineLevel="0" collapsed="false">
      <c r="A663" s="138"/>
      <c r="B663" s="139"/>
      <c r="C663" s="130"/>
      <c r="D663" s="140" t="b">
        <f aca="false">FALSE()</f>
        <v>0</v>
      </c>
      <c r="E663" s="116"/>
      <c r="F663" s="140" t="b">
        <f aca="false">FALSE()</f>
        <v>0</v>
      </c>
      <c r="G663" s="116"/>
      <c r="H663" s="116"/>
    </row>
    <row r="664" customFormat="false" ht="15.75" hidden="false" customHeight="false" outlineLevel="0" collapsed="false">
      <c r="A664" s="138"/>
      <c r="B664" s="139"/>
      <c r="C664" s="130"/>
      <c r="D664" s="140" t="b">
        <f aca="false">FALSE()</f>
        <v>0</v>
      </c>
      <c r="E664" s="116"/>
      <c r="F664" s="140" t="b">
        <f aca="false">FALSE()</f>
        <v>0</v>
      </c>
      <c r="G664" s="116"/>
      <c r="H664" s="116"/>
    </row>
    <row r="665" customFormat="false" ht="15.75" hidden="false" customHeight="false" outlineLevel="0" collapsed="false">
      <c r="A665" s="138"/>
      <c r="B665" s="139"/>
      <c r="C665" s="130"/>
      <c r="D665" s="140" t="b">
        <f aca="false">FALSE()</f>
        <v>0</v>
      </c>
      <c r="E665" s="116"/>
      <c r="F665" s="140" t="b">
        <f aca="false">FALSE()</f>
        <v>0</v>
      </c>
      <c r="G665" s="116"/>
      <c r="H665" s="116"/>
    </row>
    <row r="666" customFormat="false" ht="15.75" hidden="false" customHeight="false" outlineLevel="0" collapsed="false">
      <c r="A666" s="138"/>
      <c r="B666" s="139"/>
      <c r="C666" s="130"/>
      <c r="D666" s="140" t="b">
        <f aca="false">FALSE()</f>
        <v>0</v>
      </c>
      <c r="E666" s="116"/>
      <c r="F666" s="140" t="b">
        <f aca="false">FALSE()</f>
        <v>0</v>
      </c>
      <c r="G666" s="116"/>
      <c r="H666" s="116"/>
    </row>
    <row r="667" customFormat="false" ht="15.75" hidden="false" customHeight="false" outlineLevel="0" collapsed="false">
      <c r="A667" s="138"/>
      <c r="B667" s="139"/>
      <c r="C667" s="130"/>
      <c r="D667" s="140" t="b">
        <f aca="false">FALSE()</f>
        <v>0</v>
      </c>
      <c r="E667" s="116"/>
      <c r="F667" s="140" t="b">
        <f aca="false">FALSE()</f>
        <v>0</v>
      </c>
      <c r="G667" s="116"/>
      <c r="H667" s="116"/>
    </row>
    <row r="668" customFormat="false" ht="15.75" hidden="false" customHeight="false" outlineLevel="0" collapsed="false">
      <c r="A668" s="138"/>
      <c r="B668" s="139"/>
      <c r="C668" s="130"/>
      <c r="D668" s="140" t="b">
        <f aca="false">FALSE()</f>
        <v>0</v>
      </c>
      <c r="E668" s="116"/>
      <c r="F668" s="140" t="b">
        <f aca="false">FALSE()</f>
        <v>0</v>
      </c>
      <c r="G668" s="116"/>
      <c r="H668" s="116"/>
    </row>
    <row r="669" customFormat="false" ht="15.75" hidden="false" customHeight="false" outlineLevel="0" collapsed="false">
      <c r="A669" s="138"/>
      <c r="B669" s="139"/>
      <c r="C669" s="130"/>
      <c r="D669" s="140" t="b">
        <f aca="false">FALSE()</f>
        <v>0</v>
      </c>
      <c r="E669" s="116"/>
      <c r="F669" s="140" t="b">
        <f aca="false">FALSE()</f>
        <v>0</v>
      </c>
      <c r="G669" s="116"/>
      <c r="H669" s="116"/>
    </row>
    <row r="670" customFormat="false" ht="15.75" hidden="false" customHeight="false" outlineLevel="0" collapsed="false">
      <c r="A670" s="138"/>
      <c r="B670" s="139"/>
      <c r="C670" s="130"/>
      <c r="D670" s="140" t="b">
        <f aca="false">FALSE()</f>
        <v>0</v>
      </c>
      <c r="E670" s="116"/>
      <c r="F670" s="140" t="b">
        <f aca="false">FALSE()</f>
        <v>0</v>
      </c>
      <c r="G670" s="116"/>
      <c r="H670" s="116"/>
    </row>
    <row r="671" customFormat="false" ht="15.75" hidden="false" customHeight="false" outlineLevel="0" collapsed="false">
      <c r="A671" s="138"/>
      <c r="B671" s="139"/>
      <c r="C671" s="130"/>
      <c r="D671" s="140" t="b">
        <f aca="false">FALSE()</f>
        <v>0</v>
      </c>
      <c r="E671" s="116"/>
      <c r="F671" s="140" t="b">
        <f aca="false">FALSE()</f>
        <v>0</v>
      </c>
      <c r="G671" s="116"/>
      <c r="H671" s="116"/>
    </row>
    <row r="672" customFormat="false" ht="15.75" hidden="false" customHeight="false" outlineLevel="0" collapsed="false">
      <c r="A672" s="138"/>
      <c r="B672" s="139"/>
      <c r="C672" s="130"/>
      <c r="D672" s="140" t="b">
        <f aca="false">FALSE()</f>
        <v>0</v>
      </c>
      <c r="E672" s="116"/>
      <c r="F672" s="140" t="b">
        <f aca="false">FALSE()</f>
        <v>0</v>
      </c>
      <c r="G672" s="116"/>
      <c r="H672" s="116"/>
    </row>
    <row r="673" customFormat="false" ht="15.75" hidden="false" customHeight="false" outlineLevel="0" collapsed="false">
      <c r="A673" s="138"/>
      <c r="B673" s="139"/>
      <c r="C673" s="130"/>
      <c r="D673" s="140" t="b">
        <f aca="false">FALSE()</f>
        <v>0</v>
      </c>
      <c r="E673" s="116"/>
      <c r="F673" s="140" t="b">
        <f aca="false">FALSE()</f>
        <v>0</v>
      </c>
      <c r="G673" s="116"/>
      <c r="H673" s="116"/>
    </row>
    <row r="674" customFormat="false" ht="15.75" hidden="false" customHeight="false" outlineLevel="0" collapsed="false">
      <c r="A674" s="138"/>
      <c r="B674" s="139"/>
      <c r="C674" s="130"/>
      <c r="D674" s="140" t="b">
        <f aca="false">FALSE()</f>
        <v>0</v>
      </c>
      <c r="E674" s="116"/>
      <c r="F674" s="140" t="b">
        <f aca="false">FALSE()</f>
        <v>0</v>
      </c>
      <c r="G674" s="116"/>
      <c r="H674" s="116"/>
    </row>
    <row r="675" customFormat="false" ht="15.75" hidden="false" customHeight="false" outlineLevel="0" collapsed="false">
      <c r="A675" s="138"/>
      <c r="B675" s="139"/>
      <c r="C675" s="130"/>
      <c r="D675" s="140" t="b">
        <f aca="false">FALSE()</f>
        <v>0</v>
      </c>
      <c r="E675" s="116"/>
      <c r="F675" s="140" t="b">
        <f aca="false">FALSE()</f>
        <v>0</v>
      </c>
      <c r="G675" s="116"/>
      <c r="H675" s="116"/>
    </row>
    <row r="676" customFormat="false" ht="15.75" hidden="false" customHeight="false" outlineLevel="0" collapsed="false">
      <c r="A676" s="138"/>
      <c r="B676" s="139"/>
      <c r="C676" s="130"/>
      <c r="D676" s="140" t="b">
        <f aca="false">FALSE()</f>
        <v>0</v>
      </c>
      <c r="E676" s="116"/>
      <c r="F676" s="140" t="b">
        <f aca="false">FALSE()</f>
        <v>0</v>
      </c>
      <c r="G676" s="116"/>
      <c r="H676" s="116"/>
    </row>
    <row r="677" customFormat="false" ht="15.75" hidden="false" customHeight="false" outlineLevel="0" collapsed="false">
      <c r="A677" s="138"/>
      <c r="B677" s="139"/>
      <c r="C677" s="130"/>
      <c r="D677" s="140" t="b">
        <f aca="false">FALSE()</f>
        <v>0</v>
      </c>
      <c r="E677" s="116"/>
      <c r="F677" s="140" t="b">
        <f aca="false">FALSE()</f>
        <v>0</v>
      </c>
      <c r="G677" s="116"/>
      <c r="H677" s="116"/>
    </row>
    <row r="678" customFormat="false" ht="15.75" hidden="false" customHeight="false" outlineLevel="0" collapsed="false">
      <c r="A678" s="138"/>
      <c r="B678" s="139"/>
      <c r="C678" s="130"/>
      <c r="D678" s="140" t="b">
        <f aca="false">FALSE()</f>
        <v>0</v>
      </c>
      <c r="E678" s="116"/>
      <c r="F678" s="140" t="b">
        <f aca="false">FALSE()</f>
        <v>0</v>
      </c>
      <c r="G678" s="116"/>
      <c r="H678" s="116"/>
    </row>
    <row r="679" customFormat="false" ht="15.75" hidden="false" customHeight="false" outlineLevel="0" collapsed="false">
      <c r="A679" s="138"/>
      <c r="B679" s="139"/>
      <c r="C679" s="130"/>
      <c r="D679" s="140" t="b">
        <f aca="false">FALSE()</f>
        <v>0</v>
      </c>
      <c r="E679" s="116"/>
      <c r="F679" s="140" t="b">
        <f aca="false">FALSE()</f>
        <v>0</v>
      </c>
      <c r="G679" s="116"/>
      <c r="H679" s="116"/>
    </row>
    <row r="680" customFormat="false" ht="15.75" hidden="false" customHeight="false" outlineLevel="0" collapsed="false">
      <c r="A680" s="138"/>
      <c r="B680" s="139"/>
      <c r="C680" s="130"/>
      <c r="D680" s="140" t="b">
        <f aca="false">FALSE()</f>
        <v>0</v>
      </c>
      <c r="E680" s="116"/>
      <c r="F680" s="140" t="b">
        <f aca="false">FALSE()</f>
        <v>0</v>
      </c>
      <c r="G680" s="116"/>
      <c r="H680" s="116"/>
    </row>
    <row r="681" customFormat="false" ht="15.75" hidden="false" customHeight="false" outlineLevel="0" collapsed="false">
      <c r="A681" s="138"/>
      <c r="B681" s="139"/>
      <c r="C681" s="130"/>
      <c r="D681" s="140" t="b">
        <f aca="false">FALSE()</f>
        <v>0</v>
      </c>
      <c r="E681" s="116"/>
      <c r="F681" s="140" t="b">
        <f aca="false">FALSE()</f>
        <v>0</v>
      </c>
      <c r="G681" s="116"/>
      <c r="H681" s="116"/>
    </row>
    <row r="682" customFormat="false" ht="15.75" hidden="false" customHeight="false" outlineLevel="0" collapsed="false">
      <c r="A682" s="138"/>
      <c r="B682" s="139"/>
      <c r="C682" s="130"/>
      <c r="D682" s="140" t="b">
        <f aca="false">FALSE()</f>
        <v>0</v>
      </c>
      <c r="E682" s="116"/>
      <c r="F682" s="140" t="b">
        <f aca="false">FALSE()</f>
        <v>0</v>
      </c>
      <c r="G682" s="116"/>
      <c r="H682" s="116"/>
    </row>
    <row r="683" customFormat="false" ht="15.75" hidden="false" customHeight="false" outlineLevel="0" collapsed="false">
      <c r="A683" s="138"/>
      <c r="B683" s="139"/>
      <c r="C683" s="130"/>
      <c r="D683" s="140" t="b">
        <f aca="false">FALSE()</f>
        <v>0</v>
      </c>
      <c r="E683" s="116"/>
      <c r="F683" s="140" t="b">
        <f aca="false">FALSE()</f>
        <v>0</v>
      </c>
      <c r="G683" s="116"/>
      <c r="H683" s="116"/>
    </row>
    <row r="684" customFormat="false" ht="15.75" hidden="false" customHeight="false" outlineLevel="0" collapsed="false">
      <c r="A684" s="138"/>
      <c r="B684" s="139"/>
      <c r="C684" s="130"/>
      <c r="D684" s="140" t="b">
        <f aca="false">FALSE()</f>
        <v>0</v>
      </c>
      <c r="E684" s="116"/>
      <c r="F684" s="140" t="b">
        <f aca="false">FALSE()</f>
        <v>0</v>
      </c>
      <c r="G684" s="116"/>
      <c r="H684" s="116"/>
    </row>
    <row r="685" customFormat="false" ht="15.75" hidden="false" customHeight="false" outlineLevel="0" collapsed="false">
      <c r="A685" s="138"/>
      <c r="B685" s="139"/>
      <c r="C685" s="130"/>
      <c r="D685" s="140" t="b">
        <f aca="false">FALSE()</f>
        <v>0</v>
      </c>
      <c r="E685" s="116"/>
      <c r="F685" s="140" t="b">
        <f aca="false">FALSE()</f>
        <v>0</v>
      </c>
      <c r="G685" s="116"/>
      <c r="H685" s="116"/>
    </row>
    <row r="686" customFormat="false" ht="15.75" hidden="false" customHeight="false" outlineLevel="0" collapsed="false">
      <c r="A686" s="138"/>
      <c r="B686" s="139"/>
      <c r="C686" s="130"/>
      <c r="D686" s="140" t="b">
        <f aca="false">FALSE()</f>
        <v>0</v>
      </c>
      <c r="E686" s="116"/>
      <c r="F686" s="140" t="b">
        <f aca="false">FALSE()</f>
        <v>0</v>
      </c>
      <c r="G686" s="116"/>
      <c r="H686" s="116"/>
    </row>
    <row r="687" customFormat="false" ht="15.75" hidden="false" customHeight="false" outlineLevel="0" collapsed="false">
      <c r="A687" s="138"/>
      <c r="B687" s="139"/>
      <c r="C687" s="130"/>
      <c r="D687" s="140" t="b">
        <f aca="false">FALSE()</f>
        <v>0</v>
      </c>
      <c r="E687" s="116"/>
      <c r="F687" s="140" t="b">
        <f aca="false">FALSE()</f>
        <v>0</v>
      </c>
      <c r="G687" s="116"/>
      <c r="H687" s="116"/>
    </row>
    <row r="688" customFormat="false" ht="15.75" hidden="false" customHeight="false" outlineLevel="0" collapsed="false">
      <c r="A688" s="138"/>
      <c r="B688" s="139"/>
      <c r="C688" s="130"/>
      <c r="D688" s="140" t="b">
        <f aca="false">FALSE()</f>
        <v>0</v>
      </c>
      <c r="E688" s="116"/>
      <c r="F688" s="140" t="b">
        <f aca="false">FALSE()</f>
        <v>0</v>
      </c>
      <c r="G688" s="116"/>
      <c r="H688" s="116"/>
    </row>
    <row r="689" customFormat="false" ht="15.75" hidden="false" customHeight="false" outlineLevel="0" collapsed="false">
      <c r="A689" s="138"/>
      <c r="B689" s="139"/>
      <c r="C689" s="130"/>
      <c r="D689" s="140" t="b">
        <f aca="false">FALSE()</f>
        <v>0</v>
      </c>
      <c r="E689" s="116"/>
      <c r="F689" s="140" t="b">
        <f aca="false">FALSE()</f>
        <v>0</v>
      </c>
      <c r="G689" s="116"/>
      <c r="H689" s="116"/>
    </row>
    <row r="690" customFormat="false" ht="15.75" hidden="false" customHeight="false" outlineLevel="0" collapsed="false">
      <c r="A690" s="138"/>
      <c r="B690" s="139"/>
      <c r="C690" s="130"/>
      <c r="D690" s="140" t="b">
        <f aca="false">FALSE()</f>
        <v>0</v>
      </c>
      <c r="E690" s="116"/>
      <c r="F690" s="140" t="b">
        <f aca="false">FALSE()</f>
        <v>0</v>
      </c>
      <c r="G690" s="116"/>
      <c r="H690" s="116"/>
    </row>
    <row r="691" customFormat="false" ht="15.75" hidden="false" customHeight="false" outlineLevel="0" collapsed="false">
      <c r="A691" s="138"/>
      <c r="B691" s="139"/>
      <c r="C691" s="130"/>
      <c r="D691" s="140" t="b">
        <f aca="false">FALSE()</f>
        <v>0</v>
      </c>
      <c r="E691" s="116"/>
      <c r="F691" s="140" t="b">
        <f aca="false">FALSE()</f>
        <v>0</v>
      </c>
      <c r="G691" s="116"/>
      <c r="H691" s="116"/>
    </row>
    <row r="692" customFormat="false" ht="15.75" hidden="false" customHeight="false" outlineLevel="0" collapsed="false">
      <c r="A692" s="138"/>
      <c r="B692" s="139"/>
      <c r="C692" s="130"/>
      <c r="D692" s="140" t="b">
        <f aca="false">FALSE()</f>
        <v>0</v>
      </c>
      <c r="E692" s="116"/>
      <c r="F692" s="140" t="b">
        <f aca="false">FALSE()</f>
        <v>0</v>
      </c>
      <c r="G692" s="116"/>
      <c r="H692" s="116"/>
    </row>
    <row r="693" customFormat="false" ht="15.75" hidden="false" customHeight="false" outlineLevel="0" collapsed="false">
      <c r="A693" s="138"/>
      <c r="B693" s="139"/>
      <c r="C693" s="130"/>
      <c r="D693" s="140" t="b">
        <f aca="false">FALSE()</f>
        <v>0</v>
      </c>
      <c r="E693" s="116"/>
      <c r="F693" s="140" t="b">
        <f aca="false">FALSE()</f>
        <v>0</v>
      </c>
      <c r="G693" s="116"/>
      <c r="H693" s="116"/>
    </row>
    <row r="694" customFormat="false" ht="15.75" hidden="false" customHeight="false" outlineLevel="0" collapsed="false">
      <c r="A694" s="138"/>
      <c r="B694" s="139"/>
      <c r="C694" s="130"/>
      <c r="D694" s="140" t="b">
        <f aca="false">FALSE()</f>
        <v>0</v>
      </c>
      <c r="E694" s="116"/>
      <c r="F694" s="140" t="b">
        <f aca="false">FALSE()</f>
        <v>0</v>
      </c>
      <c r="G694" s="116"/>
      <c r="H694" s="116"/>
    </row>
    <row r="695" customFormat="false" ht="15.75" hidden="false" customHeight="false" outlineLevel="0" collapsed="false">
      <c r="A695" s="138"/>
      <c r="B695" s="139"/>
      <c r="C695" s="130"/>
      <c r="D695" s="140" t="b">
        <f aca="false">FALSE()</f>
        <v>0</v>
      </c>
      <c r="E695" s="116"/>
      <c r="F695" s="140" t="b">
        <f aca="false">FALSE()</f>
        <v>0</v>
      </c>
      <c r="G695" s="116"/>
      <c r="H695" s="116"/>
    </row>
    <row r="696" customFormat="false" ht="15.75" hidden="false" customHeight="false" outlineLevel="0" collapsed="false">
      <c r="A696" s="138"/>
      <c r="B696" s="139"/>
      <c r="C696" s="130"/>
      <c r="D696" s="140" t="b">
        <f aca="false">FALSE()</f>
        <v>0</v>
      </c>
      <c r="E696" s="116"/>
      <c r="F696" s="140" t="b">
        <f aca="false">FALSE()</f>
        <v>0</v>
      </c>
      <c r="G696" s="116"/>
      <c r="H696" s="116"/>
    </row>
    <row r="697" customFormat="false" ht="15.75" hidden="false" customHeight="false" outlineLevel="0" collapsed="false">
      <c r="A697" s="138"/>
      <c r="B697" s="139"/>
      <c r="C697" s="130"/>
      <c r="D697" s="140" t="b">
        <f aca="false">FALSE()</f>
        <v>0</v>
      </c>
      <c r="E697" s="116"/>
      <c r="F697" s="140" t="b">
        <f aca="false">FALSE()</f>
        <v>0</v>
      </c>
      <c r="G697" s="116"/>
      <c r="H697" s="116"/>
    </row>
    <row r="698" customFormat="false" ht="15.75" hidden="false" customHeight="false" outlineLevel="0" collapsed="false">
      <c r="A698" s="138"/>
      <c r="B698" s="139"/>
      <c r="C698" s="130"/>
      <c r="D698" s="140" t="b">
        <f aca="false">FALSE()</f>
        <v>0</v>
      </c>
      <c r="E698" s="116"/>
      <c r="F698" s="140" t="b">
        <f aca="false">FALSE()</f>
        <v>0</v>
      </c>
      <c r="G698" s="116"/>
      <c r="H698" s="116"/>
    </row>
    <row r="699" customFormat="false" ht="15.75" hidden="false" customHeight="false" outlineLevel="0" collapsed="false">
      <c r="A699" s="138"/>
      <c r="B699" s="139"/>
      <c r="C699" s="130"/>
      <c r="D699" s="140" t="b">
        <f aca="false">FALSE()</f>
        <v>0</v>
      </c>
      <c r="E699" s="116"/>
      <c r="F699" s="140" t="b">
        <f aca="false">FALSE()</f>
        <v>0</v>
      </c>
      <c r="G699" s="116"/>
      <c r="H699" s="116"/>
    </row>
    <row r="700" customFormat="false" ht="15.75" hidden="false" customHeight="false" outlineLevel="0" collapsed="false">
      <c r="A700" s="138"/>
      <c r="B700" s="139"/>
      <c r="C700" s="130"/>
      <c r="D700" s="140" t="b">
        <f aca="false">FALSE()</f>
        <v>0</v>
      </c>
      <c r="E700" s="116"/>
      <c r="F700" s="140" t="b">
        <f aca="false">FALSE()</f>
        <v>0</v>
      </c>
      <c r="G700" s="116"/>
      <c r="H700" s="116"/>
    </row>
    <row r="701" customFormat="false" ht="15.75" hidden="false" customHeight="false" outlineLevel="0" collapsed="false">
      <c r="A701" s="138"/>
      <c r="B701" s="139"/>
      <c r="C701" s="130"/>
      <c r="D701" s="140" t="b">
        <f aca="false">FALSE()</f>
        <v>0</v>
      </c>
      <c r="E701" s="116"/>
      <c r="F701" s="140" t="b">
        <f aca="false">FALSE()</f>
        <v>0</v>
      </c>
      <c r="G701" s="116"/>
      <c r="H701" s="116"/>
    </row>
    <row r="702" customFormat="false" ht="15.75" hidden="false" customHeight="false" outlineLevel="0" collapsed="false">
      <c r="A702" s="138"/>
      <c r="B702" s="139"/>
      <c r="C702" s="130"/>
      <c r="D702" s="140" t="b">
        <f aca="false">FALSE()</f>
        <v>0</v>
      </c>
      <c r="E702" s="116"/>
      <c r="F702" s="140" t="b">
        <f aca="false">FALSE()</f>
        <v>0</v>
      </c>
      <c r="G702" s="116"/>
      <c r="H702" s="116"/>
    </row>
    <row r="703" customFormat="false" ht="15.75" hidden="false" customHeight="false" outlineLevel="0" collapsed="false">
      <c r="A703" s="138"/>
      <c r="B703" s="139"/>
      <c r="C703" s="130"/>
      <c r="D703" s="140" t="b">
        <f aca="false">FALSE()</f>
        <v>0</v>
      </c>
      <c r="E703" s="116"/>
      <c r="F703" s="140" t="b">
        <f aca="false">FALSE()</f>
        <v>0</v>
      </c>
      <c r="G703" s="116"/>
      <c r="H703" s="116"/>
    </row>
    <row r="704" customFormat="false" ht="15.75" hidden="false" customHeight="false" outlineLevel="0" collapsed="false">
      <c r="A704" s="138"/>
      <c r="B704" s="139"/>
      <c r="C704" s="130"/>
      <c r="D704" s="140" t="b">
        <f aca="false">FALSE()</f>
        <v>0</v>
      </c>
      <c r="E704" s="116"/>
      <c r="F704" s="140" t="b">
        <f aca="false">FALSE()</f>
        <v>0</v>
      </c>
      <c r="G704" s="116"/>
      <c r="H704" s="116"/>
    </row>
    <row r="705" customFormat="false" ht="15.75" hidden="false" customHeight="false" outlineLevel="0" collapsed="false">
      <c r="A705" s="138"/>
      <c r="B705" s="139"/>
      <c r="C705" s="130"/>
      <c r="D705" s="140" t="b">
        <f aca="false">FALSE()</f>
        <v>0</v>
      </c>
      <c r="E705" s="116"/>
      <c r="F705" s="140" t="b">
        <f aca="false">FALSE()</f>
        <v>0</v>
      </c>
      <c r="G705" s="116"/>
      <c r="H705" s="116"/>
    </row>
    <row r="706" customFormat="false" ht="15.75" hidden="false" customHeight="false" outlineLevel="0" collapsed="false">
      <c r="A706" s="138"/>
      <c r="B706" s="139"/>
      <c r="C706" s="130"/>
      <c r="D706" s="140" t="b">
        <f aca="false">FALSE()</f>
        <v>0</v>
      </c>
      <c r="E706" s="116"/>
      <c r="F706" s="140" t="b">
        <f aca="false">FALSE()</f>
        <v>0</v>
      </c>
      <c r="G706" s="116"/>
      <c r="H706" s="116"/>
    </row>
    <row r="707" customFormat="false" ht="15.75" hidden="false" customHeight="false" outlineLevel="0" collapsed="false">
      <c r="A707" s="138"/>
      <c r="B707" s="139"/>
      <c r="C707" s="130"/>
      <c r="D707" s="140" t="b">
        <f aca="false">FALSE()</f>
        <v>0</v>
      </c>
      <c r="E707" s="116"/>
      <c r="F707" s="140" t="b">
        <f aca="false">FALSE()</f>
        <v>0</v>
      </c>
      <c r="G707" s="116"/>
      <c r="H707" s="116"/>
    </row>
    <row r="708" customFormat="false" ht="15.75" hidden="false" customHeight="false" outlineLevel="0" collapsed="false">
      <c r="A708" s="138"/>
      <c r="B708" s="139"/>
      <c r="C708" s="130"/>
      <c r="D708" s="140" t="b">
        <f aca="false">FALSE()</f>
        <v>0</v>
      </c>
      <c r="E708" s="116"/>
      <c r="F708" s="140" t="b">
        <f aca="false">FALSE()</f>
        <v>0</v>
      </c>
      <c r="G708" s="116"/>
      <c r="H708" s="116"/>
    </row>
    <row r="709" customFormat="false" ht="15.75" hidden="false" customHeight="false" outlineLevel="0" collapsed="false">
      <c r="A709" s="138"/>
      <c r="B709" s="139"/>
      <c r="C709" s="130"/>
      <c r="D709" s="140" t="b">
        <f aca="false">FALSE()</f>
        <v>0</v>
      </c>
      <c r="E709" s="116"/>
      <c r="F709" s="140" t="b">
        <f aca="false">FALSE()</f>
        <v>0</v>
      </c>
      <c r="G709" s="116"/>
      <c r="H709" s="116"/>
    </row>
    <row r="710" customFormat="false" ht="15.75" hidden="false" customHeight="false" outlineLevel="0" collapsed="false">
      <c r="A710" s="138"/>
      <c r="B710" s="139"/>
      <c r="C710" s="130"/>
      <c r="D710" s="140" t="b">
        <f aca="false">FALSE()</f>
        <v>0</v>
      </c>
      <c r="E710" s="116"/>
      <c r="F710" s="140" t="b">
        <f aca="false">FALSE()</f>
        <v>0</v>
      </c>
      <c r="G710" s="116"/>
      <c r="H710" s="116"/>
    </row>
    <row r="711" customFormat="false" ht="15.75" hidden="false" customHeight="false" outlineLevel="0" collapsed="false">
      <c r="A711" s="138"/>
      <c r="B711" s="139"/>
      <c r="C711" s="130"/>
      <c r="D711" s="140" t="b">
        <f aca="false">FALSE()</f>
        <v>0</v>
      </c>
      <c r="E711" s="116"/>
      <c r="F711" s="140" t="b">
        <f aca="false">FALSE()</f>
        <v>0</v>
      </c>
      <c r="G711" s="116"/>
      <c r="H711" s="116"/>
    </row>
    <row r="712" customFormat="false" ht="15.75" hidden="false" customHeight="false" outlineLevel="0" collapsed="false">
      <c r="A712" s="138"/>
      <c r="B712" s="139"/>
      <c r="C712" s="130"/>
      <c r="D712" s="140" t="b">
        <f aca="false">FALSE()</f>
        <v>0</v>
      </c>
      <c r="E712" s="116"/>
      <c r="F712" s="140" t="b">
        <f aca="false">FALSE()</f>
        <v>0</v>
      </c>
      <c r="G712" s="116"/>
      <c r="H712" s="116"/>
    </row>
    <row r="713" customFormat="false" ht="15.75" hidden="false" customHeight="false" outlineLevel="0" collapsed="false">
      <c r="A713" s="138"/>
      <c r="B713" s="139"/>
      <c r="C713" s="130"/>
      <c r="D713" s="140" t="b">
        <f aca="false">FALSE()</f>
        <v>0</v>
      </c>
      <c r="E713" s="116"/>
      <c r="F713" s="140" t="b">
        <f aca="false">FALSE()</f>
        <v>0</v>
      </c>
      <c r="G713" s="116"/>
      <c r="H713" s="116"/>
    </row>
    <row r="714" customFormat="false" ht="15.75" hidden="false" customHeight="false" outlineLevel="0" collapsed="false">
      <c r="A714" s="138"/>
      <c r="B714" s="139"/>
      <c r="C714" s="130"/>
      <c r="D714" s="140" t="b">
        <f aca="false">FALSE()</f>
        <v>0</v>
      </c>
      <c r="E714" s="116"/>
      <c r="F714" s="140" t="b">
        <f aca="false">FALSE()</f>
        <v>0</v>
      </c>
      <c r="G714" s="116"/>
      <c r="H714" s="116"/>
    </row>
    <row r="715" customFormat="false" ht="15.75" hidden="false" customHeight="false" outlineLevel="0" collapsed="false">
      <c r="A715" s="138"/>
      <c r="B715" s="139"/>
      <c r="C715" s="130"/>
      <c r="D715" s="140" t="b">
        <f aca="false">FALSE()</f>
        <v>0</v>
      </c>
      <c r="E715" s="116"/>
      <c r="F715" s="140" t="b">
        <f aca="false">FALSE()</f>
        <v>0</v>
      </c>
      <c r="G715" s="116"/>
      <c r="H715" s="116"/>
    </row>
    <row r="716" customFormat="false" ht="15.75" hidden="false" customHeight="false" outlineLevel="0" collapsed="false">
      <c r="A716" s="138"/>
      <c r="B716" s="139"/>
      <c r="C716" s="130"/>
      <c r="D716" s="140" t="b">
        <f aca="false">FALSE()</f>
        <v>0</v>
      </c>
      <c r="E716" s="116"/>
      <c r="F716" s="140" t="b">
        <f aca="false">FALSE()</f>
        <v>0</v>
      </c>
      <c r="G716" s="116"/>
      <c r="H716" s="116"/>
    </row>
    <row r="717" customFormat="false" ht="15.75" hidden="false" customHeight="false" outlineLevel="0" collapsed="false">
      <c r="A717" s="138"/>
      <c r="B717" s="139"/>
      <c r="C717" s="130"/>
      <c r="D717" s="140" t="b">
        <f aca="false">FALSE()</f>
        <v>0</v>
      </c>
      <c r="E717" s="116"/>
      <c r="F717" s="140" t="b">
        <f aca="false">FALSE()</f>
        <v>0</v>
      </c>
      <c r="G717" s="116"/>
      <c r="H717" s="116"/>
    </row>
    <row r="718" customFormat="false" ht="15.75" hidden="false" customHeight="false" outlineLevel="0" collapsed="false">
      <c r="A718" s="138"/>
      <c r="B718" s="139"/>
      <c r="C718" s="130"/>
      <c r="D718" s="140" t="b">
        <f aca="false">FALSE()</f>
        <v>0</v>
      </c>
      <c r="E718" s="116"/>
      <c r="F718" s="140" t="b">
        <f aca="false">FALSE()</f>
        <v>0</v>
      </c>
      <c r="G718" s="116"/>
      <c r="H718" s="116"/>
    </row>
    <row r="719" customFormat="false" ht="15.75" hidden="false" customHeight="false" outlineLevel="0" collapsed="false">
      <c r="A719" s="138"/>
      <c r="B719" s="139"/>
      <c r="C719" s="130"/>
      <c r="D719" s="140" t="b">
        <f aca="false">FALSE()</f>
        <v>0</v>
      </c>
      <c r="E719" s="116"/>
      <c r="F719" s="140" t="b">
        <f aca="false">FALSE()</f>
        <v>0</v>
      </c>
      <c r="G719" s="116"/>
      <c r="H719" s="116"/>
    </row>
    <row r="720" customFormat="false" ht="15.75" hidden="false" customHeight="false" outlineLevel="0" collapsed="false">
      <c r="A720" s="138"/>
      <c r="B720" s="139"/>
      <c r="C720" s="130"/>
      <c r="D720" s="140" t="b">
        <f aca="false">FALSE()</f>
        <v>0</v>
      </c>
      <c r="E720" s="116"/>
      <c r="F720" s="140" t="b">
        <f aca="false">FALSE()</f>
        <v>0</v>
      </c>
      <c r="G720" s="116"/>
      <c r="H720" s="116"/>
    </row>
    <row r="721" customFormat="false" ht="15.75" hidden="false" customHeight="false" outlineLevel="0" collapsed="false">
      <c r="A721" s="138"/>
      <c r="B721" s="139"/>
      <c r="C721" s="130"/>
      <c r="D721" s="140" t="b">
        <f aca="false">FALSE()</f>
        <v>0</v>
      </c>
      <c r="E721" s="116"/>
      <c r="F721" s="140" t="b">
        <f aca="false">FALSE()</f>
        <v>0</v>
      </c>
      <c r="G721" s="116"/>
      <c r="H721" s="116"/>
    </row>
    <row r="722" customFormat="false" ht="15.75" hidden="false" customHeight="false" outlineLevel="0" collapsed="false">
      <c r="A722" s="138"/>
      <c r="B722" s="139"/>
      <c r="C722" s="130"/>
      <c r="D722" s="140" t="b">
        <f aca="false">FALSE()</f>
        <v>0</v>
      </c>
      <c r="E722" s="116"/>
      <c r="F722" s="140" t="b">
        <f aca="false">FALSE()</f>
        <v>0</v>
      </c>
      <c r="G722" s="116"/>
      <c r="H722" s="116"/>
    </row>
    <row r="723" customFormat="false" ht="15.75" hidden="false" customHeight="false" outlineLevel="0" collapsed="false">
      <c r="A723" s="138"/>
      <c r="B723" s="139"/>
      <c r="C723" s="130"/>
      <c r="D723" s="140" t="b">
        <f aca="false">FALSE()</f>
        <v>0</v>
      </c>
      <c r="E723" s="116"/>
      <c r="F723" s="140" t="b">
        <f aca="false">FALSE()</f>
        <v>0</v>
      </c>
      <c r="G723" s="116"/>
      <c r="H723" s="116"/>
    </row>
    <row r="724" customFormat="false" ht="15.75" hidden="false" customHeight="false" outlineLevel="0" collapsed="false">
      <c r="A724" s="138"/>
      <c r="B724" s="139"/>
      <c r="C724" s="130"/>
      <c r="D724" s="140" t="b">
        <f aca="false">FALSE()</f>
        <v>0</v>
      </c>
      <c r="E724" s="116"/>
      <c r="F724" s="140" t="b">
        <f aca="false">FALSE()</f>
        <v>0</v>
      </c>
      <c r="G724" s="116"/>
      <c r="H724" s="116"/>
    </row>
    <row r="725" customFormat="false" ht="15.75" hidden="false" customHeight="false" outlineLevel="0" collapsed="false">
      <c r="A725" s="138"/>
      <c r="B725" s="139"/>
      <c r="C725" s="130"/>
      <c r="D725" s="140" t="b">
        <f aca="false">FALSE()</f>
        <v>0</v>
      </c>
      <c r="E725" s="116"/>
      <c r="F725" s="140" t="b">
        <f aca="false">FALSE()</f>
        <v>0</v>
      </c>
      <c r="G725" s="116"/>
      <c r="H725" s="116"/>
    </row>
    <row r="726" customFormat="false" ht="15.75" hidden="false" customHeight="false" outlineLevel="0" collapsed="false">
      <c r="A726" s="138"/>
      <c r="B726" s="139"/>
      <c r="C726" s="130"/>
      <c r="D726" s="140" t="b">
        <f aca="false">FALSE()</f>
        <v>0</v>
      </c>
      <c r="E726" s="116"/>
      <c r="F726" s="140" t="b">
        <f aca="false">FALSE()</f>
        <v>0</v>
      </c>
      <c r="G726" s="116"/>
      <c r="H726" s="116"/>
    </row>
    <row r="727" customFormat="false" ht="15.75" hidden="false" customHeight="false" outlineLevel="0" collapsed="false">
      <c r="A727" s="138"/>
      <c r="B727" s="139"/>
      <c r="C727" s="130"/>
      <c r="D727" s="140" t="b">
        <f aca="false">FALSE()</f>
        <v>0</v>
      </c>
      <c r="E727" s="116"/>
      <c r="F727" s="140" t="b">
        <f aca="false">FALSE()</f>
        <v>0</v>
      </c>
      <c r="G727" s="116"/>
      <c r="H727" s="116"/>
    </row>
    <row r="728" customFormat="false" ht="15.75" hidden="false" customHeight="false" outlineLevel="0" collapsed="false">
      <c r="A728" s="138"/>
      <c r="B728" s="139"/>
      <c r="C728" s="130"/>
      <c r="D728" s="140" t="b">
        <f aca="false">FALSE()</f>
        <v>0</v>
      </c>
      <c r="E728" s="116"/>
      <c r="F728" s="140" t="b">
        <f aca="false">FALSE()</f>
        <v>0</v>
      </c>
      <c r="G728" s="116"/>
      <c r="H728" s="116"/>
    </row>
    <row r="729" customFormat="false" ht="15.75" hidden="false" customHeight="false" outlineLevel="0" collapsed="false">
      <c r="A729" s="138"/>
      <c r="B729" s="139"/>
      <c r="C729" s="130"/>
      <c r="D729" s="140" t="b">
        <f aca="false">FALSE()</f>
        <v>0</v>
      </c>
      <c r="E729" s="116"/>
      <c r="F729" s="140" t="b">
        <f aca="false">FALSE()</f>
        <v>0</v>
      </c>
      <c r="G729" s="116"/>
      <c r="H729" s="116"/>
    </row>
    <row r="730" customFormat="false" ht="15.75" hidden="false" customHeight="false" outlineLevel="0" collapsed="false">
      <c r="A730" s="138"/>
      <c r="B730" s="139"/>
      <c r="C730" s="130"/>
      <c r="D730" s="140" t="b">
        <f aca="false">FALSE()</f>
        <v>0</v>
      </c>
      <c r="E730" s="116"/>
      <c r="F730" s="140" t="b">
        <f aca="false">FALSE()</f>
        <v>0</v>
      </c>
      <c r="G730" s="116"/>
      <c r="H730" s="116"/>
    </row>
    <row r="731" customFormat="false" ht="15.75" hidden="false" customHeight="false" outlineLevel="0" collapsed="false">
      <c r="A731" s="138"/>
      <c r="B731" s="139"/>
      <c r="C731" s="130"/>
      <c r="D731" s="140" t="b">
        <f aca="false">FALSE()</f>
        <v>0</v>
      </c>
      <c r="E731" s="116"/>
      <c r="F731" s="140" t="b">
        <f aca="false">FALSE()</f>
        <v>0</v>
      </c>
      <c r="G731" s="116"/>
      <c r="H731" s="116"/>
    </row>
    <row r="732" customFormat="false" ht="15.75" hidden="false" customHeight="false" outlineLevel="0" collapsed="false">
      <c r="A732" s="138"/>
      <c r="B732" s="139"/>
      <c r="C732" s="130"/>
      <c r="D732" s="140" t="b">
        <f aca="false">FALSE()</f>
        <v>0</v>
      </c>
      <c r="E732" s="116"/>
      <c r="F732" s="140" t="b">
        <f aca="false">FALSE()</f>
        <v>0</v>
      </c>
      <c r="G732" s="116"/>
      <c r="H732" s="116"/>
    </row>
    <row r="733" customFormat="false" ht="15.75" hidden="false" customHeight="false" outlineLevel="0" collapsed="false">
      <c r="A733" s="138"/>
      <c r="B733" s="139"/>
      <c r="C733" s="130"/>
      <c r="D733" s="140" t="b">
        <f aca="false">FALSE()</f>
        <v>0</v>
      </c>
      <c r="E733" s="116"/>
      <c r="F733" s="140" t="b">
        <f aca="false">FALSE()</f>
        <v>0</v>
      </c>
      <c r="G733" s="116"/>
      <c r="H733" s="116"/>
    </row>
    <row r="734" customFormat="false" ht="15.75" hidden="false" customHeight="false" outlineLevel="0" collapsed="false">
      <c r="A734" s="138"/>
      <c r="B734" s="139"/>
      <c r="C734" s="130"/>
      <c r="D734" s="140" t="b">
        <f aca="false">FALSE()</f>
        <v>0</v>
      </c>
      <c r="E734" s="116"/>
      <c r="F734" s="140" t="b">
        <f aca="false">FALSE()</f>
        <v>0</v>
      </c>
      <c r="G734" s="116"/>
      <c r="H734" s="116"/>
    </row>
    <row r="735" customFormat="false" ht="15.75" hidden="false" customHeight="false" outlineLevel="0" collapsed="false">
      <c r="A735" s="138"/>
      <c r="B735" s="139"/>
      <c r="C735" s="130"/>
      <c r="D735" s="140" t="b">
        <f aca="false">FALSE()</f>
        <v>0</v>
      </c>
      <c r="E735" s="116"/>
      <c r="F735" s="140" t="b">
        <f aca="false">FALSE()</f>
        <v>0</v>
      </c>
      <c r="G735" s="116"/>
      <c r="H735" s="116"/>
    </row>
    <row r="736" customFormat="false" ht="15.75" hidden="false" customHeight="false" outlineLevel="0" collapsed="false">
      <c r="A736" s="138"/>
      <c r="B736" s="139"/>
      <c r="C736" s="130"/>
      <c r="D736" s="140" t="b">
        <f aca="false">FALSE()</f>
        <v>0</v>
      </c>
      <c r="E736" s="116"/>
      <c r="F736" s="140" t="b">
        <f aca="false">FALSE()</f>
        <v>0</v>
      </c>
      <c r="G736" s="116"/>
      <c r="H736" s="116"/>
    </row>
    <row r="737" customFormat="false" ht="15.75" hidden="false" customHeight="false" outlineLevel="0" collapsed="false">
      <c r="A737" s="138"/>
      <c r="B737" s="139"/>
      <c r="C737" s="130"/>
      <c r="D737" s="140" t="b">
        <f aca="false">FALSE()</f>
        <v>0</v>
      </c>
      <c r="E737" s="116"/>
      <c r="F737" s="140" t="b">
        <f aca="false">FALSE()</f>
        <v>0</v>
      </c>
      <c r="G737" s="116"/>
      <c r="H737" s="116"/>
    </row>
    <row r="738" customFormat="false" ht="15.75" hidden="false" customHeight="false" outlineLevel="0" collapsed="false">
      <c r="A738" s="138"/>
      <c r="B738" s="139"/>
      <c r="C738" s="130"/>
      <c r="D738" s="140" t="b">
        <f aca="false">FALSE()</f>
        <v>0</v>
      </c>
      <c r="E738" s="116"/>
      <c r="F738" s="140" t="b">
        <f aca="false">FALSE()</f>
        <v>0</v>
      </c>
      <c r="G738" s="116"/>
      <c r="H738" s="116"/>
    </row>
    <row r="739" customFormat="false" ht="15.75" hidden="false" customHeight="false" outlineLevel="0" collapsed="false">
      <c r="A739" s="138"/>
      <c r="B739" s="139"/>
      <c r="C739" s="130"/>
      <c r="D739" s="140" t="b">
        <f aca="false">FALSE()</f>
        <v>0</v>
      </c>
      <c r="E739" s="116"/>
      <c r="F739" s="140" t="b">
        <f aca="false">FALSE()</f>
        <v>0</v>
      </c>
      <c r="G739" s="116"/>
      <c r="H739" s="116"/>
    </row>
    <row r="740" customFormat="false" ht="15.75" hidden="false" customHeight="false" outlineLevel="0" collapsed="false">
      <c r="A740" s="138"/>
      <c r="B740" s="139"/>
      <c r="C740" s="130"/>
      <c r="D740" s="140" t="b">
        <f aca="false">FALSE()</f>
        <v>0</v>
      </c>
      <c r="E740" s="116"/>
      <c r="F740" s="140" t="b">
        <f aca="false">FALSE()</f>
        <v>0</v>
      </c>
      <c r="G740" s="116"/>
      <c r="H740" s="116"/>
    </row>
    <row r="741" customFormat="false" ht="15.75" hidden="false" customHeight="false" outlineLevel="0" collapsed="false">
      <c r="A741" s="138"/>
      <c r="B741" s="139"/>
      <c r="C741" s="130"/>
      <c r="D741" s="140" t="b">
        <f aca="false">FALSE()</f>
        <v>0</v>
      </c>
      <c r="E741" s="116"/>
      <c r="F741" s="140" t="b">
        <f aca="false">FALSE()</f>
        <v>0</v>
      </c>
      <c r="G741" s="116"/>
      <c r="H741" s="116"/>
    </row>
    <row r="742" customFormat="false" ht="15.75" hidden="false" customHeight="false" outlineLevel="0" collapsed="false">
      <c r="A742" s="138"/>
      <c r="B742" s="139"/>
      <c r="C742" s="130"/>
      <c r="D742" s="140" t="b">
        <f aca="false">FALSE()</f>
        <v>0</v>
      </c>
      <c r="E742" s="116"/>
      <c r="F742" s="140" t="b">
        <f aca="false">FALSE()</f>
        <v>0</v>
      </c>
      <c r="G742" s="116"/>
      <c r="H742" s="116"/>
    </row>
    <row r="743" customFormat="false" ht="15.75" hidden="false" customHeight="false" outlineLevel="0" collapsed="false">
      <c r="A743" s="138"/>
      <c r="B743" s="139"/>
      <c r="C743" s="130"/>
      <c r="D743" s="140" t="b">
        <f aca="false">FALSE()</f>
        <v>0</v>
      </c>
      <c r="E743" s="116"/>
      <c r="F743" s="140" t="b">
        <f aca="false">FALSE()</f>
        <v>0</v>
      </c>
      <c r="G743" s="116"/>
      <c r="H743" s="116"/>
    </row>
    <row r="744" customFormat="false" ht="15.75" hidden="false" customHeight="false" outlineLevel="0" collapsed="false">
      <c r="A744" s="138"/>
      <c r="B744" s="139"/>
      <c r="C744" s="130"/>
      <c r="D744" s="140" t="b">
        <f aca="false">FALSE()</f>
        <v>0</v>
      </c>
      <c r="E744" s="116"/>
      <c r="F744" s="140" t="b">
        <f aca="false">FALSE()</f>
        <v>0</v>
      </c>
      <c r="G744" s="116"/>
      <c r="H744" s="116"/>
    </row>
    <row r="745" customFormat="false" ht="15.75" hidden="false" customHeight="false" outlineLevel="0" collapsed="false">
      <c r="A745" s="138"/>
      <c r="B745" s="139"/>
      <c r="C745" s="130"/>
      <c r="D745" s="140" t="b">
        <f aca="false">FALSE()</f>
        <v>0</v>
      </c>
      <c r="E745" s="116"/>
      <c r="F745" s="140" t="b">
        <f aca="false">FALSE()</f>
        <v>0</v>
      </c>
      <c r="G745" s="116"/>
      <c r="H745" s="116"/>
    </row>
    <row r="746" customFormat="false" ht="15.75" hidden="false" customHeight="false" outlineLevel="0" collapsed="false">
      <c r="A746" s="138"/>
      <c r="B746" s="139"/>
      <c r="C746" s="130"/>
      <c r="D746" s="140" t="b">
        <f aca="false">FALSE()</f>
        <v>0</v>
      </c>
      <c r="E746" s="116"/>
      <c r="F746" s="140" t="b">
        <f aca="false">FALSE()</f>
        <v>0</v>
      </c>
      <c r="G746" s="116"/>
      <c r="H746" s="116"/>
    </row>
    <row r="747" customFormat="false" ht="15.75" hidden="false" customHeight="false" outlineLevel="0" collapsed="false">
      <c r="A747" s="138"/>
      <c r="B747" s="139"/>
      <c r="C747" s="130"/>
      <c r="D747" s="140" t="b">
        <f aca="false">FALSE()</f>
        <v>0</v>
      </c>
      <c r="E747" s="116"/>
      <c r="F747" s="140" t="b">
        <f aca="false">FALSE()</f>
        <v>0</v>
      </c>
      <c r="G747" s="116"/>
      <c r="H747" s="116"/>
    </row>
    <row r="748" customFormat="false" ht="15.75" hidden="false" customHeight="false" outlineLevel="0" collapsed="false">
      <c r="A748" s="138"/>
      <c r="B748" s="139"/>
      <c r="C748" s="130"/>
      <c r="D748" s="140" t="b">
        <f aca="false">FALSE()</f>
        <v>0</v>
      </c>
      <c r="E748" s="116"/>
      <c r="F748" s="140" t="b">
        <f aca="false">FALSE()</f>
        <v>0</v>
      </c>
      <c r="G748" s="116"/>
      <c r="H748" s="116"/>
    </row>
    <row r="749" customFormat="false" ht="15.75" hidden="false" customHeight="false" outlineLevel="0" collapsed="false">
      <c r="A749" s="138"/>
      <c r="B749" s="139"/>
      <c r="C749" s="130"/>
      <c r="D749" s="140" t="b">
        <f aca="false">FALSE()</f>
        <v>0</v>
      </c>
      <c r="E749" s="116"/>
      <c r="F749" s="140" t="b">
        <f aca="false">FALSE()</f>
        <v>0</v>
      </c>
      <c r="G749" s="116"/>
      <c r="H749" s="116"/>
    </row>
    <row r="750" customFormat="false" ht="15.75" hidden="false" customHeight="false" outlineLevel="0" collapsed="false">
      <c r="A750" s="138"/>
      <c r="B750" s="139"/>
      <c r="C750" s="130"/>
      <c r="D750" s="140" t="b">
        <f aca="false">FALSE()</f>
        <v>0</v>
      </c>
      <c r="E750" s="116"/>
      <c r="F750" s="140" t="b">
        <f aca="false">FALSE()</f>
        <v>0</v>
      </c>
      <c r="G750" s="116"/>
      <c r="H750" s="116"/>
    </row>
    <row r="751" customFormat="false" ht="15.75" hidden="false" customHeight="false" outlineLevel="0" collapsed="false">
      <c r="A751" s="138"/>
      <c r="B751" s="139"/>
      <c r="C751" s="130"/>
      <c r="D751" s="140" t="b">
        <f aca="false">FALSE()</f>
        <v>0</v>
      </c>
      <c r="E751" s="116"/>
      <c r="F751" s="140" t="b">
        <f aca="false">FALSE()</f>
        <v>0</v>
      </c>
      <c r="G751" s="116"/>
      <c r="H751" s="116"/>
    </row>
    <row r="752" customFormat="false" ht="15.75" hidden="false" customHeight="false" outlineLevel="0" collapsed="false">
      <c r="A752" s="138"/>
      <c r="B752" s="139"/>
      <c r="C752" s="130"/>
      <c r="D752" s="140" t="b">
        <f aca="false">FALSE()</f>
        <v>0</v>
      </c>
      <c r="E752" s="116"/>
      <c r="F752" s="140" t="b">
        <f aca="false">FALSE()</f>
        <v>0</v>
      </c>
      <c r="G752" s="116"/>
      <c r="H752" s="116"/>
    </row>
    <row r="753" customFormat="false" ht="15.75" hidden="false" customHeight="false" outlineLevel="0" collapsed="false">
      <c r="A753" s="138"/>
      <c r="B753" s="139"/>
      <c r="C753" s="130"/>
      <c r="D753" s="140" t="b">
        <f aca="false">FALSE()</f>
        <v>0</v>
      </c>
      <c r="E753" s="116"/>
      <c r="F753" s="140" t="b">
        <f aca="false">FALSE()</f>
        <v>0</v>
      </c>
      <c r="G753" s="116"/>
      <c r="H753" s="116"/>
    </row>
    <row r="754" customFormat="false" ht="15.75" hidden="false" customHeight="false" outlineLevel="0" collapsed="false">
      <c r="A754" s="138"/>
      <c r="B754" s="139"/>
      <c r="C754" s="130"/>
      <c r="D754" s="140" t="b">
        <f aca="false">FALSE()</f>
        <v>0</v>
      </c>
      <c r="E754" s="116"/>
      <c r="F754" s="140" t="b">
        <f aca="false">FALSE()</f>
        <v>0</v>
      </c>
      <c r="G754" s="116"/>
      <c r="H754" s="116"/>
    </row>
    <row r="755" customFormat="false" ht="15.75" hidden="false" customHeight="false" outlineLevel="0" collapsed="false">
      <c r="A755" s="138"/>
      <c r="B755" s="139"/>
      <c r="C755" s="130"/>
      <c r="D755" s="140" t="b">
        <f aca="false">FALSE()</f>
        <v>0</v>
      </c>
      <c r="E755" s="116"/>
      <c r="F755" s="140" t="b">
        <f aca="false">FALSE()</f>
        <v>0</v>
      </c>
      <c r="G755" s="116"/>
      <c r="H755" s="116"/>
    </row>
    <row r="756" customFormat="false" ht="15.75" hidden="false" customHeight="false" outlineLevel="0" collapsed="false">
      <c r="A756" s="138"/>
      <c r="B756" s="139"/>
      <c r="C756" s="130"/>
      <c r="D756" s="140" t="b">
        <f aca="false">FALSE()</f>
        <v>0</v>
      </c>
      <c r="E756" s="116"/>
      <c r="F756" s="140" t="b">
        <f aca="false">FALSE()</f>
        <v>0</v>
      </c>
      <c r="G756" s="116"/>
      <c r="H756" s="116"/>
    </row>
    <row r="757" customFormat="false" ht="15.75" hidden="false" customHeight="false" outlineLevel="0" collapsed="false">
      <c r="A757" s="138"/>
      <c r="B757" s="139"/>
      <c r="C757" s="130"/>
      <c r="D757" s="140" t="b">
        <f aca="false">FALSE()</f>
        <v>0</v>
      </c>
      <c r="E757" s="116"/>
      <c r="F757" s="140" t="b">
        <f aca="false">FALSE()</f>
        <v>0</v>
      </c>
      <c r="G757" s="116"/>
      <c r="H757" s="116"/>
    </row>
    <row r="758" customFormat="false" ht="15.75" hidden="false" customHeight="false" outlineLevel="0" collapsed="false">
      <c r="A758" s="138"/>
      <c r="B758" s="139"/>
      <c r="C758" s="130"/>
      <c r="D758" s="140" t="b">
        <f aca="false">FALSE()</f>
        <v>0</v>
      </c>
      <c r="E758" s="116"/>
      <c r="F758" s="140" t="b">
        <f aca="false">FALSE()</f>
        <v>0</v>
      </c>
      <c r="G758" s="116"/>
      <c r="H758" s="116"/>
    </row>
    <row r="759" customFormat="false" ht="15.75" hidden="false" customHeight="false" outlineLevel="0" collapsed="false">
      <c r="A759" s="138"/>
      <c r="B759" s="139"/>
      <c r="C759" s="130"/>
      <c r="D759" s="140" t="b">
        <f aca="false">FALSE()</f>
        <v>0</v>
      </c>
      <c r="E759" s="116"/>
      <c r="F759" s="140" t="b">
        <f aca="false">FALSE()</f>
        <v>0</v>
      </c>
      <c r="G759" s="116"/>
      <c r="H759" s="116"/>
    </row>
    <row r="760" customFormat="false" ht="15.75" hidden="false" customHeight="false" outlineLevel="0" collapsed="false">
      <c r="A760" s="138"/>
      <c r="B760" s="139"/>
      <c r="C760" s="130"/>
      <c r="D760" s="140" t="b">
        <f aca="false">FALSE()</f>
        <v>0</v>
      </c>
      <c r="E760" s="116"/>
      <c r="F760" s="140" t="b">
        <f aca="false">FALSE()</f>
        <v>0</v>
      </c>
      <c r="G760" s="116"/>
      <c r="H760" s="116"/>
    </row>
    <row r="761" customFormat="false" ht="15.75" hidden="false" customHeight="false" outlineLevel="0" collapsed="false">
      <c r="A761" s="138"/>
      <c r="B761" s="139"/>
      <c r="C761" s="130"/>
      <c r="D761" s="140" t="b">
        <f aca="false">FALSE()</f>
        <v>0</v>
      </c>
      <c r="E761" s="116"/>
      <c r="F761" s="140" t="b">
        <f aca="false">FALSE()</f>
        <v>0</v>
      </c>
      <c r="G761" s="116"/>
      <c r="H761" s="116"/>
    </row>
    <row r="762" customFormat="false" ht="15.75" hidden="false" customHeight="false" outlineLevel="0" collapsed="false">
      <c r="A762" s="138"/>
      <c r="B762" s="139"/>
      <c r="C762" s="130"/>
      <c r="D762" s="140" t="b">
        <f aca="false">FALSE()</f>
        <v>0</v>
      </c>
      <c r="E762" s="116"/>
      <c r="F762" s="140" t="b">
        <f aca="false">FALSE()</f>
        <v>0</v>
      </c>
      <c r="G762" s="116"/>
      <c r="H762" s="116"/>
    </row>
    <row r="763" customFormat="false" ht="15.75" hidden="false" customHeight="false" outlineLevel="0" collapsed="false">
      <c r="A763" s="138"/>
      <c r="B763" s="139"/>
      <c r="C763" s="130"/>
      <c r="D763" s="140" t="b">
        <f aca="false">FALSE()</f>
        <v>0</v>
      </c>
      <c r="E763" s="116"/>
      <c r="F763" s="140" t="b">
        <f aca="false">FALSE()</f>
        <v>0</v>
      </c>
      <c r="G763" s="116"/>
      <c r="H763" s="116"/>
    </row>
    <row r="764" customFormat="false" ht="15.75" hidden="false" customHeight="false" outlineLevel="0" collapsed="false">
      <c r="A764" s="138"/>
      <c r="B764" s="139"/>
      <c r="C764" s="130"/>
      <c r="D764" s="140" t="b">
        <f aca="false">FALSE()</f>
        <v>0</v>
      </c>
      <c r="E764" s="116"/>
      <c r="F764" s="140" t="b">
        <f aca="false">FALSE()</f>
        <v>0</v>
      </c>
      <c r="G764" s="116"/>
      <c r="H764" s="116"/>
    </row>
    <row r="765" customFormat="false" ht="15.75" hidden="false" customHeight="false" outlineLevel="0" collapsed="false">
      <c r="A765" s="138"/>
      <c r="B765" s="139"/>
      <c r="C765" s="130"/>
      <c r="D765" s="140" t="b">
        <f aca="false">FALSE()</f>
        <v>0</v>
      </c>
      <c r="E765" s="116"/>
      <c r="F765" s="140" t="b">
        <f aca="false">FALSE()</f>
        <v>0</v>
      </c>
      <c r="G765" s="116"/>
      <c r="H765" s="116"/>
    </row>
    <row r="766" customFormat="false" ht="15.75" hidden="false" customHeight="false" outlineLevel="0" collapsed="false">
      <c r="A766" s="138"/>
      <c r="B766" s="139"/>
      <c r="C766" s="130"/>
      <c r="D766" s="140" t="b">
        <f aca="false">FALSE()</f>
        <v>0</v>
      </c>
      <c r="E766" s="116"/>
      <c r="F766" s="140" t="b">
        <f aca="false">FALSE()</f>
        <v>0</v>
      </c>
      <c r="G766" s="116"/>
      <c r="H766" s="116"/>
    </row>
    <row r="767" customFormat="false" ht="15.75" hidden="false" customHeight="false" outlineLevel="0" collapsed="false">
      <c r="A767" s="138"/>
      <c r="B767" s="139"/>
      <c r="C767" s="130"/>
      <c r="D767" s="140" t="b">
        <f aca="false">FALSE()</f>
        <v>0</v>
      </c>
      <c r="E767" s="116"/>
      <c r="F767" s="140" t="b">
        <f aca="false">FALSE()</f>
        <v>0</v>
      </c>
      <c r="G767" s="116"/>
      <c r="H767" s="116"/>
    </row>
    <row r="768" customFormat="false" ht="15.75" hidden="false" customHeight="false" outlineLevel="0" collapsed="false">
      <c r="A768" s="138"/>
      <c r="B768" s="139"/>
      <c r="C768" s="130"/>
      <c r="D768" s="140" t="b">
        <f aca="false">FALSE()</f>
        <v>0</v>
      </c>
      <c r="E768" s="116"/>
      <c r="F768" s="140" t="b">
        <f aca="false">FALSE()</f>
        <v>0</v>
      </c>
      <c r="G768" s="116"/>
      <c r="H768" s="116"/>
    </row>
    <row r="769" customFormat="false" ht="15.75" hidden="false" customHeight="false" outlineLevel="0" collapsed="false">
      <c r="A769" s="138"/>
      <c r="B769" s="139"/>
      <c r="C769" s="130"/>
      <c r="D769" s="140" t="b">
        <f aca="false">FALSE()</f>
        <v>0</v>
      </c>
      <c r="E769" s="116"/>
      <c r="F769" s="140" t="b">
        <f aca="false">FALSE()</f>
        <v>0</v>
      </c>
      <c r="G769" s="116"/>
      <c r="H769" s="116"/>
    </row>
    <row r="770" customFormat="false" ht="15.75" hidden="false" customHeight="false" outlineLevel="0" collapsed="false">
      <c r="A770" s="138"/>
      <c r="B770" s="139"/>
      <c r="C770" s="130"/>
      <c r="D770" s="140" t="b">
        <f aca="false">FALSE()</f>
        <v>0</v>
      </c>
      <c r="E770" s="116"/>
      <c r="F770" s="140" t="b">
        <f aca="false">FALSE()</f>
        <v>0</v>
      </c>
      <c r="G770" s="116"/>
      <c r="H770" s="116"/>
    </row>
    <row r="771" customFormat="false" ht="15.75" hidden="false" customHeight="false" outlineLevel="0" collapsed="false">
      <c r="A771" s="138"/>
      <c r="B771" s="139"/>
      <c r="C771" s="130"/>
      <c r="D771" s="140" t="b">
        <f aca="false">FALSE()</f>
        <v>0</v>
      </c>
      <c r="E771" s="116"/>
      <c r="F771" s="140" t="b">
        <f aca="false">FALSE()</f>
        <v>0</v>
      </c>
      <c r="G771" s="116"/>
      <c r="H771" s="116"/>
    </row>
    <row r="772" customFormat="false" ht="15.75" hidden="false" customHeight="false" outlineLevel="0" collapsed="false">
      <c r="A772" s="138"/>
      <c r="B772" s="139"/>
      <c r="C772" s="130"/>
      <c r="D772" s="140" t="b">
        <f aca="false">FALSE()</f>
        <v>0</v>
      </c>
      <c r="E772" s="116"/>
      <c r="F772" s="140" t="b">
        <f aca="false">FALSE()</f>
        <v>0</v>
      </c>
      <c r="G772" s="116"/>
      <c r="H772" s="116"/>
    </row>
    <row r="773" customFormat="false" ht="15.75" hidden="false" customHeight="false" outlineLevel="0" collapsed="false">
      <c r="A773" s="138"/>
      <c r="B773" s="139"/>
      <c r="C773" s="130"/>
      <c r="D773" s="140" t="b">
        <f aca="false">FALSE()</f>
        <v>0</v>
      </c>
      <c r="E773" s="116"/>
      <c r="F773" s="140" t="b">
        <f aca="false">FALSE()</f>
        <v>0</v>
      </c>
      <c r="G773" s="116"/>
      <c r="H773" s="116"/>
    </row>
    <row r="774" customFormat="false" ht="15.75" hidden="false" customHeight="false" outlineLevel="0" collapsed="false">
      <c r="A774" s="138"/>
      <c r="B774" s="139"/>
      <c r="C774" s="130"/>
      <c r="D774" s="140" t="b">
        <f aca="false">FALSE()</f>
        <v>0</v>
      </c>
      <c r="E774" s="116"/>
      <c r="F774" s="140" t="b">
        <f aca="false">FALSE()</f>
        <v>0</v>
      </c>
      <c r="G774" s="116"/>
      <c r="H774" s="116"/>
    </row>
    <row r="775" customFormat="false" ht="15.75" hidden="false" customHeight="false" outlineLevel="0" collapsed="false">
      <c r="A775" s="138"/>
      <c r="B775" s="139"/>
      <c r="C775" s="130"/>
      <c r="D775" s="140" t="b">
        <f aca="false">FALSE()</f>
        <v>0</v>
      </c>
      <c r="E775" s="116"/>
      <c r="F775" s="140" t="b">
        <f aca="false">FALSE()</f>
        <v>0</v>
      </c>
      <c r="G775" s="116"/>
      <c r="H775" s="116"/>
    </row>
    <row r="776" customFormat="false" ht="15.75" hidden="false" customHeight="false" outlineLevel="0" collapsed="false">
      <c r="A776" s="138"/>
      <c r="B776" s="139"/>
      <c r="C776" s="130"/>
      <c r="D776" s="140" t="b">
        <f aca="false">FALSE()</f>
        <v>0</v>
      </c>
      <c r="E776" s="116"/>
      <c r="F776" s="140" t="b">
        <f aca="false">FALSE()</f>
        <v>0</v>
      </c>
      <c r="G776" s="116"/>
      <c r="H776" s="116"/>
    </row>
    <row r="777" customFormat="false" ht="15.75" hidden="false" customHeight="false" outlineLevel="0" collapsed="false">
      <c r="A777" s="138"/>
      <c r="B777" s="139"/>
      <c r="C777" s="130"/>
      <c r="D777" s="140" t="b">
        <f aca="false">FALSE()</f>
        <v>0</v>
      </c>
      <c r="E777" s="116"/>
      <c r="F777" s="140" t="b">
        <f aca="false">FALSE()</f>
        <v>0</v>
      </c>
      <c r="G777" s="116"/>
      <c r="H777" s="116"/>
    </row>
    <row r="778" customFormat="false" ht="15.75" hidden="false" customHeight="false" outlineLevel="0" collapsed="false">
      <c r="A778" s="138"/>
      <c r="B778" s="139"/>
      <c r="C778" s="130"/>
      <c r="D778" s="140" t="b">
        <f aca="false">FALSE()</f>
        <v>0</v>
      </c>
      <c r="E778" s="116"/>
      <c r="F778" s="140" t="b">
        <f aca="false">FALSE()</f>
        <v>0</v>
      </c>
      <c r="G778" s="116"/>
      <c r="H778" s="116"/>
    </row>
    <row r="779" customFormat="false" ht="15.75" hidden="false" customHeight="false" outlineLevel="0" collapsed="false">
      <c r="A779" s="138"/>
      <c r="B779" s="139"/>
      <c r="C779" s="130"/>
      <c r="D779" s="140" t="b">
        <f aca="false">FALSE()</f>
        <v>0</v>
      </c>
      <c r="E779" s="116"/>
      <c r="F779" s="140" t="b">
        <f aca="false">FALSE()</f>
        <v>0</v>
      </c>
      <c r="G779" s="116"/>
      <c r="H779" s="116"/>
    </row>
    <row r="780" customFormat="false" ht="15.75" hidden="false" customHeight="false" outlineLevel="0" collapsed="false">
      <c r="A780" s="138"/>
      <c r="B780" s="139"/>
      <c r="C780" s="130"/>
      <c r="D780" s="140" t="b">
        <f aca="false">FALSE()</f>
        <v>0</v>
      </c>
      <c r="E780" s="116"/>
      <c r="F780" s="140" t="b">
        <f aca="false">FALSE()</f>
        <v>0</v>
      </c>
      <c r="G780" s="116"/>
      <c r="H780" s="116"/>
    </row>
    <row r="781" customFormat="false" ht="15.75" hidden="false" customHeight="false" outlineLevel="0" collapsed="false">
      <c r="A781" s="138"/>
      <c r="B781" s="139"/>
      <c r="C781" s="130"/>
      <c r="D781" s="140" t="b">
        <f aca="false">FALSE()</f>
        <v>0</v>
      </c>
      <c r="E781" s="116"/>
      <c r="F781" s="140" t="b">
        <f aca="false">FALSE()</f>
        <v>0</v>
      </c>
      <c r="G781" s="116"/>
      <c r="H781" s="116"/>
    </row>
    <row r="782" customFormat="false" ht="15.75" hidden="false" customHeight="false" outlineLevel="0" collapsed="false">
      <c r="A782" s="138"/>
      <c r="B782" s="139"/>
      <c r="C782" s="130"/>
      <c r="D782" s="140" t="b">
        <f aca="false">FALSE()</f>
        <v>0</v>
      </c>
      <c r="E782" s="116"/>
      <c r="F782" s="140" t="b">
        <f aca="false">FALSE()</f>
        <v>0</v>
      </c>
      <c r="G782" s="116"/>
      <c r="H782" s="116"/>
    </row>
    <row r="783" customFormat="false" ht="15.75" hidden="false" customHeight="false" outlineLevel="0" collapsed="false">
      <c r="A783" s="138"/>
      <c r="B783" s="139"/>
      <c r="C783" s="130"/>
      <c r="D783" s="140" t="b">
        <f aca="false">FALSE()</f>
        <v>0</v>
      </c>
      <c r="E783" s="116"/>
      <c r="F783" s="140" t="b">
        <f aca="false">FALSE()</f>
        <v>0</v>
      </c>
      <c r="G783" s="116"/>
      <c r="H783" s="116"/>
    </row>
    <row r="784" customFormat="false" ht="15.75" hidden="false" customHeight="false" outlineLevel="0" collapsed="false">
      <c r="A784" s="138"/>
      <c r="B784" s="139"/>
      <c r="C784" s="130"/>
      <c r="D784" s="140" t="b">
        <f aca="false">FALSE()</f>
        <v>0</v>
      </c>
      <c r="E784" s="116"/>
      <c r="F784" s="140" t="b">
        <f aca="false">FALSE()</f>
        <v>0</v>
      </c>
      <c r="G784" s="116"/>
      <c r="H784" s="116"/>
    </row>
    <row r="785" customFormat="false" ht="15.75" hidden="false" customHeight="false" outlineLevel="0" collapsed="false">
      <c r="A785" s="138"/>
      <c r="B785" s="139"/>
      <c r="C785" s="130"/>
      <c r="D785" s="140" t="b">
        <f aca="false">FALSE()</f>
        <v>0</v>
      </c>
      <c r="E785" s="116"/>
      <c r="F785" s="140" t="b">
        <f aca="false">FALSE()</f>
        <v>0</v>
      </c>
      <c r="G785" s="116"/>
      <c r="H785" s="116"/>
    </row>
    <row r="786" customFormat="false" ht="15.75" hidden="false" customHeight="false" outlineLevel="0" collapsed="false">
      <c r="A786" s="138"/>
      <c r="B786" s="139"/>
      <c r="C786" s="130"/>
      <c r="D786" s="140" t="b">
        <f aca="false">FALSE()</f>
        <v>0</v>
      </c>
      <c r="E786" s="116"/>
      <c r="F786" s="140" t="b">
        <f aca="false">FALSE()</f>
        <v>0</v>
      </c>
      <c r="G786" s="116"/>
      <c r="H786" s="116"/>
    </row>
    <row r="787" customFormat="false" ht="15.75" hidden="false" customHeight="false" outlineLevel="0" collapsed="false">
      <c r="A787" s="138"/>
      <c r="B787" s="139"/>
      <c r="C787" s="130"/>
      <c r="D787" s="140" t="b">
        <f aca="false">FALSE()</f>
        <v>0</v>
      </c>
      <c r="E787" s="116"/>
      <c r="F787" s="140" t="b">
        <f aca="false">FALSE()</f>
        <v>0</v>
      </c>
      <c r="G787" s="116"/>
      <c r="H787" s="116"/>
    </row>
    <row r="788" customFormat="false" ht="15.75" hidden="false" customHeight="false" outlineLevel="0" collapsed="false">
      <c r="A788" s="138"/>
      <c r="B788" s="139"/>
      <c r="C788" s="130"/>
      <c r="D788" s="140" t="b">
        <f aca="false">FALSE()</f>
        <v>0</v>
      </c>
      <c r="E788" s="116"/>
      <c r="F788" s="140" t="b">
        <f aca="false">FALSE()</f>
        <v>0</v>
      </c>
      <c r="G788" s="116"/>
      <c r="H788" s="116"/>
    </row>
    <row r="789" customFormat="false" ht="15.75" hidden="false" customHeight="false" outlineLevel="0" collapsed="false">
      <c r="A789" s="138"/>
      <c r="B789" s="139"/>
      <c r="C789" s="130"/>
      <c r="D789" s="140" t="b">
        <f aca="false">FALSE()</f>
        <v>0</v>
      </c>
      <c r="E789" s="116"/>
      <c r="F789" s="140" t="b">
        <f aca="false">FALSE()</f>
        <v>0</v>
      </c>
      <c r="G789" s="116"/>
      <c r="H789" s="116"/>
    </row>
    <row r="790" customFormat="false" ht="15.75" hidden="false" customHeight="false" outlineLevel="0" collapsed="false">
      <c r="A790" s="138"/>
      <c r="B790" s="139"/>
      <c r="C790" s="130"/>
      <c r="D790" s="140" t="b">
        <f aca="false">FALSE()</f>
        <v>0</v>
      </c>
      <c r="E790" s="116"/>
      <c r="F790" s="140" t="b">
        <f aca="false">FALSE()</f>
        <v>0</v>
      </c>
      <c r="G790" s="116"/>
      <c r="H790" s="116"/>
    </row>
    <row r="791" customFormat="false" ht="15.75" hidden="false" customHeight="false" outlineLevel="0" collapsed="false">
      <c r="A791" s="138"/>
      <c r="B791" s="139"/>
      <c r="C791" s="130"/>
      <c r="D791" s="140" t="b">
        <f aca="false">FALSE()</f>
        <v>0</v>
      </c>
      <c r="E791" s="116"/>
      <c r="F791" s="140" t="b">
        <f aca="false">FALSE()</f>
        <v>0</v>
      </c>
      <c r="G791" s="116"/>
      <c r="H791" s="116"/>
    </row>
    <row r="792" customFormat="false" ht="15.75" hidden="false" customHeight="false" outlineLevel="0" collapsed="false">
      <c r="A792" s="138"/>
      <c r="B792" s="139"/>
      <c r="C792" s="130"/>
      <c r="D792" s="140" t="b">
        <f aca="false">FALSE()</f>
        <v>0</v>
      </c>
      <c r="E792" s="116"/>
      <c r="F792" s="140" t="b">
        <f aca="false">FALSE()</f>
        <v>0</v>
      </c>
      <c r="G792" s="116"/>
      <c r="H792" s="116"/>
    </row>
    <row r="793" customFormat="false" ht="15.75" hidden="false" customHeight="false" outlineLevel="0" collapsed="false">
      <c r="A793" s="138"/>
      <c r="B793" s="139"/>
      <c r="C793" s="130"/>
      <c r="D793" s="140" t="b">
        <f aca="false">FALSE()</f>
        <v>0</v>
      </c>
      <c r="E793" s="116"/>
      <c r="F793" s="140" t="b">
        <f aca="false">FALSE()</f>
        <v>0</v>
      </c>
      <c r="G793" s="116"/>
      <c r="H793" s="116"/>
    </row>
    <row r="794" customFormat="false" ht="15.75" hidden="false" customHeight="false" outlineLevel="0" collapsed="false">
      <c r="A794" s="138"/>
      <c r="B794" s="139"/>
      <c r="C794" s="130"/>
      <c r="D794" s="140" t="b">
        <f aca="false">FALSE()</f>
        <v>0</v>
      </c>
      <c r="E794" s="116"/>
      <c r="F794" s="140" t="b">
        <f aca="false">FALSE()</f>
        <v>0</v>
      </c>
      <c r="G794" s="116"/>
      <c r="H794" s="116"/>
    </row>
    <row r="795" customFormat="false" ht="15.75" hidden="false" customHeight="false" outlineLevel="0" collapsed="false">
      <c r="A795" s="138"/>
      <c r="B795" s="139"/>
      <c r="C795" s="130"/>
      <c r="D795" s="140" t="b">
        <f aca="false">FALSE()</f>
        <v>0</v>
      </c>
      <c r="E795" s="116"/>
      <c r="F795" s="140" t="b">
        <f aca="false">FALSE()</f>
        <v>0</v>
      </c>
      <c r="G795" s="116"/>
      <c r="H795" s="116"/>
    </row>
    <row r="796" customFormat="false" ht="15.75" hidden="false" customHeight="false" outlineLevel="0" collapsed="false">
      <c r="A796" s="138"/>
      <c r="B796" s="139"/>
      <c r="C796" s="130"/>
      <c r="D796" s="140" t="b">
        <f aca="false">FALSE()</f>
        <v>0</v>
      </c>
      <c r="E796" s="116"/>
      <c r="F796" s="140" t="b">
        <f aca="false">FALSE()</f>
        <v>0</v>
      </c>
      <c r="G796" s="116"/>
      <c r="H796" s="116"/>
    </row>
    <row r="797" customFormat="false" ht="15.75" hidden="false" customHeight="false" outlineLevel="0" collapsed="false">
      <c r="A797" s="138"/>
      <c r="B797" s="139"/>
      <c r="C797" s="130"/>
      <c r="D797" s="140" t="b">
        <f aca="false">FALSE()</f>
        <v>0</v>
      </c>
      <c r="E797" s="116"/>
      <c r="F797" s="140" t="b">
        <f aca="false">FALSE()</f>
        <v>0</v>
      </c>
      <c r="G797" s="116"/>
      <c r="H797" s="116"/>
    </row>
    <row r="798" customFormat="false" ht="15.75" hidden="false" customHeight="false" outlineLevel="0" collapsed="false">
      <c r="A798" s="138"/>
      <c r="B798" s="139"/>
      <c r="C798" s="130"/>
      <c r="D798" s="140" t="b">
        <f aca="false">FALSE()</f>
        <v>0</v>
      </c>
      <c r="E798" s="116"/>
      <c r="F798" s="140" t="b">
        <f aca="false">FALSE()</f>
        <v>0</v>
      </c>
      <c r="G798" s="116"/>
      <c r="H798" s="116"/>
    </row>
    <row r="799" customFormat="false" ht="15.75" hidden="false" customHeight="false" outlineLevel="0" collapsed="false">
      <c r="A799" s="138"/>
      <c r="B799" s="139"/>
      <c r="C799" s="130"/>
      <c r="D799" s="140" t="b">
        <f aca="false">FALSE()</f>
        <v>0</v>
      </c>
      <c r="E799" s="116"/>
      <c r="F799" s="140" t="b">
        <f aca="false">FALSE()</f>
        <v>0</v>
      </c>
      <c r="G799" s="116"/>
      <c r="H799" s="116"/>
    </row>
    <row r="800" customFormat="false" ht="15.75" hidden="false" customHeight="false" outlineLevel="0" collapsed="false">
      <c r="A800" s="138"/>
      <c r="B800" s="139"/>
      <c r="C800" s="130"/>
      <c r="D800" s="140" t="b">
        <f aca="false">FALSE()</f>
        <v>0</v>
      </c>
      <c r="E800" s="116"/>
      <c r="F800" s="140" t="b">
        <f aca="false">FALSE()</f>
        <v>0</v>
      </c>
      <c r="G800" s="116"/>
      <c r="H800" s="116"/>
    </row>
    <row r="801" customFormat="false" ht="15.75" hidden="false" customHeight="false" outlineLevel="0" collapsed="false">
      <c r="A801" s="138"/>
      <c r="B801" s="139"/>
      <c r="C801" s="130"/>
      <c r="D801" s="140" t="b">
        <f aca="false">FALSE()</f>
        <v>0</v>
      </c>
      <c r="E801" s="116"/>
      <c r="F801" s="140" t="b">
        <f aca="false">FALSE()</f>
        <v>0</v>
      </c>
      <c r="G801" s="116"/>
      <c r="H801" s="116"/>
    </row>
    <row r="802" customFormat="false" ht="15.75" hidden="false" customHeight="false" outlineLevel="0" collapsed="false">
      <c r="A802" s="138"/>
      <c r="B802" s="139"/>
      <c r="C802" s="130"/>
      <c r="D802" s="140" t="b">
        <f aca="false">FALSE()</f>
        <v>0</v>
      </c>
      <c r="E802" s="116"/>
      <c r="F802" s="140" t="b">
        <f aca="false">FALSE()</f>
        <v>0</v>
      </c>
      <c r="G802" s="116"/>
      <c r="H802" s="116"/>
    </row>
    <row r="803" customFormat="false" ht="15.75" hidden="false" customHeight="false" outlineLevel="0" collapsed="false">
      <c r="A803" s="138"/>
      <c r="B803" s="139"/>
      <c r="C803" s="130"/>
      <c r="D803" s="140" t="b">
        <f aca="false">FALSE()</f>
        <v>0</v>
      </c>
      <c r="E803" s="116"/>
      <c r="F803" s="140" t="b">
        <f aca="false">FALSE()</f>
        <v>0</v>
      </c>
      <c r="G803" s="116"/>
      <c r="H803" s="116"/>
    </row>
    <row r="804" customFormat="false" ht="15.75" hidden="false" customHeight="false" outlineLevel="0" collapsed="false">
      <c r="A804" s="138"/>
      <c r="B804" s="139"/>
      <c r="C804" s="130"/>
      <c r="D804" s="140" t="b">
        <f aca="false">FALSE()</f>
        <v>0</v>
      </c>
      <c r="E804" s="116"/>
      <c r="F804" s="140" t="b">
        <f aca="false">FALSE()</f>
        <v>0</v>
      </c>
      <c r="G804" s="116"/>
      <c r="H804" s="116"/>
    </row>
    <row r="805" customFormat="false" ht="15.75" hidden="false" customHeight="false" outlineLevel="0" collapsed="false">
      <c r="A805" s="138"/>
      <c r="B805" s="139"/>
      <c r="C805" s="130"/>
      <c r="D805" s="140" t="b">
        <f aca="false">FALSE()</f>
        <v>0</v>
      </c>
      <c r="E805" s="116"/>
      <c r="F805" s="140" t="b">
        <f aca="false">FALSE()</f>
        <v>0</v>
      </c>
      <c r="G805" s="116"/>
      <c r="H805" s="116"/>
    </row>
    <row r="806" customFormat="false" ht="15.75" hidden="false" customHeight="false" outlineLevel="0" collapsed="false">
      <c r="A806" s="138"/>
      <c r="B806" s="139"/>
      <c r="C806" s="130"/>
      <c r="D806" s="140" t="b">
        <f aca="false">FALSE()</f>
        <v>0</v>
      </c>
      <c r="E806" s="116"/>
      <c r="F806" s="140" t="b">
        <f aca="false">FALSE()</f>
        <v>0</v>
      </c>
      <c r="G806" s="116"/>
      <c r="H806" s="116"/>
    </row>
    <row r="807" customFormat="false" ht="15.75" hidden="false" customHeight="false" outlineLevel="0" collapsed="false">
      <c r="A807" s="138"/>
      <c r="B807" s="139"/>
      <c r="C807" s="130"/>
      <c r="D807" s="140" t="b">
        <f aca="false">FALSE()</f>
        <v>0</v>
      </c>
      <c r="E807" s="116"/>
      <c r="F807" s="140" t="b">
        <f aca="false">FALSE()</f>
        <v>0</v>
      </c>
      <c r="G807" s="116"/>
      <c r="H807" s="116"/>
    </row>
    <row r="808" customFormat="false" ht="15.75" hidden="false" customHeight="false" outlineLevel="0" collapsed="false">
      <c r="A808" s="138"/>
      <c r="B808" s="139"/>
      <c r="C808" s="130"/>
      <c r="D808" s="140" t="b">
        <f aca="false">FALSE()</f>
        <v>0</v>
      </c>
      <c r="E808" s="116"/>
      <c r="F808" s="140" t="b">
        <f aca="false">FALSE()</f>
        <v>0</v>
      </c>
      <c r="G808" s="116"/>
      <c r="H808" s="116"/>
    </row>
    <row r="809" customFormat="false" ht="15.75" hidden="false" customHeight="false" outlineLevel="0" collapsed="false">
      <c r="A809" s="138"/>
      <c r="B809" s="139"/>
      <c r="C809" s="130"/>
      <c r="D809" s="140" t="b">
        <f aca="false">FALSE()</f>
        <v>0</v>
      </c>
      <c r="E809" s="116"/>
      <c r="F809" s="140" t="b">
        <f aca="false">FALSE()</f>
        <v>0</v>
      </c>
      <c r="G809" s="116"/>
      <c r="H809" s="116"/>
    </row>
    <row r="810" customFormat="false" ht="15.75" hidden="false" customHeight="false" outlineLevel="0" collapsed="false">
      <c r="A810" s="138"/>
      <c r="B810" s="139"/>
      <c r="C810" s="130"/>
      <c r="D810" s="140" t="b">
        <f aca="false">FALSE()</f>
        <v>0</v>
      </c>
      <c r="E810" s="116"/>
      <c r="F810" s="140" t="b">
        <f aca="false">FALSE()</f>
        <v>0</v>
      </c>
      <c r="G810" s="116"/>
      <c r="H810" s="116"/>
    </row>
    <row r="811" customFormat="false" ht="15.75" hidden="false" customHeight="false" outlineLevel="0" collapsed="false">
      <c r="A811" s="138"/>
      <c r="B811" s="139"/>
      <c r="C811" s="130"/>
      <c r="D811" s="140" t="b">
        <f aca="false">FALSE()</f>
        <v>0</v>
      </c>
      <c r="E811" s="116"/>
      <c r="F811" s="140" t="b">
        <f aca="false">FALSE()</f>
        <v>0</v>
      </c>
      <c r="G811" s="116"/>
      <c r="H811" s="116"/>
    </row>
    <row r="812" customFormat="false" ht="15.75" hidden="false" customHeight="false" outlineLevel="0" collapsed="false">
      <c r="A812" s="138"/>
      <c r="B812" s="139"/>
      <c r="C812" s="130"/>
      <c r="D812" s="140" t="b">
        <f aca="false">FALSE()</f>
        <v>0</v>
      </c>
      <c r="E812" s="116"/>
      <c r="F812" s="140" t="b">
        <f aca="false">FALSE()</f>
        <v>0</v>
      </c>
      <c r="G812" s="116"/>
      <c r="H812" s="116"/>
    </row>
    <row r="813" customFormat="false" ht="15.75" hidden="false" customHeight="false" outlineLevel="0" collapsed="false">
      <c r="A813" s="138"/>
      <c r="B813" s="139"/>
      <c r="C813" s="130"/>
      <c r="D813" s="140" t="b">
        <f aca="false">FALSE()</f>
        <v>0</v>
      </c>
      <c r="E813" s="116"/>
      <c r="F813" s="140" t="b">
        <f aca="false">FALSE()</f>
        <v>0</v>
      </c>
      <c r="G813" s="116"/>
      <c r="H813" s="116"/>
    </row>
    <row r="814" customFormat="false" ht="15.75" hidden="false" customHeight="false" outlineLevel="0" collapsed="false">
      <c r="A814" s="138"/>
      <c r="B814" s="139"/>
      <c r="C814" s="130"/>
      <c r="D814" s="140" t="b">
        <f aca="false">FALSE()</f>
        <v>0</v>
      </c>
      <c r="E814" s="116"/>
      <c r="F814" s="140" t="b">
        <f aca="false">FALSE()</f>
        <v>0</v>
      </c>
      <c r="G814" s="116"/>
      <c r="H814" s="116"/>
    </row>
    <row r="815" customFormat="false" ht="15.75" hidden="false" customHeight="false" outlineLevel="0" collapsed="false">
      <c r="A815" s="138"/>
      <c r="B815" s="139"/>
      <c r="C815" s="130"/>
      <c r="D815" s="140" t="b">
        <f aca="false">FALSE()</f>
        <v>0</v>
      </c>
      <c r="E815" s="116"/>
      <c r="F815" s="140" t="b">
        <f aca="false">FALSE()</f>
        <v>0</v>
      </c>
      <c r="G815" s="116"/>
      <c r="H815" s="116"/>
    </row>
    <row r="816" customFormat="false" ht="15.75" hidden="false" customHeight="false" outlineLevel="0" collapsed="false">
      <c r="A816" s="138"/>
      <c r="B816" s="139"/>
      <c r="C816" s="130"/>
      <c r="D816" s="140" t="b">
        <f aca="false">FALSE()</f>
        <v>0</v>
      </c>
      <c r="E816" s="116"/>
      <c r="F816" s="140" t="b">
        <f aca="false">FALSE()</f>
        <v>0</v>
      </c>
      <c r="G816" s="116"/>
      <c r="H816" s="116"/>
    </row>
    <row r="817" customFormat="false" ht="15.75" hidden="false" customHeight="false" outlineLevel="0" collapsed="false">
      <c r="A817" s="138"/>
      <c r="B817" s="139"/>
      <c r="C817" s="130"/>
      <c r="D817" s="140" t="b">
        <f aca="false">FALSE()</f>
        <v>0</v>
      </c>
      <c r="E817" s="116"/>
      <c r="F817" s="140" t="b">
        <f aca="false">FALSE()</f>
        <v>0</v>
      </c>
      <c r="G817" s="116"/>
      <c r="H817" s="116"/>
    </row>
    <row r="818" customFormat="false" ht="15.75" hidden="false" customHeight="false" outlineLevel="0" collapsed="false">
      <c r="A818" s="138"/>
      <c r="B818" s="139"/>
      <c r="C818" s="130"/>
      <c r="D818" s="140" t="b">
        <f aca="false">FALSE()</f>
        <v>0</v>
      </c>
      <c r="E818" s="116"/>
      <c r="F818" s="140" t="b">
        <f aca="false">FALSE()</f>
        <v>0</v>
      </c>
      <c r="G818" s="116"/>
      <c r="H818" s="116"/>
    </row>
    <row r="819" customFormat="false" ht="15.75" hidden="false" customHeight="false" outlineLevel="0" collapsed="false">
      <c r="A819" s="138"/>
      <c r="B819" s="139"/>
      <c r="C819" s="130"/>
      <c r="D819" s="140" t="b">
        <f aca="false">FALSE()</f>
        <v>0</v>
      </c>
      <c r="E819" s="116"/>
      <c r="F819" s="140" t="b">
        <f aca="false">FALSE()</f>
        <v>0</v>
      </c>
      <c r="G819" s="116"/>
      <c r="H819" s="116"/>
    </row>
    <row r="820" customFormat="false" ht="15.75" hidden="false" customHeight="false" outlineLevel="0" collapsed="false">
      <c r="A820" s="138"/>
      <c r="B820" s="139"/>
      <c r="C820" s="130"/>
      <c r="D820" s="140" t="b">
        <f aca="false">FALSE()</f>
        <v>0</v>
      </c>
      <c r="E820" s="116"/>
      <c r="F820" s="140" t="b">
        <f aca="false">FALSE()</f>
        <v>0</v>
      </c>
      <c r="G820" s="116"/>
      <c r="H820" s="116"/>
    </row>
    <row r="821" customFormat="false" ht="15.75" hidden="false" customHeight="false" outlineLevel="0" collapsed="false">
      <c r="A821" s="138"/>
      <c r="B821" s="139"/>
      <c r="C821" s="130"/>
      <c r="D821" s="140" t="b">
        <f aca="false">FALSE()</f>
        <v>0</v>
      </c>
      <c r="E821" s="116"/>
      <c r="F821" s="140" t="b">
        <f aca="false">FALSE()</f>
        <v>0</v>
      </c>
      <c r="G821" s="116"/>
      <c r="H821" s="116"/>
    </row>
    <row r="822" customFormat="false" ht="15.75" hidden="false" customHeight="false" outlineLevel="0" collapsed="false">
      <c r="A822" s="138"/>
      <c r="B822" s="139"/>
      <c r="C822" s="130"/>
      <c r="D822" s="140" t="b">
        <f aca="false">FALSE()</f>
        <v>0</v>
      </c>
      <c r="E822" s="116"/>
      <c r="F822" s="140" t="b">
        <f aca="false">FALSE()</f>
        <v>0</v>
      </c>
      <c r="G822" s="116"/>
      <c r="H822" s="116"/>
    </row>
    <row r="823" customFormat="false" ht="15.75" hidden="false" customHeight="false" outlineLevel="0" collapsed="false">
      <c r="A823" s="138"/>
      <c r="B823" s="139"/>
      <c r="C823" s="130"/>
      <c r="D823" s="140" t="b">
        <f aca="false">FALSE()</f>
        <v>0</v>
      </c>
      <c r="E823" s="116"/>
      <c r="F823" s="140" t="b">
        <f aca="false">FALSE()</f>
        <v>0</v>
      </c>
      <c r="G823" s="116"/>
      <c r="H823" s="116"/>
    </row>
    <row r="824" customFormat="false" ht="15.75" hidden="false" customHeight="false" outlineLevel="0" collapsed="false">
      <c r="A824" s="138"/>
      <c r="B824" s="139"/>
      <c r="C824" s="130"/>
      <c r="D824" s="140" t="b">
        <f aca="false">FALSE()</f>
        <v>0</v>
      </c>
      <c r="E824" s="116"/>
      <c r="F824" s="140" t="b">
        <f aca="false">FALSE()</f>
        <v>0</v>
      </c>
      <c r="G824" s="116"/>
      <c r="H824" s="116"/>
    </row>
    <row r="825" customFormat="false" ht="15.75" hidden="false" customHeight="false" outlineLevel="0" collapsed="false">
      <c r="A825" s="138"/>
      <c r="B825" s="139"/>
      <c r="C825" s="130"/>
      <c r="D825" s="140" t="b">
        <f aca="false">FALSE()</f>
        <v>0</v>
      </c>
      <c r="E825" s="116"/>
      <c r="F825" s="140" t="b">
        <f aca="false">FALSE()</f>
        <v>0</v>
      </c>
      <c r="G825" s="116"/>
      <c r="H825" s="116"/>
    </row>
    <row r="826" customFormat="false" ht="15.75" hidden="false" customHeight="false" outlineLevel="0" collapsed="false">
      <c r="A826" s="138"/>
      <c r="B826" s="139"/>
      <c r="C826" s="130"/>
      <c r="D826" s="140" t="b">
        <f aca="false">FALSE()</f>
        <v>0</v>
      </c>
      <c r="E826" s="116"/>
      <c r="F826" s="140" t="b">
        <f aca="false">FALSE()</f>
        <v>0</v>
      </c>
      <c r="G826" s="116"/>
      <c r="H826" s="116"/>
    </row>
    <row r="827" customFormat="false" ht="15.75" hidden="false" customHeight="false" outlineLevel="0" collapsed="false">
      <c r="A827" s="138"/>
      <c r="B827" s="139"/>
      <c r="C827" s="130"/>
      <c r="D827" s="140" t="b">
        <f aca="false">FALSE()</f>
        <v>0</v>
      </c>
      <c r="E827" s="116"/>
      <c r="F827" s="140" t="b">
        <f aca="false">FALSE()</f>
        <v>0</v>
      </c>
      <c r="G827" s="116"/>
      <c r="H827" s="116"/>
    </row>
    <row r="828" customFormat="false" ht="15.75" hidden="false" customHeight="false" outlineLevel="0" collapsed="false">
      <c r="A828" s="138"/>
      <c r="B828" s="139"/>
      <c r="C828" s="130"/>
      <c r="D828" s="140" t="b">
        <f aca="false">FALSE()</f>
        <v>0</v>
      </c>
      <c r="E828" s="116"/>
      <c r="F828" s="140" t="b">
        <f aca="false">FALSE()</f>
        <v>0</v>
      </c>
      <c r="G828" s="116"/>
      <c r="H828" s="116"/>
    </row>
    <row r="829" customFormat="false" ht="15.75" hidden="false" customHeight="false" outlineLevel="0" collapsed="false">
      <c r="A829" s="138"/>
      <c r="B829" s="139"/>
      <c r="C829" s="130"/>
      <c r="D829" s="140" t="b">
        <f aca="false">FALSE()</f>
        <v>0</v>
      </c>
      <c r="E829" s="116"/>
      <c r="F829" s="140" t="b">
        <f aca="false">FALSE()</f>
        <v>0</v>
      </c>
      <c r="G829" s="116"/>
      <c r="H829" s="116"/>
    </row>
    <row r="830" customFormat="false" ht="15.75" hidden="false" customHeight="false" outlineLevel="0" collapsed="false">
      <c r="A830" s="138"/>
      <c r="B830" s="139"/>
      <c r="C830" s="130"/>
      <c r="D830" s="140" t="b">
        <f aca="false">FALSE()</f>
        <v>0</v>
      </c>
      <c r="E830" s="116"/>
      <c r="F830" s="140" t="b">
        <f aca="false">FALSE()</f>
        <v>0</v>
      </c>
      <c r="G830" s="116"/>
      <c r="H830" s="116"/>
    </row>
    <row r="831" customFormat="false" ht="15.75" hidden="false" customHeight="false" outlineLevel="0" collapsed="false">
      <c r="A831" s="138"/>
      <c r="B831" s="139"/>
      <c r="C831" s="130"/>
      <c r="D831" s="140" t="b">
        <f aca="false">FALSE()</f>
        <v>0</v>
      </c>
      <c r="E831" s="116"/>
      <c r="F831" s="140" t="b">
        <f aca="false">FALSE()</f>
        <v>0</v>
      </c>
      <c r="G831" s="116"/>
      <c r="H831" s="116"/>
    </row>
    <row r="832" customFormat="false" ht="15.75" hidden="false" customHeight="false" outlineLevel="0" collapsed="false">
      <c r="A832" s="138"/>
      <c r="B832" s="139"/>
      <c r="C832" s="130"/>
      <c r="D832" s="140" t="b">
        <f aca="false">FALSE()</f>
        <v>0</v>
      </c>
      <c r="E832" s="116"/>
      <c r="F832" s="140" t="b">
        <f aca="false">FALSE()</f>
        <v>0</v>
      </c>
      <c r="G832" s="116"/>
      <c r="H832" s="116"/>
    </row>
    <row r="833" customFormat="false" ht="15.75" hidden="false" customHeight="false" outlineLevel="0" collapsed="false">
      <c r="A833" s="138"/>
      <c r="B833" s="139"/>
      <c r="C833" s="130"/>
      <c r="D833" s="140" t="b">
        <f aca="false">FALSE()</f>
        <v>0</v>
      </c>
      <c r="E833" s="116"/>
      <c r="F833" s="140" t="b">
        <f aca="false">FALSE()</f>
        <v>0</v>
      </c>
      <c r="G833" s="116"/>
      <c r="H833" s="116"/>
    </row>
    <row r="834" customFormat="false" ht="15.75" hidden="false" customHeight="false" outlineLevel="0" collapsed="false">
      <c r="A834" s="138"/>
      <c r="B834" s="139"/>
      <c r="C834" s="130"/>
      <c r="D834" s="140" t="b">
        <f aca="false">FALSE()</f>
        <v>0</v>
      </c>
      <c r="E834" s="116"/>
      <c r="F834" s="140" t="b">
        <f aca="false">FALSE()</f>
        <v>0</v>
      </c>
      <c r="G834" s="116"/>
      <c r="H834" s="116"/>
    </row>
    <row r="835" customFormat="false" ht="15.75" hidden="false" customHeight="false" outlineLevel="0" collapsed="false">
      <c r="A835" s="138"/>
      <c r="B835" s="139"/>
      <c r="C835" s="130"/>
      <c r="D835" s="140" t="b">
        <f aca="false">FALSE()</f>
        <v>0</v>
      </c>
      <c r="E835" s="116"/>
      <c r="F835" s="140" t="b">
        <f aca="false">FALSE()</f>
        <v>0</v>
      </c>
      <c r="G835" s="116"/>
      <c r="H835" s="116"/>
    </row>
    <row r="836" customFormat="false" ht="15.75" hidden="false" customHeight="false" outlineLevel="0" collapsed="false">
      <c r="A836" s="138"/>
      <c r="B836" s="139"/>
      <c r="C836" s="130"/>
      <c r="D836" s="140" t="b">
        <f aca="false">FALSE()</f>
        <v>0</v>
      </c>
      <c r="E836" s="116"/>
      <c r="F836" s="140" t="b">
        <f aca="false">FALSE()</f>
        <v>0</v>
      </c>
      <c r="G836" s="116"/>
      <c r="H836" s="116"/>
    </row>
    <row r="837" customFormat="false" ht="15.75" hidden="false" customHeight="false" outlineLevel="0" collapsed="false">
      <c r="A837" s="138"/>
      <c r="B837" s="139"/>
      <c r="C837" s="130"/>
      <c r="D837" s="140" t="b">
        <f aca="false">FALSE()</f>
        <v>0</v>
      </c>
      <c r="E837" s="116"/>
      <c r="F837" s="140" t="b">
        <f aca="false">FALSE()</f>
        <v>0</v>
      </c>
      <c r="G837" s="116"/>
      <c r="H837" s="116"/>
    </row>
    <row r="838" customFormat="false" ht="15.75" hidden="false" customHeight="false" outlineLevel="0" collapsed="false">
      <c r="A838" s="138"/>
      <c r="B838" s="139"/>
      <c r="C838" s="130"/>
      <c r="D838" s="140" t="b">
        <f aca="false">FALSE()</f>
        <v>0</v>
      </c>
      <c r="E838" s="116"/>
      <c r="F838" s="140" t="b">
        <f aca="false">FALSE()</f>
        <v>0</v>
      </c>
      <c r="G838" s="116"/>
      <c r="H838" s="116"/>
    </row>
    <row r="839" customFormat="false" ht="15.75" hidden="false" customHeight="false" outlineLevel="0" collapsed="false">
      <c r="A839" s="138"/>
      <c r="B839" s="139"/>
      <c r="C839" s="130"/>
      <c r="D839" s="140" t="b">
        <f aca="false">FALSE()</f>
        <v>0</v>
      </c>
      <c r="E839" s="116"/>
      <c r="F839" s="140" t="b">
        <f aca="false">FALSE()</f>
        <v>0</v>
      </c>
      <c r="G839" s="116"/>
      <c r="H839" s="116"/>
    </row>
    <row r="840" customFormat="false" ht="15.75" hidden="false" customHeight="false" outlineLevel="0" collapsed="false">
      <c r="A840" s="138"/>
      <c r="B840" s="139"/>
      <c r="C840" s="130"/>
      <c r="D840" s="140" t="b">
        <f aca="false">FALSE()</f>
        <v>0</v>
      </c>
      <c r="E840" s="116"/>
      <c r="F840" s="140" t="b">
        <f aca="false">FALSE()</f>
        <v>0</v>
      </c>
      <c r="G840" s="116"/>
      <c r="H840" s="116"/>
    </row>
    <row r="841" customFormat="false" ht="15.75" hidden="false" customHeight="false" outlineLevel="0" collapsed="false">
      <c r="A841" s="138"/>
      <c r="B841" s="139"/>
      <c r="C841" s="130"/>
      <c r="D841" s="140" t="b">
        <f aca="false">FALSE()</f>
        <v>0</v>
      </c>
      <c r="E841" s="116"/>
      <c r="F841" s="140" t="b">
        <f aca="false">FALSE()</f>
        <v>0</v>
      </c>
      <c r="G841" s="116"/>
      <c r="H841" s="116"/>
    </row>
    <row r="842" customFormat="false" ht="15.75" hidden="false" customHeight="false" outlineLevel="0" collapsed="false">
      <c r="A842" s="138"/>
      <c r="B842" s="139"/>
      <c r="C842" s="130"/>
      <c r="D842" s="140" t="b">
        <f aca="false">FALSE()</f>
        <v>0</v>
      </c>
      <c r="E842" s="116"/>
      <c r="F842" s="140" t="b">
        <f aca="false">FALSE()</f>
        <v>0</v>
      </c>
      <c r="G842" s="116"/>
      <c r="H842" s="116"/>
    </row>
    <row r="843" customFormat="false" ht="15.75" hidden="false" customHeight="false" outlineLevel="0" collapsed="false">
      <c r="A843" s="138"/>
      <c r="B843" s="139"/>
      <c r="C843" s="130"/>
      <c r="D843" s="140" t="b">
        <f aca="false">FALSE()</f>
        <v>0</v>
      </c>
      <c r="E843" s="116"/>
      <c r="F843" s="140" t="b">
        <f aca="false">FALSE()</f>
        <v>0</v>
      </c>
      <c r="G843" s="116"/>
      <c r="H843" s="116"/>
    </row>
    <row r="844" customFormat="false" ht="15.75" hidden="false" customHeight="false" outlineLevel="0" collapsed="false">
      <c r="A844" s="138"/>
      <c r="B844" s="139"/>
      <c r="C844" s="130"/>
      <c r="D844" s="140" t="b">
        <f aca="false">FALSE()</f>
        <v>0</v>
      </c>
      <c r="E844" s="116"/>
      <c r="F844" s="140" t="b">
        <f aca="false">FALSE()</f>
        <v>0</v>
      </c>
      <c r="G844" s="116"/>
      <c r="H844" s="116"/>
    </row>
    <row r="845" customFormat="false" ht="15.75" hidden="false" customHeight="false" outlineLevel="0" collapsed="false">
      <c r="A845" s="138"/>
      <c r="B845" s="139"/>
      <c r="C845" s="130"/>
      <c r="D845" s="140" t="b">
        <f aca="false">FALSE()</f>
        <v>0</v>
      </c>
      <c r="E845" s="116"/>
      <c r="F845" s="140" t="b">
        <f aca="false">FALSE()</f>
        <v>0</v>
      </c>
      <c r="G845" s="116"/>
      <c r="H845" s="116"/>
    </row>
    <row r="846" customFormat="false" ht="15.75" hidden="false" customHeight="false" outlineLevel="0" collapsed="false">
      <c r="A846" s="138"/>
      <c r="B846" s="139"/>
      <c r="C846" s="130"/>
      <c r="D846" s="140" t="b">
        <f aca="false">FALSE()</f>
        <v>0</v>
      </c>
      <c r="E846" s="116"/>
      <c r="F846" s="140" t="b">
        <f aca="false">FALSE()</f>
        <v>0</v>
      </c>
      <c r="G846" s="116"/>
      <c r="H846" s="116"/>
    </row>
    <row r="847" customFormat="false" ht="15.75" hidden="false" customHeight="false" outlineLevel="0" collapsed="false">
      <c r="A847" s="138"/>
      <c r="B847" s="139"/>
      <c r="C847" s="130"/>
      <c r="D847" s="140" t="b">
        <f aca="false">FALSE()</f>
        <v>0</v>
      </c>
      <c r="E847" s="116"/>
      <c r="F847" s="140" t="b">
        <f aca="false">FALSE()</f>
        <v>0</v>
      </c>
      <c r="G847" s="116"/>
      <c r="H847" s="116"/>
    </row>
    <row r="848" customFormat="false" ht="15.75" hidden="false" customHeight="false" outlineLevel="0" collapsed="false">
      <c r="A848" s="138"/>
      <c r="B848" s="139"/>
      <c r="C848" s="130"/>
      <c r="D848" s="140" t="b">
        <f aca="false">FALSE()</f>
        <v>0</v>
      </c>
      <c r="E848" s="116"/>
      <c r="F848" s="140" t="b">
        <f aca="false">FALSE()</f>
        <v>0</v>
      </c>
      <c r="G848" s="116"/>
      <c r="H848" s="116"/>
    </row>
    <row r="849" customFormat="false" ht="15.75" hidden="false" customHeight="false" outlineLevel="0" collapsed="false">
      <c r="A849" s="138"/>
      <c r="B849" s="139"/>
      <c r="C849" s="130"/>
      <c r="D849" s="140" t="b">
        <f aca="false">FALSE()</f>
        <v>0</v>
      </c>
      <c r="E849" s="116"/>
      <c r="F849" s="140" t="b">
        <f aca="false">FALSE()</f>
        <v>0</v>
      </c>
      <c r="G849" s="116"/>
      <c r="H849" s="116"/>
    </row>
    <row r="850" customFormat="false" ht="15.75" hidden="false" customHeight="false" outlineLevel="0" collapsed="false">
      <c r="A850" s="138"/>
      <c r="B850" s="139"/>
      <c r="C850" s="130"/>
      <c r="D850" s="140" t="b">
        <f aca="false">FALSE()</f>
        <v>0</v>
      </c>
      <c r="E850" s="116"/>
      <c r="F850" s="140" t="b">
        <f aca="false">FALSE()</f>
        <v>0</v>
      </c>
      <c r="G850" s="116"/>
      <c r="H850" s="116"/>
    </row>
    <row r="851" customFormat="false" ht="15.75" hidden="false" customHeight="false" outlineLevel="0" collapsed="false">
      <c r="A851" s="138"/>
      <c r="B851" s="139"/>
      <c r="C851" s="130"/>
      <c r="D851" s="140" t="b">
        <f aca="false">FALSE()</f>
        <v>0</v>
      </c>
      <c r="E851" s="116"/>
      <c r="F851" s="140" t="b">
        <f aca="false">FALSE()</f>
        <v>0</v>
      </c>
      <c r="G851" s="116"/>
      <c r="H851" s="116"/>
    </row>
    <row r="852" customFormat="false" ht="15.75" hidden="false" customHeight="false" outlineLevel="0" collapsed="false">
      <c r="A852" s="138"/>
      <c r="B852" s="139"/>
      <c r="C852" s="130"/>
      <c r="D852" s="140" t="b">
        <f aca="false">FALSE()</f>
        <v>0</v>
      </c>
      <c r="E852" s="116"/>
      <c r="F852" s="140" t="b">
        <f aca="false">FALSE()</f>
        <v>0</v>
      </c>
      <c r="G852" s="116"/>
      <c r="H852" s="116"/>
    </row>
    <row r="853" customFormat="false" ht="15.75" hidden="false" customHeight="false" outlineLevel="0" collapsed="false">
      <c r="A853" s="138"/>
      <c r="B853" s="139"/>
      <c r="C853" s="130"/>
      <c r="D853" s="140" t="b">
        <f aca="false">FALSE()</f>
        <v>0</v>
      </c>
      <c r="E853" s="116"/>
      <c r="F853" s="140" t="b">
        <f aca="false">FALSE()</f>
        <v>0</v>
      </c>
      <c r="G853" s="116"/>
      <c r="H853" s="116"/>
    </row>
    <row r="854" customFormat="false" ht="15.75" hidden="false" customHeight="false" outlineLevel="0" collapsed="false">
      <c r="A854" s="138"/>
      <c r="B854" s="139"/>
      <c r="C854" s="130"/>
      <c r="D854" s="140" t="b">
        <f aca="false">FALSE()</f>
        <v>0</v>
      </c>
      <c r="E854" s="116"/>
      <c r="F854" s="140" t="b">
        <f aca="false">FALSE()</f>
        <v>0</v>
      </c>
      <c r="G854" s="116"/>
      <c r="H854" s="116"/>
    </row>
    <row r="855" customFormat="false" ht="15.75" hidden="false" customHeight="false" outlineLevel="0" collapsed="false">
      <c r="A855" s="138"/>
      <c r="B855" s="139"/>
      <c r="C855" s="130"/>
      <c r="D855" s="140" t="b">
        <f aca="false">FALSE()</f>
        <v>0</v>
      </c>
      <c r="E855" s="116"/>
      <c r="F855" s="140" t="b">
        <f aca="false">FALSE()</f>
        <v>0</v>
      </c>
      <c r="G855" s="116"/>
      <c r="H855" s="116"/>
    </row>
    <row r="856" customFormat="false" ht="15.75" hidden="false" customHeight="false" outlineLevel="0" collapsed="false">
      <c r="A856" s="138"/>
      <c r="B856" s="139"/>
      <c r="C856" s="130"/>
      <c r="D856" s="140" t="b">
        <f aca="false">FALSE()</f>
        <v>0</v>
      </c>
      <c r="E856" s="116"/>
      <c r="F856" s="140" t="b">
        <f aca="false">FALSE()</f>
        <v>0</v>
      </c>
      <c r="G856" s="116"/>
      <c r="H856" s="116"/>
    </row>
    <row r="857" customFormat="false" ht="15.75" hidden="false" customHeight="false" outlineLevel="0" collapsed="false">
      <c r="A857" s="138"/>
      <c r="B857" s="139"/>
      <c r="C857" s="130"/>
      <c r="D857" s="140" t="b">
        <f aca="false">FALSE()</f>
        <v>0</v>
      </c>
      <c r="E857" s="116"/>
      <c r="F857" s="140" t="b">
        <f aca="false">FALSE()</f>
        <v>0</v>
      </c>
      <c r="G857" s="116"/>
      <c r="H857" s="116"/>
    </row>
    <row r="858" customFormat="false" ht="15.75" hidden="false" customHeight="false" outlineLevel="0" collapsed="false">
      <c r="A858" s="138"/>
      <c r="B858" s="139"/>
      <c r="C858" s="130"/>
      <c r="D858" s="140" t="b">
        <f aca="false">FALSE()</f>
        <v>0</v>
      </c>
      <c r="E858" s="116"/>
      <c r="F858" s="140" t="b">
        <f aca="false">FALSE()</f>
        <v>0</v>
      </c>
      <c r="G858" s="116"/>
      <c r="H858" s="116"/>
    </row>
    <row r="859" customFormat="false" ht="15.75" hidden="false" customHeight="false" outlineLevel="0" collapsed="false">
      <c r="A859" s="138"/>
      <c r="B859" s="139"/>
      <c r="C859" s="130"/>
      <c r="D859" s="140" t="b">
        <f aca="false">FALSE()</f>
        <v>0</v>
      </c>
      <c r="E859" s="116"/>
      <c r="F859" s="140" t="b">
        <f aca="false">FALSE()</f>
        <v>0</v>
      </c>
      <c r="G859" s="116"/>
      <c r="H859" s="116"/>
    </row>
    <row r="860" customFormat="false" ht="15.75" hidden="false" customHeight="false" outlineLevel="0" collapsed="false">
      <c r="A860" s="138"/>
      <c r="B860" s="139"/>
      <c r="C860" s="130"/>
      <c r="D860" s="140" t="b">
        <f aca="false">FALSE()</f>
        <v>0</v>
      </c>
      <c r="E860" s="116"/>
      <c r="F860" s="140" t="b">
        <f aca="false">FALSE()</f>
        <v>0</v>
      </c>
      <c r="G860" s="116"/>
      <c r="H860" s="116"/>
    </row>
    <row r="861" customFormat="false" ht="15.75" hidden="false" customHeight="false" outlineLevel="0" collapsed="false">
      <c r="A861" s="138"/>
      <c r="B861" s="139"/>
      <c r="C861" s="130"/>
      <c r="D861" s="140" t="b">
        <f aca="false">FALSE()</f>
        <v>0</v>
      </c>
      <c r="E861" s="116"/>
      <c r="F861" s="140" t="b">
        <f aca="false">FALSE()</f>
        <v>0</v>
      </c>
      <c r="G861" s="116"/>
      <c r="H861" s="116"/>
    </row>
    <row r="862" customFormat="false" ht="15.75" hidden="false" customHeight="false" outlineLevel="0" collapsed="false">
      <c r="A862" s="138"/>
      <c r="B862" s="139"/>
      <c r="C862" s="130"/>
      <c r="D862" s="140" t="b">
        <f aca="false">FALSE()</f>
        <v>0</v>
      </c>
      <c r="E862" s="116"/>
      <c r="F862" s="140" t="b">
        <f aca="false">FALSE()</f>
        <v>0</v>
      </c>
      <c r="G862" s="116"/>
      <c r="H862" s="116"/>
    </row>
    <row r="863" customFormat="false" ht="15.75" hidden="false" customHeight="false" outlineLevel="0" collapsed="false">
      <c r="A863" s="138"/>
      <c r="B863" s="139"/>
      <c r="C863" s="130"/>
      <c r="D863" s="140" t="b">
        <f aca="false">FALSE()</f>
        <v>0</v>
      </c>
      <c r="E863" s="116"/>
      <c r="F863" s="140" t="b">
        <f aca="false">FALSE()</f>
        <v>0</v>
      </c>
      <c r="G863" s="116"/>
      <c r="H863" s="116"/>
    </row>
    <row r="864" customFormat="false" ht="15.75" hidden="false" customHeight="false" outlineLevel="0" collapsed="false">
      <c r="A864" s="138"/>
      <c r="B864" s="139"/>
      <c r="C864" s="130"/>
      <c r="D864" s="140" t="b">
        <f aca="false">FALSE()</f>
        <v>0</v>
      </c>
      <c r="E864" s="116"/>
      <c r="F864" s="140" t="b">
        <f aca="false">FALSE()</f>
        <v>0</v>
      </c>
      <c r="G864" s="116"/>
      <c r="H864" s="116"/>
    </row>
    <row r="865" customFormat="false" ht="15.75" hidden="false" customHeight="false" outlineLevel="0" collapsed="false">
      <c r="A865" s="138"/>
      <c r="B865" s="139"/>
      <c r="C865" s="130"/>
      <c r="D865" s="140" t="b">
        <f aca="false">FALSE()</f>
        <v>0</v>
      </c>
      <c r="E865" s="116"/>
      <c r="F865" s="140" t="b">
        <f aca="false">FALSE()</f>
        <v>0</v>
      </c>
      <c r="G865" s="116"/>
      <c r="H865" s="116"/>
    </row>
    <row r="866" customFormat="false" ht="15.75" hidden="false" customHeight="false" outlineLevel="0" collapsed="false">
      <c r="A866" s="138"/>
      <c r="B866" s="139"/>
      <c r="C866" s="130"/>
      <c r="D866" s="140" t="b">
        <f aca="false">FALSE()</f>
        <v>0</v>
      </c>
      <c r="E866" s="116"/>
      <c r="F866" s="140" t="b">
        <f aca="false">FALSE()</f>
        <v>0</v>
      </c>
      <c r="G866" s="116"/>
      <c r="H866" s="116"/>
    </row>
    <row r="867" customFormat="false" ht="15.75" hidden="false" customHeight="false" outlineLevel="0" collapsed="false">
      <c r="A867" s="138"/>
      <c r="B867" s="139"/>
      <c r="C867" s="130"/>
      <c r="D867" s="140" t="b">
        <f aca="false">FALSE()</f>
        <v>0</v>
      </c>
      <c r="E867" s="116"/>
      <c r="F867" s="140" t="b">
        <f aca="false">FALSE()</f>
        <v>0</v>
      </c>
      <c r="G867" s="116"/>
      <c r="H867" s="116"/>
    </row>
    <row r="868" customFormat="false" ht="15.75" hidden="false" customHeight="false" outlineLevel="0" collapsed="false">
      <c r="A868" s="138"/>
      <c r="B868" s="139"/>
      <c r="C868" s="130"/>
      <c r="D868" s="140" t="b">
        <f aca="false">FALSE()</f>
        <v>0</v>
      </c>
      <c r="E868" s="116"/>
      <c r="F868" s="140" t="b">
        <f aca="false">FALSE()</f>
        <v>0</v>
      </c>
      <c r="G868" s="116"/>
      <c r="H868" s="116"/>
    </row>
    <row r="869" customFormat="false" ht="15.75" hidden="false" customHeight="false" outlineLevel="0" collapsed="false">
      <c r="A869" s="138"/>
      <c r="B869" s="139"/>
      <c r="C869" s="130"/>
      <c r="D869" s="140" t="b">
        <f aca="false">FALSE()</f>
        <v>0</v>
      </c>
      <c r="E869" s="116"/>
      <c r="F869" s="140" t="b">
        <f aca="false">FALSE()</f>
        <v>0</v>
      </c>
      <c r="G869" s="116"/>
      <c r="H869" s="116"/>
    </row>
    <row r="870" customFormat="false" ht="15.75" hidden="false" customHeight="false" outlineLevel="0" collapsed="false">
      <c r="A870" s="138"/>
      <c r="B870" s="139"/>
      <c r="C870" s="130"/>
      <c r="D870" s="140" t="b">
        <f aca="false">FALSE()</f>
        <v>0</v>
      </c>
      <c r="E870" s="116"/>
      <c r="F870" s="140" t="b">
        <f aca="false">FALSE()</f>
        <v>0</v>
      </c>
      <c r="G870" s="116"/>
      <c r="H870" s="116"/>
    </row>
    <row r="871" customFormat="false" ht="15.75" hidden="false" customHeight="false" outlineLevel="0" collapsed="false">
      <c r="A871" s="138"/>
      <c r="B871" s="139"/>
      <c r="C871" s="130"/>
      <c r="D871" s="140" t="b">
        <f aca="false">FALSE()</f>
        <v>0</v>
      </c>
      <c r="E871" s="116"/>
      <c r="F871" s="140" t="b">
        <f aca="false">FALSE()</f>
        <v>0</v>
      </c>
      <c r="G871" s="116"/>
      <c r="H871" s="116"/>
    </row>
    <row r="872" customFormat="false" ht="15.75" hidden="false" customHeight="false" outlineLevel="0" collapsed="false">
      <c r="A872" s="138"/>
      <c r="B872" s="139"/>
      <c r="C872" s="130"/>
      <c r="D872" s="140" t="b">
        <f aca="false">FALSE()</f>
        <v>0</v>
      </c>
      <c r="E872" s="116"/>
      <c r="F872" s="140" t="b">
        <f aca="false">FALSE()</f>
        <v>0</v>
      </c>
      <c r="G872" s="116"/>
      <c r="H872" s="116"/>
    </row>
    <row r="873" customFormat="false" ht="15.75" hidden="false" customHeight="false" outlineLevel="0" collapsed="false">
      <c r="A873" s="138"/>
      <c r="B873" s="139"/>
      <c r="C873" s="130"/>
      <c r="D873" s="140" t="b">
        <f aca="false">FALSE()</f>
        <v>0</v>
      </c>
      <c r="E873" s="116"/>
      <c r="F873" s="140" t="b">
        <f aca="false">FALSE()</f>
        <v>0</v>
      </c>
      <c r="G873" s="116"/>
      <c r="H873" s="116"/>
    </row>
    <row r="874" customFormat="false" ht="15.75" hidden="false" customHeight="false" outlineLevel="0" collapsed="false">
      <c r="A874" s="138"/>
      <c r="B874" s="139"/>
      <c r="C874" s="130"/>
      <c r="D874" s="140" t="b">
        <f aca="false">FALSE()</f>
        <v>0</v>
      </c>
      <c r="E874" s="116"/>
      <c r="F874" s="140" t="b">
        <f aca="false">FALSE()</f>
        <v>0</v>
      </c>
      <c r="G874" s="116"/>
      <c r="H874" s="116"/>
    </row>
    <row r="875" customFormat="false" ht="15.75" hidden="false" customHeight="false" outlineLevel="0" collapsed="false">
      <c r="A875" s="138"/>
      <c r="B875" s="139"/>
      <c r="C875" s="130"/>
      <c r="D875" s="140" t="b">
        <f aca="false">FALSE()</f>
        <v>0</v>
      </c>
      <c r="E875" s="116"/>
      <c r="F875" s="140" t="b">
        <f aca="false">FALSE()</f>
        <v>0</v>
      </c>
      <c r="G875" s="116"/>
      <c r="H875" s="116"/>
    </row>
    <row r="876" customFormat="false" ht="15.75" hidden="false" customHeight="false" outlineLevel="0" collapsed="false">
      <c r="A876" s="138"/>
      <c r="B876" s="139"/>
      <c r="C876" s="130"/>
      <c r="D876" s="140" t="b">
        <f aca="false">FALSE()</f>
        <v>0</v>
      </c>
      <c r="E876" s="116"/>
      <c r="F876" s="140" t="b">
        <f aca="false">FALSE()</f>
        <v>0</v>
      </c>
      <c r="G876" s="116"/>
      <c r="H876" s="116"/>
    </row>
    <row r="877" customFormat="false" ht="15.75" hidden="false" customHeight="false" outlineLevel="0" collapsed="false">
      <c r="A877" s="138"/>
      <c r="B877" s="139"/>
      <c r="C877" s="130"/>
      <c r="D877" s="140" t="b">
        <f aca="false">FALSE()</f>
        <v>0</v>
      </c>
      <c r="E877" s="116"/>
      <c r="F877" s="140" t="b">
        <f aca="false">FALSE()</f>
        <v>0</v>
      </c>
      <c r="G877" s="116"/>
      <c r="H877" s="116"/>
    </row>
    <row r="878" customFormat="false" ht="15.75" hidden="false" customHeight="false" outlineLevel="0" collapsed="false">
      <c r="A878" s="138"/>
      <c r="B878" s="139"/>
      <c r="C878" s="130"/>
      <c r="D878" s="140" t="b">
        <f aca="false">FALSE()</f>
        <v>0</v>
      </c>
      <c r="E878" s="116"/>
      <c r="F878" s="140" t="b">
        <f aca="false">FALSE()</f>
        <v>0</v>
      </c>
      <c r="G878" s="116"/>
      <c r="H878" s="116"/>
    </row>
    <row r="879" customFormat="false" ht="15.75" hidden="false" customHeight="false" outlineLevel="0" collapsed="false">
      <c r="A879" s="138"/>
      <c r="B879" s="139"/>
      <c r="C879" s="130"/>
      <c r="D879" s="140" t="b">
        <f aca="false">FALSE()</f>
        <v>0</v>
      </c>
      <c r="E879" s="116"/>
      <c r="F879" s="140" t="b">
        <f aca="false">FALSE()</f>
        <v>0</v>
      </c>
      <c r="G879" s="116"/>
      <c r="H879" s="116"/>
    </row>
    <row r="880" customFormat="false" ht="15.75" hidden="false" customHeight="false" outlineLevel="0" collapsed="false">
      <c r="A880" s="138"/>
      <c r="B880" s="139"/>
      <c r="C880" s="130"/>
      <c r="D880" s="140" t="b">
        <f aca="false">FALSE()</f>
        <v>0</v>
      </c>
      <c r="E880" s="116"/>
      <c r="F880" s="140" t="b">
        <f aca="false">FALSE()</f>
        <v>0</v>
      </c>
      <c r="G880" s="116"/>
      <c r="H880" s="116"/>
    </row>
    <row r="881" customFormat="false" ht="15.75" hidden="false" customHeight="false" outlineLevel="0" collapsed="false">
      <c r="A881" s="138"/>
      <c r="B881" s="139"/>
      <c r="C881" s="130"/>
      <c r="D881" s="140" t="b">
        <f aca="false">FALSE()</f>
        <v>0</v>
      </c>
      <c r="E881" s="116"/>
      <c r="F881" s="140" t="b">
        <f aca="false">FALSE()</f>
        <v>0</v>
      </c>
      <c r="G881" s="116"/>
      <c r="H881" s="116"/>
    </row>
    <row r="882" customFormat="false" ht="15.75" hidden="false" customHeight="false" outlineLevel="0" collapsed="false">
      <c r="A882" s="138"/>
      <c r="B882" s="139"/>
      <c r="C882" s="130"/>
      <c r="D882" s="140" t="b">
        <f aca="false">FALSE()</f>
        <v>0</v>
      </c>
      <c r="E882" s="116"/>
      <c r="F882" s="140" t="b">
        <f aca="false">FALSE()</f>
        <v>0</v>
      </c>
      <c r="G882" s="116"/>
      <c r="H882" s="116"/>
    </row>
    <row r="883" customFormat="false" ht="15.75" hidden="false" customHeight="false" outlineLevel="0" collapsed="false">
      <c r="A883" s="138"/>
      <c r="B883" s="139"/>
      <c r="C883" s="130"/>
      <c r="D883" s="140" t="b">
        <f aca="false">FALSE()</f>
        <v>0</v>
      </c>
      <c r="E883" s="116"/>
      <c r="F883" s="140" t="b">
        <f aca="false">FALSE()</f>
        <v>0</v>
      </c>
      <c r="G883" s="116"/>
      <c r="H883" s="116"/>
    </row>
    <row r="884" customFormat="false" ht="15.75" hidden="false" customHeight="false" outlineLevel="0" collapsed="false">
      <c r="A884" s="138"/>
      <c r="B884" s="139"/>
      <c r="C884" s="130"/>
      <c r="D884" s="140" t="b">
        <f aca="false">FALSE()</f>
        <v>0</v>
      </c>
      <c r="E884" s="116"/>
      <c r="F884" s="140" t="b">
        <f aca="false">FALSE()</f>
        <v>0</v>
      </c>
      <c r="G884" s="116"/>
      <c r="H884" s="116"/>
    </row>
    <row r="885" customFormat="false" ht="15.75" hidden="false" customHeight="false" outlineLevel="0" collapsed="false">
      <c r="A885" s="138"/>
      <c r="B885" s="139"/>
      <c r="C885" s="130"/>
      <c r="D885" s="140" t="b">
        <f aca="false">FALSE()</f>
        <v>0</v>
      </c>
      <c r="E885" s="116"/>
      <c r="F885" s="140" t="b">
        <f aca="false">FALSE()</f>
        <v>0</v>
      </c>
      <c r="G885" s="116"/>
      <c r="H885" s="116"/>
    </row>
    <row r="886" customFormat="false" ht="15.75" hidden="false" customHeight="false" outlineLevel="0" collapsed="false">
      <c r="A886" s="138"/>
      <c r="B886" s="139"/>
      <c r="C886" s="130"/>
      <c r="D886" s="140" t="b">
        <f aca="false">FALSE()</f>
        <v>0</v>
      </c>
      <c r="E886" s="116"/>
      <c r="F886" s="140" t="b">
        <f aca="false">FALSE()</f>
        <v>0</v>
      </c>
      <c r="G886" s="116"/>
      <c r="H886" s="116"/>
    </row>
    <row r="887" customFormat="false" ht="15.75" hidden="false" customHeight="false" outlineLevel="0" collapsed="false">
      <c r="A887" s="138"/>
      <c r="B887" s="139"/>
      <c r="C887" s="130"/>
      <c r="D887" s="140" t="b">
        <f aca="false">FALSE()</f>
        <v>0</v>
      </c>
      <c r="E887" s="116"/>
      <c r="F887" s="140" t="b">
        <f aca="false">FALSE()</f>
        <v>0</v>
      </c>
      <c r="G887" s="116"/>
      <c r="H887" s="116"/>
    </row>
    <row r="888" customFormat="false" ht="15.75" hidden="false" customHeight="false" outlineLevel="0" collapsed="false">
      <c r="A888" s="138"/>
      <c r="B888" s="139"/>
      <c r="C888" s="130"/>
      <c r="D888" s="140" t="b">
        <f aca="false">FALSE()</f>
        <v>0</v>
      </c>
      <c r="E888" s="116"/>
      <c r="F888" s="140" t="b">
        <f aca="false">FALSE()</f>
        <v>0</v>
      </c>
      <c r="G888" s="116"/>
      <c r="H888" s="116"/>
    </row>
    <row r="889" customFormat="false" ht="15.75" hidden="false" customHeight="false" outlineLevel="0" collapsed="false">
      <c r="A889" s="138"/>
      <c r="B889" s="139"/>
      <c r="C889" s="130"/>
      <c r="D889" s="140" t="b">
        <f aca="false">FALSE()</f>
        <v>0</v>
      </c>
      <c r="E889" s="116"/>
      <c r="F889" s="140" t="b">
        <f aca="false">FALSE()</f>
        <v>0</v>
      </c>
      <c r="G889" s="116"/>
      <c r="H889" s="116"/>
    </row>
    <row r="890" customFormat="false" ht="15.75" hidden="false" customHeight="false" outlineLevel="0" collapsed="false">
      <c r="A890" s="138"/>
      <c r="B890" s="139"/>
      <c r="C890" s="130"/>
      <c r="D890" s="140" t="b">
        <f aca="false">FALSE()</f>
        <v>0</v>
      </c>
      <c r="E890" s="116"/>
      <c r="F890" s="140" t="b">
        <f aca="false">FALSE()</f>
        <v>0</v>
      </c>
      <c r="G890" s="116"/>
      <c r="H890" s="116"/>
    </row>
    <row r="891" customFormat="false" ht="15.75" hidden="false" customHeight="false" outlineLevel="0" collapsed="false">
      <c r="A891" s="138"/>
      <c r="B891" s="139"/>
      <c r="C891" s="130"/>
      <c r="D891" s="140" t="b">
        <f aca="false">FALSE()</f>
        <v>0</v>
      </c>
      <c r="E891" s="116"/>
      <c r="F891" s="140" t="b">
        <f aca="false">FALSE()</f>
        <v>0</v>
      </c>
      <c r="G891" s="116"/>
      <c r="H891" s="116"/>
    </row>
    <row r="892" customFormat="false" ht="15.75" hidden="false" customHeight="false" outlineLevel="0" collapsed="false">
      <c r="A892" s="138"/>
      <c r="B892" s="139"/>
      <c r="C892" s="130"/>
      <c r="D892" s="140" t="b">
        <f aca="false">FALSE()</f>
        <v>0</v>
      </c>
      <c r="E892" s="116"/>
      <c r="F892" s="140" t="b">
        <f aca="false">FALSE()</f>
        <v>0</v>
      </c>
      <c r="G892" s="116"/>
      <c r="H892" s="116"/>
    </row>
    <row r="893" customFormat="false" ht="15.75" hidden="false" customHeight="false" outlineLevel="0" collapsed="false">
      <c r="A893" s="138"/>
      <c r="B893" s="139"/>
      <c r="C893" s="130"/>
      <c r="D893" s="140" t="b">
        <f aca="false">FALSE()</f>
        <v>0</v>
      </c>
      <c r="E893" s="116"/>
      <c r="F893" s="140" t="b">
        <f aca="false">FALSE()</f>
        <v>0</v>
      </c>
      <c r="G893" s="116"/>
      <c r="H893" s="116"/>
    </row>
    <row r="894" customFormat="false" ht="15.75" hidden="false" customHeight="false" outlineLevel="0" collapsed="false">
      <c r="A894" s="138"/>
      <c r="B894" s="139"/>
      <c r="C894" s="130"/>
      <c r="D894" s="140" t="b">
        <f aca="false">FALSE()</f>
        <v>0</v>
      </c>
      <c r="E894" s="116"/>
      <c r="F894" s="140" t="b">
        <f aca="false">FALSE()</f>
        <v>0</v>
      </c>
      <c r="G894" s="116"/>
      <c r="H894" s="116"/>
    </row>
    <row r="895" customFormat="false" ht="15.75" hidden="false" customHeight="false" outlineLevel="0" collapsed="false">
      <c r="A895" s="138"/>
      <c r="B895" s="139"/>
      <c r="C895" s="130"/>
      <c r="D895" s="140" t="b">
        <f aca="false">FALSE()</f>
        <v>0</v>
      </c>
      <c r="E895" s="116"/>
      <c r="F895" s="140" t="b">
        <f aca="false">FALSE()</f>
        <v>0</v>
      </c>
      <c r="G895" s="116"/>
      <c r="H895" s="116"/>
    </row>
    <row r="896" customFormat="false" ht="15.75" hidden="false" customHeight="false" outlineLevel="0" collapsed="false">
      <c r="A896" s="138"/>
      <c r="B896" s="139"/>
      <c r="C896" s="130"/>
      <c r="D896" s="140" t="b">
        <f aca="false">FALSE()</f>
        <v>0</v>
      </c>
      <c r="E896" s="116"/>
      <c r="F896" s="140" t="b">
        <f aca="false">FALSE()</f>
        <v>0</v>
      </c>
      <c r="G896" s="116"/>
      <c r="H896" s="116"/>
    </row>
    <row r="897" customFormat="false" ht="15.75" hidden="false" customHeight="false" outlineLevel="0" collapsed="false">
      <c r="A897" s="138"/>
      <c r="B897" s="139"/>
      <c r="C897" s="130"/>
      <c r="D897" s="140" t="b">
        <f aca="false">FALSE()</f>
        <v>0</v>
      </c>
      <c r="E897" s="116"/>
      <c r="F897" s="140" t="b">
        <f aca="false">FALSE()</f>
        <v>0</v>
      </c>
      <c r="G897" s="116"/>
      <c r="H897" s="116"/>
    </row>
    <row r="898" customFormat="false" ht="15.75" hidden="false" customHeight="false" outlineLevel="0" collapsed="false">
      <c r="A898" s="138"/>
      <c r="B898" s="139"/>
      <c r="C898" s="130"/>
      <c r="D898" s="140" t="b">
        <f aca="false">FALSE()</f>
        <v>0</v>
      </c>
      <c r="E898" s="116"/>
      <c r="F898" s="140" t="b">
        <f aca="false">FALSE()</f>
        <v>0</v>
      </c>
      <c r="G898" s="116"/>
      <c r="H898" s="116"/>
    </row>
    <row r="899" customFormat="false" ht="15.75" hidden="false" customHeight="false" outlineLevel="0" collapsed="false">
      <c r="A899" s="138"/>
      <c r="B899" s="139"/>
      <c r="C899" s="130"/>
      <c r="D899" s="140" t="b">
        <f aca="false">FALSE()</f>
        <v>0</v>
      </c>
      <c r="E899" s="116"/>
      <c r="F899" s="140" t="b">
        <f aca="false">FALSE()</f>
        <v>0</v>
      </c>
      <c r="G899" s="116"/>
      <c r="H899" s="116"/>
    </row>
    <row r="900" customFormat="false" ht="15.75" hidden="false" customHeight="false" outlineLevel="0" collapsed="false">
      <c r="A900" s="138"/>
      <c r="B900" s="139"/>
      <c r="C900" s="130"/>
      <c r="D900" s="140" t="b">
        <f aca="false">FALSE()</f>
        <v>0</v>
      </c>
      <c r="E900" s="116"/>
      <c r="F900" s="140" t="b">
        <f aca="false">FALSE()</f>
        <v>0</v>
      </c>
      <c r="G900" s="116"/>
      <c r="H900" s="116"/>
    </row>
    <row r="901" customFormat="false" ht="15.75" hidden="false" customHeight="false" outlineLevel="0" collapsed="false">
      <c r="A901" s="138"/>
      <c r="B901" s="139"/>
      <c r="C901" s="130"/>
      <c r="D901" s="140" t="b">
        <f aca="false">FALSE()</f>
        <v>0</v>
      </c>
      <c r="E901" s="116"/>
      <c r="F901" s="140" t="b">
        <f aca="false">FALSE()</f>
        <v>0</v>
      </c>
      <c r="G901" s="116"/>
      <c r="H901" s="116"/>
    </row>
    <row r="902" customFormat="false" ht="15.75" hidden="false" customHeight="false" outlineLevel="0" collapsed="false">
      <c r="A902" s="138"/>
      <c r="B902" s="139"/>
      <c r="C902" s="130"/>
      <c r="D902" s="140" t="b">
        <f aca="false">FALSE()</f>
        <v>0</v>
      </c>
      <c r="E902" s="116"/>
      <c r="F902" s="140" t="b">
        <f aca="false">FALSE()</f>
        <v>0</v>
      </c>
      <c r="G902" s="116"/>
      <c r="H902" s="116"/>
    </row>
    <row r="903" customFormat="false" ht="15.75" hidden="false" customHeight="false" outlineLevel="0" collapsed="false">
      <c r="A903" s="138"/>
      <c r="B903" s="139"/>
      <c r="C903" s="130"/>
      <c r="D903" s="140" t="b">
        <f aca="false">FALSE()</f>
        <v>0</v>
      </c>
      <c r="E903" s="116"/>
      <c r="F903" s="140" t="b">
        <f aca="false">FALSE()</f>
        <v>0</v>
      </c>
      <c r="G903" s="116"/>
      <c r="H903" s="116"/>
    </row>
    <row r="904" customFormat="false" ht="15.75" hidden="false" customHeight="false" outlineLevel="0" collapsed="false">
      <c r="A904" s="138"/>
      <c r="B904" s="139"/>
      <c r="C904" s="130"/>
      <c r="D904" s="140" t="b">
        <f aca="false">FALSE()</f>
        <v>0</v>
      </c>
      <c r="E904" s="116"/>
      <c r="F904" s="140" t="b">
        <f aca="false">FALSE()</f>
        <v>0</v>
      </c>
      <c r="G904" s="116"/>
      <c r="H904" s="116"/>
    </row>
    <row r="905" customFormat="false" ht="15.75" hidden="false" customHeight="false" outlineLevel="0" collapsed="false">
      <c r="A905" s="138"/>
      <c r="B905" s="139"/>
      <c r="C905" s="130"/>
      <c r="D905" s="140" t="b">
        <f aca="false">FALSE()</f>
        <v>0</v>
      </c>
      <c r="E905" s="116"/>
      <c r="F905" s="140" t="b">
        <f aca="false">FALSE()</f>
        <v>0</v>
      </c>
      <c r="G905" s="116"/>
      <c r="H905" s="116"/>
    </row>
    <row r="906" customFormat="false" ht="15.75" hidden="false" customHeight="false" outlineLevel="0" collapsed="false">
      <c r="A906" s="138"/>
      <c r="B906" s="139"/>
      <c r="C906" s="130"/>
      <c r="D906" s="140" t="b">
        <f aca="false">FALSE()</f>
        <v>0</v>
      </c>
      <c r="E906" s="116"/>
      <c r="F906" s="140" t="b">
        <f aca="false">FALSE()</f>
        <v>0</v>
      </c>
      <c r="G906" s="116"/>
      <c r="H906" s="116"/>
    </row>
    <row r="907" customFormat="false" ht="15.75" hidden="false" customHeight="false" outlineLevel="0" collapsed="false">
      <c r="A907" s="138"/>
      <c r="B907" s="139"/>
      <c r="C907" s="130"/>
      <c r="D907" s="140" t="b">
        <f aca="false">FALSE()</f>
        <v>0</v>
      </c>
      <c r="E907" s="116"/>
      <c r="F907" s="140" t="b">
        <f aca="false">FALSE()</f>
        <v>0</v>
      </c>
      <c r="G907" s="116"/>
      <c r="H907" s="116"/>
    </row>
    <row r="908" customFormat="false" ht="15.75" hidden="false" customHeight="false" outlineLevel="0" collapsed="false">
      <c r="A908" s="138"/>
      <c r="B908" s="139"/>
      <c r="C908" s="130"/>
      <c r="D908" s="140" t="b">
        <f aca="false">FALSE()</f>
        <v>0</v>
      </c>
      <c r="E908" s="116"/>
      <c r="F908" s="140" t="b">
        <f aca="false">FALSE()</f>
        <v>0</v>
      </c>
      <c r="G908" s="116"/>
      <c r="H908" s="116"/>
    </row>
    <row r="909" customFormat="false" ht="15.75" hidden="false" customHeight="false" outlineLevel="0" collapsed="false">
      <c r="A909" s="138"/>
      <c r="B909" s="139"/>
      <c r="C909" s="130"/>
      <c r="D909" s="140" t="b">
        <f aca="false">FALSE()</f>
        <v>0</v>
      </c>
      <c r="E909" s="116"/>
      <c r="F909" s="140" t="b">
        <f aca="false">FALSE()</f>
        <v>0</v>
      </c>
      <c r="G909" s="116"/>
      <c r="H909" s="116"/>
    </row>
    <row r="910" customFormat="false" ht="15.75" hidden="false" customHeight="false" outlineLevel="0" collapsed="false">
      <c r="A910" s="138"/>
      <c r="B910" s="139"/>
      <c r="C910" s="130"/>
      <c r="D910" s="140" t="b">
        <f aca="false">FALSE()</f>
        <v>0</v>
      </c>
      <c r="E910" s="116"/>
      <c r="F910" s="140" t="b">
        <f aca="false">FALSE()</f>
        <v>0</v>
      </c>
      <c r="G910" s="116"/>
      <c r="H910" s="116"/>
    </row>
    <row r="911" customFormat="false" ht="15.75" hidden="false" customHeight="false" outlineLevel="0" collapsed="false">
      <c r="A911" s="138"/>
      <c r="B911" s="139"/>
      <c r="C911" s="130"/>
      <c r="D911" s="140" t="b">
        <f aca="false">FALSE()</f>
        <v>0</v>
      </c>
      <c r="E911" s="116"/>
      <c r="F911" s="140" t="b">
        <f aca="false">FALSE()</f>
        <v>0</v>
      </c>
      <c r="G911" s="116"/>
      <c r="H911" s="116"/>
    </row>
    <row r="912" customFormat="false" ht="15.75" hidden="false" customHeight="false" outlineLevel="0" collapsed="false">
      <c r="A912" s="138"/>
      <c r="B912" s="139"/>
      <c r="C912" s="130"/>
      <c r="D912" s="140" t="b">
        <f aca="false">FALSE()</f>
        <v>0</v>
      </c>
      <c r="E912" s="116"/>
      <c r="F912" s="140" t="b">
        <f aca="false">FALSE()</f>
        <v>0</v>
      </c>
      <c r="G912" s="116"/>
      <c r="H912" s="116"/>
    </row>
    <row r="913" customFormat="false" ht="15.75" hidden="false" customHeight="false" outlineLevel="0" collapsed="false">
      <c r="A913" s="138"/>
      <c r="B913" s="139"/>
      <c r="C913" s="130"/>
      <c r="D913" s="140" t="b">
        <f aca="false">FALSE()</f>
        <v>0</v>
      </c>
      <c r="E913" s="116"/>
      <c r="F913" s="140" t="b">
        <f aca="false">FALSE()</f>
        <v>0</v>
      </c>
      <c r="G913" s="116"/>
      <c r="H913" s="116"/>
    </row>
    <row r="914" customFormat="false" ht="15.75" hidden="false" customHeight="false" outlineLevel="0" collapsed="false">
      <c r="A914" s="138"/>
      <c r="B914" s="139"/>
      <c r="C914" s="130"/>
      <c r="D914" s="140" t="b">
        <f aca="false">FALSE()</f>
        <v>0</v>
      </c>
      <c r="E914" s="116"/>
      <c r="F914" s="140" t="b">
        <f aca="false">FALSE()</f>
        <v>0</v>
      </c>
      <c r="G914" s="116"/>
      <c r="H914" s="116"/>
    </row>
    <row r="915" customFormat="false" ht="15.75" hidden="false" customHeight="false" outlineLevel="0" collapsed="false">
      <c r="A915" s="138"/>
      <c r="B915" s="139"/>
      <c r="C915" s="130"/>
      <c r="D915" s="140" t="b">
        <f aca="false">FALSE()</f>
        <v>0</v>
      </c>
      <c r="E915" s="116"/>
      <c r="F915" s="140" t="b">
        <f aca="false">FALSE()</f>
        <v>0</v>
      </c>
      <c r="G915" s="116"/>
      <c r="H915" s="116"/>
    </row>
    <row r="916" customFormat="false" ht="15.75" hidden="false" customHeight="false" outlineLevel="0" collapsed="false">
      <c r="A916" s="138"/>
      <c r="B916" s="139"/>
      <c r="C916" s="130"/>
      <c r="D916" s="140" t="b">
        <f aca="false">FALSE()</f>
        <v>0</v>
      </c>
      <c r="E916" s="116"/>
      <c r="F916" s="140" t="b">
        <f aca="false">FALSE()</f>
        <v>0</v>
      </c>
      <c r="G916" s="116"/>
      <c r="H916" s="116"/>
    </row>
    <row r="917" customFormat="false" ht="15.75" hidden="false" customHeight="false" outlineLevel="0" collapsed="false">
      <c r="A917" s="138"/>
      <c r="B917" s="139"/>
      <c r="C917" s="130"/>
      <c r="D917" s="140" t="b">
        <f aca="false">FALSE()</f>
        <v>0</v>
      </c>
      <c r="E917" s="116"/>
      <c r="F917" s="140" t="b">
        <f aca="false">FALSE()</f>
        <v>0</v>
      </c>
      <c r="G917" s="116"/>
      <c r="H917" s="116"/>
    </row>
    <row r="918" customFormat="false" ht="15.75" hidden="false" customHeight="false" outlineLevel="0" collapsed="false">
      <c r="A918" s="138"/>
      <c r="B918" s="139"/>
      <c r="C918" s="130"/>
      <c r="D918" s="140" t="b">
        <f aca="false">FALSE()</f>
        <v>0</v>
      </c>
      <c r="E918" s="116"/>
      <c r="F918" s="140" t="b">
        <f aca="false">FALSE()</f>
        <v>0</v>
      </c>
      <c r="G918" s="116"/>
      <c r="H918" s="116"/>
    </row>
    <row r="919" customFormat="false" ht="15.75" hidden="false" customHeight="false" outlineLevel="0" collapsed="false">
      <c r="A919" s="138"/>
      <c r="B919" s="139"/>
      <c r="C919" s="130"/>
      <c r="D919" s="140" t="b">
        <f aca="false">FALSE()</f>
        <v>0</v>
      </c>
      <c r="E919" s="116"/>
      <c r="F919" s="140" t="b">
        <f aca="false">FALSE()</f>
        <v>0</v>
      </c>
      <c r="G919" s="116"/>
      <c r="H919" s="116"/>
    </row>
    <row r="920" customFormat="false" ht="15.75" hidden="false" customHeight="false" outlineLevel="0" collapsed="false">
      <c r="A920" s="138"/>
      <c r="B920" s="139"/>
      <c r="C920" s="130"/>
      <c r="D920" s="140" t="b">
        <f aca="false">FALSE()</f>
        <v>0</v>
      </c>
      <c r="E920" s="116"/>
      <c r="F920" s="140" t="b">
        <f aca="false">FALSE()</f>
        <v>0</v>
      </c>
      <c r="G920" s="116"/>
      <c r="H920" s="116"/>
    </row>
    <row r="921" customFormat="false" ht="15.75" hidden="false" customHeight="false" outlineLevel="0" collapsed="false">
      <c r="A921" s="138"/>
      <c r="B921" s="139"/>
      <c r="C921" s="130"/>
      <c r="D921" s="140" t="b">
        <f aca="false">FALSE()</f>
        <v>0</v>
      </c>
      <c r="E921" s="116"/>
      <c r="F921" s="140" t="b">
        <f aca="false">FALSE()</f>
        <v>0</v>
      </c>
      <c r="G921" s="116"/>
      <c r="H921" s="116"/>
    </row>
    <row r="922" customFormat="false" ht="15.75" hidden="false" customHeight="false" outlineLevel="0" collapsed="false">
      <c r="A922" s="138"/>
      <c r="B922" s="139"/>
      <c r="C922" s="130"/>
      <c r="D922" s="140" t="b">
        <f aca="false">FALSE()</f>
        <v>0</v>
      </c>
      <c r="E922" s="116"/>
      <c r="F922" s="140" t="b">
        <f aca="false">FALSE()</f>
        <v>0</v>
      </c>
      <c r="G922" s="116"/>
      <c r="H922" s="116"/>
    </row>
    <row r="923" customFormat="false" ht="15.75" hidden="false" customHeight="false" outlineLevel="0" collapsed="false">
      <c r="A923" s="138"/>
      <c r="B923" s="139"/>
      <c r="C923" s="130"/>
      <c r="D923" s="140" t="b">
        <f aca="false">FALSE()</f>
        <v>0</v>
      </c>
      <c r="E923" s="116"/>
      <c r="F923" s="140" t="b">
        <f aca="false">FALSE()</f>
        <v>0</v>
      </c>
      <c r="G923" s="116"/>
      <c r="H923" s="116"/>
    </row>
    <row r="924" customFormat="false" ht="15.75" hidden="false" customHeight="false" outlineLevel="0" collapsed="false">
      <c r="A924" s="138"/>
      <c r="B924" s="139"/>
      <c r="C924" s="130"/>
      <c r="D924" s="140" t="b">
        <f aca="false">FALSE()</f>
        <v>0</v>
      </c>
      <c r="E924" s="116"/>
      <c r="F924" s="140" t="b">
        <f aca="false">FALSE()</f>
        <v>0</v>
      </c>
      <c r="G924" s="116"/>
      <c r="H924" s="116"/>
    </row>
    <row r="925" customFormat="false" ht="15.75" hidden="false" customHeight="false" outlineLevel="0" collapsed="false">
      <c r="A925" s="138"/>
      <c r="B925" s="139"/>
      <c r="C925" s="130"/>
      <c r="D925" s="140" t="b">
        <f aca="false">FALSE()</f>
        <v>0</v>
      </c>
      <c r="E925" s="116"/>
      <c r="F925" s="140" t="b">
        <f aca="false">FALSE()</f>
        <v>0</v>
      </c>
      <c r="G925" s="116"/>
      <c r="H925" s="116"/>
    </row>
    <row r="926" customFormat="false" ht="15.75" hidden="false" customHeight="false" outlineLevel="0" collapsed="false">
      <c r="A926" s="138"/>
      <c r="B926" s="139"/>
      <c r="C926" s="130"/>
      <c r="D926" s="140" t="b">
        <f aca="false">FALSE()</f>
        <v>0</v>
      </c>
      <c r="E926" s="116"/>
      <c r="F926" s="140" t="b">
        <f aca="false">FALSE()</f>
        <v>0</v>
      </c>
      <c r="G926" s="116"/>
      <c r="H926" s="116"/>
    </row>
    <row r="927" customFormat="false" ht="15.75" hidden="false" customHeight="false" outlineLevel="0" collapsed="false">
      <c r="A927" s="138"/>
      <c r="B927" s="139"/>
      <c r="C927" s="130"/>
      <c r="D927" s="140" t="b">
        <f aca="false">FALSE()</f>
        <v>0</v>
      </c>
      <c r="E927" s="116"/>
      <c r="F927" s="140" t="b">
        <f aca="false">FALSE()</f>
        <v>0</v>
      </c>
      <c r="G927" s="116"/>
      <c r="H927" s="116"/>
    </row>
    <row r="928" customFormat="false" ht="15.75" hidden="false" customHeight="false" outlineLevel="0" collapsed="false">
      <c r="A928" s="138"/>
      <c r="B928" s="139"/>
      <c r="C928" s="130"/>
      <c r="D928" s="140" t="b">
        <f aca="false">FALSE()</f>
        <v>0</v>
      </c>
      <c r="E928" s="116"/>
      <c r="F928" s="140" t="b">
        <f aca="false">FALSE()</f>
        <v>0</v>
      </c>
      <c r="G928" s="116"/>
      <c r="H928" s="116"/>
    </row>
    <row r="929" customFormat="false" ht="15.75" hidden="false" customHeight="false" outlineLevel="0" collapsed="false">
      <c r="A929" s="138"/>
      <c r="B929" s="139"/>
      <c r="C929" s="130"/>
      <c r="D929" s="140" t="b">
        <f aca="false">FALSE()</f>
        <v>0</v>
      </c>
      <c r="E929" s="116"/>
      <c r="F929" s="140" t="b">
        <f aca="false">FALSE()</f>
        <v>0</v>
      </c>
      <c r="G929" s="116"/>
      <c r="H929" s="116"/>
    </row>
    <row r="930" customFormat="false" ht="15.75" hidden="false" customHeight="false" outlineLevel="0" collapsed="false">
      <c r="A930" s="138"/>
      <c r="B930" s="139"/>
      <c r="C930" s="130"/>
      <c r="D930" s="140" t="b">
        <f aca="false">FALSE()</f>
        <v>0</v>
      </c>
      <c r="E930" s="116"/>
      <c r="F930" s="140" t="b">
        <f aca="false">FALSE()</f>
        <v>0</v>
      </c>
      <c r="G930" s="116"/>
      <c r="H930" s="116"/>
    </row>
    <row r="931" customFormat="false" ht="15.75" hidden="false" customHeight="false" outlineLevel="0" collapsed="false">
      <c r="A931" s="138"/>
      <c r="B931" s="139"/>
      <c r="C931" s="130"/>
      <c r="D931" s="140" t="b">
        <f aca="false">FALSE()</f>
        <v>0</v>
      </c>
      <c r="E931" s="116"/>
      <c r="F931" s="140" t="b">
        <f aca="false">FALSE()</f>
        <v>0</v>
      </c>
      <c r="G931" s="116"/>
      <c r="H931" s="116"/>
    </row>
    <row r="932" customFormat="false" ht="15.75" hidden="false" customHeight="false" outlineLevel="0" collapsed="false">
      <c r="A932" s="138"/>
      <c r="B932" s="139"/>
      <c r="C932" s="130"/>
      <c r="D932" s="140" t="b">
        <f aca="false">FALSE()</f>
        <v>0</v>
      </c>
      <c r="E932" s="116"/>
      <c r="F932" s="140" t="b">
        <f aca="false">FALSE()</f>
        <v>0</v>
      </c>
      <c r="G932" s="116"/>
      <c r="H932" s="116"/>
    </row>
    <row r="933" customFormat="false" ht="15.75" hidden="false" customHeight="false" outlineLevel="0" collapsed="false">
      <c r="A933" s="138"/>
      <c r="B933" s="139"/>
      <c r="C933" s="130"/>
      <c r="D933" s="140" t="b">
        <f aca="false">FALSE()</f>
        <v>0</v>
      </c>
      <c r="E933" s="116"/>
      <c r="F933" s="140" t="b">
        <f aca="false">FALSE()</f>
        <v>0</v>
      </c>
      <c r="G933" s="116"/>
      <c r="H933" s="116"/>
    </row>
    <row r="934" customFormat="false" ht="15.75" hidden="false" customHeight="false" outlineLevel="0" collapsed="false">
      <c r="A934" s="138"/>
      <c r="B934" s="139"/>
      <c r="C934" s="130"/>
      <c r="D934" s="140" t="b">
        <f aca="false">FALSE()</f>
        <v>0</v>
      </c>
      <c r="E934" s="116"/>
      <c r="F934" s="140" t="b">
        <f aca="false">FALSE()</f>
        <v>0</v>
      </c>
      <c r="G934" s="116"/>
      <c r="H934" s="116"/>
    </row>
    <row r="935" customFormat="false" ht="15.75" hidden="false" customHeight="false" outlineLevel="0" collapsed="false">
      <c r="A935" s="138"/>
      <c r="B935" s="139"/>
      <c r="C935" s="130"/>
      <c r="D935" s="140" t="b">
        <f aca="false">FALSE()</f>
        <v>0</v>
      </c>
      <c r="E935" s="116"/>
      <c r="F935" s="140" t="b">
        <f aca="false">FALSE()</f>
        <v>0</v>
      </c>
      <c r="G935" s="116"/>
      <c r="H935" s="116"/>
    </row>
    <row r="936" customFormat="false" ht="15.75" hidden="false" customHeight="false" outlineLevel="0" collapsed="false">
      <c r="A936" s="138"/>
      <c r="B936" s="139"/>
      <c r="C936" s="130"/>
      <c r="D936" s="140" t="b">
        <f aca="false">FALSE()</f>
        <v>0</v>
      </c>
      <c r="E936" s="116"/>
      <c r="F936" s="140" t="b">
        <f aca="false">FALSE()</f>
        <v>0</v>
      </c>
      <c r="G936" s="116"/>
      <c r="H936" s="116"/>
    </row>
    <row r="937" customFormat="false" ht="15.75" hidden="false" customHeight="false" outlineLevel="0" collapsed="false">
      <c r="A937" s="138"/>
      <c r="B937" s="139"/>
      <c r="C937" s="130"/>
      <c r="D937" s="140" t="b">
        <f aca="false">FALSE()</f>
        <v>0</v>
      </c>
      <c r="E937" s="116"/>
      <c r="F937" s="140" t="b">
        <f aca="false">FALSE()</f>
        <v>0</v>
      </c>
      <c r="G937" s="116"/>
      <c r="H937" s="116"/>
    </row>
    <row r="938" customFormat="false" ht="15.75" hidden="false" customHeight="false" outlineLevel="0" collapsed="false">
      <c r="A938" s="138"/>
      <c r="B938" s="139"/>
      <c r="C938" s="130"/>
      <c r="D938" s="140" t="b">
        <f aca="false">FALSE()</f>
        <v>0</v>
      </c>
      <c r="E938" s="116"/>
      <c r="F938" s="140" t="b">
        <f aca="false">FALSE()</f>
        <v>0</v>
      </c>
      <c r="G938" s="116"/>
      <c r="H938" s="116"/>
    </row>
    <row r="939" customFormat="false" ht="15.75" hidden="false" customHeight="false" outlineLevel="0" collapsed="false">
      <c r="A939" s="138"/>
      <c r="B939" s="139"/>
      <c r="C939" s="130"/>
      <c r="D939" s="140" t="b">
        <f aca="false">FALSE()</f>
        <v>0</v>
      </c>
      <c r="E939" s="116"/>
      <c r="F939" s="140" t="b">
        <f aca="false">FALSE()</f>
        <v>0</v>
      </c>
      <c r="G939" s="116"/>
      <c r="H939" s="116"/>
    </row>
    <row r="940" customFormat="false" ht="15.75" hidden="false" customHeight="false" outlineLevel="0" collapsed="false">
      <c r="A940" s="138"/>
      <c r="B940" s="139"/>
      <c r="C940" s="130"/>
      <c r="D940" s="140" t="b">
        <f aca="false">FALSE()</f>
        <v>0</v>
      </c>
      <c r="E940" s="116"/>
      <c r="F940" s="140" t="b">
        <f aca="false">FALSE()</f>
        <v>0</v>
      </c>
      <c r="G940" s="116"/>
      <c r="H940" s="116"/>
    </row>
    <row r="941" customFormat="false" ht="15.75" hidden="false" customHeight="false" outlineLevel="0" collapsed="false">
      <c r="A941" s="138"/>
      <c r="B941" s="139"/>
      <c r="C941" s="130"/>
      <c r="D941" s="140" t="b">
        <f aca="false">FALSE()</f>
        <v>0</v>
      </c>
      <c r="E941" s="116"/>
      <c r="F941" s="140" t="b">
        <f aca="false">FALSE()</f>
        <v>0</v>
      </c>
      <c r="G941" s="116"/>
      <c r="H941" s="116"/>
    </row>
    <row r="942" customFormat="false" ht="15.75" hidden="false" customHeight="false" outlineLevel="0" collapsed="false">
      <c r="A942" s="138"/>
      <c r="B942" s="139"/>
      <c r="C942" s="130"/>
      <c r="D942" s="140" t="b">
        <f aca="false">FALSE()</f>
        <v>0</v>
      </c>
      <c r="E942" s="116"/>
      <c r="F942" s="140" t="b">
        <f aca="false">FALSE()</f>
        <v>0</v>
      </c>
      <c r="G942" s="116"/>
      <c r="H942" s="116"/>
    </row>
    <row r="943" customFormat="false" ht="15.75" hidden="false" customHeight="false" outlineLevel="0" collapsed="false">
      <c r="A943" s="138"/>
      <c r="B943" s="139"/>
      <c r="C943" s="130"/>
      <c r="D943" s="140" t="b">
        <f aca="false">FALSE()</f>
        <v>0</v>
      </c>
      <c r="E943" s="116"/>
      <c r="F943" s="140" t="b">
        <f aca="false">FALSE()</f>
        <v>0</v>
      </c>
      <c r="G943" s="116"/>
      <c r="H943" s="116"/>
    </row>
    <row r="944" customFormat="false" ht="15.75" hidden="false" customHeight="false" outlineLevel="0" collapsed="false">
      <c r="A944" s="138"/>
      <c r="B944" s="139"/>
      <c r="C944" s="130"/>
      <c r="D944" s="140" t="b">
        <f aca="false">FALSE()</f>
        <v>0</v>
      </c>
      <c r="E944" s="116"/>
      <c r="F944" s="140" t="b">
        <f aca="false">FALSE()</f>
        <v>0</v>
      </c>
      <c r="G944" s="116"/>
      <c r="H944" s="116"/>
    </row>
    <row r="945" customFormat="false" ht="15.75" hidden="false" customHeight="false" outlineLevel="0" collapsed="false">
      <c r="A945" s="138"/>
      <c r="B945" s="139"/>
      <c r="C945" s="130"/>
      <c r="D945" s="140" t="b">
        <f aca="false">FALSE()</f>
        <v>0</v>
      </c>
      <c r="E945" s="116"/>
      <c r="F945" s="140" t="b">
        <f aca="false">FALSE()</f>
        <v>0</v>
      </c>
      <c r="G945" s="116"/>
      <c r="H945" s="116"/>
    </row>
    <row r="946" customFormat="false" ht="15.75" hidden="false" customHeight="false" outlineLevel="0" collapsed="false">
      <c r="A946" s="138"/>
      <c r="B946" s="139"/>
      <c r="C946" s="130"/>
      <c r="D946" s="140" t="b">
        <f aca="false">FALSE()</f>
        <v>0</v>
      </c>
      <c r="E946" s="116"/>
      <c r="F946" s="140" t="b">
        <f aca="false">FALSE()</f>
        <v>0</v>
      </c>
      <c r="G946" s="116"/>
      <c r="H946" s="116"/>
    </row>
    <row r="947" customFormat="false" ht="15.75" hidden="false" customHeight="false" outlineLevel="0" collapsed="false">
      <c r="A947" s="138"/>
      <c r="B947" s="139"/>
      <c r="C947" s="130"/>
      <c r="D947" s="140" t="b">
        <f aca="false">FALSE()</f>
        <v>0</v>
      </c>
      <c r="E947" s="116"/>
      <c r="F947" s="140" t="b">
        <f aca="false">FALSE()</f>
        <v>0</v>
      </c>
      <c r="G947" s="116"/>
      <c r="H947" s="116"/>
    </row>
    <row r="948" customFormat="false" ht="15.75" hidden="false" customHeight="false" outlineLevel="0" collapsed="false">
      <c r="A948" s="138"/>
      <c r="B948" s="139"/>
      <c r="C948" s="130"/>
      <c r="D948" s="140" t="b">
        <f aca="false">FALSE()</f>
        <v>0</v>
      </c>
      <c r="E948" s="116"/>
      <c r="F948" s="140" t="b">
        <f aca="false">FALSE()</f>
        <v>0</v>
      </c>
      <c r="G948" s="116"/>
      <c r="H948" s="116"/>
    </row>
    <row r="949" customFormat="false" ht="15.75" hidden="false" customHeight="false" outlineLevel="0" collapsed="false">
      <c r="A949" s="138"/>
      <c r="B949" s="139"/>
      <c r="C949" s="130"/>
      <c r="D949" s="140" t="b">
        <f aca="false">FALSE()</f>
        <v>0</v>
      </c>
      <c r="E949" s="116"/>
      <c r="F949" s="140" t="b">
        <f aca="false">FALSE()</f>
        <v>0</v>
      </c>
      <c r="G949" s="116"/>
      <c r="H949" s="116"/>
    </row>
    <row r="950" customFormat="false" ht="15.75" hidden="false" customHeight="false" outlineLevel="0" collapsed="false">
      <c r="A950" s="138"/>
      <c r="B950" s="139"/>
      <c r="C950" s="130"/>
      <c r="D950" s="140" t="b">
        <f aca="false">FALSE()</f>
        <v>0</v>
      </c>
      <c r="E950" s="116"/>
      <c r="F950" s="140" t="b">
        <f aca="false">FALSE()</f>
        <v>0</v>
      </c>
      <c r="G950" s="116"/>
      <c r="H950" s="116"/>
    </row>
    <row r="951" customFormat="false" ht="15.75" hidden="false" customHeight="false" outlineLevel="0" collapsed="false">
      <c r="A951" s="138"/>
      <c r="B951" s="139"/>
      <c r="C951" s="130"/>
      <c r="D951" s="140" t="b">
        <f aca="false">FALSE()</f>
        <v>0</v>
      </c>
      <c r="E951" s="116"/>
      <c r="F951" s="140" t="b">
        <f aca="false">FALSE()</f>
        <v>0</v>
      </c>
      <c r="G951" s="116"/>
      <c r="H951" s="116"/>
    </row>
    <row r="952" customFormat="false" ht="15.75" hidden="false" customHeight="false" outlineLevel="0" collapsed="false">
      <c r="A952" s="138"/>
      <c r="B952" s="139"/>
      <c r="C952" s="130"/>
      <c r="D952" s="140" t="b">
        <f aca="false">FALSE()</f>
        <v>0</v>
      </c>
      <c r="E952" s="116"/>
      <c r="F952" s="140" t="b">
        <f aca="false">FALSE()</f>
        <v>0</v>
      </c>
      <c r="G952" s="116"/>
      <c r="H952" s="116"/>
    </row>
    <row r="953" customFormat="false" ht="15.75" hidden="false" customHeight="false" outlineLevel="0" collapsed="false">
      <c r="A953" s="138"/>
      <c r="B953" s="139"/>
      <c r="C953" s="130"/>
      <c r="D953" s="140" t="b">
        <f aca="false">FALSE()</f>
        <v>0</v>
      </c>
      <c r="E953" s="116"/>
      <c r="F953" s="140" t="b">
        <f aca="false">FALSE()</f>
        <v>0</v>
      </c>
      <c r="G953" s="116"/>
      <c r="H953" s="116"/>
    </row>
    <row r="954" customFormat="false" ht="15.75" hidden="false" customHeight="false" outlineLevel="0" collapsed="false">
      <c r="A954" s="138"/>
      <c r="B954" s="139"/>
      <c r="C954" s="130"/>
      <c r="D954" s="140" t="b">
        <f aca="false">FALSE()</f>
        <v>0</v>
      </c>
      <c r="E954" s="116"/>
      <c r="F954" s="140" t="b">
        <f aca="false">FALSE()</f>
        <v>0</v>
      </c>
      <c r="G954" s="116"/>
      <c r="H954" s="116"/>
    </row>
    <row r="955" customFormat="false" ht="15.75" hidden="false" customHeight="false" outlineLevel="0" collapsed="false">
      <c r="A955" s="138"/>
      <c r="B955" s="139"/>
      <c r="C955" s="130"/>
      <c r="D955" s="140" t="b">
        <f aca="false">FALSE()</f>
        <v>0</v>
      </c>
      <c r="E955" s="116"/>
      <c r="F955" s="140" t="b">
        <f aca="false">FALSE()</f>
        <v>0</v>
      </c>
      <c r="G955" s="116"/>
      <c r="H955" s="116"/>
    </row>
    <row r="956" customFormat="false" ht="15.75" hidden="false" customHeight="false" outlineLevel="0" collapsed="false">
      <c r="A956" s="138"/>
      <c r="B956" s="139"/>
      <c r="C956" s="130"/>
      <c r="D956" s="140" t="b">
        <f aca="false">FALSE()</f>
        <v>0</v>
      </c>
      <c r="E956" s="116"/>
      <c r="F956" s="140" t="b">
        <f aca="false">FALSE()</f>
        <v>0</v>
      </c>
      <c r="G956" s="116"/>
      <c r="H956" s="116"/>
    </row>
    <row r="957" customFormat="false" ht="15.75" hidden="false" customHeight="false" outlineLevel="0" collapsed="false">
      <c r="A957" s="138"/>
      <c r="B957" s="139"/>
      <c r="C957" s="130"/>
      <c r="D957" s="140" t="b">
        <f aca="false">FALSE()</f>
        <v>0</v>
      </c>
      <c r="E957" s="116"/>
      <c r="F957" s="140" t="b">
        <f aca="false">FALSE()</f>
        <v>0</v>
      </c>
      <c r="G957" s="116"/>
      <c r="H957" s="116"/>
    </row>
    <row r="958" customFormat="false" ht="15.75" hidden="false" customHeight="false" outlineLevel="0" collapsed="false">
      <c r="A958" s="138"/>
      <c r="B958" s="139"/>
      <c r="C958" s="130"/>
      <c r="D958" s="140" t="b">
        <f aca="false">FALSE()</f>
        <v>0</v>
      </c>
      <c r="E958" s="116"/>
      <c r="F958" s="140" t="b">
        <f aca="false">FALSE()</f>
        <v>0</v>
      </c>
      <c r="G958" s="116"/>
      <c r="H958" s="116"/>
    </row>
    <row r="959" customFormat="false" ht="15.75" hidden="false" customHeight="false" outlineLevel="0" collapsed="false">
      <c r="A959" s="138"/>
      <c r="B959" s="139"/>
      <c r="C959" s="130"/>
      <c r="D959" s="140" t="b">
        <f aca="false">FALSE()</f>
        <v>0</v>
      </c>
      <c r="E959" s="116"/>
      <c r="F959" s="140" t="b">
        <f aca="false">FALSE()</f>
        <v>0</v>
      </c>
      <c r="G959" s="116"/>
      <c r="H959" s="116"/>
    </row>
    <row r="960" customFormat="false" ht="15.75" hidden="false" customHeight="false" outlineLevel="0" collapsed="false">
      <c r="A960" s="138"/>
      <c r="B960" s="139"/>
      <c r="C960" s="130"/>
      <c r="D960" s="140" t="b">
        <f aca="false">FALSE()</f>
        <v>0</v>
      </c>
      <c r="E960" s="116"/>
      <c r="F960" s="140" t="b">
        <f aca="false">FALSE()</f>
        <v>0</v>
      </c>
      <c r="G960" s="116"/>
      <c r="H960" s="116"/>
    </row>
    <row r="961" customFormat="false" ht="15.75" hidden="false" customHeight="false" outlineLevel="0" collapsed="false">
      <c r="A961" s="138"/>
      <c r="B961" s="139"/>
      <c r="C961" s="130"/>
      <c r="D961" s="140" t="b">
        <f aca="false">FALSE()</f>
        <v>0</v>
      </c>
      <c r="E961" s="116"/>
      <c r="F961" s="140" t="b">
        <f aca="false">FALSE()</f>
        <v>0</v>
      </c>
      <c r="G961" s="116"/>
      <c r="H961" s="116"/>
    </row>
    <row r="962" customFormat="false" ht="15.75" hidden="false" customHeight="false" outlineLevel="0" collapsed="false">
      <c r="A962" s="138"/>
      <c r="B962" s="139"/>
      <c r="C962" s="130"/>
      <c r="D962" s="140" t="b">
        <f aca="false">FALSE()</f>
        <v>0</v>
      </c>
      <c r="E962" s="116"/>
      <c r="F962" s="140" t="b">
        <f aca="false">FALSE()</f>
        <v>0</v>
      </c>
      <c r="G962" s="116"/>
      <c r="H962" s="116"/>
    </row>
    <row r="963" customFormat="false" ht="15.75" hidden="false" customHeight="false" outlineLevel="0" collapsed="false">
      <c r="A963" s="138"/>
      <c r="B963" s="139"/>
      <c r="C963" s="130"/>
      <c r="D963" s="140" t="b">
        <f aca="false">FALSE()</f>
        <v>0</v>
      </c>
      <c r="E963" s="116"/>
      <c r="F963" s="140" t="b">
        <f aca="false">FALSE()</f>
        <v>0</v>
      </c>
      <c r="G963" s="116"/>
      <c r="H963" s="116"/>
    </row>
    <row r="964" customFormat="false" ht="15.75" hidden="false" customHeight="false" outlineLevel="0" collapsed="false">
      <c r="A964" s="138"/>
      <c r="B964" s="139"/>
      <c r="C964" s="130"/>
      <c r="D964" s="140" t="b">
        <f aca="false">FALSE()</f>
        <v>0</v>
      </c>
      <c r="E964" s="116"/>
      <c r="F964" s="140" t="b">
        <f aca="false">FALSE()</f>
        <v>0</v>
      </c>
      <c r="G964" s="116"/>
      <c r="H964" s="116"/>
    </row>
    <row r="965" customFormat="false" ht="15.75" hidden="false" customHeight="false" outlineLevel="0" collapsed="false">
      <c r="A965" s="138"/>
      <c r="B965" s="139"/>
      <c r="C965" s="130"/>
      <c r="D965" s="140" t="b">
        <f aca="false">FALSE()</f>
        <v>0</v>
      </c>
      <c r="E965" s="116"/>
      <c r="F965" s="140" t="b">
        <f aca="false">FALSE()</f>
        <v>0</v>
      </c>
      <c r="G965" s="116"/>
      <c r="H965" s="116"/>
    </row>
    <row r="966" customFormat="false" ht="15.75" hidden="false" customHeight="false" outlineLevel="0" collapsed="false">
      <c r="A966" s="138"/>
      <c r="B966" s="139"/>
      <c r="C966" s="130"/>
      <c r="D966" s="140" t="b">
        <f aca="false">FALSE()</f>
        <v>0</v>
      </c>
      <c r="E966" s="116"/>
      <c r="F966" s="140" t="b">
        <f aca="false">FALSE()</f>
        <v>0</v>
      </c>
      <c r="G966" s="116"/>
      <c r="H966" s="116"/>
    </row>
    <row r="967" customFormat="false" ht="15.75" hidden="false" customHeight="false" outlineLevel="0" collapsed="false">
      <c r="A967" s="138"/>
      <c r="B967" s="139"/>
      <c r="C967" s="130"/>
      <c r="D967" s="140" t="b">
        <f aca="false">FALSE()</f>
        <v>0</v>
      </c>
      <c r="E967" s="116"/>
      <c r="F967" s="140" t="b">
        <f aca="false">FALSE()</f>
        <v>0</v>
      </c>
      <c r="G967" s="116"/>
      <c r="H967" s="116"/>
    </row>
    <row r="968" customFormat="false" ht="15.75" hidden="false" customHeight="false" outlineLevel="0" collapsed="false">
      <c r="A968" s="138"/>
      <c r="B968" s="139"/>
      <c r="C968" s="130"/>
      <c r="D968" s="140" t="b">
        <f aca="false">FALSE()</f>
        <v>0</v>
      </c>
      <c r="E968" s="116"/>
      <c r="F968" s="140" t="b">
        <f aca="false">FALSE()</f>
        <v>0</v>
      </c>
      <c r="G968" s="116"/>
      <c r="H968" s="116"/>
    </row>
    <row r="969" customFormat="false" ht="15.75" hidden="false" customHeight="false" outlineLevel="0" collapsed="false">
      <c r="A969" s="138"/>
      <c r="B969" s="139"/>
      <c r="C969" s="130"/>
      <c r="D969" s="140" t="b">
        <f aca="false">FALSE()</f>
        <v>0</v>
      </c>
      <c r="E969" s="116"/>
      <c r="F969" s="140" t="b">
        <f aca="false">FALSE()</f>
        <v>0</v>
      </c>
      <c r="G969" s="116"/>
      <c r="H969" s="116"/>
    </row>
    <row r="970" customFormat="false" ht="15.75" hidden="false" customHeight="false" outlineLevel="0" collapsed="false">
      <c r="A970" s="138"/>
      <c r="B970" s="139"/>
      <c r="C970" s="130"/>
      <c r="D970" s="140" t="b">
        <f aca="false">FALSE()</f>
        <v>0</v>
      </c>
      <c r="E970" s="116"/>
      <c r="F970" s="140" t="b">
        <f aca="false">FALSE()</f>
        <v>0</v>
      </c>
      <c r="G970" s="116"/>
      <c r="H970" s="116"/>
    </row>
    <row r="971" customFormat="false" ht="15.75" hidden="false" customHeight="false" outlineLevel="0" collapsed="false">
      <c r="A971" s="138"/>
      <c r="B971" s="139"/>
      <c r="C971" s="130"/>
      <c r="D971" s="140" t="b">
        <f aca="false">FALSE()</f>
        <v>0</v>
      </c>
      <c r="E971" s="116"/>
      <c r="F971" s="140" t="b">
        <f aca="false">FALSE()</f>
        <v>0</v>
      </c>
      <c r="G971" s="116"/>
      <c r="H971" s="116"/>
    </row>
    <row r="972" customFormat="false" ht="15.75" hidden="false" customHeight="false" outlineLevel="0" collapsed="false">
      <c r="A972" s="138"/>
      <c r="B972" s="139"/>
      <c r="C972" s="130"/>
      <c r="D972" s="140" t="b">
        <f aca="false">FALSE()</f>
        <v>0</v>
      </c>
      <c r="E972" s="116"/>
      <c r="F972" s="140" t="b">
        <f aca="false">FALSE()</f>
        <v>0</v>
      </c>
      <c r="G972" s="116"/>
      <c r="H972" s="116"/>
    </row>
    <row r="973" customFormat="false" ht="15.75" hidden="false" customHeight="false" outlineLevel="0" collapsed="false">
      <c r="A973" s="138"/>
      <c r="B973" s="139"/>
      <c r="C973" s="130"/>
      <c r="D973" s="140" t="b">
        <f aca="false">FALSE()</f>
        <v>0</v>
      </c>
      <c r="E973" s="116"/>
      <c r="F973" s="140" t="b">
        <f aca="false">FALSE()</f>
        <v>0</v>
      </c>
      <c r="G973" s="116"/>
      <c r="H973" s="116"/>
    </row>
    <row r="974" customFormat="false" ht="15.75" hidden="false" customHeight="false" outlineLevel="0" collapsed="false">
      <c r="A974" s="138"/>
      <c r="B974" s="139"/>
      <c r="C974" s="130"/>
      <c r="D974" s="140" t="b">
        <f aca="false">FALSE()</f>
        <v>0</v>
      </c>
      <c r="E974" s="116"/>
      <c r="F974" s="140" t="b">
        <f aca="false">FALSE()</f>
        <v>0</v>
      </c>
      <c r="G974" s="116"/>
      <c r="H974" s="116"/>
    </row>
    <row r="975" customFormat="false" ht="15.75" hidden="false" customHeight="false" outlineLevel="0" collapsed="false">
      <c r="A975" s="138"/>
      <c r="B975" s="139"/>
      <c r="C975" s="130"/>
      <c r="D975" s="140" t="b">
        <f aca="false">FALSE()</f>
        <v>0</v>
      </c>
      <c r="E975" s="116"/>
      <c r="F975" s="140" t="b">
        <f aca="false">FALSE()</f>
        <v>0</v>
      </c>
      <c r="G975" s="116"/>
      <c r="H975" s="116"/>
    </row>
    <row r="976" customFormat="false" ht="15.75" hidden="false" customHeight="false" outlineLevel="0" collapsed="false">
      <c r="A976" s="138"/>
      <c r="B976" s="139"/>
      <c r="C976" s="130"/>
      <c r="D976" s="140" t="b">
        <f aca="false">FALSE()</f>
        <v>0</v>
      </c>
      <c r="E976" s="116"/>
      <c r="F976" s="140" t="b">
        <f aca="false">FALSE()</f>
        <v>0</v>
      </c>
      <c r="G976" s="116"/>
      <c r="H976" s="116"/>
    </row>
    <row r="977" customFormat="false" ht="15.75" hidden="false" customHeight="false" outlineLevel="0" collapsed="false">
      <c r="A977" s="138"/>
      <c r="B977" s="139"/>
      <c r="C977" s="130"/>
      <c r="D977" s="140" t="b">
        <f aca="false">FALSE()</f>
        <v>0</v>
      </c>
      <c r="E977" s="116"/>
      <c r="F977" s="140" t="b">
        <f aca="false">FALSE()</f>
        <v>0</v>
      </c>
      <c r="G977" s="116"/>
      <c r="H977" s="116"/>
    </row>
    <row r="978" customFormat="false" ht="15.75" hidden="false" customHeight="false" outlineLevel="0" collapsed="false">
      <c r="A978" s="138"/>
      <c r="B978" s="139"/>
      <c r="C978" s="130"/>
      <c r="D978" s="140" t="b">
        <f aca="false">FALSE()</f>
        <v>0</v>
      </c>
      <c r="E978" s="116"/>
      <c r="F978" s="140" t="b">
        <f aca="false">FALSE()</f>
        <v>0</v>
      </c>
      <c r="G978" s="116"/>
      <c r="H978" s="116"/>
    </row>
    <row r="979" customFormat="false" ht="15.75" hidden="false" customHeight="false" outlineLevel="0" collapsed="false">
      <c r="A979" s="138"/>
      <c r="B979" s="139"/>
      <c r="C979" s="130"/>
      <c r="D979" s="140" t="b">
        <f aca="false">FALSE()</f>
        <v>0</v>
      </c>
      <c r="E979" s="116"/>
      <c r="F979" s="140" t="b">
        <f aca="false">FALSE()</f>
        <v>0</v>
      </c>
      <c r="G979" s="116"/>
      <c r="H979" s="116"/>
    </row>
    <row r="980" customFormat="false" ht="15.75" hidden="false" customHeight="false" outlineLevel="0" collapsed="false">
      <c r="A980" s="138"/>
      <c r="B980" s="139"/>
      <c r="C980" s="130"/>
      <c r="D980" s="140" t="b">
        <f aca="false">FALSE()</f>
        <v>0</v>
      </c>
      <c r="E980" s="116"/>
      <c r="F980" s="140" t="b">
        <f aca="false">FALSE()</f>
        <v>0</v>
      </c>
      <c r="G980" s="116"/>
      <c r="H980" s="116"/>
    </row>
    <row r="981" customFormat="false" ht="15.75" hidden="false" customHeight="false" outlineLevel="0" collapsed="false">
      <c r="A981" s="138"/>
      <c r="B981" s="139"/>
      <c r="C981" s="130"/>
      <c r="D981" s="140" t="b">
        <f aca="false">FALSE()</f>
        <v>0</v>
      </c>
      <c r="E981" s="116"/>
      <c r="F981" s="140" t="b">
        <f aca="false">FALSE()</f>
        <v>0</v>
      </c>
      <c r="G981" s="116"/>
      <c r="H981" s="116"/>
    </row>
    <row r="982" customFormat="false" ht="15.75" hidden="false" customHeight="false" outlineLevel="0" collapsed="false">
      <c r="A982" s="138"/>
      <c r="B982" s="139"/>
      <c r="C982" s="130"/>
      <c r="D982" s="140" t="b">
        <f aca="false">FALSE()</f>
        <v>0</v>
      </c>
      <c r="E982" s="116"/>
      <c r="F982" s="140" t="b">
        <f aca="false">FALSE()</f>
        <v>0</v>
      </c>
      <c r="G982" s="116"/>
      <c r="H982" s="116"/>
    </row>
    <row r="983" customFormat="false" ht="15.75" hidden="false" customHeight="false" outlineLevel="0" collapsed="false">
      <c r="A983" s="138"/>
      <c r="B983" s="139"/>
      <c r="C983" s="130"/>
      <c r="D983" s="140" t="b">
        <f aca="false">FALSE()</f>
        <v>0</v>
      </c>
      <c r="E983" s="116"/>
      <c r="F983" s="140" t="b">
        <f aca="false">FALSE()</f>
        <v>0</v>
      </c>
      <c r="G983" s="116"/>
      <c r="H983" s="116"/>
    </row>
    <row r="984" customFormat="false" ht="15.75" hidden="false" customHeight="false" outlineLevel="0" collapsed="false">
      <c r="A984" s="138"/>
      <c r="B984" s="139"/>
      <c r="C984" s="130"/>
      <c r="D984" s="140" t="b">
        <f aca="false">FALSE()</f>
        <v>0</v>
      </c>
      <c r="E984" s="116"/>
      <c r="F984" s="140" t="b">
        <f aca="false">FALSE()</f>
        <v>0</v>
      </c>
      <c r="G984" s="116"/>
      <c r="H984" s="116"/>
    </row>
    <row r="985" customFormat="false" ht="15.75" hidden="false" customHeight="false" outlineLevel="0" collapsed="false">
      <c r="A985" s="138"/>
      <c r="B985" s="139"/>
      <c r="C985" s="130"/>
      <c r="D985" s="140" t="b">
        <f aca="false">FALSE()</f>
        <v>0</v>
      </c>
      <c r="E985" s="116"/>
      <c r="F985" s="140" t="b">
        <f aca="false">FALSE()</f>
        <v>0</v>
      </c>
      <c r="G985" s="116"/>
      <c r="H985" s="116"/>
    </row>
    <row r="986" customFormat="false" ht="15.75" hidden="false" customHeight="false" outlineLevel="0" collapsed="false">
      <c r="A986" s="138"/>
      <c r="B986" s="139"/>
      <c r="C986" s="130"/>
      <c r="D986" s="140" t="b">
        <f aca="false">FALSE()</f>
        <v>0</v>
      </c>
      <c r="E986" s="116"/>
      <c r="F986" s="140" t="b">
        <f aca="false">FALSE()</f>
        <v>0</v>
      </c>
      <c r="G986" s="116"/>
      <c r="H986" s="116"/>
    </row>
    <row r="987" customFormat="false" ht="15.75" hidden="false" customHeight="false" outlineLevel="0" collapsed="false">
      <c r="A987" s="138"/>
      <c r="B987" s="139"/>
      <c r="C987" s="130"/>
      <c r="D987" s="140" t="b">
        <f aca="false">FALSE()</f>
        <v>0</v>
      </c>
      <c r="E987" s="116"/>
      <c r="F987" s="140" t="b">
        <f aca="false">FALSE()</f>
        <v>0</v>
      </c>
      <c r="G987" s="116"/>
      <c r="H987" s="116"/>
    </row>
    <row r="988" customFormat="false" ht="15.75" hidden="false" customHeight="false" outlineLevel="0" collapsed="false">
      <c r="A988" s="138"/>
      <c r="B988" s="139"/>
      <c r="C988" s="130"/>
      <c r="D988" s="140" t="b">
        <f aca="false">FALSE()</f>
        <v>0</v>
      </c>
      <c r="E988" s="116"/>
      <c r="F988" s="140" t="b">
        <f aca="false">FALSE()</f>
        <v>0</v>
      </c>
      <c r="G988" s="116"/>
      <c r="H988" s="116"/>
    </row>
    <row r="989" customFormat="false" ht="15.75" hidden="false" customHeight="false" outlineLevel="0" collapsed="false">
      <c r="A989" s="138"/>
      <c r="B989" s="139"/>
      <c r="C989" s="130"/>
      <c r="D989" s="140" t="b">
        <f aca="false">FALSE()</f>
        <v>0</v>
      </c>
      <c r="E989" s="116"/>
      <c r="F989" s="140" t="b">
        <f aca="false">FALSE()</f>
        <v>0</v>
      </c>
      <c r="G989" s="116"/>
      <c r="H989" s="116"/>
    </row>
    <row r="990" customFormat="false" ht="15.75" hidden="false" customHeight="false" outlineLevel="0" collapsed="false">
      <c r="A990" s="138"/>
      <c r="B990" s="139"/>
      <c r="C990" s="130"/>
      <c r="D990" s="140" t="b">
        <f aca="false">FALSE()</f>
        <v>0</v>
      </c>
      <c r="E990" s="116"/>
      <c r="F990" s="140" t="b">
        <f aca="false">FALSE()</f>
        <v>0</v>
      </c>
      <c r="G990" s="116"/>
      <c r="H990" s="116"/>
    </row>
    <row r="991" customFormat="false" ht="15.75" hidden="false" customHeight="false" outlineLevel="0" collapsed="false">
      <c r="A991" s="138"/>
      <c r="B991" s="139"/>
      <c r="C991" s="130"/>
      <c r="D991" s="140" t="b">
        <f aca="false">FALSE()</f>
        <v>0</v>
      </c>
      <c r="E991" s="116"/>
      <c r="F991" s="140" t="b">
        <f aca="false">FALSE()</f>
        <v>0</v>
      </c>
      <c r="G991" s="116"/>
      <c r="H991" s="116"/>
    </row>
    <row r="992" customFormat="false" ht="15.75" hidden="false" customHeight="false" outlineLevel="0" collapsed="false">
      <c r="A992" s="138"/>
      <c r="B992" s="139"/>
      <c r="C992" s="130"/>
      <c r="D992" s="140" t="b">
        <f aca="false">FALSE()</f>
        <v>0</v>
      </c>
      <c r="E992" s="116"/>
      <c r="F992" s="140" t="b">
        <f aca="false">FALSE()</f>
        <v>0</v>
      </c>
      <c r="G992" s="116"/>
      <c r="H992" s="116"/>
    </row>
    <row r="993" customFormat="false" ht="15.75" hidden="false" customHeight="false" outlineLevel="0" collapsed="false">
      <c r="A993" s="138"/>
      <c r="B993" s="139"/>
      <c r="C993" s="130"/>
      <c r="D993" s="140" t="b">
        <f aca="false">FALSE()</f>
        <v>0</v>
      </c>
      <c r="E993" s="116"/>
      <c r="F993" s="140" t="b">
        <f aca="false">FALSE()</f>
        <v>0</v>
      </c>
      <c r="G993" s="116"/>
      <c r="H993" s="116"/>
    </row>
    <row r="994" customFormat="false" ht="15.75" hidden="false" customHeight="false" outlineLevel="0" collapsed="false">
      <c r="A994" s="138"/>
      <c r="B994" s="139"/>
      <c r="C994" s="130"/>
      <c r="D994" s="140" t="b">
        <f aca="false">FALSE()</f>
        <v>0</v>
      </c>
      <c r="E994" s="116"/>
      <c r="F994" s="140" t="b">
        <f aca="false">FALSE()</f>
        <v>0</v>
      </c>
      <c r="G994" s="116"/>
      <c r="H994" s="116"/>
    </row>
    <row r="995" customFormat="false" ht="15.75" hidden="false" customHeight="false" outlineLevel="0" collapsed="false">
      <c r="A995" s="138"/>
      <c r="B995" s="139"/>
      <c r="C995" s="130"/>
      <c r="D995" s="140" t="b">
        <f aca="false">FALSE()</f>
        <v>0</v>
      </c>
      <c r="E995" s="116"/>
      <c r="F995" s="140" t="b">
        <f aca="false">FALSE()</f>
        <v>0</v>
      </c>
      <c r="G995" s="116"/>
      <c r="H995" s="116"/>
    </row>
    <row r="996" customFormat="false" ht="15.75" hidden="false" customHeight="false" outlineLevel="0" collapsed="false">
      <c r="A996" s="138"/>
      <c r="B996" s="139"/>
      <c r="C996" s="130"/>
      <c r="D996" s="140" t="b">
        <f aca="false">FALSE()</f>
        <v>0</v>
      </c>
      <c r="E996" s="116"/>
      <c r="F996" s="140" t="b">
        <f aca="false">FALSE()</f>
        <v>0</v>
      </c>
      <c r="G996" s="116"/>
      <c r="H996" s="116"/>
    </row>
    <row r="997" customFormat="false" ht="15.75" hidden="false" customHeight="false" outlineLevel="0" collapsed="false">
      <c r="A997" s="138"/>
      <c r="B997" s="139"/>
      <c r="C997" s="130"/>
      <c r="D997" s="140" t="b">
        <f aca="false">FALSE()</f>
        <v>0</v>
      </c>
      <c r="E997" s="116"/>
      <c r="F997" s="140" t="b">
        <f aca="false">FALSE()</f>
        <v>0</v>
      </c>
      <c r="G997" s="116"/>
      <c r="H997" s="116"/>
    </row>
    <row r="998" customFormat="false" ht="15.75" hidden="false" customHeight="false" outlineLevel="0" collapsed="false">
      <c r="A998" s="138"/>
      <c r="B998" s="139"/>
      <c r="C998" s="130"/>
      <c r="D998" s="140" t="b">
        <f aca="false">FALSE()</f>
        <v>0</v>
      </c>
      <c r="E998" s="116"/>
      <c r="F998" s="140" t="b">
        <f aca="false">FALSE()</f>
        <v>0</v>
      </c>
      <c r="G998" s="116"/>
      <c r="H998" s="116"/>
    </row>
    <row r="999" customFormat="false" ht="15.75" hidden="false" customHeight="false" outlineLevel="0" collapsed="false">
      <c r="A999" s="138"/>
      <c r="B999" s="139"/>
      <c r="C999" s="130"/>
      <c r="D999" s="140" t="b">
        <f aca="false">FALSE()</f>
        <v>0</v>
      </c>
      <c r="E999" s="116"/>
      <c r="F999" s="140" t="b">
        <f aca="false">FALSE()</f>
        <v>0</v>
      </c>
      <c r="G999" s="116"/>
      <c r="H999" s="116"/>
    </row>
    <row r="1000" customFormat="false" ht="15.75" hidden="false" customHeight="false" outlineLevel="0" collapsed="false">
      <c r="A1000" s="138"/>
      <c r="B1000" s="139"/>
      <c r="C1000" s="130"/>
      <c r="D1000" s="140" t="b">
        <f aca="false">FALSE()</f>
        <v>0</v>
      </c>
      <c r="E1000" s="116"/>
      <c r="F1000" s="140" t="b">
        <f aca="false">FALSE()</f>
        <v>0</v>
      </c>
      <c r="G1000" s="116"/>
      <c r="H1000" s="116"/>
    </row>
    <row r="1001" customFormat="false" ht="15.75" hidden="false" customHeight="false" outlineLevel="0" collapsed="false">
      <c r="A1001" s="138"/>
      <c r="B1001" s="139"/>
      <c r="C1001" s="130"/>
      <c r="D1001" s="140" t="b">
        <f aca="false">FALSE()</f>
        <v>0</v>
      </c>
      <c r="E1001" s="116"/>
      <c r="F1001" s="140" t="b">
        <f aca="false">FALSE()</f>
        <v>0</v>
      </c>
      <c r="G1001" s="116"/>
      <c r="H1001" s="116"/>
    </row>
    <row r="1002" customFormat="false" ht="15.75" hidden="false" customHeight="false" outlineLevel="0" collapsed="false">
      <c r="A1002" s="138"/>
      <c r="B1002" s="139"/>
      <c r="C1002" s="130"/>
      <c r="D1002" s="140" t="b">
        <f aca="false">FALSE()</f>
        <v>0</v>
      </c>
      <c r="E1002" s="116"/>
      <c r="F1002" s="140" t="b">
        <f aca="false">FALSE()</f>
        <v>0</v>
      </c>
      <c r="G1002" s="116"/>
      <c r="H1002" s="116"/>
    </row>
    <row r="1003" customFormat="false" ht="15.75" hidden="false" customHeight="false" outlineLevel="0" collapsed="false">
      <c r="A1003" s="138"/>
      <c r="B1003" s="139"/>
      <c r="C1003" s="130"/>
      <c r="D1003" s="140" t="b">
        <f aca="false">FALSE()</f>
        <v>0</v>
      </c>
      <c r="E1003" s="116"/>
      <c r="F1003" s="140" t="b">
        <f aca="false">FALSE()</f>
        <v>0</v>
      </c>
      <c r="G1003" s="116"/>
      <c r="H1003" s="116"/>
    </row>
    <row r="1004" customFormat="false" ht="15.75" hidden="false" customHeight="false" outlineLevel="0" collapsed="false">
      <c r="A1004" s="138"/>
      <c r="B1004" s="139"/>
      <c r="C1004" s="130"/>
      <c r="D1004" s="140" t="b">
        <f aca="false">FALSE()</f>
        <v>0</v>
      </c>
      <c r="E1004" s="116"/>
      <c r="F1004" s="140" t="b">
        <f aca="false">FALSE()</f>
        <v>0</v>
      </c>
      <c r="G1004" s="116"/>
      <c r="H1004" s="116"/>
    </row>
    <row r="1005" customFormat="false" ht="15.75" hidden="false" customHeight="false" outlineLevel="0" collapsed="false">
      <c r="A1005" s="138"/>
      <c r="B1005" s="139"/>
      <c r="C1005" s="130"/>
      <c r="D1005" s="140" t="b">
        <f aca="false">FALSE()</f>
        <v>0</v>
      </c>
      <c r="E1005" s="116"/>
      <c r="F1005" s="140" t="b">
        <f aca="false">FALSE()</f>
        <v>0</v>
      </c>
      <c r="G1005" s="116"/>
      <c r="H1005" s="116"/>
    </row>
    <row r="1006" customFormat="false" ht="15.75" hidden="false" customHeight="false" outlineLevel="0" collapsed="false">
      <c r="A1006" s="138"/>
      <c r="B1006" s="139"/>
      <c r="C1006" s="130"/>
      <c r="D1006" s="140" t="b">
        <f aca="false">FALSE()</f>
        <v>0</v>
      </c>
      <c r="E1006" s="116"/>
      <c r="F1006" s="140" t="b">
        <f aca="false">FALSE()</f>
        <v>0</v>
      </c>
      <c r="G1006" s="116"/>
      <c r="H1006" s="116"/>
    </row>
    <row r="1007" customFormat="false" ht="15.75" hidden="false" customHeight="false" outlineLevel="0" collapsed="false">
      <c r="A1007" s="138"/>
      <c r="B1007" s="139"/>
      <c r="C1007" s="130"/>
      <c r="D1007" s="140" t="b">
        <f aca="false">FALSE()</f>
        <v>0</v>
      </c>
      <c r="E1007" s="116"/>
      <c r="F1007" s="140" t="b">
        <f aca="false">FALSE()</f>
        <v>0</v>
      </c>
      <c r="G1007" s="116"/>
      <c r="H1007" s="116"/>
    </row>
    <row r="1008" customFormat="false" ht="15.75" hidden="false" customHeight="false" outlineLevel="0" collapsed="false">
      <c r="A1008" s="138"/>
      <c r="B1008" s="139"/>
      <c r="C1008" s="130"/>
      <c r="D1008" s="140" t="b">
        <f aca="false">FALSE()</f>
        <v>0</v>
      </c>
      <c r="E1008" s="116"/>
      <c r="F1008" s="140" t="b">
        <f aca="false">FALSE()</f>
        <v>0</v>
      </c>
      <c r="G1008" s="116"/>
      <c r="H1008" s="116"/>
    </row>
    <row r="1009" customFormat="false" ht="15.75" hidden="false" customHeight="false" outlineLevel="0" collapsed="false">
      <c r="A1009" s="138"/>
      <c r="B1009" s="139"/>
      <c r="C1009" s="130"/>
      <c r="D1009" s="140" t="b">
        <f aca="false">FALSE()</f>
        <v>0</v>
      </c>
      <c r="E1009" s="116"/>
      <c r="F1009" s="140" t="b">
        <f aca="false">FALSE()</f>
        <v>0</v>
      </c>
      <c r="G1009" s="116"/>
      <c r="H1009" s="116"/>
    </row>
    <row r="1010" customFormat="false" ht="15.75" hidden="false" customHeight="false" outlineLevel="0" collapsed="false">
      <c r="A1010" s="138"/>
      <c r="B1010" s="139"/>
      <c r="C1010" s="130"/>
      <c r="D1010" s="140" t="b">
        <f aca="false">FALSE()</f>
        <v>0</v>
      </c>
      <c r="E1010" s="116"/>
      <c r="F1010" s="140" t="b">
        <f aca="false">FALSE()</f>
        <v>0</v>
      </c>
      <c r="G1010" s="116"/>
      <c r="H1010" s="116"/>
    </row>
    <row r="1011" customFormat="false" ht="15.75" hidden="false" customHeight="false" outlineLevel="0" collapsed="false">
      <c r="A1011" s="138"/>
      <c r="B1011" s="139"/>
      <c r="C1011" s="130"/>
      <c r="D1011" s="140" t="b">
        <f aca="false">FALSE()</f>
        <v>0</v>
      </c>
      <c r="E1011" s="116"/>
      <c r="F1011" s="140" t="b">
        <f aca="false">FALSE()</f>
        <v>0</v>
      </c>
      <c r="G1011" s="116"/>
      <c r="H1011" s="116"/>
    </row>
    <row r="1012" customFormat="false" ht="15.75" hidden="false" customHeight="false" outlineLevel="0" collapsed="false">
      <c r="A1012" s="138"/>
      <c r="B1012" s="139"/>
      <c r="C1012" s="130"/>
      <c r="D1012" s="140" t="b">
        <f aca="false">FALSE()</f>
        <v>0</v>
      </c>
      <c r="E1012" s="116"/>
      <c r="F1012" s="140" t="b">
        <f aca="false">FALSE()</f>
        <v>0</v>
      </c>
      <c r="G1012" s="116"/>
      <c r="H1012" s="116"/>
    </row>
    <row r="1013" customFormat="false" ht="15.75" hidden="false" customHeight="false" outlineLevel="0" collapsed="false">
      <c r="A1013" s="138"/>
      <c r="B1013" s="139"/>
      <c r="C1013" s="130"/>
      <c r="D1013" s="140" t="b">
        <f aca="false">FALSE()</f>
        <v>0</v>
      </c>
      <c r="E1013" s="116"/>
      <c r="F1013" s="140" t="b">
        <f aca="false">FALSE()</f>
        <v>0</v>
      </c>
      <c r="G1013" s="116"/>
      <c r="H1013" s="116"/>
    </row>
    <row r="1014" customFormat="false" ht="15.75" hidden="false" customHeight="false" outlineLevel="0" collapsed="false">
      <c r="A1014" s="138"/>
      <c r="B1014" s="139"/>
      <c r="C1014" s="130"/>
      <c r="D1014" s="140" t="b">
        <f aca="false">FALSE()</f>
        <v>0</v>
      </c>
      <c r="E1014" s="116"/>
      <c r="F1014" s="140" t="b">
        <f aca="false">FALSE()</f>
        <v>0</v>
      </c>
      <c r="G1014" s="116"/>
      <c r="H1014" s="116"/>
    </row>
    <row r="1015" customFormat="false" ht="15.75" hidden="false" customHeight="false" outlineLevel="0" collapsed="false">
      <c r="A1015" s="138"/>
      <c r="B1015" s="139"/>
      <c r="C1015" s="130"/>
      <c r="D1015" s="140" t="b">
        <f aca="false">FALSE()</f>
        <v>0</v>
      </c>
      <c r="E1015" s="116"/>
      <c r="F1015" s="140" t="b">
        <f aca="false">FALSE()</f>
        <v>0</v>
      </c>
      <c r="G1015" s="116"/>
      <c r="H1015" s="116"/>
    </row>
    <row r="1016" customFormat="false" ht="15.75" hidden="false" customHeight="false" outlineLevel="0" collapsed="false">
      <c r="A1016" s="138"/>
      <c r="B1016" s="139"/>
      <c r="C1016" s="130"/>
      <c r="D1016" s="140" t="b">
        <f aca="false">FALSE()</f>
        <v>0</v>
      </c>
      <c r="E1016" s="116"/>
      <c r="F1016" s="140" t="b">
        <f aca="false">FALSE()</f>
        <v>0</v>
      </c>
      <c r="G1016" s="116"/>
      <c r="H1016" s="116"/>
    </row>
    <row r="1017" customFormat="false" ht="15.75" hidden="false" customHeight="false" outlineLevel="0" collapsed="false">
      <c r="A1017" s="138"/>
      <c r="B1017" s="139"/>
      <c r="C1017" s="130"/>
      <c r="D1017" s="140" t="b">
        <f aca="false">FALSE()</f>
        <v>0</v>
      </c>
      <c r="E1017" s="116"/>
      <c r="F1017" s="140" t="b">
        <f aca="false">FALSE()</f>
        <v>0</v>
      </c>
      <c r="G1017" s="116"/>
      <c r="H1017" s="116"/>
    </row>
    <row r="1018" customFormat="false" ht="15.75" hidden="false" customHeight="false" outlineLevel="0" collapsed="false">
      <c r="A1018" s="138"/>
      <c r="B1018" s="139"/>
      <c r="C1018" s="130"/>
      <c r="D1018" s="140" t="b">
        <f aca="false">FALSE()</f>
        <v>0</v>
      </c>
      <c r="E1018" s="116"/>
      <c r="F1018" s="140" t="b">
        <f aca="false">FALSE()</f>
        <v>0</v>
      </c>
      <c r="G1018" s="116"/>
      <c r="H1018" s="116"/>
    </row>
    <row r="1019" customFormat="false" ht="15.75" hidden="false" customHeight="false" outlineLevel="0" collapsed="false">
      <c r="A1019" s="138"/>
      <c r="B1019" s="139"/>
      <c r="C1019" s="130"/>
      <c r="D1019" s="140" t="b">
        <f aca="false">FALSE()</f>
        <v>0</v>
      </c>
      <c r="E1019" s="116"/>
      <c r="F1019" s="140" t="b">
        <f aca="false">FALSE()</f>
        <v>0</v>
      </c>
      <c r="G1019" s="116"/>
      <c r="H1019" s="116"/>
    </row>
    <row r="1020" customFormat="false" ht="15.75" hidden="false" customHeight="false" outlineLevel="0" collapsed="false">
      <c r="A1020" s="138"/>
      <c r="B1020" s="139"/>
      <c r="C1020" s="130"/>
      <c r="D1020" s="140" t="b">
        <f aca="false">FALSE()</f>
        <v>0</v>
      </c>
      <c r="E1020" s="116"/>
      <c r="F1020" s="140" t="b">
        <f aca="false">FALSE()</f>
        <v>0</v>
      </c>
      <c r="G1020" s="116"/>
      <c r="H1020" s="116"/>
    </row>
    <row r="1021" customFormat="false" ht="15.75" hidden="false" customHeight="false" outlineLevel="0" collapsed="false">
      <c r="A1021" s="138"/>
      <c r="B1021" s="139"/>
      <c r="C1021" s="130"/>
      <c r="D1021" s="140" t="b">
        <f aca="false">FALSE()</f>
        <v>0</v>
      </c>
      <c r="E1021" s="116"/>
      <c r="F1021" s="140" t="b">
        <f aca="false">FALSE()</f>
        <v>0</v>
      </c>
      <c r="G1021" s="116"/>
      <c r="H1021" s="116"/>
    </row>
    <row r="1022" customFormat="false" ht="15.75" hidden="false" customHeight="false" outlineLevel="0" collapsed="false">
      <c r="A1022" s="138"/>
      <c r="B1022" s="139"/>
      <c r="C1022" s="130"/>
      <c r="D1022" s="140" t="b">
        <f aca="false">FALSE()</f>
        <v>0</v>
      </c>
      <c r="E1022" s="116"/>
      <c r="F1022" s="140" t="b">
        <f aca="false">FALSE()</f>
        <v>0</v>
      </c>
      <c r="G1022" s="116"/>
      <c r="H1022" s="116"/>
    </row>
    <row r="1023" customFormat="false" ht="15.75" hidden="false" customHeight="false" outlineLevel="0" collapsed="false">
      <c r="A1023" s="138"/>
      <c r="B1023" s="139"/>
      <c r="C1023" s="130"/>
      <c r="D1023" s="140" t="b">
        <f aca="false">FALSE()</f>
        <v>0</v>
      </c>
      <c r="E1023" s="116"/>
      <c r="F1023" s="140" t="b">
        <f aca="false">FALSE()</f>
        <v>0</v>
      </c>
      <c r="G1023" s="116"/>
      <c r="H1023" s="116"/>
    </row>
    <row r="1024" customFormat="false" ht="15.75" hidden="false" customHeight="false" outlineLevel="0" collapsed="false">
      <c r="A1024" s="138"/>
      <c r="B1024" s="139"/>
      <c r="C1024" s="130"/>
      <c r="D1024" s="140" t="b">
        <f aca="false">FALSE()</f>
        <v>0</v>
      </c>
      <c r="E1024" s="116"/>
      <c r="F1024" s="140" t="b">
        <f aca="false">FALSE()</f>
        <v>0</v>
      </c>
      <c r="G1024" s="116"/>
      <c r="H1024" s="116"/>
    </row>
    <row r="1025" customFormat="false" ht="15.75" hidden="false" customHeight="false" outlineLevel="0" collapsed="false">
      <c r="A1025" s="138"/>
      <c r="B1025" s="139"/>
      <c r="C1025" s="130"/>
      <c r="D1025" s="140" t="b">
        <f aca="false">FALSE()</f>
        <v>0</v>
      </c>
      <c r="E1025" s="116"/>
      <c r="F1025" s="140" t="b">
        <f aca="false">FALSE()</f>
        <v>0</v>
      </c>
      <c r="G1025" s="116"/>
      <c r="H1025" s="116"/>
    </row>
    <row r="1026" customFormat="false" ht="15.75" hidden="false" customHeight="false" outlineLevel="0" collapsed="false">
      <c r="A1026" s="138"/>
      <c r="B1026" s="139"/>
      <c r="C1026" s="130"/>
      <c r="D1026" s="140" t="b">
        <f aca="false">FALSE()</f>
        <v>0</v>
      </c>
      <c r="E1026" s="116"/>
      <c r="F1026" s="140" t="b">
        <f aca="false">FALSE()</f>
        <v>0</v>
      </c>
      <c r="G1026" s="116"/>
      <c r="H1026" s="116"/>
    </row>
    <row r="1027" customFormat="false" ht="15.75" hidden="false" customHeight="false" outlineLevel="0" collapsed="false">
      <c r="A1027" s="138"/>
      <c r="B1027" s="139"/>
      <c r="C1027" s="130"/>
      <c r="D1027" s="140" t="b">
        <f aca="false">FALSE()</f>
        <v>0</v>
      </c>
      <c r="E1027" s="116"/>
      <c r="F1027" s="140" t="b">
        <f aca="false">FALSE()</f>
        <v>0</v>
      </c>
      <c r="G1027" s="116"/>
      <c r="H1027" s="116"/>
    </row>
    <row r="1028" customFormat="false" ht="15.75" hidden="false" customHeight="false" outlineLevel="0" collapsed="false">
      <c r="A1028" s="138"/>
      <c r="B1028" s="139"/>
      <c r="C1028" s="130"/>
      <c r="D1028" s="140" t="b">
        <f aca="false">FALSE()</f>
        <v>0</v>
      </c>
      <c r="E1028" s="116"/>
      <c r="F1028" s="140" t="b">
        <f aca="false">FALSE()</f>
        <v>0</v>
      </c>
      <c r="G1028" s="116"/>
      <c r="H1028" s="116"/>
    </row>
  </sheetData>
  <mergeCells count="2">
    <mergeCell ref="D1:E1"/>
    <mergeCell ref="F1:G1"/>
  </mergeCells>
  <conditionalFormatting sqref="D3:E1028 H3:H1028">
    <cfRule type="expression" priority="2" aboveAverage="0" equalAverage="0" bottom="0" percent="0" rank="0" text="" dxfId="3">
      <formula>IF(NOT(ISBLANK($A3)), $D3=0, 0)</formula>
    </cfRule>
  </conditionalFormatting>
  <conditionalFormatting sqref="F3:G1028">
    <cfRule type="expression" priority="3" aboveAverage="0" equalAverage="0" bottom="0" percent="0" rank="0" text="" dxfId="3">
      <formula>IF(NOT(ISBLANK($A3)), $F3=0, 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1" sqref="G34 B3"/>
    </sheetView>
  </sheetViews>
  <sheetFormatPr defaultColWidth="12.640625" defaultRowHeight="15.75" zeroHeight="false" outlineLevelRow="0" outlineLevelCol="0"/>
  <cols>
    <col collapsed="false" customWidth="true" hidden="false" outlineLevel="0" max="1" min="1" style="0" width="15.88"/>
    <col collapsed="false" customWidth="true" hidden="false" outlineLevel="0" max="2" min="2" style="0" width="28.5"/>
    <col collapsed="false" customWidth="true" hidden="false" outlineLevel="0" max="3" min="3" style="0" width="18.88"/>
    <col collapsed="false" customWidth="true" hidden="false" outlineLevel="0" max="4" min="4" style="0" width="34"/>
    <col collapsed="false" customWidth="true" hidden="false" outlineLevel="0" max="5" min="5" style="0" width="22.24"/>
    <col collapsed="false" customWidth="true" hidden="false" outlineLevel="0" max="6" min="6" style="0" width="30.63"/>
    <col collapsed="false" customWidth="true" hidden="false" outlineLevel="0" max="7" min="7" style="0" width="15.63"/>
  </cols>
  <sheetData>
    <row r="1" customFormat="false" ht="15.75" hidden="false" customHeight="false" outlineLevel="0" collapsed="false">
      <c r="A1" s="145" t="s">
        <v>755</v>
      </c>
      <c r="B1" s="145"/>
      <c r="C1" s="145"/>
      <c r="D1" s="145"/>
      <c r="E1" s="145"/>
    </row>
    <row r="2" customFormat="false" ht="15.75" hidden="false" customHeight="false" outlineLevel="0" collapsed="false">
      <c r="A2" s="6" t="s">
        <v>48</v>
      </c>
      <c r="B2" s="6" t="s">
        <v>756</v>
      </c>
      <c r="C2" s="6" t="s">
        <v>757</v>
      </c>
      <c r="D2" s="6" t="s">
        <v>758</v>
      </c>
      <c r="E2" s="6" t="s">
        <v>532</v>
      </c>
    </row>
    <row r="3" customFormat="false" ht="15.75" hidden="false" customHeight="false" outlineLevel="0" collapsed="false">
      <c r="A3" s="5" t="n">
        <v>0</v>
      </c>
      <c r="B3" s="5" t="s">
        <v>50</v>
      </c>
      <c r="C3" s="5" t="e">
        <f aca="false">LOCALIZE(B3, "English")</f>
        <v>#VALUE!</v>
      </c>
      <c r="D3" s="146" t="e">
        <f aca="false">concat(B3, "-about")</f>
        <v>#NAME?</v>
      </c>
      <c r="E3" s="11"/>
    </row>
    <row r="4" customFormat="false" ht="15.75" hidden="false" customHeight="false" outlineLevel="0" collapsed="false">
      <c r="A4" s="5" t="n">
        <v>1</v>
      </c>
      <c r="B4" s="5" t="s">
        <v>55</v>
      </c>
      <c r="C4" s="5" t="e">
        <f aca="false">LOCALIZE(B4, "English")</f>
        <v>#VALUE!</v>
      </c>
      <c r="D4" s="146" t="e">
        <f aca="false">concat(B4, "-about")</f>
        <v>#NAME?</v>
      </c>
      <c r="E4" s="11"/>
    </row>
    <row r="5" customFormat="false" ht="15.75" hidden="false" customHeight="false" outlineLevel="0" collapsed="false">
      <c r="A5" s="5" t="n">
        <v>2</v>
      </c>
      <c r="B5" s="5" t="s">
        <v>60</v>
      </c>
      <c r="C5" s="5" t="e">
        <f aca="false">LOCALIZE(B5, "English")</f>
        <v>#VALUE!</v>
      </c>
      <c r="D5" s="146" t="e">
        <f aca="false">concat(B5, "-about")</f>
        <v>#NAME?</v>
      </c>
      <c r="E5" s="11"/>
    </row>
    <row r="6" customFormat="false" ht="15.75" hidden="false" customHeight="false" outlineLevel="0" collapsed="false">
      <c r="A6" s="5" t="n">
        <v>3</v>
      </c>
      <c r="B6" s="5" t="s">
        <v>64</v>
      </c>
      <c r="C6" s="5" t="e">
        <f aca="false">LOCALIZE(B6, "English")</f>
        <v>#VALUE!</v>
      </c>
      <c r="D6" s="146" t="e">
        <f aca="false">concat(B6, "-about")</f>
        <v>#NAME?</v>
      </c>
      <c r="E6" s="11"/>
    </row>
    <row r="7" customFormat="false" ht="15.75" hidden="false" customHeight="false" outlineLevel="0" collapsed="false">
      <c r="A7" s="5" t="n">
        <v>4</v>
      </c>
      <c r="B7" s="5" t="s">
        <v>68</v>
      </c>
      <c r="C7" s="5" t="e">
        <f aca="false">LOCALIZE(B7, "English")</f>
        <v>#VALUE!</v>
      </c>
      <c r="D7" s="146" t="e">
        <f aca="false">concat(B7, "-about")</f>
        <v>#NAME?</v>
      </c>
      <c r="E7" s="11"/>
    </row>
    <row r="8" customFormat="false" ht="15.75" hidden="false" customHeight="false" outlineLevel="0" collapsed="false">
      <c r="A8" s="5" t="n">
        <v>5</v>
      </c>
      <c r="B8" s="5" t="s">
        <v>73</v>
      </c>
      <c r="C8" s="5" t="e">
        <f aca="false">LOCALIZE(B8, "English")</f>
        <v>#VALUE!</v>
      </c>
      <c r="D8" s="146" t="e">
        <f aca="false">concat(B8, "-about")</f>
        <v>#NAME?</v>
      </c>
      <c r="E8" s="11"/>
    </row>
    <row r="9" customFormat="false" ht="15.75" hidden="false" customHeight="false" outlineLevel="0" collapsed="false">
      <c r="A9" s="5" t="n">
        <v>6</v>
      </c>
      <c r="B9" s="5" t="s">
        <v>78</v>
      </c>
      <c r="C9" s="5" t="e">
        <f aca="false">LOCALIZE(B9, "English")</f>
        <v>#VALUE!</v>
      </c>
      <c r="D9" s="146" t="e">
        <f aca="false">concat(B9, "-about")</f>
        <v>#NAME?</v>
      </c>
      <c r="E9" s="11"/>
    </row>
    <row r="10" customFormat="false" ht="15.75" hidden="false" customHeight="false" outlineLevel="0" collapsed="false">
      <c r="A10" s="5" t="n">
        <v>7</v>
      </c>
      <c r="B10" s="5" t="s">
        <v>82</v>
      </c>
      <c r="C10" s="5" t="e">
        <f aca="false">LOCALIZE(B10, "English")</f>
        <v>#VALUE!</v>
      </c>
      <c r="D10" s="146" t="e">
        <f aca="false">concat(B10, "-about")</f>
        <v>#NAME?</v>
      </c>
      <c r="E10" s="11"/>
    </row>
    <row r="11" customFormat="false" ht="15.75" hidden="false" customHeight="false" outlineLevel="0" collapsed="false">
      <c r="A11" s="5" t="n">
        <v>8</v>
      </c>
      <c r="B11" s="5" t="s">
        <v>87</v>
      </c>
      <c r="C11" s="5" t="e">
        <f aca="false">LOCALIZE(B11, "English")</f>
        <v>#VALUE!</v>
      </c>
      <c r="D11" s="146" t="e">
        <f aca="false">concat(B11, "-about")</f>
        <v>#NAME?</v>
      </c>
      <c r="E11" s="11"/>
    </row>
    <row r="12" customFormat="false" ht="15.75" hidden="false" customHeight="false" outlineLevel="0" collapsed="false">
      <c r="D12" s="147"/>
    </row>
    <row r="19" customFormat="false" ht="15.75" hidden="false" customHeight="false" outlineLevel="0" collapsed="false">
      <c r="A19" s="145" t="s">
        <v>144</v>
      </c>
      <c r="B19" s="145"/>
      <c r="C19" s="145"/>
      <c r="D19" s="145"/>
      <c r="E19" s="145"/>
      <c r="F19" s="145"/>
      <c r="G19" s="145"/>
    </row>
    <row r="20" customFormat="false" ht="15.75" hidden="false" customHeight="false" outlineLevel="0" collapsed="false">
      <c r="A20" s="6" t="s">
        <v>48</v>
      </c>
      <c r="B20" s="6" t="s">
        <v>756</v>
      </c>
      <c r="C20" s="6" t="s">
        <v>757</v>
      </c>
      <c r="D20" s="6" t="s">
        <v>758</v>
      </c>
      <c r="E20" s="6" t="s">
        <v>759</v>
      </c>
      <c r="F20" s="6"/>
      <c r="G20" s="6"/>
    </row>
    <row r="21" customFormat="false" ht="15.75" hidden="false" customHeight="false" outlineLevel="0" collapsed="false">
      <c r="A21" s="5" t="s">
        <v>760</v>
      </c>
      <c r="B21" s="5" t="s">
        <v>151</v>
      </c>
      <c r="C21" s="5" t="e">
        <f aca="false">LOCALIZE(B21, "English")</f>
        <v>#VALUE!</v>
      </c>
      <c r="D21" s="146" t="e">
        <f aca="false">concat(B21, "-about")</f>
        <v>#NAME?</v>
      </c>
      <c r="E21" s="5" t="s">
        <v>760</v>
      </c>
    </row>
    <row r="22" customFormat="false" ht="15.75" hidden="false" customHeight="false" outlineLevel="0" collapsed="false">
      <c r="A22" s="5" t="s">
        <v>761</v>
      </c>
      <c r="B22" s="5" t="s">
        <v>156</v>
      </c>
      <c r="C22" s="5" t="e">
        <f aca="false">LOCALIZE(B22, "English")</f>
        <v>#VALUE!</v>
      </c>
      <c r="D22" s="146" t="e">
        <f aca="false">concat(B22, "-about")</f>
        <v>#NAME?</v>
      </c>
      <c r="E22" s="5" t="s">
        <v>761</v>
      </c>
    </row>
    <row r="23" customFormat="false" ht="15.75" hidden="false" customHeight="false" outlineLevel="0" collapsed="false">
      <c r="A23" s="5" t="s">
        <v>762</v>
      </c>
      <c r="B23" s="5" t="s">
        <v>161</v>
      </c>
      <c r="C23" s="5" t="e">
        <f aca="false">LOCALIZE(B23, "English")</f>
        <v>#VALUE!</v>
      </c>
      <c r="D23" s="146" t="e">
        <f aca="false">concat(B23, "-about")</f>
        <v>#NAME?</v>
      </c>
      <c r="E23" s="5" t="s">
        <v>762</v>
      </c>
    </row>
    <row r="25" customFormat="false" ht="15.75" hidden="false" customHeight="false" outlineLevel="0" collapsed="false">
      <c r="A25" s="145" t="s">
        <v>763</v>
      </c>
      <c r="B25" s="145"/>
      <c r="C25" s="145"/>
      <c r="D25" s="145"/>
      <c r="E25" s="145"/>
    </row>
    <row r="26" customFormat="false" ht="15.75" hidden="false" customHeight="false" outlineLevel="0" collapsed="false">
      <c r="A26" s="6" t="s">
        <v>48</v>
      </c>
      <c r="B26" s="6" t="s">
        <v>756</v>
      </c>
      <c r="C26" s="6" t="s">
        <v>757</v>
      </c>
      <c r="D26" s="6" t="s">
        <v>758</v>
      </c>
      <c r="E26" s="6" t="s">
        <v>764</v>
      </c>
    </row>
    <row r="27" customFormat="false" ht="15.75" hidden="false" customHeight="false" outlineLevel="0" collapsed="false">
      <c r="A27" s="5" t="n">
        <v>0</v>
      </c>
      <c r="C27" s="5" t="s">
        <v>2</v>
      </c>
      <c r="E27" s="5" t="n">
        <v>3</v>
      </c>
    </row>
    <row r="28" customFormat="false" ht="15.75" hidden="false" customHeight="false" outlineLevel="0" collapsed="false">
      <c r="A28" s="5" t="n">
        <v>1</v>
      </c>
      <c r="C28" s="5" t="s">
        <v>39</v>
      </c>
      <c r="E28" s="5" t="n">
        <v>5</v>
      </c>
    </row>
    <row r="29" customFormat="false" ht="15.75" hidden="false" customHeight="false" outlineLevel="0" collapsed="false">
      <c r="A29" s="5" t="n">
        <v>2</v>
      </c>
      <c r="C29" s="5" t="s">
        <v>40</v>
      </c>
      <c r="E29" s="5" t="n">
        <v>7</v>
      </c>
    </row>
    <row r="32" customFormat="false" ht="15.75" hidden="false" customHeight="false" outlineLevel="0" collapsed="false">
      <c r="A32" s="145" t="s">
        <v>178</v>
      </c>
      <c r="B32" s="145"/>
      <c r="C32" s="145"/>
      <c r="D32" s="145"/>
      <c r="E32" s="145"/>
    </row>
    <row r="33" customFormat="false" ht="15.75" hidden="false" customHeight="false" outlineLevel="0" collapsed="false">
      <c r="A33" s="6" t="s">
        <v>48</v>
      </c>
      <c r="B33" s="6" t="s">
        <v>756</v>
      </c>
      <c r="C33" s="6" t="s">
        <v>757</v>
      </c>
      <c r="D33" s="6" t="s">
        <v>758</v>
      </c>
    </row>
    <row r="34" customFormat="false" ht="15.75" hidden="false" customHeight="false" outlineLevel="0" collapsed="false">
      <c r="A34" s="5" t="n">
        <v>1</v>
      </c>
      <c r="B34" s="5" t="s">
        <v>765</v>
      </c>
      <c r="C34" s="5" t="n">
        <v>1</v>
      </c>
      <c r="D34" s="146" t="e">
        <f aca="false">concat(B34, "-about")</f>
        <v>#NAME?</v>
      </c>
    </row>
    <row r="35" customFormat="false" ht="15.75" hidden="false" customHeight="false" outlineLevel="0" collapsed="false">
      <c r="A35" s="5" t="n">
        <v>2</v>
      </c>
      <c r="B35" s="5" t="s">
        <v>766</v>
      </c>
      <c r="C35" s="5" t="n">
        <v>2</v>
      </c>
      <c r="D35" s="146" t="e">
        <f aca="false">concat(B35, "-about")</f>
        <v>#NAME?</v>
      </c>
    </row>
    <row r="36" customFormat="false" ht="15.75" hidden="false" customHeight="false" outlineLevel="0" collapsed="false">
      <c r="A36" s="5" t="n">
        <v>3</v>
      </c>
      <c r="B36" s="5" t="s">
        <v>767</v>
      </c>
      <c r="C36" s="5" t="n">
        <v>3</v>
      </c>
      <c r="D36" s="146" t="e">
        <f aca="false">concat(B36, "-about")</f>
        <v>#NAME?</v>
      </c>
    </row>
    <row r="37" customFormat="false" ht="15.75" hidden="false" customHeight="false" outlineLevel="0" collapsed="false">
      <c r="A37" s="5" t="n">
        <v>4</v>
      </c>
      <c r="B37" s="5" t="s">
        <v>768</v>
      </c>
      <c r="C37" s="5" t="n">
        <v>4</v>
      </c>
      <c r="D37" s="146" t="e">
        <f aca="false">concat(B37, "-about")</f>
        <v>#NAME?</v>
      </c>
    </row>
    <row r="38" customFormat="false" ht="15.75" hidden="false" customHeight="false" outlineLevel="0" collapsed="false">
      <c r="A38" s="5" t="n">
        <v>5</v>
      </c>
      <c r="B38" s="5" t="s">
        <v>769</v>
      </c>
      <c r="C38" s="5" t="n">
        <v>5</v>
      </c>
      <c r="D38" s="146" t="e">
        <f aca="false">concat(B38, "-about")</f>
        <v>#NAME?</v>
      </c>
    </row>
    <row r="41" customFormat="false" ht="15.75" hidden="false" customHeight="false" outlineLevel="0" collapsed="false">
      <c r="A41" s="145" t="s">
        <v>770</v>
      </c>
      <c r="B41" s="145"/>
      <c r="C41" s="145"/>
      <c r="D41" s="145"/>
    </row>
    <row r="42" customFormat="false" ht="15.75" hidden="false" customHeight="false" outlineLevel="0" collapsed="false">
      <c r="A42" s="6" t="s">
        <v>48</v>
      </c>
      <c r="B42" s="6" t="s">
        <v>756</v>
      </c>
      <c r="C42" s="6" t="s">
        <v>757</v>
      </c>
      <c r="D42" s="6" t="s">
        <v>758</v>
      </c>
    </row>
    <row r="43" customFormat="false" ht="15.75" hidden="false" customHeight="false" outlineLevel="0" collapsed="false">
      <c r="A43" s="5" t="n">
        <v>0</v>
      </c>
      <c r="B43" s="5" t="s">
        <v>186</v>
      </c>
      <c r="C43" s="5" t="e">
        <f aca="false">LOCALIZE(B43, "English")</f>
        <v>#VALUE!</v>
      </c>
      <c r="D43" s="146" t="e">
        <f aca="false">concat(B43, "-about")</f>
        <v>#NAME?</v>
      </c>
    </row>
    <row r="44" customFormat="false" ht="15.75" hidden="false" customHeight="false" outlineLevel="0" collapsed="false">
      <c r="A44" s="5" t="n">
        <v>1</v>
      </c>
      <c r="B44" s="5" t="s">
        <v>191</v>
      </c>
      <c r="C44" s="5" t="e">
        <f aca="false">LOCALIZE(B44, "English")</f>
        <v>#VALUE!</v>
      </c>
      <c r="D44" s="146" t="e">
        <f aca="false">concat(B44, "-about")</f>
        <v>#NAME?</v>
      </c>
    </row>
    <row r="45" customFormat="false" ht="15.75" hidden="false" customHeight="false" outlineLevel="0" collapsed="false">
      <c r="A45" s="5" t="n">
        <v>2</v>
      </c>
      <c r="B45" s="5" t="s">
        <v>196</v>
      </c>
      <c r="C45" s="5" t="e">
        <f aca="false">LOCALIZE(B45, "English")</f>
        <v>#VALUE!</v>
      </c>
      <c r="D45" s="146" t="e">
        <f aca="false">concat(B45, "-about")</f>
        <v>#NAME?</v>
      </c>
    </row>
    <row r="46" customFormat="false" ht="15.75" hidden="false" customHeight="false" outlineLevel="0" collapsed="false">
      <c r="A46" s="5" t="n">
        <v>3</v>
      </c>
      <c r="B46" s="5" t="s">
        <v>201</v>
      </c>
      <c r="C46" s="5" t="e">
        <f aca="false">LOCALIZE(B46, "English")</f>
        <v>#VALUE!</v>
      </c>
      <c r="D46" s="146" t="e">
        <f aca="false">concat(B46, "-about")</f>
        <v>#NAME?</v>
      </c>
    </row>
    <row r="47" customFormat="false" ht="15.75" hidden="false" customHeight="false" outlineLevel="0" collapsed="false">
      <c r="D47" s="146"/>
    </row>
    <row r="48" customFormat="false" ht="15.75" hidden="false" customHeight="false" outlineLevel="0" collapsed="false">
      <c r="D48" s="147"/>
    </row>
    <row r="49" customFormat="false" ht="15.75" hidden="false" customHeight="false" outlineLevel="0" collapsed="false">
      <c r="A49" s="145" t="s">
        <v>771</v>
      </c>
      <c r="B49" s="145"/>
      <c r="C49" s="145"/>
      <c r="D49" s="145"/>
    </row>
    <row r="50" customFormat="false" ht="15.75" hidden="false" customHeight="false" outlineLevel="0" collapsed="false">
      <c r="A50" s="6" t="s">
        <v>48</v>
      </c>
      <c r="B50" s="6" t="s">
        <v>756</v>
      </c>
      <c r="C50" s="6" t="s">
        <v>757</v>
      </c>
      <c r="D50" s="6" t="s">
        <v>758</v>
      </c>
    </row>
    <row r="51" customFormat="false" ht="15.75" hidden="false" customHeight="false" outlineLevel="0" collapsed="false">
      <c r="A51" s="5" t="n">
        <v>0</v>
      </c>
      <c r="B51" s="5" t="s">
        <v>231</v>
      </c>
      <c r="C51" s="5" t="e">
        <f aca="false">LOCALIZE(B51, "English")</f>
        <v>#VALUE!</v>
      </c>
      <c r="D51" s="146" t="e">
        <f aca="false">concat(B51, "-about")</f>
        <v>#NAME?</v>
      </c>
    </row>
    <row r="52" customFormat="false" ht="15.75" hidden="false" customHeight="false" outlineLevel="0" collapsed="false">
      <c r="A52" s="5" t="n">
        <v>1</v>
      </c>
      <c r="B52" s="5" t="s">
        <v>234</v>
      </c>
      <c r="C52" s="5" t="e">
        <f aca="false">LOCALIZE(B52, "English")</f>
        <v>#VALUE!</v>
      </c>
      <c r="D52" s="146" t="e">
        <f aca="false">concat(B52, "-about")</f>
        <v>#NAME?</v>
      </c>
    </row>
    <row r="53" customFormat="false" ht="15.75" hidden="false" customHeight="false" outlineLevel="0" collapsed="false">
      <c r="A53" s="5" t="n">
        <v>2</v>
      </c>
      <c r="B53" s="5" t="s">
        <v>237</v>
      </c>
      <c r="C53" s="5" t="e">
        <f aca="false">LOCALIZE(B53, "English")</f>
        <v>#VALUE!</v>
      </c>
      <c r="D53" s="146" t="e">
        <f aca="false">concat(B53, "-about")</f>
        <v>#NAME?</v>
      </c>
    </row>
    <row r="57" customFormat="false" ht="15.75" hidden="false" customHeight="false" outlineLevel="0" collapsed="false">
      <c r="A57" s="145" t="s">
        <v>772</v>
      </c>
      <c r="B57" s="145"/>
      <c r="C57" s="145"/>
      <c r="D57" s="145"/>
    </row>
    <row r="58" customFormat="false" ht="15.75" hidden="false" customHeight="false" outlineLevel="0" collapsed="false">
      <c r="A58" s="6" t="s">
        <v>48</v>
      </c>
      <c r="B58" s="6" t="s">
        <v>756</v>
      </c>
      <c r="C58" s="6" t="s">
        <v>757</v>
      </c>
      <c r="D58" s="6" t="s">
        <v>758</v>
      </c>
    </row>
    <row r="59" customFormat="false" ht="15.75" hidden="false" customHeight="false" outlineLevel="0" collapsed="false">
      <c r="A59" s="5" t="s">
        <v>611</v>
      </c>
      <c r="B59" s="5" t="s">
        <v>386</v>
      </c>
      <c r="C59" s="5" t="e">
        <f aca="false">LOCALIZE(B59, "English")</f>
        <v>#VALUE!</v>
      </c>
      <c r="D59" s="147"/>
    </row>
    <row r="60" customFormat="false" ht="15.75" hidden="false" customHeight="false" outlineLevel="0" collapsed="false">
      <c r="A60" s="5" t="s">
        <v>615</v>
      </c>
      <c r="B60" s="5" t="s">
        <v>390</v>
      </c>
      <c r="C60" s="5" t="e">
        <f aca="false">LOCALIZE(B60, "English")</f>
        <v>#VALUE!</v>
      </c>
      <c r="D60" s="147"/>
    </row>
    <row r="61" customFormat="false" ht="15.75" hidden="false" customHeight="false" outlineLevel="0" collapsed="false">
      <c r="A61" s="5" t="s">
        <v>620</v>
      </c>
      <c r="B61" s="5" t="s">
        <v>393</v>
      </c>
      <c r="C61" s="5" t="e">
        <f aca="false">LOCALIZE(B61, "English")</f>
        <v>#VALUE!</v>
      </c>
      <c r="D61" s="147"/>
    </row>
    <row r="62" customFormat="false" ht="15.75" hidden="false" customHeight="false" outlineLevel="0" collapsed="false">
      <c r="A62" s="5" t="s">
        <v>624</v>
      </c>
      <c r="B62" s="5" t="s">
        <v>396</v>
      </c>
      <c r="C62" s="5" t="e">
        <f aca="false">LOCALIZE(B62, "English")</f>
        <v>#VALUE!</v>
      </c>
    </row>
    <row r="63" customFormat="false" ht="15.75" hidden="false" customHeight="false" outlineLevel="0" collapsed="false">
      <c r="A63" s="5" t="s">
        <v>629</v>
      </c>
      <c r="B63" s="5" t="s">
        <v>399</v>
      </c>
      <c r="C63" s="5" t="e">
        <f aca="false">LOCALIZE(B63, "English")</f>
        <v>#VALUE!</v>
      </c>
    </row>
    <row r="64" customFormat="false" ht="15.75" hidden="false" customHeight="false" outlineLevel="0" collapsed="false">
      <c r="A64" s="5" t="s">
        <v>633</v>
      </c>
      <c r="B64" s="5" t="s">
        <v>402</v>
      </c>
      <c r="C64" s="5" t="e">
        <f aca="false">LOCALIZE(B64, "English")</f>
        <v>#VALUE!</v>
      </c>
    </row>
    <row r="65" customFormat="false" ht="15.75" hidden="false" customHeight="false" outlineLevel="0" collapsed="false">
      <c r="A65" s="5" t="s">
        <v>638</v>
      </c>
      <c r="B65" s="5" t="s">
        <v>405</v>
      </c>
      <c r="C65" s="5" t="e">
        <f aca="false">LOCALIZE(B65, "English")</f>
        <v>#VALUE!</v>
      </c>
    </row>
    <row r="66" customFormat="false" ht="15.75" hidden="false" customHeight="false" outlineLevel="0" collapsed="false">
      <c r="A66" s="5" t="s">
        <v>642</v>
      </c>
      <c r="B66" s="5" t="s">
        <v>408</v>
      </c>
      <c r="C66" s="5" t="e">
        <f aca="false">LOCALIZE(B66, "English")</f>
        <v>#VALUE!</v>
      </c>
    </row>
    <row r="68" customFormat="false" ht="15.75" hidden="false" customHeight="false" outlineLevel="0" collapsed="false">
      <c r="A68" s="145" t="s">
        <v>773</v>
      </c>
      <c r="B68" s="145"/>
      <c r="C68" s="145"/>
      <c r="D68" s="145"/>
    </row>
    <row r="69" customFormat="false" ht="15.75" hidden="false" customHeight="false" outlineLevel="0" collapsed="false">
      <c r="A69" s="6" t="s">
        <v>48</v>
      </c>
      <c r="B69" s="6" t="s">
        <v>756</v>
      </c>
      <c r="C69" s="6" t="s">
        <v>757</v>
      </c>
      <c r="D69" s="6" t="s">
        <v>758</v>
      </c>
    </row>
    <row r="70" customFormat="false" ht="15.75" hidden="false" customHeight="false" outlineLevel="0" collapsed="false">
      <c r="A70" s="5" t="n">
        <v>0</v>
      </c>
      <c r="B70" s="5" t="s">
        <v>458</v>
      </c>
      <c r="C70" s="5" t="s">
        <v>294</v>
      </c>
      <c r="D70" s="146" t="e">
        <f aca="false">concat(B70, "-about")</f>
        <v>#NAME?</v>
      </c>
    </row>
    <row r="71" customFormat="false" ht="15.75" hidden="false" customHeight="false" outlineLevel="0" collapsed="false">
      <c r="A71" s="5" t="n">
        <v>1</v>
      </c>
      <c r="B71" s="5" t="s">
        <v>460</v>
      </c>
      <c r="C71" s="5" t="s">
        <v>19</v>
      </c>
      <c r="D71" s="146" t="e">
        <f aca="false">concat(B71, "-about")</f>
        <v>#NAME?</v>
      </c>
    </row>
    <row r="72" customFormat="false" ht="15.75" hidden="false" customHeight="false" outlineLevel="0" collapsed="false">
      <c r="A72" s="5" t="n">
        <v>2</v>
      </c>
      <c r="B72" s="5" t="s">
        <v>462</v>
      </c>
      <c r="C72" s="5" t="s">
        <v>305</v>
      </c>
      <c r="D72" s="146" t="e">
        <f aca="false">concat(B72, "-about")</f>
        <v>#NAME?</v>
      </c>
    </row>
    <row r="76" customFormat="false" ht="15.75" hidden="false" customHeight="false" outlineLevel="0" collapsed="false">
      <c r="A76" s="145" t="s">
        <v>774</v>
      </c>
      <c r="B76" s="145"/>
      <c r="C76" s="145"/>
      <c r="D76" s="145"/>
      <c r="E76" s="145"/>
      <c r="F76" s="145"/>
      <c r="G76" s="145"/>
    </row>
    <row r="77" customFormat="false" ht="15.75" hidden="false" customHeight="false" outlineLevel="0" collapsed="false">
      <c r="A77" s="6" t="s">
        <v>48</v>
      </c>
      <c r="B77" s="6" t="s">
        <v>756</v>
      </c>
      <c r="C77" s="6" t="s">
        <v>757</v>
      </c>
      <c r="D77" s="6" t="s">
        <v>758</v>
      </c>
      <c r="E77" s="6" t="s">
        <v>775</v>
      </c>
      <c r="F77" s="6" t="s">
        <v>759</v>
      </c>
      <c r="G77" s="6" t="s">
        <v>532</v>
      </c>
    </row>
    <row r="78" customFormat="false" ht="15.75" hidden="false" customHeight="false" outlineLevel="0" collapsed="false">
      <c r="A78" s="148" t="s">
        <v>776</v>
      </c>
      <c r="B78" s="5" t="s">
        <v>288</v>
      </c>
      <c r="C78" s="5" t="s">
        <v>290</v>
      </c>
      <c r="D78" s="146" t="e">
        <f aca="false">concat(B78, "-about")</f>
        <v>#NAME?</v>
      </c>
      <c r="E78" s="5" t="s">
        <v>290</v>
      </c>
      <c r="F78" s="5" t="s">
        <v>777</v>
      </c>
      <c r="G78" s="11"/>
    </row>
    <row r="79" customFormat="false" ht="15.75" hidden="false" customHeight="false" outlineLevel="0" collapsed="false">
      <c r="A79" s="5" t="n">
        <v>1</v>
      </c>
      <c r="B79" s="5" t="s">
        <v>292</v>
      </c>
      <c r="C79" s="5" t="e">
        <f aca="false">LOCALIZE(B79, "English")</f>
        <v>#VALUE!</v>
      </c>
      <c r="D79" s="146" t="e">
        <f aca="false">concat(B79, "-about")</f>
        <v>#NAME?</v>
      </c>
      <c r="E79" s="11" t="e">
        <f aca="false">concat(concat(C79, " "), A79)</f>
        <v>#NAME?</v>
      </c>
      <c r="F79" s="5" t="str">
        <f aca="false">RIGHT(B79,LEN(B79) - (FIND(CHAR(160),SUBSTITUTE(B79,"-",CHAR(160),2))))</f>
        <v>low</v>
      </c>
      <c r="G79" s="11"/>
    </row>
    <row r="80" customFormat="false" ht="15.75" hidden="false" customHeight="false" outlineLevel="0" collapsed="false">
      <c r="A80" s="5" t="n">
        <v>2</v>
      </c>
      <c r="B80" s="5" t="s">
        <v>296</v>
      </c>
      <c r="C80" s="5" t="e">
        <f aca="false">LOCALIZE(B80, "English")</f>
        <v>#VALUE!</v>
      </c>
      <c r="D80" s="146" t="e">
        <f aca="false">concat(B80, "-about")</f>
        <v>#NAME?</v>
      </c>
      <c r="E80" s="11" t="e">
        <f aca="false">concat(concat(C80, " "), A80)</f>
        <v>#NAME?</v>
      </c>
      <c r="F80" s="5" t="str">
        <f aca="false">RIGHT(B80,LEN(B80) - (FIND(CHAR(160),SUBSTITUTE(B80,"-",CHAR(160),2))))</f>
        <v>moderate</v>
      </c>
      <c r="G80" s="11"/>
    </row>
    <row r="81" customFormat="false" ht="15.75" hidden="false" customHeight="false" outlineLevel="0" collapsed="false">
      <c r="A81" s="5" t="n">
        <v>3</v>
      </c>
      <c r="B81" s="5" t="s">
        <v>299</v>
      </c>
      <c r="C81" s="5" t="e">
        <f aca="false">LOCALIZE(B81, "English")</f>
        <v>#VALUE!</v>
      </c>
      <c r="D81" s="146" t="e">
        <f aca="false">concat(B81, "-about")</f>
        <v>#NAME?</v>
      </c>
      <c r="E81" s="11" t="e">
        <f aca="false">concat(concat(C81, " "), A81)</f>
        <v>#NAME?</v>
      </c>
      <c r="F81" s="11" t="str">
        <f aca="false">RIGHT(B81,LEN(B81) - (FIND(CHAR(160),SUBSTITUTE(B81,"-",CHAR(160),2))))</f>
        <v>considerable</v>
      </c>
      <c r="G81" s="11"/>
    </row>
    <row r="82" customFormat="false" ht="15.75" hidden="false" customHeight="false" outlineLevel="0" collapsed="false">
      <c r="A82" s="5" t="n">
        <v>4</v>
      </c>
      <c r="B82" s="5" t="s">
        <v>303</v>
      </c>
      <c r="C82" s="5" t="e">
        <f aca="false">LOCALIZE(B82, "English")</f>
        <v>#VALUE!</v>
      </c>
      <c r="D82" s="146" t="e">
        <f aca="false">concat(B82, "-about")</f>
        <v>#NAME?</v>
      </c>
      <c r="E82" s="11" t="e">
        <f aca="false">concat(concat(C82, " "), A82)</f>
        <v>#NAME?</v>
      </c>
      <c r="F82" s="11" t="str">
        <f aca="false">RIGHT(B82,LEN(B82) - (FIND(CHAR(160),SUBSTITUTE(B82,"-",CHAR(160),2))))</f>
        <v>high</v>
      </c>
      <c r="G82" s="11"/>
    </row>
    <row r="83" customFormat="false" ht="15.75" hidden="false" customHeight="false" outlineLevel="0" collapsed="false">
      <c r="A83" s="5" t="n">
        <v>5</v>
      </c>
      <c r="B83" s="5" t="s">
        <v>307</v>
      </c>
      <c r="C83" s="5" t="e">
        <f aca="false">LOCALIZE(B83, "English")</f>
        <v>#VALUE!</v>
      </c>
      <c r="D83" s="146" t="e">
        <f aca="false">concat(B83, "-about")</f>
        <v>#NAME?</v>
      </c>
      <c r="E83" s="11" t="e">
        <f aca="false">concat(concat(C83, " "), A83)</f>
        <v>#NAME?</v>
      </c>
      <c r="F83" s="11" t="str">
        <f aca="false">RIGHT(B83,LEN(B83) - (FIND(CHAR(160),SUBSTITUTE(B83,"-",CHAR(160),2))))</f>
        <v>extreme</v>
      </c>
      <c r="G83" s="11"/>
    </row>
    <row r="87" customFormat="false" ht="15.75" hidden="false" customHeight="false" outlineLevel="0" collapsed="false">
      <c r="A87" s="145" t="s">
        <v>250</v>
      </c>
      <c r="B87" s="145"/>
      <c r="C87" s="145"/>
      <c r="D87" s="145"/>
      <c r="E87" s="145"/>
      <c r="F87" s="145"/>
      <c r="G87" s="145"/>
    </row>
    <row r="88" customFormat="false" ht="15.75" hidden="false" customHeight="false" outlineLevel="0" collapsed="false">
      <c r="A88" s="6" t="s">
        <v>48</v>
      </c>
      <c r="B88" s="6" t="s">
        <v>756</v>
      </c>
      <c r="C88" s="6" t="s">
        <v>757</v>
      </c>
      <c r="D88" s="6" t="s">
        <v>758</v>
      </c>
      <c r="E88" s="6" t="s">
        <v>144</v>
      </c>
      <c r="F88" s="6" t="s">
        <v>778</v>
      </c>
      <c r="G88" s="6" t="s">
        <v>779</v>
      </c>
    </row>
    <row r="89" customFormat="false" ht="15.75" hidden="false" customHeight="false" outlineLevel="0" collapsed="false">
      <c r="A89" s="5" t="n">
        <v>0</v>
      </c>
      <c r="B89" s="5" t="s">
        <v>435</v>
      </c>
      <c r="C89" s="5" t="e">
        <f aca="false">LOCALIZE(B89, "English")</f>
        <v>#VALUE!</v>
      </c>
      <c r="D89" s="146"/>
      <c r="E89" s="116" t="s">
        <v>780</v>
      </c>
      <c r="F89" s="5" t="s">
        <v>781</v>
      </c>
      <c r="G89" s="11"/>
    </row>
    <row r="90" customFormat="false" ht="15.75" hidden="false" customHeight="false" outlineLevel="0" collapsed="false">
      <c r="D90" s="146"/>
    </row>
    <row r="91" customFormat="false" ht="15.75" hidden="false" customHeight="false" outlineLevel="0" collapsed="false">
      <c r="D91" s="146"/>
    </row>
    <row r="97" customFormat="false" ht="15.75" hidden="false" customHeight="false" outlineLevel="0" collapsed="false">
      <c r="A97" s="145" t="s">
        <v>782</v>
      </c>
      <c r="B97" s="145"/>
      <c r="C97" s="145"/>
      <c r="D97" s="145"/>
    </row>
    <row r="98" customFormat="false" ht="15.75" hidden="false" customHeight="false" outlineLevel="0" collapsed="false">
      <c r="A98" s="6" t="s">
        <v>48</v>
      </c>
      <c r="B98" s="6" t="s">
        <v>756</v>
      </c>
      <c r="C98" s="6" t="s">
        <v>757</v>
      </c>
      <c r="D98" s="6" t="s">
        <v>758</v>
      </c>
    </row>
    <row r="99" customFormat="false" ht="15.75" hidden="false" customHeight="false" outlineLevel="0" collapsed="false">
      <c r="A99" s="5" t="n">
        <v>0</v>
      </c>
      <c r="B99" s="5" t="s">
        <v>438</v>
      </c>
      <c r="C99" s="5" t="e">
        <f aca="false">LOCALIZE(B99, "English")</f>
        <v>#VALUE!</v>
      </c>
      <c r="D99" s="146"/>
    </row>
    <row r="100" customFormat="false" ht="15.75" hidden="false" customHeight="false" outlineLevel="0" collapsed="false">
      <c r="A100" s="5" t="n">
        <v>1</v>
      </c>
      <c r="B100" s="5" t="s">
        <v>441</v>
      </c>
      <c r="C100" s="5" t="e">
        <f aca="false">LOCALIZE(B100, "English")</f>
        <v>#VALUE!</v>
      </c>
      <c r="D100" s="146"/>
    </row>
    <row r="101" customFormat="false" ht="15.75" hidden="false" customHeight="false" outlineLevel="0" collapsed="false">
      <c r="A101" s="5" t="n">
        <v>2</v>
      </c>
      <c r="B101" s="5" t="s">
        <v>444</v>
      </c>
      <c r="C101" s="5" t="e">
        <f aca="false">LOCALIZE(B101, "English")</f>
        <v>#VALUE!</v>
      </c>
      <c r="D101" s="146"/>
    </row>
    <row r="106" customFormat="false" ht="15.75" hidden="false" customHeight="false" outlineLevel="0" collapsed="false">
      <c r="A106" s="145" t="s">
        <v>783</v>
      </c>
      <c r="B106" s="145"/>
      <c r="C106" s="145"/>
      <c r="D106" s="145"/>
    </row>
    <row r="107" customFormat="false" ht="15.75" hidden="false" customHeight="false" outlineLevel="0" collapsed="false">
      <c r="A107" s="6" t="s">
        <v>784</v>
      </c>
      <c r="B107" s="131" t="s">
        <v>785</v>
      </c>
      <c r="C107" s="5"/>
    </row>
    <row r="108" customFormat="false" ht="15.75" hidden="false" customHeight="false" outlineLevel="0" collapsed="false">
      <c r="A108" s="6" t="s">
        <v>786</v>
      </c>
      <c r="B108" s="5" t="n">
        <v>1</v>
      </c>
    </row>
    <row r="109" customFormat="false" ht="15.75" hidden="false" customHeight="false" outlineLevel="0" collapsed="false">
      <c r="A109" s="6" t="s">
        <v>787</v>
      </c>
      <c r="B109" s="131" t="s">
        <v>788</v>
      </c>
    </row>
    <row r="116" customFormat="false" ht="15.75" hidden="false" customHeight="false" outlineLevel="0" collapsed="false">
      <c r="A116" s="145" t="s">
        <v>789</v>
      </c>
      <c r="B116" s="145"/>
      <c r="C116" s="145"/>
      <c r="D116" s="145"/>
    </row>
    <row r="117" customFormat="false" ht="15.75" hidden="false" customHeight="false" outlineLevel="0" collapsed="false">
      <c r="A117" s="6" t="s">
        <v>48</v>
      </c>
      <c r="B117" s="6" t="s">
        <v>756</v>
      </c>
      <c r="C117" s="6" t="s">
        <v>757</v>
      </c>
      <c r="D117" s="6" t="s">
        <v>758</v>
      </c>
    </row>
    <row r="118" customFormat="false" ht="15.75" hidden="false" customHeight="false" outlineLevel="0" collapsed="false">
      <c r="A118" s="5" t="n">
        <v>0</v>
      </c>
      <c r="B118" s="5" t="s">
        <v>534</v>
      </c>
      <c r="C118" s="5" t="e">
        <f aca="false">LOCALIZE(B118, "English")</f>
        <v>#VALUE!</v>
      </c>
      <c r="D118" s="146" t="e">
        <f aca="false">concat(B118, "-about")</f>
        <v>#NAME?</v>
      </c>
    </row>
    <row r="119" customFormat="false" ht="15.75" hidden="false" customHeight="false" outlineLevel="0" collapsed="false">
      <c r="A119" s="5" t="n">
        <v>1</v>
      </c>
      <c r="B119" s="5" t="s">
        <v>538</v>
      </c>
      <c r="C119" s="5" t="e">
        <f aca="false">LOCALIZE(B119, "English")</f>
        <v>#VALUE!</v>
      </c>
      <c r="D119" s="146" t="e">
        <f aca="false">concat(B119, "-about")</f>
        <v>#NAME?</v>
      </c>
    </row>
    <row r="120" customFormat="false" ht="15.75" hidden="false" customHeight="false" outlineLevel="0" collapsed="false">
      <c r="A120" s="5" t="n">
        <v>2</v>
      </c>
      <c r="B120" s="5" t="s">
        <v>541</v>
      </c>
      <c r="C120" s="5" t="e">
        <f aca="false">LOCALIZE(B120, "English")</f>
        <v>#VALUE!</v>
      </c>
      <c r="D120" s="146" t="e">
        <f aca="false">concat(B120, "-about")</f>
        <v>#NAME?</v>
      </c>
    </row>
    <row r="121" customFormat="false" ht="15.75" hidden="false" customHeight="false" outlineLevel="0" collapsed="false">
      <c r="A121" s="5" t="n">
        <v>3</v>
      </c>
      <c r="B121" s="5" t="s">
        <v>544</v>
      </c>
      <c r="C121" s="5" t="e">
        <f aca="false">LOCALIZE(B121, "English")</f>
        <v>#VALUE!</v>
      </c>
      <c r="D121" s="146" t="e">
        <f aca="false">concat(B121, "-about")</f>
        <v>#NAME?</v>
      </c>
    </row>
    <row r="126" customFormat="false" ht="15.75" hidden="false" customHeight="false" outlineLevel="0" collapsed="false">
      <c r="A126" s="145" t="s">
        <v>790</v>
      </c>
      <c r="B126" s="145"/>
      <c r="C126" s="145"/>
      <c r="D126" s="145"/>
    </row>
    <row r="127" customFormat="false" ht="15.75" hidden="false" customHeight="false" outlineLevel="0" collapsed="false">
      <c r="A127" s="6" t="s">
        <v>48</v>
      </c>
      <c r="B127" s="6" t="s">
        <v>756</v>
      </c>
      <c r="C127" s="6" t="s">
        <v>757</v>
      </c>
      <c r="D127" s="6" t="s">
        <v>758</v>
      </c>
    </row>
    <row r="128" customFormat="false" ht="15.75" hidden="false" customHeight="false" outlineLevel="0" collapsed="false">
      <c r="A128" s="5" t="n">
        <v>0</v>
      </c>
      <c r="B128" s="5" t="s">
        <v>563</v>
      </c>
      <c r="C128" s="5" t="e">
        <f aca="false">LOCALIZE(B128, "English")</f>
        <v>#VALUE!</v>
      </c>
      <c r="D128" s="146" t="e">
        <f aca="false">concat(B128, "-about")</f>
        <v>#NAME?</v>
      </c>
    </row>
    <row r="129" customFormat="false" ht="15.75" hidden="false" customHeight="false" outlineLevel="0" collapsed="false">
      <c r="A129" s="5" t="n">
        <v>1</v>
      </c>
      <c r="B129" s="5" t="s">
        <v>566</v>
      </c>
      <c r="C129" s="5" t="e">
        <f aca="false">LOCALIZE(B129, "English")</f>
        <v>#VALUE!</v>
      </c>
      <c r="D129" s="146" t="e">
        <f aca="false">concat(B129, "-about")</f>
        <v>#NAME?</v>
      </c>
    </row>
    <row r="130" customFormat="false" ht="15.75" hidden="false" customHeight="false" outlineLevel="0" collapsed="false">
      <c r="A130" s="5" t="n">
        <v>2</v>
      </c>
      <c r="B130" s="5" t="s">
        <v>569</v>
      </c>
      <c r="C130" s="5" t="e">
        <f aca="false">LOCALIZE(B130, "English")</f>
        <v>#VALUE!</v>
      </c>
      <c r="D130" s="146" t="e">
        <f aca="false">concat(B130, "-about")</f>
        <v>#NAME?</v>
      </c>
    </row>
    <row r="135" customFormat="false" ht="15.75" hidden="false" customHeight="false" outlineLevel="0" collapsed="false">
      <c r="A135" s="145" t="s">
        <v>791</v>
      </c>
      <c r="B135" s="145"/>
      <c r="C135" s="145"/>
      <c r="D135" s="145"/>
      <c r="E135" s="145"/>
    </row>
    <row r="136" customFormat="false" ht="15.75" hidden="false" customHeight="false" outlineLevel="0" collapsed="false">
      <c r="A136" s="6" t="s">
        <v>48</v>
      </c>
      <c r="B136" s="6" t="s">
        <v>756</v>
      </c>
      <c r="C136" s="6" t="s">
        <v>757</v>
      </c>
      <c r="D136" s="6" t="s">
        <v>792</v>
      </c>
      <c r="E136" s="6" t="s">
        <v>793</v>
      </c>
    </row>
    <row r="137" customFormat="false" ht="15.75" hidden="false" customHeight="false" outlineLevel="0" collapsed="false">
      <c r="A137" s="5" t="n">
        <v>1</v>
      </c>
      <c r="B137" s="11" t="s">
        <v>682</v>
      </c>
      <c r="C137" s="11" t="e">
        <f aca="false">LOCALIZE(B137, "English")</f>
        <v>#VALUE!</v>
      </c>
      <c r="D137" s="11" t="e">
        <f aca="false">concat(B137, "-short")</f>
        <v>#NAME?</v>
      </c>
      <c r="E137" s="11" t="e">
        <f aca="false">LOCALIZE(D137, "English")</f>
        <v>#VALUE!</v>
      </c>
    </row>
    <row r="138" customFormat="false" ht="15.75" hidden="false" customHeight="false" outlineLevel="0" collapsed="false">
      <c r="A138" s="5" t="n">
        <v>2</v>
      </c>
      <c r="B138" s="11" t="s">
        <v>686</v>
      </c>
      <c r="C138" s="11" t="e">
        <f aca="false">LOCALIZE(B138, "English")</f>
        <v>#VALUE!</v>
      </c>
      <c r="D138" s="11" t="e">
        <f aca="false">concat(B138, "-short")</f>
        <v>#NAME?</v>
      </c>
      <c r="E138" s="11" t="e">
        <f aca="false">LOCALIZE(D138, "English")</f>
        <v>#VALUE!</v>
      </c>
    </row>
    <row r="139" customFormat="false" ht="15.75" hidden="false" customHeight="false" outlineLevel="0" collapsed="false">
      <c r="A139" s="5" t="n">
        <v>3</v>
      </c>
      <c r="B139" s="11" t="s">
        <v>689</v>
      </c>
      <c r="C139" s="11" t="e">
        <f aca="false">LOCALIZE(B139, "English")</f>
        <v>#VALUE!</v>
      </c>
      <c r="D139" s="11" t="e">
        <f aca="false">concat(B139, "-short")</f>
        <v>#NAME?</v>
      </c>
      <c r="E139" s="11" t="e">
        <f aca="false">LOCALIZE(D139, "English")</f>
        <v>#VALUE!</v>
      </c>
    </row>
    <row r="140" customFormat="false" ht="15.75" hidden="false" customHeight="false" outlineLevel="0" collapsed="false">
      <c r="A140" s="5" t="n">
        <v>4</v>
      </c>
      <c r="B140" s="11" t="s">
        <v>692</v>
      </c>
      <c r="C140" s="11" t="e">
        <f aca="false">LOCALIZE(B140, "English")</f>
        <v>#VALUE!</v>
      </c>
      <c r="D140" s="11" t="e">
        <f aca="false">concat(B140, "-short")</f>
        <v>#NAME?</v>
      </c>
      <c r="E140" s="11" t="e">
        <f aca="false">LOCALIZE(D140, "English")</f>
        <v>#VALUE!</v>
      </c>
    </row>
    <row r="141" customFormat="false" ht="15.75" hidden="false" customHeight="false" outlineLevel="0" collapsed="false">
      <c r="A141" s="5" t="n">
        <v>5</v>
      </c>
      <c r="B141" s="11" t="s">
        <v>695</v>
      </c>
      <c r="C141" s="11" t="e">
        <f aca="false">LOCALIZE(B141, "English")</f>
        <v>#VALUE!</v>
      </c>
      <c r="D141" s="11" t="e">
        <f aca="false">concat(B141, "-short")</f>
        <v>#NAME?</v>
      </c>
      <c r="E141" s="11" t="e">
        <f aca="false">LOCALIZE(D141, "English")</f>
        <v>#VALUE!</v>
      </c>
    </row>
    <row r="142" customFormat="false" ht="15.75" hidden="false" customHeight="false" outlineLevel="0" collapsed="false">
      <c r="A142" s="5" t="n">
        <v>6</v>
      </c>
      <c r="B142" s="11" t="s">
        <v>697</v>
      </c>
      <c r="C142" s="11" t="e">
        <f aca="false">LOCALIZE(B142, "English")</f>
        <v>#VALUE!</v>
      </c>
      <c r="D142" s="11" t="e">
        <f aca="false">concat(B142, "-short")</f>
        <v>#NAME?</v>
      </c>
      <c r="E142" s="11" t="e">
        <f aca="false">LOCALIZE(D142, "English")</f>
        <v>#VALUE!</v>
      </c>
    </row>
    <row r="143" customFormat="false" ht="15.75" hidden="false" customHeight="false" outlineLevel="0" collapsed="false">
      <c r="A143" s="5" t="n">
        <v>7</v>
      </c>
      <c r="B143" s="11" t="s">
        <v>700</v>
      </c>
      <c r="C143" s="11" t="e">
        <f aca="false">LOCALIZE(B143, "English")</f>
        <v>#VALUE!</v>
      </c>
      <c r="D143" s="11" t="e">
        <f aca="false">concat(B143, "-short")</f>
        <v>#NAME?</v>
      </c>
      <c r="E143" s="11" t="e">
        <f aca="false">LOCALIZE(D143, "English")</f>
        <v>#VALUE!</v>
      </c>
    </row>
    <row r="144" customFormat="false" ht="15.75" hidden="false" customHeight="false" outlineLevel="0" collapsed="false">
      <c r="A144" s="5" t="n">
        <v>8</v>
      </c>
      <c r="B144" s="11" t="s">
        <v>703</v>
      </c>
      <c r="C144" s="11" t="e">
        <f aca="false">LOCALIZE(B144, "English")</f>
        <v>#VALUE!</v>
      </c>
      <c r="D144" s="11" t="e">
        <f aca="false">concat(B144, "-short")</f>
        <v>#NAME?</v>
      </c>
      <c r="E144" s="11" t="e">
        <f aca="false">LOCALIZE(D144, "English")</f>
        <v>#VALUE!</v>
      </c>
    </row>
    <row r="145" customFormat="false" ht="15.75" hidden="false" customHeight="false" outlineLevel="0" collapsed="false">
      <c r="A145" s="5" t="n">
        <v>9</v>
      </c>
      <c r="B145" s="11" t="s">
        <v>706</v>
      </c>
      <c r="C145" s="11" t="e">
        <f aca="false">LOCALIZE(B145, "English")</f>
        <v>#VALUE!</v>
      </c>
      <c r="D145" s="11" t="e">
        <f aca="false">concat(B145, "-short")</f>
        <v>#NAME?</v>
      </c>
      <c r="E145" s="11" t="e">
        <f aca="false">LOCALIZE(D145, "English")</f>
        <v>#VALUE!</v>
      </c>
    </row>
    <row r="146" customFormat="false" ht="15.75" hidden="false" customHeight="false" outlineLevel="0" collapsed="false">
      <c r="A146" s="5" t="n">
        <v>10</v>
      </c>
      <c r="B146" s="11" t="s">
        <v>709</v>
      </c>
      <c r="C146" s="11" t="e">
        <f aca="false">LOCALIZE(B146, "English")</f>
        <v>#VALUE!</v>
      </c>
      <c r="D146" s="11" t="e">
        <f aca="false">concat(B146, "-short")</f>
        <v>#NAME?</v>
      </c>
      <c r="E146" s="11" t="e">
        <f aca="false">LOCALIZE(D146, "English")</f>
        <v>#VALUE!</v>
      </c>
    </row>
    <row r="147" customFormat="false" ht="15.75" hidden="false" customHeight="false" outlineLevel="0" collapsed="false">
      <c r="A147" s="5" t="n">
        <v>11</v>
      </c>
      <c r="B147" s="11" t="s">
        <v>712</v>
      </c>
      <c r="C147" s="11" t="e">
        <f aca="false">LOCALIZE(B147, "English")</f>
        <v>#VALUE!</v>
      </c>
      <c r="D147" s="11" t="e">
        <f aca="false">concat(B147, "-short")</f>
        <v>#NAME?</v>
      </c>
      <c r="E147" s="11" t="e">
        <f aca="false">LOCALIZE(D147, "English")</f>
        <v>#VALUE!</v>
      </c>
    </row>
    <row r="148" customFormat="false" ht="15.75" hidden="false" customHeight="false" outlineLevel="0" collapsed="false">
      <c r="A148" s="5" t="n">
        <v>12</v>
      </c>
      <c r="B148" s="11" t="s">
        <v>715</v>
      </c>
      <c r="C148" s="11" t="e">
        <f aca="false">LOCALIZE(B148, "English")</f>
        <v>#VALUE!</v>
      </c>
      <c r="D148" s="11" t="e">
        <f aca="false">concat(B148, "-short")</f>
        <v>#NAME?</v>
      </c>
      <c r="E148" s="11" t="e">
        <f aca="false">LOCALIZE(D148, "English")</f>
        <v>#VALUE!</v>
      </c>
    </row>
    <row r="150" customFormat="false" ht="15.75" hidden="false" customHeight="false" outlineLevel="0" collapsed="false">
      <c r="A150" s="145" t="s">
        <v>794</v>
      </c>
      <c r="B150" s="145"/>
      <c r="C150" s="145"/>
      <c r="D150" s="11"/>
      <c r="E150" s="11"/>
    </row>
    <row r="151" customFormat="false" ht="15.75" hidden="false" customHeight="false" outlineLevel="0" collapsed="false">
      <c r="A151" s="6" t="s">
        <v>48</v>
      </c>
      <c r="B151" s="6" t="s">
        <v>756</v>
      </c>
      <c r="C151" s="6" t="s">
        <v>757</v>
      </c>
    </row>
    <row r="152" customFormat="false" ht="15.75" hidden="false" customHeight="false" outlineLevel="0" collapsed="false">
      <c r="A152" s="5" t="n">
        <v>0</v>
      </c>
      <c r="B152" s="5" t="s">
        <v>733</v>
      </c>
      <c r="C152" s="5" t="s">
        <v>9</v>
      </c>
    </row>
    <row r="153" customFormat="false" ht="15.75" hidden="false" customHeight="false" outlineLevel="0" collapsed="false">
      <c r="A153" s="5" t="n">
        <v>1</v>
      </c>
      <c r="B153" s="5" t="s">
        <v>736</v>
      </c>
      <c r="C153" s="11" t="e">
        <f aca="false">LOCALIZE(B153, "English")</f>
        <v>#VALUE!</v>
      </c>
    </row>
    <row r="154" customFormat="false" ht="15.75" hidden="false" customHeight="false" outlineLevel="0" collapsed="false">
      <c r="A154" s="5" t="n">
        <v>2</v>
      </c>
      <c r="B154" s="5" t="s">
        <v>739</v>
      </c>
      <c r="C154" s="11" t="e">
        <f aca="false">LOCALIZE(B154, "English")</f>
        <v>#VALUE!</v>
      </c>
    </row>
    <row r="155" customFormat="false" ht="15.75" hidden="false" customHeight="false" outlineLevel="0" collapsed="false">
      <c r="A155" s="5" t="n">
        <v>3</v>
      </c>
      <c r="B155" s="5" t="s">
        <v>743</v>
      </c>
      <c r="C155" s="11" t="e">
        <f aca="false">LOCALIZE(B155, "English")</f>
        <v>#VALUE!</v>
      </c>
    </row>
  </sheetData>
  <mergeCells count="16">
    <mergeCell ref="A1:E1"/>
    <mergeCell ref="A19:G19"/>
    <mergeCell ref="A25:E25"/>
    <mergeCell ref="A32:E32"/>
    <mergeCell ref="A41:D41"/>
    <mergeCell ref="A49:D49"/>
    <mergeCell ref="A57:D57"/>
    <mergeCell ref="A68:D68"/>
    <mergeCell ref="A76:G76"/>
    <mergeCell ref="A87:G87"/>
    <mergeCell ref="A97:D97"/>
    <mergeCell ref="A106:D106"/>
    <mergeCell ref="A116:D116"/>
    <mergeCell ref="A126:D126"/>
    <mergeCell ref="A135:E135"/>
    <mergeCell ref="A150:C150"/>
  </mergeCells>
  <hyperlinks>
    <hyperlink ref="B107" r:id="rId2" display="https://georgia-avalanche-report.fly.dev"/>
    <hyperlink ref="B109" r:id="rId3" display="https://github.com/kellpossible/avalanche-report"/>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4"/>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34 A1"/>
    </sheetView>
  </sheetViews>
  <sheetFormatPr defaultColWidth="12.640625" defaultRowHeight="15.75" zeroHeight="false" outlineLevelRow="0" outlineLevelCol="0"/>
  <cols>
    <col collapsed="false" customWidth="true" hidden="false" outlineLevel="0" max="1" min="1" style="0" width="3.63"/>
  </cols>
  <sheetData>
    <row r="1" customFormat="false" ht="15.75" hidden="false" customHeight="false" outlineLevel="0" collapsed="false">
      <c r="A1" s="145" t="s">
        <v>173</v>
      </c>
      <c r="B1" s="145"/>
      <c r="C1" s="145"/>
      <c r="D1" s="145"/>
      <c r="E1" s="145"/>
    </row>
    <row r="2" customFormat="false" ht="15.75" hidden="false" customHeight="false" outlineLevel="0" collapsed="false">
      <c r="C2" s="149" t="s">
        <v>590</v>
      </c>
      <c r="D2" s="149"/>
      <c r="E2" s="149"/>
    </row>
    <row r="3" customFormat="false" ht="15.75" hidden="false" customHeight="false" outlineLevel="0" collapsed="false">
      <c r="C3" s="11" t="e">
        <f aca="false" t="array" ref="C3:H3">TRANSPOSE(Terms!$C$128:$C$133)</f>
        <v>#VALUE!</v>
      </c>
      <c r="D3" s="11" t="e">
        <v>#VALUE!</v>
      </c>
      <c r="E3" s="11" t="e">
        <v>#VALUE!</v>
      </c>
      <c r="F3" s="11" t="n">
        <v>0</v>
      </c>
      <c r="G3" s="11" t="n">
        <v>0</v>
      </c>
      <c r="H3" s="11" t="n">
        <v>0</v>
      </c>
    </row>
    <row r="4" customFormat="false" ht="15.75" hidden="false" customHeight="false" outlineLevel="0" collapsed="false">
      <c r="A4" s="150" t="s">
        <v>586</v>
      </c>
      <c r="B4" s="11" t="e">
        <f aca="false" t="array" ref="B4:B7">Terms!$C$118:$C$121</f>
        <v>#VALUE!</v>
      </c>
      <c r="C4" s="5" t="e">
        <f aca="false">Terms!$C$43</f>
        <v>#VALUE!</v>
      </c>
      <c r="D4" s="5" t="e">
        <f aca="false">Terms!$C$43</f>
        <v>#VALUE!</v>
      </c>
      <c r="E4" s="5" t="e">
        <f aca="false">Terms!$C$43</f>
        <v>#VALUE!</v>
      </c>
    </row>
    <row r="5" customFormat="false" ht="15.75" hidden="false" customHeight="false" outlineLevel="0" collapsed="false">
      <c r="A5" s="150"/>
      <c r="B5" s="11" t="e">
        <v>#VALUE!</v>
      </c>
      <c r="C5" s="5" t="e">
        <f aca="false">Terms!$C$43</f>
        <v>#VALUE!</v>
      </c>
      <c r="D5" s="5" t="e">
        <f aca="false">Terms!$C$44</f>
        <v>#VALUE!</v>
      </c>
      <c r="E5" s="5" t="e">
        <f aca="false">Terms!$C$44</f>
        <v>#VALUE!</v>
      </c>
    </row>
    <row r="6" customFormat="false" ht="15.75" hidden="false" customHeight="false" outlineLevel="0" collapsed="false">
      <c r="A6" s="150"/>
      <c r="B6" s="11" t="e">
        <v>#VALUE!</v>
      </c>
      <c r="C6" s="5" t="e">
        <f aca="false">Terms!$C$44</f>
        <v>#VALUE!</v>
      </c>
      <c r="D6" s="5" t="e">
        <f aca="false">Terms!$C$44</f>
        <v>#VALUE!</v>
      </c>
      <c r="E6" s="5" t="e">
        <f aca="false">Terms!$C$45</f>
        <v>#VALUE!</v>
      </c>
      <c r="G6" s="148"/>
    </row>
    <row r="7" customFormat="false" ht="15.75" hidden="false" customHeight="false" outlineLevel="0" collapsed="false">
      <c r="A7" s="150"/>
      <c r="B7" s="11" t="e">
        <v>#VALUE!</v>
      </c>
      <c r="C7" s="5" t="e">
        <f aca="false">Terms!$C$44</f>
        <v>#VALUE!</v>
      </c>
      <c r="D7" s="5" t="e">
        <f aca="false">Terms!$C$45</f>
        <v>#VALUE!</v>
      </c>
      <c r="E7" s="5" t="e">
        <f aca="false">Terms!$C$46</f>
        <v>#VALUE!</v>
      </c>
    </row>
    <row r="8" customFormat="false" ht="15.75" hidden="false" customHeight="false" outlineLevel="0" collapsed="false">
      <c r="B8" s="11"/>
    </row>
    <row r="9" customFormat="false" ht="15.75" hidden="false" customHeight="false" outlineLevel="0" collapsed="false">
      <c r="A9" s="145" t="s">
        <v>795</v>
      </c>
      <c r="B9" s="145"/>
      <c r="C9" s="145"/>
      <c r="D9" s="145"/>
      <c r="E9" s="145"/>
      <c r="F9" s="145"/>
      <c r="G9" s="145"/>
    </row>
    <row r="10" customFormat="false" ht="15.75" hidden="false" customHeight="false" outlineLevel="0" collapsed="false">
      <c r="C10" s="149" t="s">
        <v>178</v>
      </c>
      <c r="D10" s="149"/>
      <c r="E10" s="149"/>
      <c r="F10" s="149"/>
      <c r="G10" s="149"/>
    </row>
    <row r="11" customFormat="false" ht="15.75" hidden="false" customHeight="false" outlineLevel="0" collapsed="false">
      <c r="A11" s="150" t="s">
        <v>173</v>
      </c>
      <c r="C11" s="11" t="n">
        <f aca="false" t="array" ref="C11:G11">TRANSPOSE(Terms!$C$34:$C$38)</f>
        <v>1</v>
      </c>
      <c r="D11" s="11" t="n">
        <v>2</v>
      </c>
      <c r="E11" s="11" t="n">
        <v>3</v>
      </c>
      <c r="F11" s="11" t="n">
        <v>4</v>
      </c>
      <c r="G11" s="11" t="n">
        <v>5</v>
      </c>
    </row>
    <row r="12" customFormat="false" ht="15.75" hidden="false" customHeight="false" outlineLevel="0" collapsed="false">
      <c r="A12" s="150"/>
      <c r="B12" s="11" t="e">
        <f aca="false" t="array" ref="B12:B15">Terms!$C$43:$C$46</f>
        <v>#VALUE!</v>
      </c>
      <c r="C12" s="5" t="n">
        <v>1</v>
      </c>
      <c r="D12" s="5" t="n">
        <v>1</v>
      </c>
      <c r="E12" s="5" t="n">
        <v>2</v>
      </c>
      <c r="F12" s="5" t="n">
        <v>3</v>
      </c>
      <c r="G12" s="5" t="n">
        <v>4</v>
      </c>
      <c r="H12" s="148"/>
    </row>
    <row r="13" customFormat="false" ht="15.75" hidden="false" customHeight="false" outlineLevel="0" collapsed="false">
      <c r="A13" s="150"/>
      <c r="B13" s="11" t="e">
        <v>#VALUE!</v>
      </c>
      <c r="C13" s="5" t="n">
        <v>1</v>
      </c>
      <c r="D13" s="5" t="n">
        <v>2</v>
      </c>
      <c r="E13" s="5" t="n">
        <v>3</v>
      </c>
      <c r="F13" s="5" t="n">
        <v>4</v>
      </c>
      <c r="G13" s="5" t="n">
        <v>4</v>
      </c>
    </row>
    <row r="14" customFormat="false" ht="15.75" hidden="false" customHeight="false" outlineLevel="0" collapsed="false">
      <c r="A14" s="150"/>
      <c r="B14" s="11" t="e">
        <v>#VALUE!</v>
      </c>
      <c r="C14" s="5" t="n">
        <v>2</v>
      </c>
      <c r="D14" s="5" t="n">
        <v>3</v>
      </c>
      <c r="E14" s="5" t="n">
        <v>4</v>
      </c>
      <c r="F14" s="5" t="n">
        <v>4</v>
      </c>
      <c r="G14" s="5" t="n">
        <v>5</v>
      </c>
    </row>
    <row r="15" customFormat="false" ht="15.75" hidden="false" customHeight="false" outlineLevel="0" collapsed="false">
      <c r="A15" s="150"/>
      <c r="B15" s="11" t="e">
        <v>#VALUE!</v>
      </c>
      <c r="C15" s="5" t="n">
        <v>3</v>
      </c>
      <c r="D15" s="5" t="n">
        <v>4</v>
      </c>
      <c r="E15" s="5" t="n">
        <v>4</v>
      </c>
      <c r="F15" s="5" t="n">
        <v>5</v>
      </c>
      <c r="G15" s="5" t="n">
        <v>5</v>
      </c>
    </row>
  </sheetData>
  <mergeCells count="6">
    <mergeCell ref="A1:E1"/>
    <mergeCell ref="C2:E2"/>
    <mergeCell ref="A4:A7"/>
    <mergeCell ref="A9:G9"/>
    <mergeCell ref="C10:G10"/>
    <mergeCell ref="A11:A15"/>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711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en-NZ</dc:language>
  <cp:lastModifiedBy/>
  <dcterms:modified xsi:type="dcterms:W3CDTF">2023-04-08T03:24:40Z</dcterms:modified>
  <cp:revision>2</cp:revision>
  <dc:subject/>
  <dc:title/>
</cp:coreProperties>
</file>